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<sst xmlns="http://schemas.openxmlformats.org/spreadsheetml/2006/main" count="1439" uniqueCount="522">
  <si>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</si>
  <si>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</si>
  <si>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</si>
  <si>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</si>
  <si>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</si>
  <si>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</si>
  <si>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</si>
  <si>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</si>
  <si>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</si>
  <si>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</si>
  <si>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</si>
  <si>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</si>
  <si>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</si>
  <si>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</si>
  <si>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</si>
  <si>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</si>
  <si>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</si>
  <si>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</si>
  <si>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</si>
  <si>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</si>
  <si>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</si>
  <si>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</si>
  <si>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</si>
  <si>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</si>
  <si>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</si>
  <si>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</si>
  <si>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</si>
  <si>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</si>
  <si>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</si>
  <si>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</si>
  <si>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</si>
  <si>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</si>
  <si>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</si>
  <si>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</si>
  <si>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</si>
  <si>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</si>
  <si>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</si>
  <si>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</si>
  <si>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</si>
  <si>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</si>
  <si>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</si>
  <si>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</si>
  <si>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</si>
  <si>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</si>
  <si>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</si>
  <si>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</si>
  <si>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</si>
  <si>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</si>
  <si>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</si>
  <si>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</si>
  <si>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</si>
  <si>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</si>
  <si>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</si>
  <si>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</si>
  <si>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</si>
  <si>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</si>
  <si>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</si>
  <si>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</si>
  <si>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</si>
  <si>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</si>
  <si>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</si>
  <si>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</si>
  <si>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</si>
  <si>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</si>
  <si>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</si>
  <si>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</si>
  <si>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</si>
  <si>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</si>
  <si>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</si>
  <si>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</si>
  <si>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</si>
  <si>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</si>
  <si>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</si>
  <si>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</si>
  <si>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</si>
  <si>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</si>
  <si>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</si>
  <si>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</si>
  <si>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</si>
  <si>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</si>
  <si>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</si>
  <si>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</si>
  <si>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</si>
  <si>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</si>
  <si>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</si>
  <si>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</si>
  <si>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</si>
  <si>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</si>
  <si>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</si>
  <si>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</si>
  <si>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</si>
  <si>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</si>
  <si>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</si>
  <si>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</si>
  <si>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</si>
  <si>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</si>
  <si>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</si>
  <si>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</si>
  <si>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</si>
  <si>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</si>
  <si>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</si>
  <si>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</si>
  <si>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</si>
  <si>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</si>
  <si>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</si>
  <si>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</si>
  <si>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</si>
  <si>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</si>
  <si>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</si>
  <si>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</si>
  <si>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</si>
  <si>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</si>
  <si>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</si>
  <si>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</si>
  <si>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</si>
  <si>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</si>
  <si>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</si>
  <si>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</si>
  <si>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</si>
  <si>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</si>
  <si>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</si>
  <si>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</si>
  <si>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</si>
  <si>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</si>
  <si>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</si>
  <si>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</si>
  <si>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</si>
  <si>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</si>
  <si>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</si>
  <si>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</si>
  <si>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</si>
  <si>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</si>
  <si>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</si>
  <si>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</si>
  <si>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</si>
  <si>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</si>
  <si>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</si>
  <si>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</si>
  <si>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</si>
  <si>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</si>
  <si>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</si>
  <si>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</si>
  <si>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</si>
  <si>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</si>
  <si>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</si>
  <si>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</si>
  <si>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</si>
  <si>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</si>
  <si>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</si>
  <si>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</si>
  <si>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</si>
  <si>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</si>
  <si>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</si>
  <si>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</si>
  <si>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</si>
  <si>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</si>
  <si>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</si>
  <si>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</si>
  <si>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</si>
  <si>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</si>
  <si>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</si>
  <si>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</si>
  <si>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</si>
  <si>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</si>
  <si>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</si>
  <si>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</si>
  <si>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</si>
  <si>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</si>
  <si>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</si>
  <si>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</si>
  <si>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</si>
  <si>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</si>
  <si>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</si>
  <si>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</si>
  <si>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</si>
  <si>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</si>
  <si>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</si>
  <si>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</si>
  <si>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</si>
  <si>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</si>
  <si>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</si>
  <si>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</si>
  <si>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</si>
  <si>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</si>
  <si>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</si>
  <si>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</si>
  <si>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</si>
  <si>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</si>
  <si>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</si>
  <si>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</si>
  <si>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</si>
  <si>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</si>
  <si>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</si>
  <si>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</si>
  <si>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</si>
  <si>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</si>
  <si>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</si>
  <si>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</si>
  <si>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</si>
  <si>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</si>
  <si>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</si>
  <si>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</si>
  <si>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</si>
  <si>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</si>
  <si>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</si>
  <si>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</si>
  <si>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</si>
  <si>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</si>
  <si>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</si>
  <si>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</si>
  <si>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</si>
  <si>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</si>
  <si>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</si>
  <si>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</si>
  <si>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</si>
  <si>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</si>
  <si>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</si>
  <si>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</si>
  <si>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</si>
  <si>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</si>
  <si>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</si>
  <si>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</si>
  <si>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</si>
  <si>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</si>
  <si>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</si>
  <si>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</si>
  <si>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</si>
  <si>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</si>
  <si>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</si>
  <si>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</si>
  <si>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</si>
  <si>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</si>
  <si>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</si>
  <si>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</si>
  <si>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</si>
  <si>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</si>
  <si>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</si>
  <si>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</si>
  <si>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</si>
  <si>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</si>
  <si>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</si>
  <si>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</si>
  <si>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</si>
  <si>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</si>
  <si>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</si>
  <si>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</si>
  <si>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</si>
  <si>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</si>
  <si>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</si>
  <si>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</si>
  <si>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</si>
  <si>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</si>
  <si>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</si>
  <si>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</si>
  <si>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</si>
  <si>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</si>
  <si>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</si>
  <si>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</si>
  <si>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</si>
  <si>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</si>
  <si>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</si>
  <si>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</si>
  <si>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</si>
  <si>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</si>
  <si>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</si>
  <si>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</si>
  <si>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</si>
  <si>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</si>
  <si>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</si>
  <si>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</si>
  <si>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</si>
  <si>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</si>
  <si>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</si>
  <si>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</si>
  <si>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</si>
  <si>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</si>
  <si>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</si>
  <si>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</si>
  <si>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</si>
  <si>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</si>
  <si>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</si>
  <si>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</si>
  <si>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</si>
  <si>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</si>
  <si>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</si>
  <si>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</si>
  <si>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</si>
  <si>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</si>
  <si>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</si>
  <si>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</si>
  <si>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</si>
  <si>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</si>
  <si>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</si>
  <si>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</si>
  <si>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</si>
  <si>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</si>
  <si>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</si>
  <si>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</si>
  <si>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</si>
  <si>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</si>
  <si>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</si>
  <si>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</si>
  <si>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</si>
  <si>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</si>
  <si>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</si>
  <si>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</si>
  <si>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</si>
  <si>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</si>
  <si>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</si>
  <si>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</si>
  <si>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</si>
  <si>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</si>
  <si>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</si>
  <si>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</si>
  <si>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</si>
  <si>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</si>
  <si>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</si>
  <si>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</si>
  <si>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</si>
  <si>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</si>
  <si>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</si>
  <si>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</si>
  <si>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</si>
  <si>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</si>
  <si>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</si>
  <si>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</si>
  <si>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</si>
  <si>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</si>
  <si>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</si>
  <si>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</si>
  <si>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</si>
  <si>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</si>
  <si>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</si>
  <si>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</si>
  <si>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</si>
  <si>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</si>
  <si>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</si>
  <si>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</si>
  <si>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</si>
  <si>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</si>
  <si>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</si>
  <si>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</si>
  <si>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</si>
  <si>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</si>
  <si>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</si>
  <si>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</si>
  <si>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</si>
  <si>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</si>
  <si>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</si>
  <si>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</si>
  <si>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</si>
  <si>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</si>
  <si>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</si>
  <si>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</si>
  <si>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</si>
  <si>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</si>
  <si>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</si>
  <si>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</si>
  <si>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</si>
  <si>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</si>
  <si>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</si>
  <si>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</si>
  <si>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</si>
  <si>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</si>
  <si>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</si>
  <si>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</si>
  <si>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</si>
  <si>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</si>
  <si>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</si>
  <si>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</si>
  <si>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</si>
  <si>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</si>
  <si>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</si>
  <si>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</si>
  <si>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</si>
  <si>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</si>
  <si>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</si>
  <si>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</si>
  <si>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</si>
  <si>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</si>
  <si>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</si>
  <si>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</si>
  <si>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</si>
  <si>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</si>
  <si>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</si>
  <si>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</si>
  <si>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</si>
  <si>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</si>
  <si>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</si>
  <si>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</si>
  <si>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</si>
  <si>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</si>
  <si>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</si>
  <si>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</si>
  <si>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</si>
  <si>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</si>
  <si>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</si>
  <si>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</si>
  <si>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</si>
  <si>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</si>
  <si>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</si>
  <si>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</si>
  <si>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</si>
  <si>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</si>
  <si>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</si>
  <si>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</si>
  <si>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</si>
  <si>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</si>
  <si>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</si>
  <si>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</si>
  <si>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</si>
  <si>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</si>
  <si>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</si>
  <si>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</si>
  <si>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</si>
  <si>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</si>
  <si>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</si>
  <si>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</si>
  <si>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</si>
  <si>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</si>
  <si>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</si>
  <si>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</si>
  <si>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</si>
  <si>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</si>
  <si>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</si>
  <si>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</si>
  <si>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</si>
  <si>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</si>
  <si>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</si>
  <si>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</si>
  <si>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</si>
  <si>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</si>
  <si>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</si>
  <si>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</si>
  <si>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</si>
  <si>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</si>
  <si>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</si>
  <si>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</si>
  <si>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</si>
  <si>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</si>
  <si>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</si>
  <si>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</si>
  <si>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</si>
  <si>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</si>
  <si>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</si>
  <si>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</si>
  <si>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</si>
  <si>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</si>
  <si>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</si>
  <si>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</si>
  <si>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</si>
  <si>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</si>
  <si>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</si>
  <si>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</si>
  <si>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</si>
  <si>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</si>
  <si>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</si>
  <si>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</si>
  <si>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</si>
  <si>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</si>
  <si>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</si>
  <si>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</si>
  <si>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</si>
  <si>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</si>
  <si>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</si>
  <si>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</si>
  <si>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</si>
  <si>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</si>
  <si>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</si>
  <si>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</si>
  <si>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</si>
  <si>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</si>
  <si>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</si>
  <si>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</si>
  <si>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</si>
  <si>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</si>
  <si>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</si>
  <si>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</si>
  <si>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</si>
  <si>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</si>
  <si>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</si>
  <si>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</si>
  <si>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</si>
  <si>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</si>
  <si>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</si>
  <si>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</si>
  <si>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</si>
  <si>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</si>
  <si>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</si>
  <si>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</si>
  <si>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</si>
  <si>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</si>
  <si>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</si>
  <si>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</si>
  <si>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</si>
  <si>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</si>
  <si>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</si>
  <si>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</si>
  <si>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</si>
  <si>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</si>
  <si>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</si>
  <si>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</si>
  <si>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</si>
  <si>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</si>
  <si>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</si>
  <si>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</si>
  <si>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</si>
  <si>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柳翠店</t>
  </si>
  <si>
    <t>施雪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</si>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</sst>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4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11" borderId="11" applyNumberFormat="0" applyAlignment="0" applyProtection="0">
      <alignment vertical="center"/>
    </xf>
    <xf numFmtId="0" fontId="45" fillId="11" borderId="15" applyNumberFormat="0" applyAlignment="0" applyProtection="0">
      <alignment vertical="center"/>
    </xf>
    <xf numFmtId="0" fontId="30" fillId="8" borderId="9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7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7" fontId="27" fillId="5" borderId="1" xfId="0" applyNumberFormat="1" applyFont="1" applyFill="1" applyBorder="1" applyAlignment="1">
      <alignment horizontal="center" vertical="center"/>
    </xf>
    <xf numFmtId="176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8" fillId="5" borderId="1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0" fontId="18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176" fontId="27" fillId="6" borderId="1" xfId="0" applyNumberFormat="1" applyFont="1" applyFill="1" applyBorder="1" applyAlignment="1">
      <alignment vertical="center"/>
    </xf>
    <xf numFmtId="176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6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6" fillId="5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opLeftCell="D1" workbookViewId="0">
      <pane ySplit="2" topLeftCell="A54" activePane="bottomLeft" state="frozen"/>
      <selection/>
      <selection pane="bottomLeft" activeCell="C57" sqref="$A57:$XFD57"/>
    </sheetView>
  </sheetViews>
  <sheetFormatPr defaultColWidth="9" defaultRowHeight="13.5"/>
  <cols>
    <col min="1" max="1" width="4.375" style="31" customWidth="1"/>
    <col min="2" max="2" width="6.875" style="31" customWidth="1"/>
    <col min="3" max="3" width="31.625" style="30" customWidth="1"/>
    <col min="4" max="4" width="8" style="31"/>
    <col min="5" max="5" width="5" style="55" customWidth="1"/>
    <col min="6" max="6" width="9.375" style="56" hidden="1" customWidth="1"/>
    <col min="7" max="7" width="9.5" style="56" customWidth="1"/>
    <col min="8" max="8" width="10.375" style="57" hidden="1" customWidth="1"/>
    <col min="9" max="9" width="11.5" style="57" customWidth="1"/>
    <col min="10" max="10" width="9" style="58" hidden="1" customWidth="1"/>
    <col min="11" max="11" width="12.125" style="59"/>
    <col min="12" max="12" width="9.625" style="59" customWidth="1"/>
    <col min="13" max="13" width="9" style="60" customWidth="1"/>
    <col min="14" max="14" width="8.75" style="60" customWidth="1"/>
    <col min="15" max="15" width="6.25" style="61" customWidth="1"/>
    <col min="16" max="16" width="5.75" style="62" customWidth="1"/>
    <col min="17" max="17" width="11.25" style="57" hidden="1" customWidth="1"/>
    <col min="18" max="18" width="11.25" style="57" customWidth="1"/>
    <col min="19" max="19" width="10.625" style="57" hidden="1" customWidth="1"/>
    <col min="20" max="20" width="10.625" style="57" customWidth="1"/>
    <col min="21" max="21" width="9" style="63" hidden="1" customWidth="1"/>
    <col min="22" max="22" width="9.75" style="64" customWidth="1"/>
    <col min="23" max="23" width="9.625" style="64" customWidth="1"/>
    <col min="24" max="24" width="9.125" style="65" customWidth="1"/>
    <col min="25" max="25" width="9.25" style="65" customWidth="1"/>
    <col min="26" max="26" width="8" style="66" customWidth="1"/>
    <col min="27" max="27" width="7.375" style="67" customWidth="1"/>
    <col min="28" max="16384" width="9" style="63"/>
  </cols>
  <sheetData>
    <row r="1" ht="20" customHeight="1" spans="1:27">
      <c r="A1" s="20" t="s">
        <v>0</v>
      </c>
      <c r="B1" s="20"/>
      <c r="C1" s="20"/>
      <c r="D1" s="20"/>
      <c r="E1" s="20"/>
      <c r="F1" s="68"/>
      <c r="G1" s="69" t="s">
        <v>1</v>
      </c>
      <c r="H1" s="69"/>
      <c r="I1" s="69"/>
      <c r="J1" s="69"/>
      <c r="K1" s="82" t="s">
        <v>2</v>
      </c>
      <c r="L1" s="83"/>
      <c r="M1" s="84" t="s">
        <v>3</v>
      </c>
      <c r="N1" s="85"/>
      <c r="O1" s="86" t="s">
        <v>4</v>
      </c>
      <c r="P1" s="87"/>
      <c r="R1" s="104" t="s">
        <v>5</v>
      </c>
      <c r="S1" s="104"/>
      <c r="T1" s="104"/>
      <c r="U1" s="104"/>
      <c r="V1" s="82" t="s">
        <v>2</v>
      </c>
      <c r="W1" s="83"/>
      <c r="X1" s="84" t="s">
        <v>3</v>
      </c>
      <c r="Y1" s="85"/>
      <c r="Z1" s="115" t="s">
        <v>6</v>
      </c>
      <c r="AA1" s="116" t="s">
        <v>7</v>
      </c>
    </row>
    <row r="2" ht="23" customHeight="1" spans="1:27">
      <c r="A2" s="70" t="s">
        <v>8</v>
      </c>
      <c r="B2" s="70" t="s">
        <v>9</v>
      </c>
      <c r="C2" s="70" t="s">
        <v>10</v>
      </c>
      <c r="D2" s="70" t="s">
        <v>11</v>
      </c>
      <c r="E2" s="71" t="s">
        <v>12</v>
      </c>
      <c r="F2" s="72" t="s">
        <v>13</v>
      </c>
      <c r="G2" s="72" t="s">
        <v>14</v>
      </c>
      <c r="H2" s="73" t="s">
        <v>15</v>
      </c>
      <c r="I2" s="73" t="s">
        <v>16</v>
      </c>
      <c r="J2" s="88" t="s">
        <v>17</v>
      </c>
      <c r="K2" s="89" t="s">
        <v>13</v>
      </c>
      <c r="L2" s="89" t="s">
        <v>15</v>
      </c>
      <c r="M2" s="90" t="s">
        <v>13</v>
      </c>
      <c r="N2" s="90" t="s">
        <v>15</v>
      </c>
      <c r="O2" s="91" t="s">
        <v>18</v>
      </c>
      <c r="P2" s="92" t="s">
        <v>19</v>
      </c>
      <c r="Q2" s="105" t="s">
        <v>13</v>
      </c>
      <c r="R2" s="105" t="s">
        <v>20</v>
      </c>
      <c r="S2" s="105" t="s">
        <v>15</v>
      </c>
      <c r="T2" s="105" t="s">
        <v>21</v>
      </c>
      <c r="U2" s="106" t="s">
        <v>17</v>
      </c>
      <c r="V2" s="89" t="s">
        <v>13</v>
      </c>
      <c r="W2" s="89" t="s">
        <v>15</v>
      </c>
      <c r="X2" s="90" t="s">
        <v>13</v>
      </c>
      <c r="Y2" s="90" t="s">
        <v>15</v>
      </c>
      <c r="Z2" s="117"/>
      <c r="AA2" s="116"/>
    </row>
    <row r="3" spans="1:27">
      <c r="A3" s="24">
        <v>1</v>
      </c>
      <c r="B3" s="24">
        <v>101453</v>
      </c>
      <c r="C3" s="38" t="s">
        <v>22</v>
      </c>
      <c r="D3" s="24" t="s">
        <v>23</v>
      </c>
      <c r="E3" s="74" t="s">
        <v>24</v>
      </c>
      <c r="F3" s="75">
        <v>11819.52</v>
      </c>
      <c r="G3" s="75">
        <f t="shared" ref="G3:G66" si="0">F3*3</f>
        <v>35458.56</v>
      </c>
      <c r="H3" s="76">
        <f t="shared" ref="H3:H66" si="1">F3*J3</f>
        <v>3275.6913216</v>
      </c>
      <c r="I3" s="76">
        <f t="shared" ref="I3:I66" si="2">H3*3</f>
        <v>9827.0739648</v>
      </c>
      <c r="J3" s="93">
        <v>0.2771425</v>
      </c>
      <c r="K3" s="94">
        <v>28142.8</v>
      </c>
      <c r="L3" s="94">
        <v>6844.26</v>
      </c>
      <c r="M3" s="95">
        <f t="shared" ref="M3:M66" si="3">K3/G3</f>
        <v>0.793681412894376</v>
      </c>
      <c r="N3" s="95">
        <f t="shared" ref="N3:N66" si="4">L3/I3</f>
        <v>0.696469775694753</v>
      </c>
      <c r="O3" s="96"/>
      <c r="P3" s="97">
        <v>-150</v>
      </c>
      <c r="Q3" s="107">
        <v>10371.6288</v>
      </c>
      <c r="R3" s="107">
        <f>Q3*2</f>
        <v>20743.2576</v>
      </c>
      <c r="S3" s="107">
        <f t="shared" ref="S3:S66" si="5">Q3*U3</f>
        <v>3144.9527003232</v>
      </c>
      <c r="T3" s="107">
        <f>S3*2</f>
        <v>6289.9054006464</v>
      </c>
      <c r="U3" s="108">
        <v>0.3032265</v>
      </c>
      <c r="V3" s="109">
        <v>65248.47</v>
      </c>
      <c r="W3" s="109">
        <v>-28554.42</v>
      </c>
      <c r="X3" s="110">
        <f t="shared" ref="X3:X66" si="6">V3/R3</f>
        <v>3.14552666983223</v>
      </c>
      <c r="Y3" s="113">
        <f t="shared" ref="Y3:Y66" si="7">W3/T3</f>
        <v>-4.53972169391697</v>
      </c>
      <c r="Z3" s="118"/>
      <c r="AA3" s="119">
        <f>O3+Z3</f>
        <v>0</v>
      </c>
    </row>
    <row r="4" spans="1:27">
      <c r="A4" s="24">
        <v>2</v>
      </c>
      <c r="B4" s="39">
        <v>114844</v>
      </c>
      <c r="C4" s="37" t="s">
        <v>25</v>
      </c>
      <c r="D4" s="24" t="s">
        <v>26</v>
      </c>
      <c r="E4" s="74" t="s">
        <v>24</v>
      </c>
      <c r="F4" s="75">
        <v>12441.6</v>
      </c>
      <c r="G4" s="75">
        <f t="shared" si="0"/>
        <v>37324.8</v>
      </c>
      <c r="H4" s="76">
        <f t="shared" si="1"/>
        <v>2082.288384</v>
      </c>
      <c r="I4" s="76">
        <f t="shared" si="2"/>
        <v>6246.865152</v>
      </c>
      <c r="J4" s="93">
        <v>0.167365</v>
      </c>
      <c r="K4" s="97">
        <v>72491.61</v>
      </c>
      <c r="L4" s="97">
        <v>11345.83</v>
      </c>
      <c r="M4" s="98">
        <f t="shared" si="3"/>
        <v>1.94218348122428</v>
      </c>
      <c r="N4" s="98">
        <f t="shared" si="4"/>
        <v>1.81624378371086</v>
      </c>
      <c r="O4" s="99">
        <v>300</v>
      </c>
      <c r="P4" s="98"/>
      <c r="Q4" s="107">
        <v>10917.504</v>
      </c>
      <c r="R4" s="107">
        <f t="shared" ref="R4:R35" si="8">Q4*2</f>
        <v>21835.008</v>
      </c>
      <c r="S4" s="107">
        <f t="shared" si="5"/>
        <v>1999.180579968</v>
      </c>
      <c r="T4" s="107">
        <f t="shared" ref="T4:T35" si="9">S4*2</f>
        <v>3998.361159936</v>
      </c>
      <c r="U4" s="108">
        <v>0.183117</v>
      </c>
      <c r="V4" s="111">
        <v>19564.91</v>
      </c>
      <c r="W4" s="111">
        <v>4210.74</v>
      </c>
      <c r="X4" s="112">
        <f t="shared" si="6"/>
        <v>0.896034020230265</v>
      </c>
      <c r="Y4" s="110">
        <f t="shared" si="7"/>
        <v>1.05311647236674</v>
      </c>
      <c r="Z4" s="120"/>
      <c r="AA4" s="119">
        <f t="shared" ref="AA4:AA35" si="10">O4+Z4</f>
        <v>300</v>
      </c>
    </row>
    <row r="5" spans="1:27">
      <c r="A5" s="24">
        <v>3</v>
      </c>
      <c r="B5" s="24">
        <v>347</v>
      </c>
      <c r="C5" s="38" t="s">
        <v>27</v>
      </c>
      <c r="D5" s="24" t="s">
        <v>28</v>
      </c>
      <c r="E5" s="74" t="s">
        <v>29</v>
      </c>
      <c r="F5" s="75">
        <v>7552</v>
      </c>
      <c r="G5" s="75">
        <f t="shared" si="0"/>
        <v>22656</v>
      </c>
      <c r="H5" s="76">
        <f t="shared" si="1"/>
        <v>1711.35872</v>
      </c>
      <c r="I5" s="76">
        <f t="shared" si="2"/>
        <v>5134.07616</v>
      </c>
      <c r="J5" s="93">
        <v>0.22661</v>
      </c>
      <c r="K5" s="94">
        <v>22685.69</v>
      </c>
      <c r="L5" s="94">
        <v>6228.59</v>
      </c>
      <c r="M5" s="98">
        <f t="shared" si="3"/>
        <v>1.00131046963277</v>
      </c>
      <c r="N5" s="98">
        <f t="shared" si="4"/>
        <v>1.2131861324005</v>
      </c>
      <c r="O5" s="99">
        <v>200</v>
      </c>
      <c r="P5" s="98"/>
      <c r="Q5" s="107">
        <v>6626.88</v>
      </c>
      <c r="R5" s="107">
        <f t="shared" si="8"/>
        <v>13253.76</v>
      </c>
      <c r="S5" s="107">
        <f t="shared" si="5"/>
        <v>1643.05537344</v>
      </c>
      <c r="T5" s="107">
        <f t="shared" si="9"/>
        <v>3286.11074688</v>
      </c>
      <c r="U5" s="108">
        <v>0.247938</v>
      </c>
      <c r="V5" s="109">
        <v>19048.92</v>
      </c>
      <c r="W5" s="109">
        <v>11154.93</v>
      </c>
      <c r="X5" s="110">
        <f t="shared" si="6"/>
        <v>1.43724648703462</v>
      </c>
      <c r="Y5" s="110">
        <f t="shared" si="7"/>
        <v>3.39456909983665</v>
      </c>
      <c r="Z5" s="118">
        <v>100</v>
      </c>
      <c r="AA5" s="119">
        <f t="shared" si="10"/>
        <v>300</v>
      </c>
    </row>
    <row r="6" spans="1:27">
      <c r="A6" s="24">
        <v>4</v>
      </c>
      <c r="B6" s="39">
        <v>750</v>
      </c>
      <c r="C6" s="37" t="s">
        <v>30</v>
      </c>
      <c r="D6" s="24" t="s">
        <v>31</v>
      </c>
      <c r="E6" s="74" t="s">
        <v>32</v>
      </c>
      <c r="F6" s="75">
        <v>38720</v>
      </c>
      <c r="G6" s="75">
        <f t="shared" si="0"/>
        <v>116160</v>
      </c>
      <c r="H6" s="76">
        <f t="shared" si="1"/>
        <v>10449.56</v>
      </c>
      <c r="I6" s="76">
        <f t="shared" si="2"/>
        <v>31348.68</v>
      </c>
      <c r="J6" s="93">
        <v>0.269875</v>
      </c>
      <c r="K6" s="97">
        <v>131729.73</v>
      </c>
      <c r="L6" s="97">
        <v>34154.52</v>
      </c>
      <c r="M6" s="98">
        <f t="shared" si="3"/>
        <v>1.13403693181818</v>
      </c>
      <c r="N6" s="98">
        <f t="shared" si="4"/>
        <v>1.08950424706878</v>
      </c>
      <c r="O6" s="99">
        <v>400</v>
      </c>
      <c r="P6" s="98"/>
      <c r="Q6" s="107">
        <v>33976.8</v>
      </c>
      <c r="R6" s="107">
        <f t="shared" si="8"/>
        <v>67953.6</v>
      </c>
      <c r="S6" s="107">
        <f t="shared" si="5"/>
        <v>10032.49962</v>
      </c>
      <c r="T6" s="107">
        <f t="shared" si="9"/>
        <v>20064.99924</v>
      </c>
      <c r="U6" s="108">
        <v>0.295275</v>
      </c>
      <c r="V6" s="111">
        <v>55947.69</v>
      </c>
      <c r="W6" s="111">
        <v>16205.88</v>
      </c>
      <c r="X6" s="112">
        <f t="shared" si="6"/>
        <v>0.823321943208307</v>
      </c>
      <c r="Y6" s="112">
        <f t="shared" si="7"/>
        <v>0.807669106096612</v>
      </c>
      <c r="Z6" s="120"/>
      <c r="AA6" s="119">
        <f t="shared" si="10"/>
        <v>400</v>
      </c>
    </row>
    <row r="7" spans="1:27">
      <c r="A7" s="24">
        <v>5</v>
      </c>
      <c r="B7" s="39">
        <v>742</v>
      </c>
      <c r="C7" s="37" t="s">
        <v>33</v>
      </c>
      <c r="D7" s="24" t="s">
        <v>31</v>
      </c>
      <c r="E7" s="74" t="s">
        <v>34</v>
      </c>
      <c r="F7" s="75">
        <v>17085.6</v>
      </c>
      <c r="G7" s="75">
        <f t="shared" si="0"/>
        <v>51256.8</v>
      </c>
      <c r="H7" s="76">
        <f t="shared" si="1"/>
        <v>3444.072534</v>
      </c>
      <c r="I7" s="76">
        <f t="shared" si="2"/>
        <v>10332.217602</v>
      </c>
      <c r="J7" s="93">
        <v>0.2015775</v>
      </c>
      <c r="K7" s="97">
        <v>54521.53</v>
      </c>
      <c r="L7" s="97">
        <v>8026.33</v>
      </c>
      <c r="M7" s="98">
        <f t="shared" si="3"/>
        <v>1.06369359772752</v>
      </c>
      <c r="N7" s="95">
        <f t="shared" si="4"/>
        <v>0.776825489858668</v>
      </c>
      <c r="O7" s="99"/>
      <c r="P7" s="98"/>
      <c r="Q7" s="107">
        <v>14992.614</v>
      </c>
      <c r="R7" s="107">
        <f t="shared" si="8"/>
        <v>29985.228</v>
      </c>
      <c r="S7" s="107">
        <f t="shared" si="5"/>
        <v>3306.613521393</v>
      </c>
      <c r="T7" s="107">
        <f t="shared" si="9"/>
        <v>6613.227042786</v>
      </c>
      <c r="U7" s="108">
        <v>0.2205495</v>
      </c>
      <c r="V7" s="111">
        <v>16397.82</v>
      </c>
      <c r="W7" s="111">
        <v>3032.54</v>
      </c>
      <c r="X7" s="112">
        <f t="shared" si="6"/>
        <v>0.546863275476845</v>
      </c>
      <c r="Y7" s="113">
        <f t="shared" si="7"/>
        <v>0.458556765158702</v>
      </c>
      <c r="Z7" s="120"/>
      <c r="AA7" s="119">
        <f t="shared" si="10"/>
        <v>0</v>
      </c>
    </row>
    <row r="8" spans="1:27">
      <c r="A8" s="24">
        <v>6</v>
      </c>
      <c r="B8" s="24">
        <v>102935</v>
      </c>
      <c r="C8" s="38" t="s">
        <v>35</v>
      </c>
      <c r="D8" s="24" t="s">
        <v>31</v>
      </c>
      <c r="E8" s="74" t="s">
        <v>36</v>
      </c>
      <c r="F8" s="75">
        <v>9062.4</v>
      </c>
      <c r="G8" s="75">
        <f t="shared" si="0"/>
        <v>27187.2</v>
      </c>
      <c r="H8" s="76">
        <f t="shared" si="1"/>
        <v>2794.27776</v>
      </c>
      <c r="I8" s="76">
        <f t="shared" si="2"/>
        <v>8382.83328</v>
      </c>
      <c r="J8" s="93">
        <v>0.3083375</v>
      </c>
      <c r="K8" s="94">
        <v>17977.76</v>
      </c>
      <c r="L8" s="94">
        <v>4939.81</v>
      </c>
      <c r="M8" s="95">
        <f t="shared" si="3"/>
        <v>0.661258239171375</v>
      </c>
      <c r="N8" s="95">
        <f t="shared" si="4"/>
        <v>0.589276898991364</v>
      </c>
      <c r="O8" s="96"/>
      <c r="P8" s="97">
        <v>-150</v>
      </c>
      <c r="Q8" s="107">
        <v>7952.256</v>
      </c>
      <c r="R8" s="107">
        <f t="shared" si="8"/>
        <v>15904.512</v>
      </c>
      <c r="S8" s="107">
        <f t="shared" si="5"/>
        <v>2682.75320352</v>
      </c>
      <c r="T8" s="107">
        <f t="shared" si="9"/>
        <v>5365.50640704</v>
      </c>
      <c r="U8" s="108">
        <v>0.3373575</v>
      </c>
      <c r="V8" s="109">
        <v>19822.18</v>
      </c>
      <c r="W8" s="109">
        <v>4444.77</v>
      </c>
      <c r="X8" s="110">
        <f t="shared" si="6"/>
        <v>1.24632431350299</v>
      </c>
      <c r="Y8" s="113">
        <f t="shared" si="7"/>
        <v>0.828397109761734</v>
      </c>
      <c r="Z8" s="118"/>
      <c r="AA8" s="119">
        <f t="shared" si="10"/>
        <v>0</v>
      </c>
    </row>
    <row r="9" spans="1:27">
      <c r="A9" s="24">
        <v>7</v>
      </c>
      <c r="B9" s="24">
        <v>307</v>
      </c>
      <c r="C9" s="38" t="s">
        <v>37</v>
      </c>
      <c r="D9" s="24" t="s">
        <v>31</v>
      </c>
      <c r="E9" s="74" t="s">
        <v>38</v>
      </c>
      <c r="F9" s="75">
        <v>85708.8</v>
      </c>
      <c r="G9" s="75">
        <f t="shared" si="0"/>
        <v>257126.4</v>
      </c>
      <c r="H9" s="76">
        <f t="shared" si="1"/>
        <v>13357.502208</v>
      </c>
      <c r="I9" s="76">
        <f t="shared" si="2"/>
        <v>40072.506624</v>
      </c>
      <c r="J9" s="93">
        <v>0.1558475</v>
      </c>
      <c r="K9" s="94">
        <v>291680.51</v>
      </c>
      <c r="L9" s="94">
        <v>51569.02</v>
      </c>
      <c r="M9" s="98">
        <f t="shared" si="3"/>
        <v>1.13438569512893</v>
      </c>
      <c r="N9" s="98">
        <f t="shared" si="4"/>
        <v>1.28689279370197</v>
      </c>
      <c r="O9" s="99">
        <v>800</v>
      </c>
      <c r="P9" s="98"/>
      <c r="Q9" s="107">
        <v>75209.472</v>
      </c>
      <c r="R9" s="107">
        <f t="shared" si="8"/>
        <v>150418.944</v>
      </c>
      <c r="S9" s="107">
        <f t="shared" si="5"/>
        <v>12824.380722816</v>
      </c>
      <c r="T9" s="107">
        <f t="shared" si="9"/>
        <v>25648.761445632</v>
      </c>
      <c r="U9" s="108">
        <v>0.1705155</v>
      </c>
      <c r="V9" s="109">
        <v>183211.93</v>
      </c>
      <c r="W9" s="109">
        <v>32125.03</v>
      </c>
      <c r="X9" s="110">
        <f t="shared" si="6"/>
        <v>1.21801101063441</v>
      </c>
      <c r="Y9" s="110">
        <f t="shared" si="7"/>
        <v>1.25249829579864</v>
      </c>
      <c r="Z9" s="118">
        <v>500</v>
      </c>
      <c r="AA9" s="119">
        <f t="shared" si="10"/>
        <v>1300</v>
      </c>
    </row>
    <row r="10" spans="1:27">
      <c r="A10" s="24">
        <v>8</v>
      </c>
      <c r="B10" s="39">
        <v>114685</v>
      </c>
      <c r="C10" s="37" t="s">
        <v>39</v>
      </c>
      <c r="D10" s="24" t="s">
        <v>26</v>
      </c>
      <c r="E10" s="74" t="s">
        <v>32</v>
      </c>
      <c r="F10" s="75">
        <v>40000</v>
      </c>
      <c r="G10" s="75">
        <f t="shared" si="0"/>
        <v>120000</v>
      </c>
      <c r="H10" s="76">
        <f t="shared" si="1"/>
        <v>5392.4</v>
      </c>
      <c r="I10" s="76">
        <f t="shared" si="2"/>
        <v>16177.2</v>
      </c>
      <c r="J10" s="93">
        <v>0.13481</v>
      </c>
      <c r="K10" s="97">
        <v>123557.36</v>
      </c>
      <c r="L10" s="97">
        <v>16431.37</v>
      </c>
      <c r="M10" s="98">
        <f t="shared" si="3"/>
        <v>1.02964466666667</v>
      </c>
      <c r="N10" s="98">
        <f t="shared" si="4"/>
        <v>1.01571161882155</v>
      </c>
      <c r="O10" s="99">
        <v>400</v>
      </c>
      <c r="P10" s="98"/>
      <c r="Q10" s="107">
        <v>35100</v>
      </c>
      <c r="R10" s="107">
        <f t="shared" si="8"/>
        <v>70200</v>
      </c>
      <c r="S10" s="107">
        <f t="shared" si="5"/>
        <v>5177.1798</v>
      </c>
      <c r="T10" s="107">
        <f t="shared" si="9"/>
        <v>10354.3596</v>
      </c>
      <c r="U10" s="108">
        <v>0.147498</v>
      </c>
      <c r="V10" s="111">
        <v>71218.14</v>
      </c>
      <c r="W10" s="111">
        <v>8412.88</v>
      </c>
      <c r="X10" s="110">
        <f t="shared" si="6"/>
        <v>1.01450341880342</v>
      </c>
      <c r="Y10" s="110">
        <f t="shared" si="7"/>
        <v>0.812496409724847</v>
      </c>
      <c r="Z10" s="118">
        <v>300</v>
      </c>
      <c r="AA10" s="119">
        <f t="shared" si="10"/>
        <v>700</v>
      </c>
    </row>
    <row r="11" spans="1:27">
      <c r="A11" s="24">
        <v>9</v>
      </c>
      <c r="B11" s="24">
        <v>357</v>
      </c>
      <c r="C11" s="38" t="s">
        <v>40</v>
      </c>
      <c r="D11" s="24" t="s">
        <v>28</v>
      </c>
      <c r="E11" s="74" t="s">
        <v>41</v>
      </c>
      <c r="F11" s="75">
        <v>11715.84</v>
      </c>
      <c r="G11" s="75">
        <f t="shared" si="0"/>
        <v>35147.52</v>
      </c>
      <c r="H11" s="76">
        <f t="shared" si="1"/>
        <v>2900.9005632</v>
      </c>
      <c r="I11" s="76">
        <f t="shared" si="2"/>
        <v>8702.7016896</v>
      </c>
      <c r="J11" s="93">
        <v>0.247605</v>
      </c>
      <c r="K11" s="94">
        <v>36937.6</v>
      </c>
      <c r="L11" s="94">
        <v>7790.87</v>
      </c>
      <c r="M11" s="98">
        <f t="shared" si="3"/>
        <v>1.05093047816745</v>
      </c>
      <c r="N11" s="95">
        <f t="shared" si="4"/>
        <v>0.895224296761813</v>
      </c>
      <c r="O11" s="96"/>
      <c r="P11" s="98"/>
      <c r="Q11" s="107">
        <v>10280.6496</v>
      </c>
      <c r="R11" s="107">
        <f t="shared" si="8"/>
        <v>20561.2992</v>
      </c>
      <c r="S11" s="107">
        <f t="shared" si="5"/>
        <v>2785.1205024864</v>
      </c>
      <c r="T11" s="107">
        <f t="shared" si="9"/>
        <v>5570.2410049728</v>
      </c>
      <c r="U11" s="108">
        <v>0.270909</v>
      </c>
      <c r="V11" s="109">
        <v>24825.59</v>
      </c>
      <c r="W11" s="109">
        <v>4566.34</v>
      </c>
      <c r="X11" s="110">
        <f t="shared" si="6"/>
        <v>1.20739403471158</v>
      </c>
      <c r="Y11" s="113">
        <f t="shared" si="7"/>
        <v>0.819774224476719</v>
      </c>
      <c r="Z11" s="118"/>
      <c r="AA11" s="119">
        <f t="shared" si="10"/>
        <v>0</v>
      </c>
    </row>
    <row r="12" spans="1:27">
      <c r="A12" s="24">
        <v>10</v>
      </c>
      <c r="B12" s="39">
        <v>111400</v>
      </c>
      <c r="C12" s="37" t="s">
        <v>42</v>
      </c>
      <c r="D12" s="24" t="s">
        <v>43</v>
      </c>
      <c r="E12" s="74" t="s">
        <v>34</v>
      </c>
      <c r="F12" s="75">
        <v>17100</v>
      </c>
      <c r="G12" s="75">
        <f t="shared" si="0"/>
        <v>51300</v>
      </c>
      <c r="H12" s="76">
        <f t="shared" si="1"/>
        <v>2707.14375</v>
      </c>
      <c r="I12" s="76">
        <f t="shared" si="2"/>
        <v>8121.43125</v>
      </c>
      <c r="J12" s="93">
        <v>0.1583125</v>
      </c>
      <c r="K12" s="97">
        <v>53784.24</v>
      </c>
      <c r="L12" s="97">
        <v>6886.24</v>
      </c>
      <c r="M12" s="98">
        <f t="shared" si="3"/>
        <v>1.04842573099415</v>
      </c>
      <c r="N12" s="95">
        <f t="shared" si="4"/>
        <v>0.847909658780895</v>
      </c>
      <c r="O12" s="99"/>
      <c r="P12" s="98"/>
      <c r="Q12" s="107">
        <v>15005.25</v>
      </c>
      <c r="R12" s="107">
        <f t="shared" si="8"/>
        <v>30010.5</v>
      </c>
      <c r="S12" s="107">
        <f t="shared" si="5"/>
        <v>2599.096865625</v>
      </c>
      <c r="T12" s="107">
        <f t="shared" si="9"/>
        <v>5198.19373125</v>
      </c>
      <c r="U12" s="108">
        <v>0.1732125</v>
      </c>
      <c r="V12" s="111">
        <v>22102.65</v>
      </c>
      <c r="W12" s="111">
        <v>3884.83</v>
      </c>
      <c r="X12" s="112">
        <f t="shared" si="6"/>
        <v>0.73649722597091</v>
      </c>
      <c r="Y12" s="112">
        <f t="shared" si="7"/>
        <v>0.747342288657992</v>
      </c>
      <c r="Z12" s="120"/>
      <c r="AA12" s="119">
        <f t="shared" si="10"/>
        <v>0</v>
      </c>
    </row>
    <row r="13" spans="1:27">
      <c r="A13" s="24">
        <v>11</v>
      </c>
      <c r="B13" s="39">
        <v>122198</v>
      </c>
      <c r="C13" s="37" t="s">
        <v>44</v>
      </c>
      <c r="D13" s="24" t="s">
        <v>45</v>
      </c>
      <c r="E13" s="74" t="s">
        <v>46</v>
      </c>
      <c r="F13" s="75">
        <v>4720</v>
      </c>
      <c r="G13" s="75">
        <f t="shared" si="0"/>
        <v>14160</v>
      </c>
      <c r="H13" s="76">
        <f t="shared" si="1"/>
        <v>980.5328</v>
      </c>
      <c r="I13" s="76">
        <f t="shared" si="2"/>
        <v>2941.5984</v>
      </c>
      <c r="J13" s="93">
        <v>0.20774</v>
      </c>
      <c r="K13" s="97">
        <v>16618.64</v>
      </c>
      <c r="L13" s="97">
        <v>4087.93</v>
      </c>
      <c r="M13" s="98">
        <f t="shared" si="3"/>
        <v>1.17363276836158</v>
      </c>
      <c r="N13" s="98">
        <f t="shared" si="4"/>
        <v>1.38969683965017</v>
      </c>
      <c r="O13" s="99">
        <v>200</v>
      </c>
      <c r="P13" s="98"/>
      <c r="Q13" s="107">
        <v>4141.8</v>
      </c>
      <c r="R13" s="107">
        <f t="shared" si="8"/>
        <v>8283.6</v>
      </c>
      <c r="S13" s="107">
        <f t="shared" si="5"/>
        <v>941.3980056</v>
      </c>
      <c r="T13" s="107">
        <f t="shared" si="9"/>
        <v>1882.7960112</v>
      </c>
      <c r="U13" s="108">
        <v>0.227292</v>
      </c>
      <c r="V13" s="111">
        <v>7019.63</v>
      </c>
      <c r="W13" s="111">
        <v>1752.62</v>
      </c>
      <c r="X13" s="112">
        <f t="shared" si="6"/>
        <v>0.847412960548554</v>
      </c>
      <c r="Y13" s="112">
        <f t="shared" si="7"/>
        <v>0.930860268225748</v>
      </c>
      <c r="Z13" s="120"/>
      <c r="AA13" s="119">
        <f t="shared" si="10"/>
        <v>200</v>
      </c>
    </row>
    <row r="14" spans="1:27">
      <c r="A14" s="24">
        <v>12</v>
      </c>
      <c r="B14" s="24">
        <v>727</v>
      </c>
      <c r="C14" s="38" t="s">
        <v>47</v>
      </c>
      <c r="D14" s="24" t="s">
        <v>28</v>
      </c>
      <c r="E14" s="74" t="s">
        <v>29</v>
      </c>
      <c r="F14" s="75">
        <v>7552</v>
      </c>
      <c r="G14" s="75">
        <f t="shared" si="0"/>
        <v>22656</v>
      </c>
      <c r="H14" s="76">
        <f t="shared" si="1"/>
        <v>1946.94336</v>
      </c>
      <c r="I14" s="76">
        <f t="shared" si="2"/>
        <v>5840.83008</v>
      </c>
      <c r="J14" s="93">
        <v>0.257805</v>
      </c>
      <c r="K14" s="94">
        <v>22660.16</v>
      </c>
      <c r="L14" s="94">
        <v>6473.68</v>
      </c>
      <c r="M14" s="98">
        <f t="shared" si="3"/>
        <v>1.00018361581921</v>
      </c>
      <c r="N14" s="98">
        <f t="shared" si="4"/>
        <v>1.10834931188411</v>
      </c>
      <c r="O14" s="99">
        <v>200</v>
      </c>
      <c r="P14" s="98"/>
      <c r="Q14" s="107">
        <v>6626.88</v>
      </c>
      <c r="R14" s="107">
        <f t="shared" si="8"/>
        <v>13253.76</v>
      </c>
      <c r="S14" s="107">
        <f t="shared" si="5"/>
        <v>1869.23741472</v>
      </c>
      <c r="T14" s="107">
        <f t="shared" si="9"/>
        <v>3738.47482944</v>
      </c>
      <c r="U14" s="108">
        <v>0.282069</v>
      </c>
      <c r="V14" s="109">
        <v>14973.53</v>
      </c>
      <c r="W14" s="109">
        <v>3364.71</v>
      </c>
      <c r="X14" s="110">
        <f t="shared" si="6"/>
        <v>1.12975714061519</v>
      </c>
      <c r="Y14" s="113">
        <f t="shared" si="7"/>
        <v>0.900022108883374</v>
      </c>
      <c r="Z14" s="118"/>
      <c r="AA14" s="119">
        <f t="shared" si="10"/>
        <v>200</v>
      </c>
    </row>
    <row r="15" spans="1:27">
      <c r="A15" s="24">
        <v>13</v>
      </c>
      <c r="B15" s="39">
        <v>113833</v>
      </c>
      <c r="C15" s="37" t="s">
        <v>48</v>
      </c>
      <c r="D15" s="24" t="s">
        <v>28</v>
      </c>
      <c r="E15" s="74" t="s">
        <v>29</v>
      </c>
      <c r="F15" s="75">
        <v>6200</v>
      </c>
      <c r="G15" s="75">
        <f t="shared" si="0"/>
        <v>18600</v>
      </c>
      <c r="H15" s="76">
        <f t="shared" si="1"/>
        <v>1829.744</v>
      </c>
      <c r="I15" s="76">
        <f t="shared" si="2"/>
        <v>5489.232</v>
      </c>
      <c r="J15" s="93">
        <v>0.29512</v>
      </c>
      <c r="K15" s="97">
        <v>18708.68</v>
      </c>
      <c r="L15" s="97">
        <v>3626.07</v>
      </c>
      <c r="M15" s="98">
        <f t="shared" si="3"/>
        <v>1.00584301075269</v>
      </c>
      <c r="N15" s="95">
        <f t="shared" si="4"/>
        <v>0.660578747628084</v>
      </c>
      <c r="O15" s="99"/>
      <c r="P15" s="98"/>
      <c r="Q15" s="107">
        <v>5440.5</v>
      </c>
      <c r="R15" s="107">
        <f t="shared" si="8"/>
        <v>10881</v>
      </c>
      <c r="S15" s="107">
        <f t="shared" si="5"/>
        <v>1756.715688</v>
      </c>
      <c r="T15" s="107">
        <f t="shared" si="9"/>
        <v>3513.431376</v>
      </c>
      <c r="U15" s="108">
        <v>0.322896</v>
      </c>
      <c r="V15" s="111">
        <v>6822.37</v>
      </c>
      <c r="W15" s="111">
        <v>1044.89</v>
      </c>
      <c r="X15" s="112">
        <f t="shared" si="6"/>
        <v>0.626998437643599</v>
      </c>
      <c r="Y15" s="113">
        <f t="shared" si="7"/>
        <v>0.297398721699126</v>
      </c>
      <c r="Z15" s="120"/>
      <c r="AA15" s="119">
        <f t="shared" si="10"/>
        <v>0</v>
      </c>
    </row>
    <row r="16" spans="1:27">
      <c r="A16" s="24">
        <v>14</v>
      </c>
      <c r="B16" s="39">
        <v>337</v>
      </c>
      <c r="C16" s="37" t="s">
        <v>49</v>
      </c>
      <c r="D16" s="24" t="s">
        <v>26</v>
      </c>
      <c r="E16" s="74" t="s">
        <v>32</v>
      </c>
      <c r="F16" s="75">
        <v>33792</v>
      </c>
      <c r="G16" s="75">
        <f t="shared" si="0"/>
        <v>101376</v>
      </c>
      <c r="H16" s="76">
        <f t="shared" si="1"/>
        <v>5664.21504</v>
      </c>
      <c r="I16" s="76">
        <f t="shared" si="2"/>
        <v>16992.64512</v>
      </c>
      <c r="J16" s="93">
        <v>0.16762</v>
      </c>
      <c r="K16" s="97">
        <v>105475.35</v>
      </c>
      <c r="L16" s="97">
        <v>22934.4</v>
      </c>
      <c r="M16" s="98">
        <f t="shared" si="3"/>
        <v>1.04043708570076</v>
      </c>
      <c r="N16" s="98">
        <f t="shared" si="4"/>
        <v>1.34966627255734</v>
      </c>
      <c r="O16" s="99">
        <v>400</v>
      </c>
      <c r="P16" s="98"/>
      <c r="Q16" s="107">
        <v>29652.48</v>
      </c>
      <c r="R16" s="107">
        <f t="shared" si="8"/>
        <v>59304.96</v>
      </c>
      <c r="S16" s="107">
        <f t="shared" si="5"/>
        <v>5438.14622208</v>
      </c>
      <c r="T16" s="107">
        <f t="shared" si="9"/>
        <v>10876.29244416</v>
      </c>
      <c r="U16" s="108">
        <v>0.183396</v>
      </c>
      <c r="V16" s="111">
        <v>59791.81</v>
      </c>
      <c r="W16" s="111">
        <v>12246.86</v>
      </c>
      <c r="X16" s="110">
        <f t="shared" si="6"/>
        <v>1.00820926276655</v>
      </c>
      <c r="Y16" s="110">
        <f t="shared" si="7"/>
        <v>1.12601422432108</v>
      </c>
      <c r="Z16" s="118">
        <v>300</v>
      </c>
      <c r="AA16" s="119">
        <f t="shared" si="10"/>
        <v>700</v>
      </c>
    </row>
    <row r="17" spans="1:27">
      <c r="A17" s="24">
        <v>15</v>
      </c>
      <c r="B17" s="24">
        <v>399</v>
      </c>
      <c r="C17" s="38" t="s">
        <v>50</v>
      </c>
      <c r="D17" s="24" t="s">
        <v>26</v>
      </c>
      <c r="E17" s="74" t="s">
        <v>41</v>
      </c>
      <c r="F17" s="75">
        <v>10576.8</v>
      </c>
      <c r="G17" s="75">
        <f t="shared" si="0"/>
        <v>31730.4</v>
      </c>
      <c r="H17" s="76">
        <f t="shared" si="1"/>
        <v>2449.8513</v>
      </c>
      <c r="I17" s="76">
        <f t="shared" si="2"/>
        <v>7349.5539</v>
      </c>
      <c r="J17" s="93">
        <v>0.231625</v>
      </c>
      <c r="K17" s="94">
        <v>34792.27</v>
      </c>
      <c r="L17" s="94">
        <v>8544.6</v>
      </c>
      <c r="M17" s="98">
        <f t="shared" si="3"/>
        <v>1.09649641983713</v>
      </c>
      <c r="N17" s="98">
        <f t="shared" si="4"/>
        <v>1.16260117501826</v>
      </c>
      <c r="O17" s="99">
        <v>400</v>
      </c>
      <c r="P17" s="98"/>
      <c r="Q17" s="107">
        <v>9281.142</v>
      </c>
      <c r="R17" s="107">
        <f t="shared" si="8"/>
        <v>18562.284</v>
      </c>
      <c r="S17" s="107">
        <f t="shared" si="5"/>
        <v>2352.07341135</v>
      </c>
      <c r="T17" s="107">
        <f t="shared" si="9"/>
        <v>4704.1468227</v>
      </c>
      <c r="U17" s="108">
        <v>0.253425</v>
      </c>
      <c r="V17" s="109">
        <v>20231.05</v>
      </c>
      <c r="W17" s="109">
        <v>4394.6</v>
      </c>
      <c r="X17" s="110">
        <f t="shared" si="6"/>
        <v>1.08990089797139</v>
      </c>
      <c r="Y17" s="113">
        <f t="shared" si="7"/>
        <v>0.934197032030065</v>
      </c>
      <c r="Z17" s="118"/>
      <c r="AA17" s="119">
        <f t="shared" si="10"/>
        <v>400</v>
      </c>
    </row>
    <row r="18" spans="1:27">
      <c r="A18" s="24">
        <v>16</v>
      </c>
      <c r="B18" s="39">
        <v>117310</v>
      </c>
      <c r="C18" s="37" t="s">
        <v>51</v>
      </c>
      <c r="D18" s="24" t="s">
        <v>26</v>
      </c>
      <c r="E18" s="74" t="s">
        <v>29</v>
      </c>
      <c r="F18" s="75">
        <v>6600</v>
      </c>
      <c r="G18" s="75">
        <f t="shared" si="0"/>
        <v>19800</v>
      </c>
      <c r="H18" s="76">
        <f t="shared" si="1"/>
        <v>1548.0795</v>
      </c>
      <c r="I18" s="76">
        <f t="shared" si="2"/>
        <v>4644.2385</v>
      </c>
      <c r="J18" s="93">
        <v>0.2345575</v>
      </c>
      <c r="K18" s="97">
        <v>16580.57</v>
      </c>
      <c r="L18" s="97">
        <v>3790.31</v>
      </c>
      <c r="M18" s="95">
        <f t="shared" si="3"/>
        <v>0.837402525252525</v>
      </c>
      <c r="N18" s="95">
        <f t="shared" si="4"/>
        <v>0.816131643540701</v>
      </c>
      <c r="O18" s="99"/>
      <c r="P18" s="97">
        <v>-100</v>
      </c>
      <c r="Q18" s="107">
        <v>5791.5</v>
      </c>
      <c r="R18" s="107">
        <f t="shared" si="8"/>
        <v>11583</v>
      </c>
      <c r="S18" s="107">
        <f t="shared" si="5"/>
        <v>1486.29291525</v>
      </c>
      <c r="T18" s="107">
        <f t="shared" si="9"/>
        <v>2972.5858305</v>
      </c>
      <c r="U18" s="108">
        <v>0.2566335</v>
      </c>
      <c r="V18" s="111">
        <v>7476.97</v>
      </c>
      <c r="W18" s="111">
        <v>2044.51</v>
      </c>
      <c r="X18" s="112">
        <f t="shared" si="6"/>
        <v>0.645512388845722</v>
      </c>
      <c r="Y18" s="113">
        <f t="shared" si="7"/>
        <v>0.687788382432041</v>
      </c>
      <c r="Z18" s="120"/>
      <c r="AA18" s="119">
        <f t="shared" si="10"/>
        <v>0</v>
      </c>
    </row>
    <row r="19" spans="1:27">
      <c r="A19" s="24">
        <v>17</v>
      </c>
      <c r="B19" s="24">
        <v>308</v>
      </c>
      <c r="C19" s="38" t="s">
        <v>52</v>
      </c>
      <c r="D19" s="24" t="s">
        <v>26</v>
      </c>
      <c r="E19" s="74" t="s">
        <v>36</v>
      </c>
      <c r="F19" s="75">
        <v>8678.4</v>
      </c>
      <c r="G19" s="75">
        <f t="shared" si="0"/>
        <v>26035.2</v>
      </c>
      <c r="H19" s="76">
        <f t="shared" si="1"/>
        <v>2539.039488</v>
      </c>
      <c r="I19" s="76">
        <f t="shared" si="2"/>
        <v>7617.118464</v>
      </c>
      <c r="J19" s="93">
        <v>0.29257</v>
      </c>
      <c r="K19" s="94">
        <v>17544.26</v>
      </c>
      <c r="L19" s="94">
        <v>4781.55</v>
      </c>
      <c r="M19" s="95">
        <f t="shared" si="3"/>
        <v>0.673866918633235</v>
      </c>
      <c r="N19" s="95">
        <f t="shared" si="4"/>
        <v>0.627737381609403</v>
      </c>
      <c r="O19" s="96"/>
      <c r="P19" s="97">
        <v>-150</v>
      </c>
      <c r="Q19" s="107">
        <v>7615.296</v>
      </c>
      <c r="R19" s="107">
        <f t="shared" si="8"/>
        <v>15230.592</v>
      </c>
      <c r="S19" s="107">
        <f t="shared" si="5"/>
        <v>2437.701941376</v>
      </c>
      <c r="T19" s="107">
        <f t="shared" si="9"/>
        <v>4875.403882752</v>
      </c>
      <c r="U19" s="108">
        <v>0.320106</v>
      </c>
      <c r="V19" s="109">
        <v>16368.86</v>
      </c>
      <c r="W19" s="109">
        <v>5609.71</v>
      </c>
      <c r="X19" s="110">
        <f t="shared" si="6"/>
        <v>1.07473563732782</v>
      </c>
      <c r="Y19" s="110">
        <f t="shared" si="7"/>
        <v>1.15061441778102</v>
      </c>
      <c r="Z19" s="118">
        <v>200</v>
      </c>
      <c r="AA19" s="119">
        <f t="shared" si="10"/>
        <v>200</v>
      </c>
    </row>
    <row r="20" spans="1:27">
      <c r="A20" s="24">
        <v>18</v>
      </c>
      <c r="B20" s="24">
        <v>721</v>
      </c>
      <c r="C20" s="38" t="s">
        <v>53</v>
      </c>
      <c r="D20" s="24" t="s">
        <v>43</v>
      </c>
      <c r="E20" s="74" t="s">
        <v>24</v>
      </c>
      <c r="F20" s="75">
        <v>9005.76</v>
      </c>
      <c r="G20" s="75">
        <f t="shared" si="0"/>
        <v>27017.28</v>
      </c>
      <c r="H20" s="76">
        <f t="shared" si="1"/>
        <v>2486.3102208</v>
      </c>
      <c r="I20" s="76">
        <f t="shared" si="2"/>
        <v>7458.9306624</v>
      </c>
      <c r="J20" s="93">
        <v>0.27608</v>
      </c>
      <c r="K20" s="94">
        <v>21617.33</v>
      </c>
      <c r="L20" s="94">
        <v>6325.03</v>
      </c>
      <c r="M20" s="95">
        <f t="shared" si="3"/>
        <v>0.80012976879982</v>
      </c>
      <c r="N20" s="95">
        <f t="shared" si="4"/>
        <v>0.84798080130763</v>
      </c>
      <c r="O20" s="96"/>
      <c r="P20" s="97">
        <v>-150</v>
      </c>
      <c r="Q20" s="107">
        <v>7902.5544</v>
      </c>
      <c r="R20" s="107">
        <f t="shared" si="8"/>
        <v>15805.1088</v>
      </c>
      <c r="S20" s="107">
        <f t="shared" si="5"/>
        <v>2387.0771922816</v>
      </c>
      <c r="T20" s="107">
        <f t="shared" si="9"/>
        <v>4774.1543845632</v>
      </c>
      <c r="U20" s="108">
        <v>0.302064</v>
      </c>
      <c r="V20" s="109">
        <v>16870.79</v>
      </c>
      <c r="W20" s="109">
        <v>4824.31</v>
      </c>
      <c r="X20" s="110">
        <f t="shared" si="6"/>
        <v>1.06742637545146</v>
      </c>
      <c r="Y20" s="110">
        <f t="shared" si="7"/>
        <v>1.01050565427858</v>
      </c>
      <c r="Z20" s="118">
        <v>200</v>
      </c>
      <c r="AA20" s="119">
        <f t="shared" si="10"/>
        <v>200</v>
      </c>
    </row>
    <row r="21" spans="1:27">
      <c r="A21" s="24">
        <v>19</v>
      </c>
      <c r="B21" s="24">
        <v>117491</v>
      </c>
      <c r="C21" s="38" t="s">
        <v>54</v>
      </c>
      <c r="D21" s="24" t="s">
        <v>28</v>
      </c>
      <c r="E21" s="74" t="s">
        <v>24</v>
      </c>
      <c r="F21" s="75">
        <v>14400</v>
      </c>
      <c r="G21" s="75">
        <f t="shared" si="0"/>
        <v>43200</v>
      </c>
      <c r="H21" s="76">
        <f t="shared" si="1"/>
        <v>2433.312</v>
      </c>
      <c r="I21" s="76">
        <f t="shared" si="2"/>
        <v>7299.936</v>
      </c>
      <c r="J21" s="93">
        <v>0.16898</v>
      </c>
      <c r="K21" s="94">
        <v>34084.2</v>
      </c>
      <c r="L21" s="94">
        <v>4386.66</v>
      </c>
      <c r="M21" s="95">
        <f t="shared" si="3"/>
        <v>0.788986111111111</v>
      </c>
      <c r="N21" s="95">
        <f t="shared" si="4"/>
        <v>0.600917597085783</v>
      </c>
      <c r="O21" s="96"/>
      <c r="P21" s="97">
        <v>-150</v>
      </c>
      <c r="Q21" s="107">
        <v>12636</v>
      </c>
      <c r="R21" s="107">
        <f t="shared" si="8"/>
        <v>25272</v>
      </c>
      <c r="S21" s="107">
        <f t="shared" si="5"/>
        <v>2336.194224</v>
      </c>
      <c r="T21" s="107">
        <f t="shared" si="9"/>
        <v>4672.388448</v>
      </c>
      <c r="U21" s="108">
        <v>0.184884</v>
      </c>
      <c r="V21" s="109">
        <v>26577.73</v>
      </c>
      <c r="W21" s="109">
        <v>3466.44</v>
      </c>
      <c r="X21" s="110">
        <f t="shared" si="6"/>
        <v>1.05166706236151</v>
      </c>
      <c r="Y21" s="113">
        <f t="shared" si="7"/>
        <v>0.7418989321155</v>
      </c>
      <c r="Z21" s="118"/>
      <c r="AA21" s="119">
        <f t="shared" si="10"/>
        <v>0</v>
      </c>
    </row>
    <row r="22" spans="1:27">
      <c r="A22" s="24">
        <v>20</v>
      </c>
      <c r="B22" s="24">
        <v>585</v>
      </c>
      <c r="C22" s="38" t="s">
        <v>55</v>
      </c>
      <c r="D22" s="24" t="s">
        <v>26</v>
      </c>
      <c r="E22" s="74" t="s">
        <v>36</v>
      </c>
      <c r="F22" s="75">
        <v>14353.92</v>
      </c>
      <c r="G22" s="75">
        <f t="shared" si="0"/>
        <v>43061.76</v>
      </c>
      <c r="H22" s="76">
        <f t="shared" si="1"/>
        <v>4021.3942272</v>
      </c>
      <c r="I22" s="76">
        <f t="shared" si="2"/>
        <v>12064.1826816</v>
      </c>
      <c r="J22" s="93">
        <v>0.28016</v>
      </c>
      <c r="K22" s="94">
        <v>46391.19</v>
      </c>
      <c r="L22" s="94">
        <v>10211.79</v>
      </c>
      <c r="M22" s="98">
        <f t="shared" si="3"/>
        <v>1.0773175550651</v>
      </c>
      <c r="N22" s="95">
        <f t="shared" si="4"/>
        <v>0.846455186357114</v>
      </c>
      <c r="O22" s="96"/>
      <c r="P22" s="98"/>
      <c r="Q22" s="107">
        <v>12595.5648</v>
      </c>
      <c r="R22" s="107">
        <f t="shared" si="8"/>
        <v>25191.1296</v>
      </c>
      <c r="S22" s="107">
        <f t="shared" si="5"/>
        <v>3860.8932870144</v>
      </c>
      <c r="T22" s="107">
        <f t="shared" si="9"/>
        <v>7721.7865740288</v>
      </c>
      <c r="U22" s="108">
        <v>0.306528</v>
      </c>
      <c r="V22" s="109">
        <v>26355.41</v>
      </c>
      <c r="W22" s="109">
        <v>6790.93</v>
      </c>
      <c r="X22" s="110">
        <f t="shared" si="6"/>
        <v>1.0462178718655</v>
      </c>
      <c r="Y22" s="113">
        <f t="shared" si="7"/>
        <v>0.879450621290206</v>
      </c>
      <c r="Z22" s="118"/>
      <c r="AA22" s="119">
        <f t="shared" si="10"/>
        <v>0</v>
      </c>
    </row>
    <row r="23" spans="1:27">
      <c r="A23" s="24">
        <v>21</v>
      </c>
      <c r="B23" s="24">
        <v>582</v>
      </c>
      <c r="C23" s="38" t="s">
        <v>56</v>
      </c>
      <c r="D23" s="24" t="s">
        <v>28</v>
      </c>
      <c r="E23" s="74" t="s">
        <v>32</v>
      </c>
      <c r="F23" s="75">
        <v>53913.6</v>
      </c>
      <c r="G23" s="75">
        <f t="shared" si="0"/>
        <v>161740.8</v>
      </c>
      <c r="H23" s="76">
        <f t="shared" si="1"/>
        <v>6438.63168</v>
      </c>
      <c r="I23" s="76">
        <f t="shared" si="2"/>
        <v>19315.89504</v>
      </c>
      <c r="J23" s="93">
        <v>0.119425</v>
      </c>
      <c r="K23" s="94">
        <v>164101.11</v>
      </c>
      <c r="L23" s="94">
        <v>21928.44</v>
      </c>
      <c r="M23" s="98">
        <f t="shared" si="3"/>
        <v>1.01459316387702</v>
      </c>
      <c r="N23" s="98">
        <f t="shared" si="4"/>
        <v>1.13525363202636</v>
      </c>
      <c r="O23" s="99">
        <v>400</v>
      </c>
      <c r="P23" s="98"/>
      <c r="Q23" s="107">
        <v>47309.184</v>
      </c>
      <c r="R23" s="107">
        <f t="shared" si="8"/>
        <v>94618.368</v>
      </c>
      <c r="S23" s="107">
        <f t="shared" si="5"/>
        <v>6181.65452736</v>
      </c>
      <c r="T23" s="107">
        <f t="shared" si="9"/>
        <v>12363.30905472</v>
      </c>
      <c r="U23" s="108">
        <v>0.130665</v>
      </c>
      <c r="V23" s="109">
        <v>98123.68</v>
      </c>
      <c r="W23" s="109">
        <v>8252.11</v>
      </c>
      <c r="X23" s="110">
        <f t="shared" si="6"/>
        <v>1.03704684485786</v>
      </c>
      <c r="Y23" s="113">
        <f t="shared" si="7"/>
        <v>0.667467743746934</v>
      </c>
      <c r="Z23" s="118"/>
      <c r="AA23" s="119">
        <f t="shared" si="10"/>
        <v>400</v>
      </c>
    </row>
    <row r="24" spans="1:27">
      <c r="A24" s="24">
        <v>22</v>
      </c>
      <c r="B24" s="24">
        <v>108277</v>
      </c>
      <c r="C24" s="38" t="s">
        <v>57</v>
      </c>
      <c r="D24" s="24" t="s">
        <v>28</v>
      </c>
      <c r="E24" s="74" t="s">
        <v>24</v>
      </c>
      <c r="F24" s="75">
        <v>8800</v>
      </c>
      <c r="G24" s="75">
        <f t="shared" si="0"/>
        <v>26400</v>
      </c>
      <c r="H24" s="76">
        <f t="shared" si="1"/>
        <v>1866.634</v>
      </c>
      <c r="I24" s="76">
        <f t="shared" si="2"/>
        <v>5599.902</v>
      </c>
      <c r="J24" s="93">
        <v>0.2121175</v>
      </c>
      <c r="K24" s="94">
        <v>27332.7</v>
      </c>
      <c r="L24" s="94">
        <v>6164.47</v>
      </c>
      <c r="M24" s="98">
        <f t="shared" si="3"/>
        <v>1.03532954545455</v>
      </c>
      <c r="N24" s="98">
        <f t="shared" si="4"/>
        <v>1.10081747859159</v>
      </c>
      <c r="O24" s="99">
        <v>300</v>
      </c>
      <c r="P24" s="98"/>
      <c r="Q24" s="107">
        <v>7722</v>
      </c>
      <c r="R24" s="107">
        <f t="shared" si="8"/>
        <v>15444</v>
      </c>
      <c r="S24" s="107">
        <f t="shared" si="5"/>
        <v>1792.133343</v>
      </c>
      <c r="T24" s="107">
        <f t="shared" si="9"/>
        <v>3584.266686</v>
      </c>
      <c r="U24" s="108">
        <v>0.2320815</v>
      </c>
      <c r="V24" s="109">
        <v>15775.24</v>
      </c>
      <c r="W24" s="109">
        <v>3413.77</v>
      </c>
      <c r="X24" s="110">
        <f t="shared" si="6"/>
        <v>1.02144781144781</v>
      </c>
      <c r="Y24" s="113">
        <f t="shared" si="7"/>
        <v>0.952431919570619</v>
      </c>
      <c r="Z24" s="118"/>
      <c r="AA24" s="119">
        <f t="shared" si="10"/>
        <v>300</v>
      </c>
    </row>
    <row r="25" spans="1:27">
      <c r="A25" s="24">
        <v>23</v>
      </c>
      <c r="B25" s="24">
        <v>373</v>
      </c>
      <c r="C25" s="38" t="s">
        <v>58</v>
      </c>
      <c r="D25" s="24" t="s">
        <v>26</v>
      </c>
      <c r="E25" s="74" t="s">
        <v>34</v>
      </c>
      <c r="F25" s="75">
        <v>13993.92</v>
      </c>
      <c r="G25" s="75">
        <f t="shared" si="0"/>
        <v>41981.76</v>
      </c>
      <c r="H25" s="76">
        <f t="shared" si="1"/>
        <v>3589.265556</v>
      </c>
      <c r="I25" s="76">
        <f t="shared" si="2"/>
        <v>10767.796668</v>
      </c>
      <c r="J25" s="93">
        <v>0.2564875</v>
      </c>
      <c r="K25" s="94">
        <v>47580.49</v>
      </c>
      <c r="L25" s="94">
        <v>12232.13</v>
      </c>
      <c r="M25" s="98">
        <f t="shared" si="3"/>
        <v>1.13336101202046</v>
      </c>
      <c r="N25" s="98">
        <f t="shared" si="4"/>
        <v>1.13599191897371</v>
      </c>
      <c r="O25" s="99">
        <v>400</v>
      </c>
      <c r="P25" s="98"/>
      <c r="Q25" s="107">
        <v>12279.6648</v>
      </c>
      <c r="R25" s="107">
        <f t="shared" si="8"/>
        <v>24559.3296</v>
      </c>
      <c r="S25" s="107">
        <f t="shared" si="5"/>
        <v>3446.011633662</v>
      </c>
      <c r="T25" s="107">
        <f t="shared" si="9"/>
        <v>6892.023267324</v>
      </c>
      <c r="U25" s="108">
        <v>0.2806275</v>
      </c>
      <c r="V25" s="109">
        <v>25070.55</v>
      </c>
      <c r="W25" s="109">
        <v>4603.74</v>
      </c>
      <c r="X25" s="110">
        <f t="shared" si="6"/>
        <v>1.02081573106132</v>
      </c>
      <c r="Y25" s="113">
        <f t="shared" si="7"/>
        <v>0.667980913794494</v>
      </c>
      <c r="Z25" s="118"/>
      <c r="AA25" s="119">
        <f t="shared" si="10"/>
        <v>400</v>
      </c>
    </row>
    <row r="26" spans="1:27">
      <c r="A26" s="24">
        <v>24</v>
      </c>
      <c r="B26" s="24">
        <v>104429</v>
      </c>
      <c r="C26" s="38" t="s">
        <v>59</v>
      </c>
      <c r="D26" s="24" t="s">
        <v>28</v>
      </c>
      <c r="E26" s="74" t="s">
        <v>29</v>
      </c>
      <c r="F26" s="75">
        <v>6400</v>
      </c>
      <c r="G26" s="75">
        <f t="shared" si="0"/>
        <v>19200</v>
      </c>
      <c r="H26" s="76">
        <f t="shared" si="1"/>
        <v>1220.736</v>
      </c>
      <c r="I26" s="76">
        <f t="shared" si="2"/>
        <v>3662.208</v>
      </c>
      <c r="J26" s="93">
        <v>0.19074</v>
      </c>
      <c r="K26" s="94">
        <v>15372.44</v>
      </c>
      <c r="L26" s="94">
        <v>2268.53</v>
      </c>
      <c r="M26" s="95">
        <f t="shared" si="3"/>
        <v>0.800647916666667</v>
      </c>
      <c r="N26" s="95">
        <f t="shared" si="4"/>
        <v>0.619443242983468</v>
      </c>
      <c r="O26" s="96"/>
      <c r="P26" s="97">
        <v>-100</v>
      </c>
      <c r="Q26" s="107">
        <v>5616</v>
      </c>
      <c r="R26" s="107">
        <f t="shared" si="8"/>
        <v>11232</v>
      </c>
      <c r="S26" s="107">
        <f t="shared" si="5"/>
        <v>1172.014272</v>
      </c>
      <c r="T26" s="107">
        <f t="shared" si="9"/>
        <v>2344.028544</v>
      </c>
      <c r="U26" s="108">
        <v>0.208692</v>
      </c>
      <c r="V26" s="109">
        <v>11404.18</v>
      </c>
      <c r="W26" s="109">
        <v>2988.84</v>
      </c>
      <c r="X26" s="110">
        <f t="shared" si="6"/>
        <v>1.01532941595442</v>
      </c>
      <c r="Y26" s="110">
        <f t="shared" si="7"/>
        <v>1.27508686174088</v>
      </c>
      <c r="Z26" s="118">
        <v>100</v>
      </c>
      <c r="AA26" s="119">
        <f t="shared" si="10"/>
        <v>100</v>
      </c>
    </row>
    <row r="27" spans="1:27">
      <c r="A27" s="24">
        <v>25</v>
      </c>
      <c r="B27" s="24">
        <v>726</v>
      </c>
      <c r="C27" s="38" t="s">
        <v>60</v>
      </c>
      <c r="D27" s="24" t="s">
        <v>28</v>
      </c>
      <c r="E27" s="74" t="s">
        <v>24</v>
      </c>
      <c r="F27" s="75">
        <v>10576.8</v>
      </c>
      <c r="G27" s="75">
        <f t="shared" si="0"/>
        <v>31730.4</v>
      </c>
      <c r="H27" s="76">
        <f t="shared" si="1"/>
        <v>2596.842378</v>
      </c>
      <c r="I27" s="76">
        <f t="shared" si="2"/>
        <v>7790.527134</v>
      </c>
      <c r="J27" s="93">
        <v>0.2455225</v>
      </c>
      <c r="K27" s="94">
        <v>36087.87</v>
      </c>
      <c r="L27" s="94">
        <v>7182.22</v>
      </c>
      <c r="M27" s="98">
        <f t="shared" si="3"/>
        <v>1.1373279252704</v>
      </c>
      <c r="N27" s="95">
        <f t="shared" si="4"/>
        <v>0.921917076529369</v>
      </c>
      <c r="O27" s="96"/>
      <c r="P27" s="98"/>
      <c r="Q27" s="107">
        <v>9281.142</v>
      </c>
      <c r="R27" s="107">
        <f t="shared" si="8"/>
        <v>18562.284</v>
      </c>
      <c r="S27" s="107">
        <f t="shared" si="5"/>
        <v>2493.197816031</v>
      </c>
      <c r="T27" s="107">
        <f t="shared" si="9"/>
        <v>4986.395632062</v>
      </c>
      <c r="U27" s="108">
        <v>0.2686305</v>
      </c>
      <c r="V27" s="109">
        <v>17723.65</v>
      </c>
      <c r="W27" s="109">
        <v>4243.32</v>
      </c>
      <c r="X27" s="113">
        <f t="shared" si="6"/>
        <v>0.954820538248418</v>
      </c>
      <c r="Y27" s="113">
        <f t="shared" si="7"/>
        <v>0.850979407393167</v>
      </c>
      <c r="Z27" s="120"/>
      <c r="AA27" s="119">
        <f t="shared" si="10"/>
        <v>0</v>
      </c>
    </row>
    <row r="28" spans="1:27">
      <c r="A28" s="24">
        <v>26</v>
      </c>
      <c r="B28" s="24">
        <v>744</v>
      </c>
      <c r="C28" s="38" t="s">
        <v>61</v>
      </c>
      <c r="D28" s="24" t="s">
        <v>26</v>
      </c>
      <c r="E28" s="74" t="s">
        <v>24</v>
      </c>
      <c r="F28" s="75">
        <v>10576.8</v>
      </c>
      <c r="G28" s="75">
        <f t="shared" si="0"/>
        <v>31730.4</v>
      </c>
      <c r="H28" s="76">
        <f t="shared" si="1"/>
        <v>2406.697956</v>
      </c>
      <c r="I28" s="76">
        <f t="shared" si="2"/>
        <v>7220.093868</v>
      </c>
      <c r="J28" s="93">
        <v>0.227545</v>
      </c>
      <c r="K28" s="94">
        <v>37107.44</v>
      </c>
      <c r="L28" s="94">
        <v>7921.1</v>
      </c>
      <c r="M28" s="98">
        <f t="shared" si="3"/>
        <v>1.16946020220357</v>
      </c>
      <c r="N28" s="98">
        <f t="shared" si="4"/>
        <v>1.09709099975928</v>
      </c>
      <c r="O28" s="99">
        <v>300</v>
      </c>
      <c r="P28" s="98"/>
      <c r="Q28" s="107">
        <v>9281.142</v>
      </c>
      <c r="R28" s="107">
        <f t="shared" si="8"/>
        <v>18562.284</v>
      </c>
      <c r="S28" s="107">
        <f t="shared" si="5"/>
        <v>2310.642393462</v>
      </c>
      <c r="T28" s="107">
        <f t="shared" si="9"/>
        <v>4621.284786924</v>
      </c>
      <c r="U28" s="108">
        <v>0.248961</v>
      </c>
      <c r="V28" s="109">
        <v>17695.8</v>
      </c>
      <c r="W28" s="109">
        <v>4226.44</v>
      </c>
      <c r="X28" s="113">
        <f t="shared" si="6"/>
        <v>0.953320184089415</v>
      </c>
      <c r="Y28" s="113">
        <f t="shared" si="7"/>
        <v>0.914559520754657</v>
      </c>
      <c r="Z28" s="120"/>
      <c r="AA28" s="119">
        <f t="shared" si="10"/>
        <v>300</v>
      </c>
    </row>
    <row r="29" spans="1:27">
      <c r="A29" s="24">
        <v>27</v>
      </c>
      <c r="B29" s="24">
        <v>365</v>
      </c>
      <c r="C29" s="38" t="s">
        <v>62</v>
      </c>
      <c r="D29" s="24" t="s">
        <v>28</v>
      </c>
      <c r="E29" s="74" t="s">
        <v>34</v>
      </c>
      <c r="F29" s="75">
        <v>16272</v>
      </c>
      <c r="G29" s="75">
        <f t="shared" si="0"/>
        <v>48816</v>
      </c>
      <c r="H29" s="76">
        <f t="shared" si="1"/>
        <v>3951.57384</v>
      </c>
      <c r="I29" s="76">
        <f t="shared" si="2"/>
        <v>11854.72152</v>
      </c>
      <c r="J29" s="93">
        <v>0.242845</v>
      </c>
      <c r="K29" s="94">
        <v>66408.08</v>
      </c>
      <c r="L29" s="94">
        <v>13177.36</v>
      </c>
      <c r="M29" s="98">
        <f t="shared" si="3"/>
        <v>1.36037528679122</v>
      </c>
      <c r="N29" s="98">
        <f t="shared" si="4"/>
        <v>1.11157060735409</v>
      </c>
      <c r="O29" s="99">
        <v>400</v>
      </c>
      <c r="P29" s="98"/>
      <c r="Q29" s="107">
        <v>14278.68</v>
      </c>
      <c r="R29" s="107">
        <f t="shared" si="8"/>
        <v>28557.36</v>
      </c>
      <c r="S29" s="107">
        <f t="shared" si="5"/>
        <v>3793.85955468</v>
      </c>
      <c r="T29" s="107">
        <f t="shared" si="9"/>
        <v>7587.71910936</v>
      </c>
      <c r="U29" s="108">
        <v>0.265701</v>
      </c>
      <c r="V29" s="109">
        <v>26905.16</v>
      </c>
      <c r="W29" s="109">
        <v>6806.13</v>
      </c>
      <c r="X29" s="113">
        <f t="shared" si="6"/>
        <v>0.942144511957688</v>
      </c>
      <c r="Y29" s="113">
        <f t="shared" si="7"/>
        <v>0.896992877820707</v>
      </c>
      <c r="Z29" s="120"/>
      <c r="AA29" s="119">
        <f t="shared" si="10"/>
        <v>400</v>
      </c>
    </row>
    <row r="30" spans="1:27">
      <c r="A30" s="24">
        <v>28</v>
      </c>
      <c r="B30" s="24">
        <v>717</v>
      </c>
      <c r="C30" s="38" t="s">
        <v>63</v>
      </c>
      <c r="D30" s="24" t="s">
        <v>43</v>
      </c>
      <c r="E30" s="74" t="s">
        <v>36</v>
      </c>
      <c r="F30" s="75">
        <v>9062.4</v>
      </c>
      <c r="G30" s="75">
        <f t="shared" si="0"/>
        <v>27187.2</v>
      </c>
      <c r="H30" s="76">
        <f t="shared" si="1"/>
        <v>2520.049536</v>
      </c>
      <c r="I30" s="76">
        <f t="shared" si="2"/>
        <v>7560.148608</v>
      </c>
      <c r="J30" s="93">
        <v>0.2780775</v>
      </c>
      <c r="K30" s="94">
        <v>24017.47</v>
      </c>
      <c r="L30" s="94">
        <v>5972.68</v>
      </c>
      <c r="M30" s="95">
        <f t="shared" si="3"/>
        <v>0.883410943385122</v>
      </c>
      <c r="N30" s="95">
        <f t="shared" si="4"/>
        <v>0.790021507471405</v>
      </c>
      <c r="O30" s="96"/>
      <c r="P30" s="97">
        <v>-150</v>
      </c>
      <c r="Q30" s="107">
        <v>7952.256</v>
      </c>
      <c r="R30" s="107">
        <f t="shared" si="8"/>
        <v>15904.512</v>
      </c>
      <c r="S30" s="107">
        <f t="shared" si="5"/>
        <v>2419.469911872</v>
      </c>
      <c r="T30" s="107">
        <f t="shared" si="9"/>
        <v>4838.939823744</v>
      </c>
      <c r="U30" s="108">
        <v>0.3042495</v>
      </c>
      <c r="V30" s="109">
        <v>14772.73</v>
      </c>
      <c r="W30" s="109">
        <v>3692.94</v>
      </c>
      <c r="X30" s="113">
        <f t="shared" si="6"/>
        <v>0.928838935768667</v>
      </c>
      <c r="Y30" s="113">
        <f t="shared" si="7"/>
        <v>0.763171300845541</v>
      </c>
      <c r="Z30" s="120"/>
      <c r="AA30" s="119">
        <f t="shared" si="10"/>
        <v>0</v>
      </c>
    </row>
    <row r="31" spans="1:27">
      <c r="A31" s="24">
        <v>29</v>
      </c>
      <c r="B31" s="24">
        <v>379</v>
      </c>
      <c r="C31" s="38" t="s">
        <v>64</v>
      </c>
      <c r="D31" s="24" t="s">
        <v>28</v>
      </c>
      <c r="E31" s="74" t="s">
        <v>34</v>
      </c>
      <c r="F31" s="75">
        <v>13668.48</v>
      </c>
      <c r="G31" s="75">
        <f t="shared" si="0"/>
        <v>41005.44</v>
      </c>
      <c r="H31" s="76">
        <f t="shared" si="1"/>
        <v>3083.4724032</v>
      </c>
      <c r="I31" s="76">
        <f t="shared" si="2"/>
        <v>9250.4172096</v>
      </c>
      <c r="J31" s="93">
        <v>0.22559</v>
      </c>
      <c r="K31" s="94">
        <v>46802.75</v>
      </c>
      <c r="L31" s="94">
        <v>9876.5</v>
      </c>
      <c r="M31" s="98">
        <f t="shared" si="3"/>
        <v>1.14137904629239</v>
      </c>
      <c r="N31" s="98">
        <f t="shared" si="4"/>
        <v>1.06768157329707</v>
      </c>
      <c r="O31" s="99">
        <v>400</v>
      </c>
      <c r="P31" s="98"/>
      <c r="Q31" s="107">
        <v>11994.0912</v>
      </c>
      <c r="R31" s="107">
        <f t="shared" si="8"/>
        <v>23988.1824</v>
      </c>
      <c r="S31" s="107">
        <f t="shared" si="5"/>
        <v>2960.4055781664</v>
      </c>
      <c r="T31" s="107">
        <f t="shared" si="9"/>
        <v>5920.8111563328</v>
      </c>
      <c r="U31" s="108">
        <v>0.246822</v>
      </c>
      <c r="V31" s="109">
        <v>22101.26</v>
      </c>
      <c r="W31" s="109">
        <v>5883.56</v>
      </c>
      <c r="X31" s="113">
        <f t="shared" si="6"/>
        <v>0.921339500903578</v>
      </c>
      <c r="Y31" s="113">
        <f t="shared" si="7"/>
        <v>0.993708437011547</v>
      </c>
      <c r="Z31" s="120"/>
      <c r="AA31" s="119">
        <f t="shared" si="10"/>
        <v>400</v>
      </c>
    </row>
    <row r="32" spans="1:27">
      <c r="A32" s="24">
        <v>30</v>
      </c>
      <c r="B32" s="24">
        <v>571</v>
      </c>
      <c r="C32" s="38" t="s">
        <v>65</v>
      </c>
      <c r="D32" s="24" t="s">
        <v>45</v>
      </c>
      <c r="E32" s="74" t="s">
        <v>34</v>
      </c>
      <c r="F32" s="75">
        <v>20592</v>
      </c>
      <c r="G32" s="75">
        <f t="shared" si="0"/>
        <v>61776</v>
      </c>
      <c r="H32" s="76">
        <f t="shared" si="1"/>
        <v>4465.06632</v>
      </c>
      <c r="I32" s="76">
        <f t="shared" si="2"/>
        <v>13395.19896</v>
      </c>
      <c r="J32" s="93">
        <v>0.216835</v>
      </c>
      <c r="K32" s="94">
        <v>61847.42</v>
      </c>
      <c r="L32" s="94">
        <v>13040.11</v>
      </c>
      <c r="M32" s="98">
        <f t="shared" si="3"/>
        <v>1.00115611240611</v>
      </c>
      <c r="N32" s="95">
        <f t="shared" si="4"/>
        <v>0.973491326178854</v>
      </c>
      <c r="O32" s="96"/>
      <c r="P32" s="98"/>
      <c r="Q32" s="107">
        <v>18069.48</v>
      </c>
      <c r="R32" s="107">
        <f t="shared" si="8"/>
        <v>36138.96</v>
      </c>
      <c r="S32" s="107">
        <f t="shared" si="5"/>
        <v>4286.85764364</v>
      </c>
      <c r="T32" s="107">
        <f t="shared" si="9"/>
        <v>8573.71528728</v>
      </c>
      <c r="U32" s="108">
        <v>0.237243</v>
      </c>
      <c r="V32" s="109">
        <v>32586.22</v>
      </c>
      <c r="W32" s="109">
        <v>7636.61</v>
      </c>
      <c r="X32" s="113">
        <f t="shared" si="6"/>
        <v>0.90169224570934</v>
      </c>
      <c r="Y32" s="113">
        <f t="shared" si="7"/>
        <v>0.890700209199821</v>
      </c>
      <c r="Z32" s="120"/>
      <c r="AA32" s="119">
        <f t="shared" si="10"/>
        <v>0</v>
      </c>
    </row>
    <row r="33" spans="1:27">
      <c r="A33" s="24">
        <v>31</v>
      </c>
      <c r="B33" s="24">
        <v>513</v>
      </c>
      <c r="C33" s="38" t="s">
        <v>66</v>
      </c>
      <c r="D33" s="24" t="s">
        <v>28</v>
      </c>
      <c r="E33" s="74" t="s">
        <v>34</v>
      </c>
      <c r="F33" s="75">
        <v>12692.16</v>
      </c>
      <c r="G33" s="75">
        <f t="shared" si="0"/>
        <v>38076.48</v>
      </c>
      <c r="H33" s="76">
        <f t="shared" si="1"/>
        <v>3638.366316</v>
      </c>
      <c r="I33" s="76">
        <f t="shared" si="2"/>
        <v>10915.098948</v>
      </c>
      <c r="J33" s="93">
        <v>0.2866625</v>
      </c>
      <c r="K33" s="94">
        <v>45491.12</v>
      </c>
      <c r="L33" s="94">
        <v>12444.23</v>
      </c>
      <c r="M33" s="98">
        <f t="shared" si="3"/>
        <v>1.19473018514316</v>
      </c>
      <c r="N33" s="98">
        <f t="shared" si="4"/>
        <v>1.14009319194309</v>
      </c>
      <c r="O33" s="99">
        <v>400</v>
      </c>
      <c r="P33" s="98"/>
      <c r="Q33" s="107">
        <v>11137.3704</v>
      </c>
      <c r="R33" s="107">
        <f t="shared" si="8"/>
        <v>22274.7408</v>
      </c>
      <c r="S33" s="107">
        <f t="shared" si="5"/>
        <v>3493.152695682</v>
      </c>
      <c r="T33" s="107">
        <f t="shared" si="9"/>
        <v>6986.305391364</v>
      </c>
      <c r="U33" s="108">
        <v>0.3136425</v>
      </c>
      <c r="V33" s="109">
        <v>19870.1</v>
      </c>
      <c r="W33" s="109">
        <v>5171.56</v>
      </c>
      <c r="X33" s="113">
        <f t="shared" si="6"/>
        <v>0.892046294877649</v>
      </c>
      <c r="Y33" s="113">
        <f t="shared" si="7"/>
        <v>0.740242475857516</v>
      </c>
      <c r="Z33" s="120"/>
      <c r="AA33" s="119">
        <f t="shared" si="10"/>
        <v>400</v>
      </c>
    </row>
    <row r="34" spans="1:27">
      <c r="A34" s="24">
        <v>32</v>
      </c>
      <c r="B34" s="39">
        <v>118151</v>
      </c>
      <c r="C34" s="37" t="s">
        <v>67</v>
      </c>
      <c r="D34" s="24" t="s">
        <v>28</v>
      </c>
      <c r="E34" s="74" t="s">
        <v>29</v>
      </c>
      <c r="F34" s="75">
        <v>6000</v>
      </c>
      <c r="G34" s="75">
        <f t="shared" si="0"/>
        <v>18000</v>
      </c>
      <c r="H34" s="76">
        <f t="shared" si="1"/>
        <v>1014.645</v>
      </c>
      <c r="I34" s="76">
        <f t="shared" si="2"/>
        <v>3043.935</v>
      </c>
      <c r="J34" s="93">
        <v>0.1691075</v>
      </c>
      <c r="K34" s="97">
        <v>13091.81</v>
      </c>
      <c r="L34" s="97">
        <v>2005.04</v>
      </c>
      <c r="M34" s="95">
        <f t="shared" si="3"/>
        <v>0.727322777777778</v>
      </c>
      <c r="N34" s="95">
        <f t="shared" si="4"/>
        <v>0.658700005092093</v>
      </c>
      <c r="O34" s="99"/>
      <c r="P34" s="97">
        <v>-100</v>
      </c>
      <c r="Q34" s="107">
        <v>5265</v>
      </c>
      <c r="R34" s="107">
        <f t="shared" si="8"/>
        <v>10530</v>
      </c>
      <c r="S34" s="107">
        <f t="shared" si="5"/>
        <v>974.1487275</v>
      </c>
      <c r="T34" s="107">
        <f t="shared" si="9"/>
        <v>1948.297455</v>
      </c>
      <c r="U34" s="108">
        <v>0.1850235</v>
      </c>
      <c r="V34" s="111">
        <v>6870.61</v>
      </c>
      <c r="W34" s="111">
        <v>1607.97</v>
      </c>
      <c r="X34" s="113">
        <f t="shared" si="6"/>
        <v>0.652479582146249</v>
      </c>
      <c r="Y34" s="113">
        <f t="shared" si="7"/>
        <v>0.825320587404863</v>
      </c>
      <c r="Z34" s="120"/>
      <c r="AA34" s="119">
        <f t="shared" si="10"/>
        <v>0</v>
      </c>
    </row>
    <row r="35" spans="1:27">
      <c r="A35" s="24">
        <v>33</v>
      </c>
      <c r="B35" s="24">
        <v>54</v>
      </c>
      <c r="C35" s="38" t="s">
        <v>68</v>
      </c>
      <c r="D35" s="24" t="s">
        <v>23</v>
      </c>
      <c r="E35" s="74" t="s">
        <v>24</v>
      </c>
      <c r="F35" s="75">
        <v>11819.52</v>
      </c>
      <c r="G35" s="75">
        <f t="shared" si="0"/>
        <v>35458.56</v>
      </c>
      <c r="H35" s="76">
        <f t="shared" si="1"/>
        <v>3272.677344</v>
      </c>
      <c r="I35" s="76">
        <f t="shared" si="2"/>
        <v>9818.032032</v>
      </c>
      <c r="J35" s="93">
        <v>0.2768875</v>
      </c>
      <c r="K35" s="94">
        <v>30783</v>
      </c>
      <c r="L35" s="94">
        <v>8573.28</v>
      </c>
      <c r="M35" s="95">
        <f t="shared" si="3"/>
        <v>0.868140161360191</v>
      </c>
      <c r="N35" s="95">
        <f t="shared" si="4"/>
        <v>0.873217766254686</v>
      </c>
      <c r="O35" s="96"/>
      <c r="P35" s="97">
        <v>-150</v>
      </c>
      <c r="Q35" s="107">
        <v>10371.6288</v>
      </c>
      <c r="R35" s="107">
        <f t="shared" si="8"/>
        <v>20743.2576</v>
      </c>
      <c r="S35" s="107">
        <f t="shared" si="5"/>
        <v>3142.059015888</v>
      </c>
      <c r="T35" s="107">
        <f t="shared" si="9"/>
        <v>6284.118031776</v>
      </c>
      <c r="U35" s="108">
        <v>0.3029475</v>
      </c>
      <c r="V35" s="109">
        <v>18383.38</v>
      </c>
      <c r="W35" s="109">
        <v>5539.25</v>
      </c>
      <c r="X35" s="113">
        <f t="shared" si="6"/>
        <v>0.886233992485346</v>
      </c>
      <c r="Y35" s="113">
        <f t="shared" si="7"/>
        <v>0.881468166573331</v>
      </c>
      <c r="Z35" s="120"/>
      <c r="AA35" s="119">
        <f t="shared" si="10"/>
        <v>0</v>
      </c>
    </row>
    <row r="36" spans="1:27">
      <c r="A36" s="24">
        <v>34</v>
      </c>
      <c r="B36" s="24">
        <v>377</v>
      </c>
      <c r="C36" s="38" t="s">
        <v>69</v>
      </c>
      <c r="D36" s="24" t="s">
        <v>45</v>
      </c>
      <c r="E36" s="74" t="s">
        <v>41</v>
      </c>
      <c r="F36" s="75">
        <v>9763.2</v>
      </c>
      <c r="G36" s="75">
        <f t="shared" si="0"/>
        <v>29289.6</v>
      </c>
      <c r="H36" s="76">
        <f t="shared" si="1"/>
        <v>2697.913872</v>
      </c>
      <c r="I36" s="76">
        <f t="shared" si="2"/>
        <v>8093.741616</v>
      </c>
      <c r="J36" s="93">
        <v>0.276335</v>
      </c>
      <c r="K36" s="94">
        <v>30194.43</v>
      </c>
      <c r="L36" s="94">
        <v>8186.35</v>
      </c>
      <c r="M36" s="98">
        <f t="shared" si="3"/>
        <v>1.03089253523435</v>
      </c>
      <c r="N36" s="98">
        <f t="shared" si="4"/>
        <v>1.01144197435423</v>
      </c>
      <c r="O36" s="99">
        <v>400</v>
      </c>
      <c r="P36" s="98"/>
      <c r="Q36" s="107">
        <v>8567.208</v>
      </c>
      <c r="R36" s="107">
        <f t="shared" ref="R36:R67" si="11">Q36*2</f>
        <v>17134.416</v>
      </c>
      <c r="S36" s="107">
        <f t="shared" si="5"/>
        <v>2590.235368344</v>
      </c>
      <c r="T36" s="107">
        <f t="shared" ref="T36:T67" si="12">S36*2</f>
        <v>5180.470736688</v>
      </c>
      <c r="U36" s="108">
        <v>0.302343</v>
      </c>
      <c r="V36" s="109">
        <v>15182.82</v>
      </c>
      <c r="W36" s="109">
        <v>4276.2</v>
      </c>
      <c r="X36" s="113">
        <f t="shared" si="6"/>
        <v>0.886100816041819</v>
      </c>
      <c r="Y36" s="113">
        <f t="shared" si="7"/>
        <v>0.825446222428404</v>
      </c>
      <c r="Z36" s="120"/>
      <c r="AA36" s="119">
        <f t="shared" ref="AA36:AA67" si="13">O36+Z36</f>
        <v>400</v>
      </c>
    </row>
    <row r="37" spans="1:27">
      <c r="A37" s="24">
        <v>35</v>
      </c>
      <c r="B37" s="24">
        <v>119262</v>
      </c>
      <c r="C37" s="38" t="s">
        <v>70</v>
      </c>
      <c r="D37" s="24" t="s">
        <v>26</v>
      </c>
      <c r="E37" s="74" t="s">
        <v>46</v>
      </c>
      <c r="F37" s="75">
        <v>3000</v>
      </c>
      <c r="G37" s="75">
        <f t="shared" si="0"/>
        <v>9000</v>
      </c>
      <c r="H37" s="76">
        <f t="shared" si="1"/>
        <v>727.267203389829</v>
      </c>
      <c r="I37" s="76">
        <f t="shared" si="2"/>
        <v>2181.80161016949</v>
      </c>
      <c r="J37" s="93">
        <v>0.242422401129943</v>
      </c>
      <c r="K37" s="94">
        <v>5665.57</v>
      </c>
      <c r="L37" s="94">
        <v>1665.4</v>
      </c>
      <c r="M37" s="95">
        <f t="shared" si="3"/>
        <v>0.629507777777778</v>
      </c>
      <c r="N37" s="95">
        <f t="shared" si="4"/>
        <v>0.76331413096291</v>
      </c>
      <c r="O37" s="96"/>
      <c r="P37" s="97">
        <v>-100</v>
      </c>
      <c r="Q37" s="107">
        <v>2485.08</v>
      </c>
      <c r="R37" s="107">
        <f t="shared" si="11"/>
        <v>4970.16</v>
      </c>
      <c r="S37" s="107">
        <f t="shared" si="5"/>
        <v>659.13920748</v>
      </c>
      <c r="T37" s="107">
        <f t="shared" si="12"/>
        <v>1318.27841496</v>
      </c>
      <c r="U37" s="108">
        <v>0.265238627118644</v>
      </c>
      <c r="V37" s="109">
        <v>4312.31</v>
      </c>
      <c r="W37" s="109">
        <v>1196.81</v>
      </c>
      <c r="X37" s="113">
        <f t="shared" si="6"/>
        <v>0.867640075973409</v>
      </c>
      <c r="Y37" s="113">
        <f t="shared" si="7"/>
        <v>0.907858299444518</v>
      </c>
      <c r="Z37" s="120"/>
      <c r="AA37" s="119">
        <f t="shared" si="13"/>
        <v>0</v>
      </c>
    </row>
    <row r="38" spans="1:27">
      <c r="A38" s="24">
        <v>36</v>
      </c>
      <c r="B38" s="24">
        <v>511</v>
      </c>
      <c r="C38" s="38" t="s">
        <v>71</v>
      </c>
      <c r="D38" s="24" t="s">
        <v>45</v>
      </c>
      <c r="E38" s="74" t="s">
        <v>41</v>
      </c>
      <c r="F38" s="75">
        <v>13029.12</v>
      </c>
      <c r="G38" s="75">
        <f t="shared" si="0"/>
        <v>39087.36</v>
      </c>
      <c r="H38" s="76">
        <f t="shared" si="1"/>
        <v>3409.3624032</v>
      </c>
      <c r="I38" s="76">
        <f t="shared" si="2"/>
        <v>10228.0872096</v>
      </c>
      <c r="J38" s="93">
        <v>0.2616725</v>
      </c>
      <c r="K38" s="94">
        <v>49199.13</v>
      </c>
      <c r="L38" s="94">
        <v>13219.91</v>
      </c>
      <c r="M38" s="98">
        <f t="shared" si="3"/>
        <v>1.25869667329797</v>
      </c>
      <c r="N38" s="98">
        <f t="shared" si="4"/>
        <v>1.29251048892034</v>
      </c>
      <c r="O38" s="99">
        <v>400</v>
      </c>
      <c r="P38" s="98"/>
      <c r="Q38" s="107">
        <v>11433.0528</v>
      </c>
      <c r="R38" s="107">
        <f t="shared" si="11"/>
        <v>22866.1056</v>
      </c>
      <c r="S38" s="107">
        <f t="shared" si="5"/>
        <v>3273.2887331664</v>
      </c>
      <c r="T38" s="107">
        <f t="shared" si="12"/>
        <v>6546.5774663328</v>
      </c>
      <c r="U38" s="108">
        <v>0.2863005</v>
      </c>
      <c r="V38" s="109">
        <v>19812.14</v>
      </c>
      <c r="W38" s="109">
        <v>4670.05</v>
      </c>
      <c r="X38" s="113">
        <f t="shared" si="6"/>
        <v>0.86644137600764</v>
      </c>
      <c r="Y38" s="113">
        <f t="shared" si="7"/>
        <v>0.713357479387779</v>
      </c>
      <c r="Z38" s="120"/>
      <c r="AA38" s="119">
        <f t="shared" si="13"/>
        <v>400</v>
      </c>
    </row>
    <row r="39" spans="1:27">
      <c r="A39" s="24">
        <v>37</v>
      </c>
      <c r="B39" s="24">
        <v>105910</v>
      </c>
      <c r="C39" s="38" t="s">
        <v>72</v>
      </c>
      <c r="D39" s="24" t="s">
        <v>26</v>
      </c>
      <c r="E39" s="74" t="s">
        <v>24</v>
      </c>
      <c r="F39" s="75">
        <v>9900</v>
      </c>
      <c r="G39" s="75">
        <f t="shared" si="0"/>
        <v>29700</v>
      </c>
      <c r="H39" s="76">
        <f t="shared" si="1"/>
        <v>2504.72475</v>
      </c>
      <c r="I39" s="76">
        <f t="shared" si="2"/>
        <v>7514.17425</v>
      </c>
      <c r="J39" s="93">
        <v>0.2530025</v>
      </c>
      <c r="K39" s="94">
        <v>29921.01</v>
      </c>
      <c r="L39" s="94">
        <v>7305.33</v>
      </c>
      <c r="M39" s="98">
        <f t="shared" si="3"/>
        <v>1.00744141414141</v>
      </c>
      <c r="N39" s="95">
        <f t="shared" si="4"/>
        <v>0.972206626696207</v>
      </c>
      <c r="O39" s="96"/>
      <c r="P39" s="98"/>
      <c r="Q39" s="107">
        <v>8687.25</v>
      </c>
      <c r="R39" s="107">
        <f t="shared" si="11"/>
        <v>17374.5</v>
      </c>
      <c r="S39" s="107">
        <f t="shared" si="5"/>
        <v>2404.756765125</v>
      </c>
      <c r="T39" s="107">
        <f t="shared" si="12"/>
        <v>4809.51353025</v>
      </c>
      <c r="U39" s="108">
        <v>0.2768145</v>
      </c>
      <c r="V39" s="109">
        <v>14865.01</v>
      </c>
      <c r="W39" s="109">
        <v>4555.31</v>
      </c>
      <c r="X39" s="113">
        <f t="shared" si="6"/>
        <v>0.855564764453653</v>
      </c>
      <c r="Y39" s="113">
        <f t="shared" si="7"/>
        <v>0.947145687676902</v>
      </c>
      <c r="Z39" s="120"/>
      <c r="AA39" s="119">
        <f t="shared" si="13"/>
        <v>0</v>
      </c>
    </row>
    <row r="40" spans="1:27">
      <c r="A40" s="24">
        <v>38</v>
      </c>
      <c r="B40" s="39">
        <v>116773</v>
      </c>
      <c r="C40" s="37" t="s">
        <v>73</v>
      </c>
      <c r="D40" s="24" t="s">
        <v>28</v>
      </c>
      <c r="E40" s="74" t="s">
        <v>29</v>
      </c>
      <c r="F40" s="75">
        <v>6200</v>
      </c>
      <c r="G40" s="75">
        <f t="shared" si="0"/>
        <v>18600</v>
      </c>
      <c r="H40" s="76">
        <f t="shared" si="1"/>
        <v>1569.933</v>
      </c>
      <c r="I40" s="76">
        <f t="shared" si="2"/>
        <v>4709.799</v>
      </c>
      <c r="J40" s="93">
        <v>0.253215</v>
      </c>
      <c r="K40" s="97">
        <v>12071.01</v>
      </c>
      <c r="L40" s="97">
        <v>2722.29</v>
      </c>
      <c r="M40" s="95">
        <f t="shared" si="3"/>
        <v>0.648979032258065</v>
      </c>
      <c r="N40" s="95">
        <f t="shared" si="4"/>
        <v>0.57800555819898</v>
      </c>
      <c r="O40" s="99"/>
      <c r="P40" s="97">
        <v>-100</v>
      </c>
      <c r="Q40" s="107">
        <v>5440.5</v>
      </c>
      <c r="R40" s="107">
        <f t="shared" si="11"/>
        <v>10881</v>
      </c>
      <c r="S40" s="107">
        <f t="shared" si="5"/>
        <v>1507.2742035</v>
      </c>
      <c r="T40" s="107">
        <f t="shared" si="12"/>
        <v>3014.548407</v>
      </c>
      <c r="U40" s="108">
        <v>0.277047</v>
      </c>
      <c r="V40" s="111">
        <v>5522.96</v>
      </c>
      <c r="W40" s="111">
        <v>1158.09</v>
      </c>
      <c r="X40" s="113">
        <f t="shared" si="6"/>
        <v>0.507578347578348</v>
      </c>
      <c r="Y40" s="113">
        <f t="shared" si="7"/>
        <v>0.384166994071427</v>
      </c>
      <c r="Z40" s="120"/>
      <c r="AA40" s="119">
        <f t="shared" si="13"/>
        <v>0</v>
      </c>
    </row>
    <row r="41" spans="1:27">
      <c r="A41" s="24">
        <v>39</v>
      </c>
      <c r="B41" s="24">
        <v>106569</v>
      </c>
      <c r="C41" s="38" t="s">
        <v>74</v>
      </c>
      <c r="D41" s="24" t="s">
        <v>28</v>
      </c>
      <c r="E41" s="74" t="s">
        <v>24</v>
      </c>
      <c r="F41" s="75">
        <v>10440</v>
      </c>
      <c r="G41" s="75">
        <f t="shared" si="0"/>
        <v>31320</v>
      </c>
      <c r="H41" s="76">
        <f t="shared" si="1"/>
        <v>2879.1693</v>
      </c>
      <c r="I41" s="76">
        <f t="shared" si="2"/>
        <v>8637.5079</v>
      </c>
      <c r="J41" s="93">
        <v>0.2757825</v>
      </c>
      <c r="K41" s="94">
        <v>25504.51</v>
      </c>
      <c r="L41" s="94">
        <v>5385.73</v>
      </c>
      <c r="M41" s="95">
        <f t="shared" si="3"/>
        <v>0.81432024265645</v>
      </c>
      <c r="N41" s="95">
        <f t="shared" si="4"/>
        <v>0.623528228553053</v>
      </c>
      <c r="O41" s="96"/>
      <c r="P41" s="97">
        <v>-150</v>
      </c>
      <c r="Q41" s="107">
        <v>9161.1</v>
      </c>
      <c r="R41" s="107">
        <f t="shared" si="11"/>
        <v>18322.2</v>
      </c>
      <c r="S41" s="107">
        <f t="shared" si="5"/>
        <v>2764.25657235</v>
      </c>
      <c r="T41" s="107">
        <f t="shared" si="12"/>
        <v>5528.5131447</v>
      </c>
      <c r="U41" s="108">
        <v>0.3017385</v>
      </c>
      <c r="V41" s="109">
        <v>15586.37</v>
      </c>
      <c r="W41" s="109">
        <v>3945.45</v>
      </c>
      <c r="X41" s="113">
        <f t="shared" si="6"/>
        <v>0.850682232482999</v>
      </c>
      <c r="Y41" s="113">
        <f t="shared" si="7"/>
        <v>0.713654810386473</v>
      </c>
      <c r="Z41" s="120"/>
      <c r="AA41" s="119">
        <f t="shared" si="13"/>
        <v>0</v>
      </c>
    </row>
    <row r="42" spans="1:27">
      <c r="A42" s="24">
        <v>40</v>
      </c>
      <c r="B42" s="39">
        <v>107728</v>
      </c>
      <c r="C42" s="37" t="s">
        <v>75</v>
      </c>
      <c r="D42" s="24" t="s">
        <v>43</v>
      </c>
      <c r="E42" s="74" t="s">
        <v>29</v>
      </c>
      <c r="F42" s="75">
        <v>9000</v>
      </c>
      <c r="G42" s="75">
        <f t="shared" si="0"/>
        <v>27000</v>
      </c>
      <c r="H42" s="76">
        <f t="shared" si="1"/>
        <v>1995.12</v>
      </c>
      <c r="I42" s="76">
        <f t="shared" si="2"/>
        <v>5985.36</v>
      </c>
      <c r="J42" s="93">
        <v>0.22168</v>
      </c>
      <c r="K42" s="97">
        <v>23616.05</v>
      </c>
      <c r="L42" s="97">
        <v>3241.15</v>
      </c>
      <c r="M42" s="95">
        <f t="shared" si="3"/>
        <v>0.874668518518518</v>
      </c>
      <c r="N42" s="95">
        <f t="shared" si="4"/>
        <v>0.541512958284882</v>
      </c>
      <c r="O42" s="99"/>
      <c r="P42" s="97">
        <v>-100</v>
      </c>
      <c r="Q42" s="107">
        <v>7897.5</v>
      </c>
      <c r="R42" s="107">
        <f t="shared" si="11"/>
        <v>15795</v>
      </c>
      <c r="S42" s="107">
        <f t="shared" si="5"/>
        <v>1915.49124</v>
      </c>
      <c r="T42" s="107">
        <f t="shared" si="12"/>
        <v>3830.98248</v>
      </c>
      <c r="U42" s="108">
        <v>0.242544</v>
      </c>
      <c r="V42" s="111">
        <v>8634.37</v>
      </c>
      <c r="W42" s="111">
        <v>2040.12</v>
      </c>
      <c r="X42" s="113">
        <f t="shared" si="6"/>
        <v>0.54665210509655</v>
      </c>
      <c r="Y42" s="113">
        <f t="shared" si="7"/>
        <v>0.532531801085136</v>
      </c>
      <c r="Z42" s="120"/>
      <c r="AA42" s="119">
        <f t="shared" si="13"/>
        <v>0</v>
      </c>
    </row>
    <row r="43" spans="1:27">
      <c r="A43" s="24">
        <v>41</v>
      </c>
      <c r="B43" s="24">
        <v>105267</v>
      </c>
      <c r="C43" s="38" t="s">
        <v>76</v>
      </c>
      <c r="D43" s="24" t="s">
        <v>28</v>
      </c>
      <c r="E43" s="74" t="s">
        <v>24</v>
      </c>
      <c r="F43" s="75">
        <v>11554.56</v>
      </c>
      <c r="G43" s="75">
        <f t="shared" si="0"/>
        <v>34663.68</v>
      </c>
      <c r="H43" s="76">
        <f t="shared" si="1"/>
        <v>3152.1706272</v>
      </c>
      <c r="I43" s="76">
        <f t="shared" si="2"/>
        <v>9456.5118816</v>
      </c>
      <c r="J43" s="93">
        <v>0.2728075</v>
      </c>
      <c r="K43" s="94">
        <v>24126.62</v>
      </c>
      <c r="L43" s="94">
        <v>8619.4</v>
      </c>
      <c r="M43" s="95">
        <f t="shared" si="3"/>
        <v>0.696020157121229</v>
      </c>
      <c r="N43" s="95">
        <f t="shared" si="4"/>
        <v>0.911477731738612</v>
      </c>
      <c r="O43" s="96"/>
      <c r="P43" s="97">
        <v>-150</v>
      </c>
      <c r="Q43" s="107">
        <v>10139.1264</v>
      </c>
      <c r="R43" s="107">
        <f t="shared" si="11"/>
        <v>20278.2528</v>
      </c>
      <c r="S43" s="107">
        <f t="shared" si="5"/>
        <v>3026.3619348144</v>
      </c>
      <c r="T43" s="107">
        <f t="shared" si="12"/>
        <v>6052.7238696288</v>
      </c>
      <c r="U43" s="108">
        <v>0.2984835</v>
      </c>
      <c r="V43" s="109">
        <v>16969.89</v>
      </c>
      <c r="W43" s="109">
        <v>4319.72</v>
      </c>
      <c r="X43" s="113">
        <f t="shared" si="6"/>
        <v>0.836851683790035</v>
      </c>
      <c r="Y43" s="113">
        <f t="shared" si="7"/>
        <v>0.713681987323985</v>
      </c>
      <c r="Z43" s="120"/>
      <c r="AA43" s="119">
        <f t="shared" si="13"/>
        <v>0</v>
      </c>
    </row>
    <row r="44" spans="1:27">
      <c r="A44" s="24">
        <v>42</v>
      </c>
      <c r="B44" s="24">
        <v>108656</v>
      </c>
      <c r="C44" s="38" t="s">
        <v>77</v>
      </c>
      <c r="D44" s="24" t="s">
        <v>78</v>
      </c>
      <c r="E44" s="74" t="s">
        <v>41</v>
      </c>
      <c r="F44" s="75">
        <v>13500</v>
      </c>
      <c r="G44" s="75">
        <f t="shared" si="0"/>
        <v>40500</v>
      </c>
      <c r="H44" s="76">
        <f t="shared" si="1"/>
        <v>2620.31625</v>
      </c>
      <c r="I44" s="76">
        <f t="shared" si="2"/>
        <v>7860.94875</v>
      </c>
      <c r="J44" s="93">
        <v>0.1940975</v>
      </c>
      <c r="K44" s="94">
        <v>41639.77</v>
      </c>
      <c r="L44" s="94">
        <v>9796.12</v>
      </c>
      <c r="M44" s="98">
        <f t="shared" si="3"/>
        <v>1.0281424691358</v>
      </c>
      <c r="N44" s="98">
        <f t="shared" si="4"/>
        <v>1.24617527877917</v>
      </c>
      <c r="O44" s="99">
        <v>400</v>
      </c>
      <c r="P44" s="98"/>
      <c r="Q44" s="107">
        <v>11846.25</v>
      </c>
      <c r="R44" s="107">
        <f t="shared" si="11"/>
        <v>23692.5</v>
      </c>
      <c r="S44" s="107">
        <f t="shared" si="5"/>
        <v>2515.734804375</v>
      </c>
      <c r="T44" s="107">
        <f t="shared" si="12"/>
        <v>5031.46960875</v>
      </c>
      <c r="U44" s="108">
        <v>0.2123655</v>
      </c>
      <c r="V44" s="109">
        <v>19710.13</v>
      </c>
      <c r="W44" s="109">
        <v>5239.22</v>
      </c>
      <c r="X44" s="113">
        <f t="shared" si="6"/>
        <v>0.831914318877282</v>
      </c>
      <c r="Y44" s="113">
        <f t="shared" si="7"/>
        <v>1.04129020095614</v>
      </c>
      <c r="Z44" s="120"/>
      <c r="AA44" s="119">
        <f t="shared" si="13"/>
        <v>400</v>
      </c>
    </row>
    <row r="45" spans="1:27">
      <c r="A45" s="24">
        <v>43</v>
      </c>
      <c r="B45" s="24">
        <v>343</v>
      </c>
      <c r="C45" s="38" t="s">
        <v>79</v>
      </c>
      <c r="D45" s="24" t="s">
        <v>28</v>
      </c>
      <c r="E45" s="74" t="s">
        <v>32</v>
      </c>
      <c r="F45" s="75">
        <v>23936</v>
      </c>
      <c r="G45" s="75">
        <f t="shared" si="0"/>
        <v>71808</v>
      </c>
      <c r="H45" s="76">
        <f t="shared" si="1"/>
        <v>5946.0016</v>
      </c>
      <c r="I45" s="76">
        <f t="shared" si="2"/>
        <v>17838.0048</v>
      </c>
      <c r="J45" s="93">
        <v>0.2484125</v>
      </c>
      <c r="K45" s="94">
        <v>92557.46</v>
      </c>
      <c r="L45" s="94">
        <v>22684.61</v>
      </c>
      <c r="M45" s="98">
        <f t="shared" si="3"/>
        <v>1.28895749777184</v>
      </c>
      <c r="N45" s="98">
        <f t="shared" si="4"/>
        <v>1.27170108172636</v>
      </c>
      <c r="O45" s="99">
        <v>400</v>
      </c>
      <c r="P45" s="98"/>
      <c r="Q45" s="107">
        <v>21003.84</v>
      </c>
      <c r="R45" s="107">
        <f t="shared" si="11"/>
        <v>42007.68</v>
      </c>
      <c r="S45" s="107">
        <f t="shared" si="5"/>
        <v>5708.6861832</v>
      </c>
      <c r="T45" s="107">
        <f t="shared" si="12"/>
        <v>11417.3723664</v>
      </c>
      <c r="U45" s="108">
        <v>0.2717925</v>
      </c>
      <c r="V45" s="109">
        <v>34873.71</v>
      </c>
      <c r="W45" s="109">
        <v>9410.51</v>
      </c>
      <c r="X45" s="113">
        <f t="shared" si="6"/>
        <v>0.83017462521139</v>
      </c>
      <c r="Y45" s="113">
        <f t="shared" si="7"/>
        <v>0.824227300118023</v>
      </c>
      <c r="Z45" s="120"/>
      <c r="AA45" s="119">
        <f t="shared" si="13"/>
        <v>400</v>
      </c>
    </row>
    <row r="46" spans="1:27">
      <c r="A46" s="24">
        <v>44</v>
      </c>
      <c r="B46" s="39">
        <v>752</v>
      </c>
      <c r="C46" s="37" t="s">
        <v>80</v>
      </c>
      <c r="D46" s="24" t="s">
        <v>28</v>
      </c>
      <c r="E46" s="74" t="s">
        <v>29</v>
      </c>
      <c r="F46" s="75">
        <v>7800</v>
      </c>
      <c r="G46" s="75">
        <f t="shared" si="0"/>
        <v>23400</v>
      </c>
      <c r="H46" s="76">
        <f t="shared" si="1"/>
        <v>2110.992</v>
      </c>
      <c r="I46" s="76">
        <f t="shared" si="2"/>
        <v>6332.976</v>
      </c>
      <c r="J46" s="93">
        <v>0.27064</v>
      </c>
      <c r="K46" s="97">
        <v>16282.15</v>
      </c>
      <c r="L46" s="97">
        <v>2870.88</v>
      </c>
      <c r="M46" s="95">
        <f t="shared" si="3"/>
        <v>0.695818376068376</v>
      </c>
      <c r="N46" s="95">
        <f t="shared" si="4"/>
        <v>0.453322419033327</v>
      </c>
      <c r="O46" s="99"/>
      <c r="P46" s="97">
        <v>-100</v>
      </c>
      <c r="Q46" s="107">
        <v>6844.5</v>
      </c>
      <c r="R46" s="107">
        <f t="shared" si="11"/>
        <v>13689</v>
      </c>
      <c r="S46" s="107">
        <f t="shared" si="5"/>
        <v>2026.738584</v>
      </c>
      <c r="T46" s="107">
        <f t="shared" si="12"/>
        <v>4053.477168</v>
      </c>
      <c r="U46" s="108">
        <v>0.296112</v>
      </c>
      <c r="V46" s="111">
        <v>11656.07</v>
      </c>
      <c r="W46" s="111">
        <v>3482.66</v>
      </c>
      <c r="X46" s="113">
        <f t="shared" si="6"/>
        <v>0.851491708671196</v>
      </c>
      <c r="Y46" s="113">
        <f t="shared" si="7"/>
        <v>0.859178393181466</v>
      </c>
      <c r="Z46" s="120"/>
      <c r="AA46" s="119">
        <f t="shared" si="13"/>
        <v>0</v>
      </c>
    </row>
    <row r="47" spans="1:27">
      <c r="A47" s="24">
        <v>45</v>
      </c>
      <c r="B47" s="24">
        <v>118074</v>
      </c>
      <c r="C47" s="38" t="s">
        <v>81</v>
      </c>
      <c r="D47" s="24" t="s">
        <v>45</v>
      </c>
      <c r="E47" s="74" t="s">
        <v>36</v>
      </c>
      <c r="F47" s="75">
        <v>8000</v>
      </c>
      <c r="G47" s="75">
        <f t="shared" si="0"/>
        <v>24000</v>
      </c>
      <c r="H47" s="76">
        <f t="shared" si="1"/>
        <v>2101.2</v>
      </c>
      <c r="I47" s="76">
        <f t="shared" si="2"/>
        <v>6303.6</v>
      </c>
      <c r="J47" s="93">
        <v>0.26265</v>
      </c>
      <c r="K47" s="94">
        <v>17665.71</v>
      </c>
      <c r="L47" s="94">
        <v>4338.13</v>
      </c>
      <c r="M47" s="95">
        <f t="shared" si="3"/>
        <v>0.73607125</v>
      </c>
      <c r="N47" s="95">
        <f t="shared" si="4"/>
        <v>0.688198807030903</v>
      </c>
      <c r="O47" s="96"/>
      <c r="P47" s="97">
        <v>-150</v>
      </c>
      <c r="Q47" s="107">
        <v>7020</v>
      </c>
      <c r="R47" s="107">
        <f t="shared" si="11"/>
        <v>14040</v>
      </c>
      <c r="S47" s="107">
        <f t="shared" si="5"/>
        <v>2017.3374</v>
      </c>
      <c r="T47" s="107">
        <f t="shared" si="12"/>
        <v>4034.6748</v>
      </c>
      <c r="U47" s="108">
        <v>0.28737</v>
      </c>
      <c r="V47" s="109">
        <v>11531.2</v>
      </c>
      <c r="W47" s="109">
        <v>3702.23</v>
      </c>
      <c r="X47" s="113">
        <f t="shared" si="6"/>
        <v>0.821310541310541</v>
      </c>
      <c r="Y47" s="113">
        <f t="shared" si="7"/>
        <v>0.917603074230419</v>
      </c>
      <c r="Z47" s="120"/>
      <c r="AA47" s="119">
        <f t="shared" si="13"/>
        <v>0</v>
      </c>
    </row>
    <row r="48" spans="1:27">
      <c r="A48" s="24">
        <v>46</v>
      </c>
      <c r="B48" s="24">
        <v>570</v>
      </c>
      <c r="C48" s="38" t="s">
        <v>82</v>
      </c>
      <c r="D48" s="24" t="s">
        <v>28</v>
      </c>
      <c r="E48" s="74" t="s">
        <v>29</v>
      </c>
      <c r="F48" s="75">
        <v>7174.4</v>
      </c>
      <c r="G48" s="75">
        <f t="shared" si="0"/>
        <v>21523.2</v>
      </c>
      <c r="H48" s="76">
        <f t="shared" si="1"/>
        <v>1851.120752</v>
      </c>
      <c r="I48" s="76">
        <f t="shared" si="2"/>
        <v>5553.362256</v>
      </c>
      <c r="J48" s="93">
        <v>0.2580175</v>
      </c>
      <c r="K48" s="94">
        <v>21580.17</v>
      </c>
      <c r="L48" s="94">
        <v>5545.24</v>
      </c>
      <c r="M48" s="98">
        <f t="shared" si="3"/>
        <v>1.00264691123996</v>
      </c>
      <c r="N48" s="95">
        <f t="shared" si="4"/>
        <v>0.998537416500927</v>
      </c>
      <c r="O48" s="96"/>
      <c r="P48" s="98"/>
      <c r="Q48" s="107">
        <v>6295.536</v>
      </c>
      <c r="R48" s="107">
        <f t="shared" si="11"/>
        <v>12591.072</v>
      </c>
      <c r="S48" s="107">
        <f t="shared" si="5"/>
        <v>1777.239256104</v>
      </c>
      <c r="T48" s="107">
        <f t="shared" si="12"/>
        <v>3554.478512208</v>
      </c>
      <c r="U48" s="108">
        <v>0.2823015</v>
      </c>
      <c r="V48" s="109">
        <v>10323.74</v>
      </c>
      <c r="W48" s="109">
        <v>2697.94</v>
      </c>
      <c r="X48" s="113">
        <f t="shared" si="6"/>
        <v>0.819925420170737</v>
      </c>
      <c r="Y48" s="113">
        <f t="shared" si="7"/>
        <v>0.759025547836009</v>
      </c>
      <c r="Z48" s="120"/>
      <c r="AA48" s="119">
        <f t="shared" si="13"/>
        <v>0</v>
      </c>
    </row>
    <row r="49" spans="1:27">
      <c r="A49" s="24">
        <v>47</v>
      </c>
      <c r="B49" s="24">
        <v>514</v>
      </c>
      <c r="C49" s="38" t="s">
        <v>83</v>
      </c>
      <c r="D49" s="24" t="s">
        <v>78</v>
      </c>
      <c r="E49" s="74" t="s">
        <v>41</v>
      </c>
      <c r="F49" s="75">
        <v>12656</v>
      </c>
      <c r="G49" s="75">
        <f t="shared" si="0"/>
        <v>37968</v>
      </c>
      <c r="H49" s="76">
        <f t="shared" si="1"/>
        <v>3420.9168</v>
      </c>
      <c r="I49" s="76">
        <f t="shared" si="2"/>
        <v>10262.7504</v>
      </c>
      <c r="J49" s="93">
        <v>0.2703</v>
      </c>
      <c r="K49" s="94">
        <v>38486.08</v>
      </c>
      <c r="L49" s="94">
        <v>8808.96</v>
      </c>
      <c r="M49" s="98">
        <f t="shared" si="3"/>
        <v>1.01364517488411</v>
      </c>
      <c r="N49" s="95">
        <f t="shared" si="4"/>
        <v>0.858343003255735</v>
      </c>
      <c r="O49" s="96"/>
      <c r="P49" s="98"/>
      <c r="Q49" s="107">
        <v>11105.64</v>
      </c>
      <c r="R49" s="107">
        <f t="shared" si="11"/>
        <v>22211.28</v>
      </c>
      <c r="S49" s="107">
        <f t="shared" si="5"/>
        <v>3284.3819736</v>
      </c>
      <c r="T49" s="107">
        <f t="shared" si="12"/>
        <v>6568.7639472</v>
      </c>
      <c r="U49" s="108">
        <v>0.29574</v>
      </c>
      <c r="V49" s="109">
        <v>18175.33</v>
      </c>
      <c r="W49" s="109">
        <v>4747.2</v>
      </c>
      <c r="X49" s="113">
        <f t="shared" si="6"/>
        <v>0.818292777363574</v>
      </c>
      <c r="Y49" s="113">
        <f t="shared" si="7"/>
        <v>0.722693042124545</v>
      </c>
      <c r="Z49" s="120"/>
      <c r="AA49" s="119">
        <f t="shared" si="13"/>
        <v>0</v>
      </c>
    </row>
    <row r="50" spans="1:27">
      <c r="A50" s="24">
        <v>48</v>
      </c>
      <c r="B50" s="24">
        <v>103198</v>
      </c>
      <c r="C50" s="38" t="s">
        <v>84</v>
      </c>
      <c r="D50" s="24" t="s">
        <v>28</v>
      </c>
      <c r="E50" s="74" t="s">
        <v>24</v>
      </c>
      <c r="F50" s="75">
        <v>10857.6</v>
      </c>
      <c r="G50" s="75">
        <f t="shared" si="0"/>
        <v>32572.8</v>
      </c>
      <c r="H50" s="76">
        <f t="shared" si="1"/>
        <v>2758.997592</v>
      </c>
      <c r="I50" s="76">
        <f t="shared" si="2"/>
        <v>8276.992776</v>
      </c>
      <c r="J50" s="93">
        <v>0.2541075</v>
      </c>
      <c r="K50" s="94">
        <v>37803.37</v>
      </c>
      <c r="L50" s="94">
        <v>9999.81</v>
      </c>
      <c r="M50" s="98">
        <f t="shared" si="3"/>
        <v>1.16058091413695</v>
      </c>
      <c r="N50" s="98">
        <f t="shared" si="4"/>
        <v>1.20814530960997</v>
      </c>
      <c r="O50" s="99">
        <v>300</v>
      </c>
      <c r="P50" s="98"/>
      <c r="Q50" s="107">
        <v>9527.544</v>
      </c>
      <c r="R50" s="107">
        <f t="shared" si="11"/>
        <v>19055.088</v>
      </c>
      <c r="S50" s="107">
        <f t="shared" si="5"/>
        <v>2648.881129284</v>
      </c>
      <c r="T50" s="107">
        <f t="shared" si="12"/>
        <v>5297.762258568</v>
      </c>
      <c r="U50" s="108">
        <v>0.2780235</v>
      </c>
      <c r="V50" s="109">
        <v>15398.35</v>
      </c>
      <c r="W50" s="109">
        <v>4469.38</v>
      </c>
      <c r="X50" s="113">
        <f t="shared" si="6"/>
        <v>0.808096504198774</v>
      </c>
      <c r="Y50" s="113">
        <f t="shared" si="7"/>
        <v>0.843635441128324</v>
      </c>
      <c r="Z50" s="120"/>
      <c r="AA50" s="119">
        <f t="shared" si="13"/>
        <v>300</v>
      </c>
    </row>
    <row r="51" spans="1:27">
      <c r="A51" s="24">
        <v>49</v>
      </c>
      <c r="B51" s="24">
        <v>107658</v>
      </c>
      <c r="C51" s="38" t="s">
        <v>85</v>
      </c>
      <c r="D51" s="24" t="s">
        <v>23</v>
      </c>
      <c r="E51" s="74" t="s">
        <v>41</v>
      </c>
      <c r="F51" s="75">
        <v>13500</v>
      </c>
      <c r="G51" s="75">
        <f t="shared" si="0"/>
        <v>40500</v>
      </c>
      <c r="H51" s="76">
        <f t="shared" si="1"/>
        <v>3120.62625</v>
      </c>
      <c r="I51" s="76">
        <f t="shared" si="2"/>
        <v>9361.87875</v>
      </c>
      <c r="J51" s="93">
        <v>0.2311575</v>
      </c>
      <c r="K51" s="94">
        <v>31580.37</v>
      </c>
      <c r="L51" s="94">
        <v>7469.21</v>
      </c>
      <c r="M51" s="95">
        <f t="shared" si="3"/>
        <v>0.779762222222222</v>
      </c>
      <c r="N51" s="95">
        <f t="shared" si="4"/>
        <v>0.797832379531726</v>
      </c>
      <c r="O51" s="96"/>
      <c r="P51" s="97">
        <v>-200</v>
      </c>
      <c r="Q51" s="107">
        <v>11846.25</v>
      </c>
      <c r="R51" s="107">
        <f t="shared" si="11"/>
        <v>23692.5</v>
      </c>
      <c r="S51" s="107">
        <f t="shared" si="5"/>
        <v>2996.076549375</v>
      </c>
      <c r="T51" s="107">
        <f t="shared" si="12"/>
        <v>5992.15309875</v>
      </c>
      <c r="U51" s="108">
        <v>0.2529135</v>
      </c>
      <c r="V51" s="109">
        <v>18981.21</v>
      </c>
      <c r="W51" s="109">
        <v>4398.8</v>
      </c>
      <c r="X51" s="113">
        <f t="shared" si="6"/>
        <v>0.80114846470402</v>
      </c>
      <c r="Y51" s="113">
        <f t="shared" si="7"/>
        <v>0.734093393060604</v>
      </c>
      <c r="Z51" s="120"/>
      <c r="AA51" s="119">
        <f t="shared" si="13"/>
        <v>0</v>
      </c>
    </row>
    <row r="52" spans="1:27">
      <c r="A52" s="24">
        <v>50</v>
      </c>
      <c r="B52" s="39">
        <v>391</v>
      </c>
      <c r="C52" s="37" t="s">
        <v>86</v>
      </c>
      <c r="D52" s="24" t="s">
        <v>26</v>
      </c>
      <c r="E52" s="74" t="s">
        <v>29</v>
      </c>
      <c r="F52" s="75">
        <v>9040</v>
      </c>
      <c r="G52" s="75">
        <f t="shared" si="0"/>
        <v>27120</v>
      </c>
      <c r="H52" s="76">
        <f t="shared" si="1"/>
        <v>2562.2298</v>
      </c>
      <c r="I52" s="76">
        <f t="shared" si="2"/>
        <v>7686.6894</v>
      </c>
      <c r="J52" s="93">
        <v>0.2834325</v>
      </c>
      <c r="K52" s="97">
        <v>19155.74</v>
      </c>
      <c r="L52" s="97">
        <v>4525.14</v>
      </c>
      <c r="M52" s="95">
        <f t="shared" si="3"/>
        <v>0.706332595870207</v>
      </c>
      <c r="N52" s="95">
        <f t="shared" si="4"/>
        <v>0.588698172193611</v>
      </c>
      <c r="O52" s="99"/>
      <c r="P52" s="97">
        <v>-100</v>
      </c>
      <c r="Q52" s="107">
        <v>7932.6</v>
      </c>
      <c r="R52" s="107">
        <f t="shared" si="11"/>
        <v>15865.2</v>
      </c>
      <c r="S52" s="107">
        <f t="shared" si="5"/>
        <v>2459.9666871</v>
      </c>
      <c r="T52" s="107">
        <f t="shared" si="12"/>
        <v>4919.9333742</v>
      </c>
      <c r="U52" s="108">
        <v>0.3101085</v>
      </c>
      <c r="V52" s="111">
        <v>7159.81</v>
      </c>
      <c r="W52" s="111">
        <v>2254.5</v>
      </c>
      <c r="X52" s="113">
        <f t="shared" si="6"/>
        <v>0.451290245316794</v>
      </c>
      <c r="Y52" s="113">
        <f t="shared" si="7"/>
        <v>0.458237912696651</v>
      </c>
      <c r="Z52" s="120"/>
      <c r="AA52" s="119">
        <f t="shared" si="13"/>
        <v>0</v>
      </c>
    </row>
    <row r="53" spans="1:27">
      <c r="A53" s="24">
        <v>51</v>
      </c>
      <c r="B53" s="24">
        <v>114286</v>
      </c>
      <c r="C53" s="38" t="s">
        <v>87</v>
      </c>
      <c r="D53" s="24" t="s">
        <v>28</v>
      </c>
      <c r="E53" s="74" t="s">
        <v>24</v>
      </c>
      <c r="F53" s="75">
        <v>8640</v>
      </c>
      <c r="G53" s="75">
        <f t="shared" si="0"/>
        <v>25920</v>
      </c>
      <c r="H53" s="76">
        <f t="shared" si="1"/>
        <v>1943.5896</v>
      </c>
      <c r="I53" s="76">
        <f t="shared" si="2"/>
        <v>5830.7688</v>
      </c>
      <c r="J53" s="93">
        <v>0.2249525</v>
      </c>
      <c r="K53" s="94">
        <v>20026.01</v>
      </c>
      <c r="L53" s="94">
        <v>4658.1</v>
      </c>
      <c r="M53" s="95">
        <f t="shared" si="3"/>
        <v>0.772608410493827</v>
      </c>
      <c r="N53" s="95">
        <f t="shared" si="4"/>
        <v>0.798882644772333</v>
      </c>
      <c r="O53" s="96"/>
      <c r="P53" s="97">
        <v>-150</v>
      </c>
      <c r="Q53" s="107">
        <v>7581.6</v>
      </c>
      <c r="R53" s="107">
        <f t="shared" si="11"/>
        <v>15163.2</v>
      </c>
      <c r="S53" s="107">
        <f t="shared" si="5"/>
        <v>1866.0175092</v>
      </c>
      <c r="T53" s="107">
        <f t="shared" si="12"/>
        <v>3732.0350184</v>
      </c>
      <c r="U53" s="108">
        <v>0.2461245</v>
      </c>
      <c r="V53" s="109">
        <v>11751.45</v>
      </c>
      <c r="W53" s="109">
        <v>2023.89</v>
      </c>
      <c r="X53" s="113">
        <f t="shared" si="6"/>
        <v>0.774998021525799</v>
      </c>
      <c r="Y53" s="113">
        <f t="shared" si="7"/>
        <v>0.54230198538375</v>
      </c>
      <c r="Z53" s="120"/>
      <c r="AA53" s="119">
        <f t="shared" si="13"/>
        <v>0</v>
      </c>
    </row>
    <row r="54" spans="1:27">
      <c r="A54" s="24">
        <v>52</v>
      </c>
      <c r="B54" s="39">
        <v>105396</v>
      </c>
      <c r="C54" s="37" t="s">
        <v>88</v>
      </c>
      <c r="D54" s="24" t="s">
        <v>26</v>
      </c>
      <c r="E54" s="74" t="s">
        <v>29</v>
      </c>
      <c r="F54" s="75">
        <v>6600</v>
      </c>
      <c r="G54" s="75">
        <f t="shared" si="0"/>
        <v>19800</v>
      </c>
      <c r="H54" s="76">
        <f t="shared" si="1"/>
        <v>2026.0515</v>
      </c>
      <c r="I54" s="76">
        <f t="shared" si="2"/>
        <v>6078.1545</v>
      </c>
      <c r="J54" s="93">
        <v>0.3069775</v>
      </c>
      <c r="K54" s="97">
        <v>12950.78</v>
      </c>
      <c r="L54" s="97">
        <v>4150.01</v>
      </c>
      <c r="M54" s="95">
        <f t="shared" si="3"/>
        <v>0.654079797979798</v>
      </c>
      <c r="N54" s="95">
        <f t="shared" si="4"/>
        <v>0.682774681031882</v>
      </c>
      <c r="O54" s="99"/>
      <c r="P54" s="97">
        <v>-100</v>
      </c>
      <c r="Q54" s="107">
        <v>5791.5</v>
      </c>
      <c r="R54" s="107">
        <f t="shared" si="11"/>
        <v>11583</v>
      </c>
      <c r="S54" s="107">
        <f t="shared" si="5"/>
        <v>1945.18820925</v>
      </c>
      <c r="T54" s="107">
        <f t="shared" si="12"/>
        <v>3890.3764185</v>
      </c>
      <c r="U54" s="108">
        <v>0.3358695</v>
      </c>
      <c r="V54" s="111">
        <v>3250.61</v>
      </c>
      <c r="W54" s="111">
        <v>1106.31</v>
      </c>
      <c r="X54" s="113">
        <f t="shared" si="6"/>
        <v>0.280636277302944</v>
      </c>
      <c r="Y54" s="113">
        <f t="shared" si="7"/>
        <v>0.284370940235793</v>
      </c>
      <c r="Z54" s="120"/>
      <c r="AA54" s="119">
        <f t="shared" si="13"/>
        <v>0</v>
      </c>
    </row>
    <row r="55" spans="1:27">
      <c r="A55" s="24">
        <v>53</v>
      </c>
      <c r="B55" s="24">
        <v>539</v>
      </c>
      <c r="C55" s="38" t="s">
        <v>89</v>
      </c>
      <c r="D55" s="24" t="s">
        <v>43</v>
      </c>
      <c r="E55" s="74" t="s">
        <v>36</v>
      </c>
      <c r="F55" s="75">
        <v>8326.08</v>
      </c>
      <c r="G55" s="75">
        <f t="shared" si="0"/>
        <v>24978.24</v>
      </c>
      <c r="H55" s="76">
        <f t="shared" si="1"/>
        <v>2088.4722768</v>
      </c>
      <c r="I55" s="76">
        <f t="shared" si="2"/>
        <v>6265.4168304</v>
      </c>
      <c r="J55" s="93">
        <v>0.250835</v>
      </c>
      <c r="K55" s="94">
        <v>25058.36</v>
      </c>
      <c r="L55" s="94">
        <v>5007.64</v>
      </c>
      <c r="M55" s="98">
        <f t="shared" si="3"/>
        <v>1.00320759188798</v>
      </c>
      <c r="N55" s="95">
        <f t="shared" si="4"/>
        <v>0.799250893524398</v>
      </c>
      <c r="O55" s="96"/>
      <c r="P55" s="98"/>
      <c r="Q55" s="107">
        <v>7306.1352</v>
      </c>
      <c r="R55" s="107">
        <f t="shared" si="11"/>
        <v>14612.2704</v>
      </c>
      <c r="S55" s="107">
        <f t="shared" si="5"/>
        <v>2005.1176626936</v>
      </c>
      <c r="T55" s="107">
        <f t="shared" si="12"/>
        <v>4010.2353253872</v>
      </c>
      <c r="U55" s="108">
        <v>0.274443</v>
      </c>
      <c r="V55" s="109">
        <v>11263.99</v>
      </c>
      <c r="W55" s="109">
        <v>2887.77</v>
      </c>
      <c r="X55" s="113">
        <f t="shared" si="6"/>
        <v>0.770858305496455</v>
      </c>
      <c r="Y55" s="113">
        <f t="shared" si="7"/>
        <v>0.720099885839287</v>
      </c>
      <c r="Z55" s="120"/>
      <c r="AA55" s="119">
        <f t="shared" si="13"/>
        <v>0</v>
      </c>
    </row>
    <row r="56" spans="1:27">
      <c r="A56" s="24">
        <v>54</v>
      </c>
      <c r="B56" s="24">
        <v>740</v>
      </c>
      <c r="C56" s="38" t="s">
        <v>90</v>
      </c>
      <c r="D56" s="24" t="s">
        <v>45</v>
      </c>
      <c r="E56" s="74" t="s">
        <v>29</v>
      </c>
      <c r="F56" s="75">
        <v>7400</v>
      </c>
      <c r="G56" s="75">
        <f t="shared" si="0"/>
        <v>22200</v>
      </c>
      <c r="H56" s="76">
        <f t="shared" si="1"/>
        <v>2152.438</v>
      </c>
      <c r="I56" s="76">
        <f t="shared" si="2"/>
        <v>6457.314</v>
      </c>
      <c r="J56" s="93">
        <v>0.29087</v>
      </c>
      <c r="K56" s="94">
        <v>18136.46</v>
      </c>
      <c r="L56" s="94">
        <v>4693.71</v>
      </c>
      <c r="M56" s="95">
        <f t="shared" si="3"/>
        <v>0.816957657657658</v>
      </c>
      <c r="N56" s="95">
        <f t="shared" si="4"/>
        <v>0.72688272554192</v>
      </c>
      <c r="O56" s="96"/>
      <c r="P56" s="97">
        <v>-100</v>
      </c>
      <c r="Q56" s="107">
        <v>6493.5</v>
      </c>
      <c r="R56" s="107">
        <f t="shared" si="11"/>
        <v>12987</v>
      </c>
      <c r="S56" s="107">
        <f t="shared" si="5"/>
        <v>2066.530401</v>
      </c>
      <c r="T56" s="107">
        <f t="shared" si="12"/>
        <v>4133.060802</v>
      </c>
      <c r="U56" s="108">
        <v>0.318246</v>
      </c>
      <c r="V56" s="109">
        <v>9986.97</v>
      </c>
      <c r="W56" s="109">
        <v>2721.64</v>
      </c>
      <c r="X56" s="113">
        <f t="shared" si="6"/>
        <v>0.768997458997459</v>
      </c>
      <c r="Y56" s="113">
        <f t="shared" si="7"/>
        <v>0.658504708830557</v>
      </c>
      <c r="Z56" s="120"/>
      <c r="AA56" s="119">
        <f t="shared" si="13"/>
        <v>0</v>
      </c>
    </row>
    <row r="57" s="53" customFormat="1" spans="1:27">
      <c r="A57" s="77">
        <v>55</v>
      </c>
      <c r="B57" s="77">
        <v>723</v>
      </c>
      <c r="C57" s="78" t="s">
        <v>91</v>
      </c>
      <c r="D57" s="77" t="s">
        <v>45</v>
      </c>
      <c r="E57" s="79" t="s">
        <v>29</v>
      </c>
      <c r="F57" s="80">
        <v>7800</v>
      </c>
      <c r="G57" s="80">
        <f t="shared" si="0"/>
        <v>23400</v>
      </c>
      <c r="H57" s="81">
        <f t="shared" si="1"/>
        <v>1782.807</v>
      </c>
      <c r="I57" s="81">
        <f t="shared" si="2"/>
        <v>5348.421</v>
      </c>
      <c r="J57" s="100">
        <v>0.228565</v>
      </c>
      <c r="K57" s="101">
        <v>23558.39</v>
      </c>
      <c r="L57" s="101">
        <v>5547.43</v>
      </c>
      <c r="M57" s="102">
        <f t="shared" si="3"/>
        <v>1.0067688034188</v>
      </c>
      <c r="N57" s="102">
        <f t="shared" si="4"/>
        <v>1.03720892577454</v>
      </c>
      <c r="O57" s="103">
        <v>200</v>
      </c>
      <c r="P57" s="102"/>
      <c r="Q57" s="81">
        <v>6844.5</v>
      </c>
      <c r="R57" s="81">
        <f t="shared" si="11"/>
        <v>13689</v>
      </c>
      <c r="S57" s="81">
        <f t="shared" si="5"/>
        <v>1711.6520265</v>
      </c>
      <c r="T57" s="81">
        <f t="shared" si="12"/>
        <v>3423.304053</v>
      </c>
      <c r="U57" s="100">
        <v>0.250077</v>
      </c>
      <c r="V57" s="114">
        <v>10451.04</v>
      </c>
      <c r="W57" s="114">
        <v>2828.83</v>
      </c>
      <c r="X57" s="100">
        <f t="shared" si="6"/>
        <v>0.763462634231865</v>
      </c>
      <c r="Y57" s="100">
        <f t="shared" si="7"/>
        <v>0.826344945176858</v>
      </c>
      <c r="Z57" s="121"/>
      <c r="AA57" s="122">
        <f t="shared" si="13"/>
        <v>200</v>
      </c>
    </row>
    <row r="58" spans="1:27">
      <c r="A58" s="24">
        <v>56</v>
      </c>
      <c r="B58" s="24">
        <v>704</v>
      </c>
      <c r="C58" s="38" t="s">
        <v>92</v>
      </c>
      <c r="D58" s="24" t="s">
        <v>23</v>
      </c>
      <c r="E58" s="74" t="s">
        <v>29</v>
      </c>
      <c r="F58" s="75">
        <v>7360</v>
      </c>
      <c r="G58" s="75">
        <f t="shared" si="0"/>
        <v>22080</v>
      </c>
      <c r="H58" s="76">
        <f t="shared" si="1"/>
        <v>1758.8744</v>
      </c>
      <c r="I58" s="76">
        <f t="shared" si="2"/>
        <v>5276.6232</v>
      </c>
      <c r="J58" s="93">
        <v>0.2389775</v>
      </c>
      <c r="K58" s="94">
        <v>22087.38</v>
      </c>
      <c r="L58" s="94">
        <v>6665.81</v>
      </c>
      <c r="M58" s="98">
        <f t="shared" si="3"/>
        <v>1.00033423913043</v>
      </c>
      <c r="N58" s="98">
        <f t="shared" si="4"/>
        <v>1.26327193497538</v>
      </c>
      <c r="O58" s="99">
        <v>200</v>
      </c>
      <c r="P58" s="98"/>
      <c r="Q58" s="107">
        <v>6458.4</v>
      </c>
      <c r="R58" s="107">
        <f t="shared" si="11"/>
        <v>12916.8</v>
      </c>
      <c r="S58" s="107">
        <f t="shared" si="5"/>
        <v>1688.6746188</v>
      </c>
      <c r="T58" s="107">
        <f t="shared" si="12"/>
        <v>3377.3492376</v>
      </c>
      <c r="U58" s="108">
        <v>0.2614695</v>
      </c>
      <c r="V58" s="109">
        <v>9826.82</v>
      </c>
      <c r="W58" s="109">
        <v>2425.18</v>
      </c>
      <c r="X58" s="113">
        <f t="shared" si="6"/>
        <v>0.76077821132169</v>
      </c>
      <c r="Y58" s="113">
        <f t="shared" si="7"/>
        <v>0.718072023171454</v>
      </c>
      <c r="Z58" s="120"/>
      <c r="AA58" s="119">
        <f t="shared" si="13"/>
        <v>200</v>
      </c>
    </row>
    <row r="59" spans="1:27">
      <c r="A59" s="24">
        <v>57</v>
      </c>
      <c r="B59" s="24">
        <v>387</v>
      </c>
      <c r="C59" s="38" t="s">
        <v>93</v>
      </c>
      <c r="D59" s="24" t="s">
        <v>45</v>
      </c>
      <c r="E59" s="74" t="s">
        <v>41</v>
      </c>
      <c r="F59" s="75">
        <v>13343.04</v>
      </c>
      <c r="G59" s="75">
        <f t="shared" si="0"/>
        <v>40029.12</v>
      </c>
      <c r="H59" s="76">
        <f t="shared" si="1"/>
        <v>2803.0724856</v>
      </c>
      <c r="I59" s="76">
        <f t="shared" si="2"/>
        <v>8409.2174568</v>
      </c>
      <c r="J59" s="93">
        <v>0.2100775</v>
      </c>
      <c r="K59" s="94">
        <v>41115.67</v>
      </c>
      <c r="L59" s="94">
        <v>7680.27</v>
      </c>
      <c r="M59" s="98">
        <f t="shared" si="3"/>
        <v>1.02714398917588</v>
      </c>
      <c r="N59" s="95">
        <f t="shared" si="4"/>
        <v>0.91331566099405</v>
      </c>
      <c r="O59" s="96"/>
      <c r="P59" s="98"/>
      <c r="Q59" s="107">
        <v>11708.5176</v>
      </c>
      <c r="R59" s="107">
        <f t="shared" si="11"/>
        <v>23417.0352</v>
      </c>
      <c r="S59" s="107">
        <f t="shared" si="5"/>
        <v>2691.1969161012</v>
      </c>
      <c r="T59" s="107">
        <f t="shared" si="12"/>
        <v>5382.3938322024</v>
      </c>
      <c r="U59" s="108">
        <v>0.2298495</v>
      </c>
      <c r="V59" s="109">
        <v>17803.21</v>
      </c>
      <c r="W59" s="109">
        <v>4943.25</v>
      </c>
      <c r="X59" s="113">
        <f t="shared" si="6"/>
        <v>0.760267465456088</v>
      </c>
      <c r="Y59" s="113">
        <f t="shared" si="7"/>
        <v>0.918411055397871</v>
      </c>
      <c r="Z59" s="120"/>
      <c r="AA59" s="119">
        <f t="shared" si="13"/>
        <v>0</v>
      </c>
    </row>
    <row r="60" spans="1:27">
      <c r="A60" s="24">
        <v>58</v>
      </c>
      <c r="B60" s="24">
        <v>102934</v>
      </c>
      <c r="C60" s="38" t="s">
        <v>94</v>
      </c>
      <c r="D60" s="24" t="s">
        <v>28</v>
      </c>
      <c r="E60" s="74" t="s">
        <v>41</v>
      </c>
      <c r="F60" s="75">
        <v>12366.72</v>
      </c>
      <c r="G60" s="75">
        <f t="shared" si="0"/>
        <v>37100.16</v>
      </c>
      <c r="H60" s="76">
        <f t="shared" si="1"/>
        <v>3079.4060304</v>
      </c>
      <c r="I60" s="76">
        <f t="shared" si="2"/>
        <v>9238.2180912</v>
      </c>
      <c r="J60" s="93">
        <v>0.2490075</v>
      </c>
      <c r="K60" s="94">
        <v>38537.57</v>
      </c>
      <c r="L60" s="94">
        <v>7746.42</v>
      </c>
      <c r="M60" s="98">
        <f t="shared" si="3"/>
        <v>1.03874403776156</v>
      </c>
      <c r="N60" s="95">
        <f t="shared" si="4"/>
        <v>0.838518848930289</v>
      </c>
      <c r="O60" s="96"/>
      <c r="P60" s="98"/>
      <c r="Q60" s="107">
        <v>10851.7968</v>
      </c>
      <c r="R60" s="107">
        <f t="shared" si="11"/>
        <v>21703.5936</v>
      </c>
      <c r="S60" s="107">
        <f t="shared" si="5"/>
        <v>2956.5015014808</v>
      </c>
      <c r="T60" s="107">
        <f t="shared" si="12"/>
        <v>5913.0030029616</v>
      </c>
      <c r="U60" s="108">
        <v>0.2724435</v>
      </c>
      <c r="V60" s="109">
        <v>16409.33</v>
      </c>
      <c r="W60" s="109">
        <v>4390.58</v>
      </c>
      <c r="X60" s="113">
        <f t="shared" si="6"/>
        <v>0.756065115410196</v>
      </c>
      <c r="Y60" s="113">
        <f t="shared" si="7"/>
        <v>0.742529641503805</v>
      </c>
      <c r="Z60" s="120"/>
      <c r="AA60" s="119">
        <f t="shared" si="13"/>
        <v>0</v>
      </c>
    </row>
    <row r="61" spans="1:27">
      <c r="A61" s="24">
        <v>59</v>
      </c>
      <c r="B61" s="24">
        <v>546</v>
      </c>
      <c r="C61" s="38" t="s">
        <v>95</v>
      </c>
      <c r="D61" s="24" t="s">
        <v>45</v>
      </c>
      <c r="E61" s="74" t="s">
        <v>41</v>
      </c>
      <c r="F61" s="75">
        <v>15458.4</v>
      </c>
      <c r="G61" s="75">
        <f t="shared" si="0"/>
        <v>46375.2</v>
      </c>
      <c r="H61" s="76">
        <f t="shared" si="1"/>
        <v>4432.657554</v>
      </c>
      <c r="I61" s="76">
        <f t="shared" si="2"/>
        <v>13297.972662</v>
      </c>
      <c r="J61" s="93">
        <v>0.2867475</v>
      </c>
      <c r="K61" s="94">
        <v>50573.06</v>
      </c>
      <c r="L61" s="94">
        <v>10409.85</v>
      </c>
      <c r="M61" s="98">
        <f t="shared" si="3"/>
        <v>1.09051950180269</v>
      </c>
      <c r="N61" s="95">
        <f t="shared" si="4"/>
        <v>0.782814814302256</v>
      </c>
      <c r="O61" s="96"/>
      <c r="P61" s="98"/>
      <c r="Q61" s="107">
        <v>13564.746</v>
      </c>
      <c r="R61" s="107">
        <f t="shared" si="11"/>
        <v>27129.492</v>
      </c>
      <c r="S61" s="107">
        <f t="shared" si="5"/>
        <v>4255.742368683</v>
      </c>
      <c r="T61" s="107">
        <f t="shared" si="12"/>
        <v>8511.484737366</v>
      </c>
      <c r="U61" s="108">
        <v>0.3137355</v>
      </c>
      <c r="V61" s="109">
        <v>20480.78</v>
      </c>
      <c r="W61" s="109">
        <v>6572.69</v>
      </c>
      <c r="X61" s="113">
        <f t="shared" si="6"/>
        <v>0.75492677857735</v>
      </c>
      <c r="Y61" s="113">
        <f t="shared" si="7"/>
        <v>0.772214273162641</v>
      </c>
      <c r="Z61" s="120"/>
      <c r="AA61" s="119">
        <f t="shared" si="13"/>
        <v>0</v>
      </c>
    </row>
    <row r="62" spans="1:27">
      <c r="A62" s="24">
        <v>60</v>
      </c>
      <c r="B62" s="24">
        <v>117923</v>
      </c>
      <c r="C62" s="38" t="s">
        <v>96</v>
      </c>
      <c r="D62" s="24" t="s">
        <v>43</v>
      </c>
      <c r="E62" s="74" t="s">
        <v>29</v>
      </c>
      <c r="F62" s="75">
        <v>5600</v>
      </c>
      <c r="G62" s="75">
        <f t="shared" si="0"/>
        <v>16800</v>
      </c>
      <c r="H62" s="76">
        <f t="shared" si="1"/>
        <v>1215.704</v>
      </c>
      <c r="I62" s="76">
        <f t="shared" si="2"/>
        <v>3647.112</v>
      </c>
      <c r="J62" s="93">
        <v>0.21709</v>
      </c>
      <c r="K62" s="94">
        <v>10337.03</v>
      </c>
      <c r="L62" s="94">
        <v>2661.1</v>
      </c>
      <c r="M62" s="95">
        <f t="shared" si="3"/>
        <v>0.615299404761905</v>
      </c>
      <c r="N62" s="95">
        <f t="shared" si="4"/>
        <v>0.729645812906212</v>
      </c>
      <c r="O62" s="96"/>
      <c r="P62" s="97">
        <v>-100</v>
      </c>
      <c r="Q62" s="107">
        <v>4914</v>
      </c>
      <c r="R62" s="107">
        <f t="shared" si="11"/>
        <v>9828</v>
      </c>
      <c r="S62" s="107">
        <f t="shared" si="5"/>
        <v>1167.183108</v>
      </c>
      <c r="T62" s="107">
        <f t="shared" si="12"/>
        <v>2334.366216</v>
      </c>
      <c r="U62" s="108">
        <v>0.237522</v>
      </c>
      <c r="V62" s="109">
        <v>7405.31</v>
      </c>
      <c r="W62" s="109">
        <v>1475.88</v>
      </c>
      <c r="X62" s="113">
        <f t="shared" si="6"/>
        <v>0.753491045991046</v>
      </c>
      <c r="Y62" s="113">
        <f t="shared" si="7"/>
        <v>0.632240130055069</v>
      </c>
      <c r="Z62" s="120"/>
      <c r="AA62" s="119">
        <f t="shared" si="13"/>
        <v>0</v>
      </c>
    </row>
    <row r="63" spans="1:27">
      <c r="A63" s="24">
        <v>61</v>
      </c>
      <c r="B63" s="24">
        <v>745</v>
      </c>
      <c r="C63" s="38" t="s">
        <v>97</v>
      </c>
      <c r="D63" s="24" t="s">
        <v>28</v>
      </c>
      <c r="E63" s="74" t="s">
        <v>24</v>
      </c>
      <c r="F63" s="75">
        <v>8496</v>
      </c>
      <c r="G63" s="75">
        <f t="shared" si="0"/>
        <v>25488</v>
      </c>
      <c r="H63" s="76">
        <f t="shared" si="1"/>
        <v>1770.37524</v>
      </c>
      <c r="I63" s="76">
        <f t="shared" si="2"/>
        <v>5311.12572</v>
      </c>
      <c r="J63" s="93">
        <v>0.2083775</v>
      </c>
      <c r="K63" s="94">
        <v>18996.45</v>
      </c>
      <c r="L63" s="94">
        <v>3636.55</v>
      </c>
      <c r="M63" s="95">
        <f t="shared" si="3"/>
        <v>0.745309557438795</v>
      </c>
      <c r="N63" s="95">
        <f t="shared" si="4"/>
        <v>0.684704183579371</v>
      </c>
      <c r="O63" s="96"/>
      <c r="P63" s="97">
        <v>-150</v>
      </c>
      <c r="Q63" s="107">
        <v>7455.24</v>
      </c>
      <c r="R63" s="107">
        <f t="shared" si="11"/>
        <v>14910.48</v>
      </c>
      <c r="S63" s="107">
        <f t="shared" si="5"/>
        <v>1699.71643998</v>
      </c>
      <c r="T63" s="107">
        <f t="shared" si="12"/>
        <v>3399.43287996</v>
      </c>
      <c r="U63" s="108">
        <v>0.2279895</v>
      </c>
      <c r="V63" s="109">
        <v>11190.46</v>
      </c>
      <c r="W63" s="109">
        <v>2423.66</v>
      </c>
      <c r="X63" s="113">
        <f t="shared" si="6"/>
        <v>0.750509708607637</v>
      </c>
      <c r="Y63" s="113">
        <f t="shared" si="7"/>
        <v>0.71296009822336</v>
      </c>
      <c r="Z63" s="120"/>
      <c r="AA63" s="119">
        <f t="shared" si="13"/>
        <v>0</v>
      </c>
    </row>
    <row r="64" spans="1:27">
      <c r="A64" s="24">
        <v>62</v>
      </c>
      <c r="B64" s="39">
        <v>113025</v>
      </c>
      <c r="C64" s="37" t="s">
        <v>98</v>
      </c>
      <c r="D64" s="24" t="s">
        <v>28</v>
      </c>
      <c r="E64" s="74" t="s">
        <v>29</v>
      </c>
      <c r="F64" s="75">
        <v>6600</v>
      </c>
      <c r="G64" s="75">
        <f t="shared" si="0"/>
        <v>19800</v>
      </c>
      <c r="H64" s="76">
        <f t="shared" si="1"/>
        <v>1507.968</v>
      </c>
      <c r="I64" s="76">
        <f t="shared" si="2"/>
        <v>4523.904</v>
      </c>
      <c r="J64" s="93">
        <v>0.22848</v>
      </c>
      <c r="K64" s="97">
        <v>15936.16</v>
      </c>
      <c r="L64" s="97">
        <v>3811.02</v>
      </c>
      <c r="M64" s="95">
        <f t="shared" si="3"/>
        <v>0.804856565656566</v>
      </c>
      <c r="N64" s="95">
        <f t="shared" si="4"/>
        <v>0.842418406756642</v>
      </c>
      <c r="O64" s="99"/>
      <c r="P64" s="97">
        <v>-100</v>
      </c>
      <c r="Q64" s="107">
        <v>5791.5</v>
      </c>
      <c r="R64" s="107">
        <f t="shared" si="11"/>
        <v>11583</v>
      </c>
      <c r="S64" s="107">
        <f t="shared" si="5"/>
        <v>1447.782336</v>
      </c>
      <c r="T64" s="107">
        <f t="shared" si="12"/>
        <v>2895.564672</v>
      </c>
      <c r="U64" s="108">
        <v>0.249984</v>
      </c>
      <c r="V64" s="111">
        <v>7446.02</v>
      </c>
      <c r="W64" s="111">
        <v>1404.17</v>
      </c>
      <c r="X64" s="113">
        <f t="shared" si="6"/>
        <v>0.642840369507036</v>
      </c>
      <c r="Y64" s="113">
        <f t="shared" si="7"/>
        <v>0.484938227620426</v>
      </c>
      <c r="Z64" s="120"/>
      <c r="AA64" s="119">
        <f t="shared" si="13"/>
        <v>0</v>
      </c>
    </row>
    <row r="65" spans="1:27">
      <c r="A65" s="24">
        <v>63</v>
      </c>
      <c r="B65" s="24">
        <v>712</v>
      </c>
      <c r="C65" s="38" t="s">
        <v>99</v>
      </c>
      <c r="D65" s="24" t="s">
        <v>45</v>
      </c>
      <c r="E65" s="74" t="s">
        <v>34</v>
      </c>
      <c r="F65" s="75">
        <v>15840</v>
      </c>
      <c r="G65" s="75">
        <f t="shared" si="0"/>
        <v>47520</v>
      </c>
      <c r="H65" s="76">
        <f t="shared" si="1"/>
        <v>4707.6876</v>
      </c>
      <c r="I65" s="76">
        <f t="shared" si="2"/>
        <v>14123.0628</v>
      </c>
      <c r="J65" s="93">
        <v>0.2972025</v>
      </c>
      <c r="K65" s="94">
        <v>50159.74</v>
      </c>
      <c r="L65" s="94">
        <v>14966.29</v>
      </c>
      <c r="M65" s="98">
        <f t="shared" si="3"/>
        <v>1.05555008417508</v>
      </c>
      <c r="N65" s="98">
        <f t="shared" si="4"/>
        <v>1.05970568933532</v>
      </c>
      <c r="O65" s="99">
        <v>400</v>
      </c>
      <c r="P65" s="98"/>
      <c r="Q65" s="107">
        <v>13899.6</v>
      </c>
      <c r="R65" s="107">
        <f t="shared" si="11"/>
        <v>27799.2</v>
      </c>
      <c r="S65" s="107">
        <f t="shared" si="5"/>
        <v>4519.7954802</v>
      </c>
      <c r="T65" s="107">
        <f t="shared" si="12"/>
        <v>9039.5909604</v>
      </c>
      <c r="U65" s="108">
        <v>0.3251745</v>
      </c>
      <c r="V65" s="109">
        <v>20635.06</v>
      </c>
      <c r="W65" s="109">
        <v>6867.14</v>
      </c>
      <c r="X65" s="113">
        <f t="shared" si="6"/>
        <v>0.742289706178595</v>
      </c>
      <c r="Y65" s="113">
        <f t="shared" si="7"/>
        <v>0.759673754054036</v>
      </c>
      <c r="Z65" s="120"/>
      <c r="AA65" s="119">
        <f t="shared" si="13"/>
        <v>400</v>
      </c>
    </row>
    <row r="66" spans="1:27">
      <c r="A66" s="24">
        <v>64</v>
      </c>
      <c r="B66" s="24">
        <v>106066</v>
      </c>
      <c r="C66" s="38" t="s">
        <v>100</v>
      </c>
      <c r="D66" s="24" t="s">
        <v>31</v>
      </c>
      <c r="E66" s="74" t="s">
        <v>24</v>
      </c>
      <c r="F66" s="75">
        <v>11692.8</v>
      </c>
      <c r="G66" s="75">
        <f t="shared" si="0"/>
        <v>35078.4</v>
      </c>
      <c r="H66" s="76">
        <f t="shared" si="1"/>
        <v>3595.38984</v>
      </c>
      <c r="I66" s="76">
        <f t="shared" si="2"/>
        <v>10786.16952</v>
      </c>
      <c r="J66" s="93">
        <v>0.3074875</v>
      </c>
      <c r="K66" s="94">
        <v>37975.17</v>
      </c>
      <c r="L66" s="94">
        <v>9784.14</v>
      </c>
      <c r="M66" s="98">
        <f t="shared" si="3"/>
        <v>1.08257987821565</v>
      </c>
      <c r="N66" s="95">
        <f t="shared" si="4"/>
        <v>0.907100521817128</v>
      </c>
      <c r="O66" s="96"/>
      <c r="P66" s="98"/>
      <c r="Q66" s="107">
        <v>10260.432</v>
      </c>
      <c r="R66" s="107">
        <f t="shared" si="11"/>
        <v>20520.864</v>
      </c>
      <c r="S66" s="107">
        <f t="shared" si="5"/>
        <v>3451.89148668</v>
      </c>
      <c r="T66" s="107">
        <f t="shared" si="12"/>
        <v>6903.78297336</v>
      </c>
      <c r="U66" s="108">
        <v>0.3364275</v>
      </c>
      <c r="V66" s="109">
        <v>14941.37</v>
      </c>
      <c r="W66" s="109">
        <v>4196.95</v>
      </c>
      <c r="X66" s="113">
        <f t="shared" si="6"/>
        <v>0.72810628246452</v>
      </c>
      <c r="Y66" s="113">
        <f t="shared" si="7"/>
        <v>0.607920326608614</v>
      </c>
      <c r="Z66" s="120"/>
      <c r="AA66" s="119">
        <f t="shared" si="13"/>
        <v>0</v>
      </c>
    </row>
    <row r="67" spans="1:27">
      <c r="A67" s="24">
        <v>65</v>
      </c>
      <c r="B67" s="24">
        <v>385</v>
      </c>
      <c r="C67" s="38" t="s">
        <v>101</v>
      </c>
      <c r="D67" s="24" t="s">
        <v>78</v>
      </c>
      <c r="E67" s="74" t="s">
        <v>34</v>
      </c>
      <c r="F67" s="75">
        <v>17740.8</v>
      </c>
      <c r="G67" s="75">
        <f t="shared" ref="G67:G130" si="14">F67*3</f>
        <v>53222.4</v>
      </c>
      <c r="H67" s="76">
        <f t="shared" ref="H67:H130" si="15">F67*J67</f>
        <v>3471.342336</v>
      </c>
      <c r="I67" s="76">
        <f t="shared" ref="I67:I130" si="16">H67*3</f>
        <v>10414.027008</v>
      </c>
      <c r="J67" s="93">
        <v>0.19567</v>
      </c>
      <c r="K67" s="94">
        <v>53905.57</v>
      </c>
      <c r="L67" s="94">
        <v>10132.17</v>
      </c>
      <c r="M67" s="98">
        <f t="shared" ref="M67:M130" si="17">K67/G67</f>
        <v>1.01283613666426</v>
      </c>
      <c r="N67" s="95">
        <f t="shared" ref="N67:N130" si="18">L67/I67</f>
        <v>0.972934868732002</v>
      </c>
      <c r="O67" s="96"/>
      <c r="P67" s="98"/>
      <c r="Q67" s="107">
        <v>15567.552</v>
      </c>
      <c r="R67" s="107">
        <f t="shared" si="11"/>
        <v>31135.104</v>
      </c>
      <c r="S67" s="107">
        <f t="shared" ref="S67:S130" si="19">Q67*U67</f>
        <v>3332.794937472</v>
      </c>
      <c r="T67" s="107">
        <f t="shared" si="12"/>
        <v>6665.589874944</v>
      </c>
      <c r="U67" s="108">
        <v>0.214086</v>
      </c>
      <c r="V67" s="109">
        <v>22466.63</v>
      </c>
      <c r="W67" s="109">
        <v>5487.76</v>
      </c>
      <c r="X67" s="113">
        <f t="shared" ref="X67:X130" si="20">V67/R67</f>
        <v>0.721585192071303</v>
      </c>
      <c r="Y67" s="113">
        <f t="shared" ref="Y67:Y130" si="21">W67/T67</f>
        <v>0.823296977905666</v>
      </c>
      <c r="Z67" s="120"/>
      <c r="AA67" s="119">
        <f t="shared" si="13"/>
        <v>0</v>
      </c>
    </row>
    <row r="68" spans="1:27">
      <c r="A68" s="24">
        <v>66</v>
      </c>
      <c r="B68" s="24">
        <v>104428</v>
      </c>
      <c r="C68" s="38" t="s">
        <v>102</v>
      </c>
      <c r="D68" s="24" t="s">
        <v>23</v>
      </c>
      <c r="E68" s="74" t="s">
        <v>36</v>
      </c>
      <c r="F68" s="75">
        <v>8496</v>
      </c>
      <c r="G68" s="75">
        <f t="shared" si="14"/>
        <v>25488</v>
      </c>
      <c r="H68" s="76">
        <f t="shared" si="15"/>
        <v>2296.10772</v>
      </c>
      <c r="I68" s="76">
        <f t="shared" si="16"/>
        <v>6888.32316</v>
      </c>
      <c r="J68" s="93">
        <v>0.2702575</v>
      </c>
      <c r="K68" s="94">
        <v>25800.9</v>
      </c>
      <c r="L68" s="94">
        <v>7103.3</v>
      </c>
      <c r="M68" s="98">
        <f t="shared" si="17"/>
        <v>1.0122763653484</v>
      </c>
      <c r="N68" s="98">
        <f t="shared" si="18"/>
        <v>1.03120887841737</v>
      </c>
      <c r="O68" s="99">
        <v>300</v>
      </c>
      <c r="P68" s="98"/>
      <c r="Q68" s="107">
        <v>7455.24</v>
      </c>
      <c r="R68" s="107">
        <f t="shared" ref="R68:R99" si="22">Q68*2</f>
        <v>14910.48</v>
      </c>
      <c r="S68" s="107">
        <f t="shared" si="19"/>
        <v>2204.46600894</v>
      </c>
      <c r="T68" s="107">
        <f t="shared" ref="T68:T99" si="23">S68*2</f>
        <v>4408.93201788</v>
      </c>
      <c r="U68" s="108">
        <v>0.2956935</v>
      </c>
      <c r="V68" s="109">
        <v>10689.19</v>
      </c>
      <c r="W68" s="109">
        <v>2686.55</v>
      </c>
      <c r="X68" s="113">
        <f t="shared" si="20"/>
        <v>0.716891072587871</v>
      </c>
      <c r="Y68" s="113">
        <f t="shared" si="21"/>
        <v>0.609342577545981</v>
      </c>
      <c r="Z68" s="120"/>
      <c r="AA68" s="119">
        <f t="shared" ref="AA68:AA99" si="24">O68+Z68</f>
        <v>300</v>
      </c>
    </row>
    <row r="69" spans="1:27">
      <c r="A69" s="24">
        <v>67</v>
      </c>
      <c r="B69" s="24">
        <v>716</v>
      </c>
      <c r="C69" s="38" t="s">
        <v>103</v>
      </c>
      <c r="D69" s="24" t="s">
        <v>43</v>
      </c>
      <c r="E69" s="74" t="s">
        <v>36</v>
      </c>
      <c r="F69" s="75">
        <v>8665.92</v>
      </c>
      <c r="G69" s="75">
        <f t="shared" si="14"/>
        <v>25997.76</v>
      </c>
      <c r="H69" s="76">
        <f t="shared" si="15"/>
        <v>2236.3273152</v>
      </c>
      <c r="I69" s="76">
        <f t="shared" si="16"/>
        <v>6708.9819456</v>
      </c>
      <c r="J69" s="93">
        <v>0.25806</v>
      </c>
      <c r="K69" s="94">
        <v>19962.58</v>
      </c>
      <c r="L69" s="94">
        <v>5323.88</v>
      </c>
      <c r="M69" s="95">
        <f t="shared" si="17"/>
        <v>0.767857692355034</v>
      </c>
      <c r="N69" s="95">
        <f t="shared" si="18"/>
        <v>0.793545137424553</v>
      </c>
      <c r="O69" s="96"/>
      <c r="P69" s="97">
        <v>-150</v>
      </c>
      <c r="Q69" s="107">
        <v>7604.3448</v>
      </c>
      <c r="R69" s="107">
        <f t="shared" si="22"/>
        <v>15208.6896</v>
      </c>
      <c r="S69" s="107">
        <f t="shared" si="19"/>
        <v>2147.0715455904</v>
      </c>
      <c r="T69" s="107">
        <f t="shared" si="23"/>
        <v>4294.1430911808</v>
      </c>
      <c r="U69" s="108">
        <v>0.282348</v>
      </c>
      <c r="V69" s="109">
        <v>10888.33</v>
      </c>
      <c r="W69" s="109">
        <v>2285.95</v>
      </c>
      <c r="X69" s="113">
        <f t="shared" si="20"/>
        <v>0.715928215143532</v>
      </c>
      <c r="Y69" s="113">
        <f t="shared" si="21"/>
        <v>0.532341366242505</v>
      </c>
      <c r="Z69" s="120"/>
      <c r="AA69" s="119">
        <f t="shared" si="24"/>
        <v>0</v>
      </c>
    </row>
    <row r="70" spans="1:27">
      <c r="A70" s="24">
        <v>68</v>
      </c>
      <c r="B70" s="24">
        <v>754</v>
      </c>
      <c r="C70" s="38" t="s">
        <v>104</v>
      </c>
      <c r="D70" s="24" t="s">
        <v>23</v>
      </c>
      <c r="E70" s="74" t="s">
        <v>29</v>
      </c>
      <c r="F70" s="75">
        <v>7232</v>
      </c>
      <c r="G70" s="75">
        <f t="shared" si="14"/>
        <v>21696</v>
      </c>
      <c r="H70" s="76">
        <f t="shared" si="15"/>
        <v>1802.35904</v>
      </c>
      <c r="I70" s="76">
        <f t="shared" si="16"/>
        <v>5407.07712</v>
      </c>
      <c r="J70" s="93">
        <v>0.24922</v>
      </c>
      <c r="K70" s="94">
        <v>18767.43</v>
      </c>
      <c r="L70" s="94">
        <v>4619.05</v>
      </c>
      <c r="M70" s="95">
        <f t="shared" si="17"/>
        <v>0.865017975663717</v>
      </c>
      <c r="N70" s="95">
        <f t="shared" si="18"/>
        <v>0.854260055384599</v>
      </c>
      <c r="O70" s="96"/>
      <c r="P70" s="97">
        <v>-100</v>
      </c>
      <c r="Q70" s="107">
        <v>6346.08</v>
      </c>
      <c r="R70" s="107">
        <f t="shared" si="22"/>
        <v>12692.16</v>
      </c>
      <c r="S70" s="107">
        <f t="shared" si="19"/>
        <v>1730.42371008</v>
      </c>
      <c r="T70" s="107">
        <f t="shared" si="23"/>
        <v>3460.84742016</v>
      </c>
      <c r="U70" s="108">
        <v>0.272676</v>
      </c>
      <c r="V70" s="109">
        <v>9060.2</v>
      </c>
      <c r="W70" s="109">
        <v>2377.4</v>
      </c>
      <c r="X70" s="113">
        <f t="shared" si="20"/>
        <v>0.713842245921892</v>
      </c>
      <c r="Y70" s="113">
        <f t="shared" si="21"/>
        <v>0.68694158146102</v>
      </c>
      <c r="Z70" s="120"/>
      <c r="AA70" s="119">
        <f t="shared" si="24"/>
        <v>0</v>
      </c>
    </row>
    <row r="71" spans="1:27">
      <c r="A71" s="24">
        <v>69</v>
      </c>
      <c r="B71" s="24">
        <v>587</v>
      </c>
      <c r="C71" s="38" t="s">
        <v>105</v>
      </c>
      <c r="D71" s="24" t="s">
        <v>23</v>
      </c>
      <c r="E71" s="74" t="s">
        <v>36</v>
      </c>
      <c r="F71" s="75">
        <v>9062.4</v>
      </c>
      <c r="G71" s="75">
        <f t="shared" si="14"/>
        <v>27187.2</v>
      </c>
      <c r="H71" s="76">
        <f t="shared" si="15"/>
        <v>2169.561216</v>
      </c>
      <c r="I71" s="76">
        <f t="shared" si="16"/>
        <v>6508.683648</v>
      </c>
      <c r="J71" s="93">
        <v>0.2394025</v>
      </c>
      <c r="K71" s="94">
        <v>31032.36</v>
      </c>
      <c r="L71" s="94">
        <v>6699.46</v>
      </c>
      <c r="M71" s="98">
        <f t="shared" si="17"/>
        <v>1.14143273305085</v>
      </c>
      <c r="N71" s="98">
        <f t="shared" si="18"/>
        <v>1.02931105002447</v>
      </c>
      <c r="O71" s="99">
        <v>300</v>
      </c>
      <c r="P71" s="98"/>
      <c r="Q71" s="107">
        <v>7952.256</v>
      </c>
      <c r="R71" s="107">
        <f t="shared" si="22"/>
        <v>15904.512</v>
      </c>
      <c r="S71" s="107">
        <f t="shared" si="19"/>
        <v>2082.970199232</v>
      </c>
      <c r="T71" s="107">
        <f t="shared" si="23"/>
        <v>4165.940398464</v>
      </c>
      <c r="U71" s="108">
        <v>0.2619345</v>
      </c>
      <c r="V71" s="109">
        <v>11294.45</v>
      </c>
      <c r="W71" s="109">
        <v>1906.55</v>
      </c>
      <c r="X71" s="113">
        <f t="shared" si="20"/>
        <v>0.710141247967872</v>
      </c>
      <c r="Y71" s="113">
        <f t="shared" si="21"/>
        <v>0.457651770702949</v>
      </c>
      <c r="Z71" s="120"/>
      <c r="AA71" s="119">
        <f t="shared" si="24"/>
        <v>300</v>
      </c>
    </row>
    <row r="72" spans="1:27">
      <c r="A72" s="24">
        <v>70</v>
      </c>
      <c r="B72" s="39">
        <v>349</v>
      </c>
      <c r="C72" s="37" t="s">
        <v>106</v>
      </c>
      <c r="D72" s="24" t="s">
        <v>26</v>
      </c>
      <c r="E72" s="74" t="s">
        <v>29</v>
      </c>
      <c r="F72" s="75">
        <v>7795.2</v>
      </c>
      <c r="G72" s="75">
        <f t="shared" si="14"/>
        <v>23385.6</v>
      </c>
      <c r="H72" s="76">
        <f t="shared" si="15"/>
        <v>2143.153824</v>
      </c>
      <c r="I72" s="76">
        <f t="shared" si="16"/>
        <v>6429.461472</v>
      </c>
      <c r="J72" s="93">
        <v>0.2749325</v>
      </c>
      <c r="K72" s="97">
        <v>13361.09</v>
      </c>
      <c r="L72" s="97">
        <v>3737.34</v>
      </c>
      <c r="M72" s="95">
        <f t="shared" si="17"/>
        <v>0.571338344964423</v>
      </c>
      <c r="N72" s="95">
        <f t="shared" si="18"/>
        <v>0.581283520599033</v>
      </c>
      <c r="O72" s="99"/>
      <c r="P72" s="97">
        <v>-100</v>
      </c>
      <c r="Q72" s="107">
        <v>6840.288</v>
      </c>
      <c r="R72" s="107">
        <f t="shared" si="22"/>
        <v>13680.576</v>
      </c>
      <c r="S72" s="107">
        <f t="shared" si="19"/>
        <v>2057.616772848</v>
      </c>
      <c r="T72" s="107">
        <f t="shared" si="23"/>
        <v>4115.233545696</v>
      </c>
      <c r="U72" s="108">
        <v>0.3008085</v>
      </c>
      <c r="V72" s="111">
        <v>6480.23</v>
      </c>
      <c r="W72" s="111">
        <v>1927.73</v>
      </c>
      <c r="X72" s="113">
        <f t="shared" si="20"/>
        <v>0.473681078925332</v>
      </c>
      <c r="Y72" s="113">
        <f t="shared" si="21"/>
        <v>0.46843756948282</v>
      </c>
      <c r="Z72" s="120"/>
      <c r="AA72" s="119">
        <f t="shared" si="24"/>
        <v>0</v>
      </c>
    </row>
    <row r="73" spans="1:27">
      <c r="A73" s="24">
        <v>71</v>
      </c>
      <c r="B73" s="24">
        <v>341</v>
      </c>
      <c r="C73" s="38" t="s">
        <v>107</v>
      </c>
      <c r="D73" s="24" t="s">
        <v>43</v>
      </c>
      <c r="E73" s="74" t="s">
        <v>34</v>
      </c>
      <c r="F73" s="75">
        <v>21528</v>
      </c>
      <c r="G73" s="75">
        <f t="shared" si="14"/>
        <v>64584</v>
      </c>
      <c r="H73" s="76">
        <f t="shared" si="15"/>
        <v>5547.28122</v>
      </c>
      <c r="I73" s="76">
        <f t="shared" si="16"/>
        <v>16641.84366</v>
      </c>
      <c r="J73" s="93">
        <v>0.2576775</v>
      </c>
      <c r="K73" s="94">
        <v>59036.62</v>
      </c>
      <c r="L73" s="94">
        <v>14278.97</v>
      </c>
      <c r="M73" s="95">
        <f t="shared" si="17"/>
        <v>0.914105970519014</v>
      </c>
      <c r="N73" s="95">
        <f t="shared" si="18"/>
        <v>0.858016112380664</v>
      </c>
      <c r="O73" s="96"/>
      <c r="P73" s="97">
        <v>-200</v>
      </c>
      <c r="Q73" s="107">
        <v>18890.82</v>
      </c>
      <c r="R73" s="107">
        <f t="shared" si="22"/>
        <v>37781.64</v>
      </c>
      <c r="S73" s="107">
        <f t="shared" si="19"/>
        <v>5325.87943719</v>
      </c>
      <c r="T73" s="107">
        <f t="shared" si="23"/>
        <v>10651.75887438</v>
      </c>
      <c r="U73" s="108">
        <v>0.2819295</v>
      </c>
      <c r="V73" s="109">
        <v>26673.25</v>
      </c>
      <c r="W73" s="109">
        <v>7600.52</v>
      </c>
      <c r="X73" s="113">
        <f t="shared" si="20"/>
        <v>0.705984441120078</v>
      </c>
      <c r="Y73" s="113">
        <f t="shared" si="21"/>
        <v>0.713546005841444</v>
      </c>
      <c r="Z73" s="120"/>
      <c r="AA73" s="119">
        <f t="shared" si="24"/>
        <v>0</v>
      </c>
    </row>
    <row r="74" spans="1:27">
      <c r="A74" s="24">
        <v>72</v>
      </c>
      <c r="B74" s="24">
        <v>733</v>
      </c>
      <c r="C74" s="38" t="s">
        <v>108</v>
      </c>
      <c r="D74" s="24" t="s">
        <v>45</v>
      </c>
      <c r="E74" s="74" t="s">
        <v>29</v>
      </c>
      <c r="F74" s="75">
        <v>8000</v>
      </c>
      <c r="G74" s="75">
        <f t="shared" si="14"/>
        <v>24000</v>
      </c>
      <c r="H74" s="76">
        <f t="shared" si="15"/>
        <v>2418.08</v>
      </c>
      <c r="I74" s="76">
        <f t="shared" si="16"/>
        <v>7254.24</v>
      </c>
      <c r="J74" s="93">
        <v>0.30226</v>
      </c>
      <c r="K74" s="94">
        <v>19209.41</v>
      </c>
      <c r="L74" s="94">
        <v>4911.86</v>
      </c>
      <c r="M74" s="95">
        <f t="shared" si="17"/>
        <v>0.800392083333333</v>
      </c>
      <c r="N74" s="95">
        <f t="shared" si="18"/>
        <v>0.67710194313946</v>
      </c>
      <c r="O74" s="96"/>
      <c r="P74" s="97">
        <v>-100</v>
      </c>
      <c r="Q74" s="107">
        <v>7020</v>
      </c>
      <c r="R74" s="107">
        <f t="shared" si="22"/>
        <v>14040</v>
      </c>
      <c r="S74" s="107">
        <f t="shared" si="19"/>
        <v>2321.57016</v>
      </c>
      <c r="T74" s="107">
        <f t="shared" si="23"/>
        <v>4643.14032</v>
      </c>
      <c r="U74" s="108">
        <v>0.330708</v>
      </c>
      <c r="V74" s="109">
        <v>9896.76</v>
      </c>
      <c r="W74" s="109">
        <v>3196.14</v>
      </c>
      <c r="X74" s="113">
        <f t="shared" si="20"/>
        <v>0.704897435897436</v>
      </c>
      <c r="Y74" s="113">
        <f t="shared" si="21"/>
        <v>0.688357400320824</v>
      </c>
      <c r="Z74" s="120"/>
      <c r="AA74" s="119">
        <f t="shared" si="24"/>
        <v>0</v>
      </c>
    </row>
    <row r="75" spans="1:27">
      <c r="A75" s="24">
        <v>73</v>
      </c>
      <c r="B75" s="24">
        <v>573</v>
      </c>
      <c r="C75" s="38" t="s">
        <v>109</v>
      </c>
      <c r="D75" s="24" t="s">
        <v>45</v>
      </c>
      <c r="E75" s="74" t="s">
        <v>29</v>
      </c>
      <c r="F75" s="75">
        <v>7552</v>
      </c>
      <c r="G75" s="75">
        <f t="shared" si="14"/>
        <v>22656</v>
      </c>
      <c r="H75" s="76">
        <f t="shared" si="15"/>
        <v>1950.47392</v>
      </c>
      <c r="I75" s="76">
        <f t="shared" si="16"/>
        <v>5851.42176</v>
      </c>
      <c r="J75" s="93">
        <v>0.2582725</v>
      </c>
      <c r="K75" s="94">
        <v>12597.6</v>
      </c>
      <c r="L75" s="94">
        <v>3008.31</v>
      </c>
      <c r="M75" s="95">
        <f t="shared" si="17"/>
        <v>0.55603813559322</v>
      </c>
      <c r="N75" s="95">
        <f t="shared" si="18"/>
        <v>0.514116076978871</v>
      </c>
      <c r="O75" s="96"/>
      <c r="P75" s="97">
        <v>-100</v>
      </c>
      <c r="Q75" s="107">
        <v>6626.88</v>
      </c>
      <c r="R75" s="107">
        <f t="shared" si="22"/>
        <v>13253.76</v>
      </c>
      <c r="S75" s="107">
        <f t="shared" si="19"/>
        <v>1872.62706384</v>
      </c>
      <c r="T75" s="107">
        <f t="shared" si="23"/>
        <v>3745.25412768</v>
      </c>
      <c r="U75" s="108">
        <v>0.2825805</v>
      </c>
      <c r="V75" s="109">
        <v>9248.89</v>
      </c>
      <c r="W75" s="109">
        <v>1854.33</v>
      </c>
      <c r="X75" s="113">
        <f t="shared" si="20"/>
        <v>0.697831407842001</v>
      </c>
      <c r="Y75" s="113">
        <f t="shared" si="21"/>
        <v>0.495114600180326</v>
      </c>
      <c r="Z75" s="120"/>
      <c r="AA75" s="119">
        <f t="shared" si="24"/>
        <v>0</v>
      </c>
    </row>
    <row r="76" spans="1:27">
      <c r="A76" s="24">
        <v>74</v>
      </c>
      <c r="B76" s="24">
        <v>111219</v>
      </c>
      <c r="C76" s="38" t="s">
        <v>110</v>
      </c>
      <c r="D76" s="24" t="s">
        <v>28</v>
      </c>
      <c r="E76" s="74" t="s">
        <v>24</v>
      </c>
      <c r="F76" s="75">
        <v>11064.96</v>
      </c>
      <c r="G76" s="75">
        <f t="shared" si="14"/>
        <v>33194.88</v>
      </c>
      <c r="H76" s="76">
        <f t="shared" si="15"/>
        <v>2964.5240832</v>
      </c>
      <c r="I76" s="76">
        <f t="shared" si="16"/>
        <v>8893.5722496</v>
      </c>
      <c r="J76" s="93">
        <v>0.26792</v>
      </c>
      <c r="K76" s="94">
        <v>30969.65</v>
      </c>
      <c r="L76" s="94">
        <v>8593.75</v>
      </c>
      <c r="M76" s="95">
        <f t="shared" si="17"/>
        <v>0.932964662020167</v>
      </c>
      <c r="N76" s="95">
        <f t="shared" si="18"/>
        <v>0.966287759160726</v>
      </c>
      <c r="O76" s="96"/>
      <c r="P76" s="97">
        <v>-150</v>
      </c>
      <c r="Q76" s="107">
        <v>9709.5024</v>
      </c>
      <c r="R76" s="107">
        <f t="shared" si="22"/>
        <v>19419.0048</v>
      </c>
      <c r="S76" s="107">
        <f t="shared" si="19"/>
        <v>2846.2046955264</v>
      </c>
      <c r="T76" s="107">
        <f t="shared" si="23"/>
        <v>5692.4093910528</v>
      </c>
      <c r="U76" s="108">
        <v>0.293136</v>
      </c>
      <c r="V76" s="109">
        <v>13459.53</v>
      </c>
      <c r="W76" s="109">
        <v>3313.19</v>
      </c>
      <c r="X76" s="113">
        <f t="shared" si="20"/>
        <v>0.693111214432575</v>
      </c>
      <c r="Y76" s="113">
        <f t="shared" si="21"/>
        <v>0.58203649323037</v>
      </c>
      <c r="Z76" s="120"/>
      <c r="AA76" s="119">
        <f t="shared" si="24"/>
        <v>0</v>
      </c>
    </row>
    <row r="77" spans="1:27">
      <c r="A77" s="24">
        <v>75</v>
      </c>
      <c r="B77" s="24">
        <v>748</v>
      </c>
      <c r="C77" s="38" t="s">
        <v>111</v>
      </c>
      <c r="D77" s="24" t="s">
        <v>43</v>
      </c>
      <c r="E77" s="74" t="s">
        <v>36</v>
      </c>
      <c r="F77" s="75">
        <v>9175.68</v>
      </c>
      <c r="G77" s="75">
        <f t="shared" si="14"/>
        <v>27527.04</v>
      </c>
      <c r="H77" s="76">
        <f t="shared" si="15"/>
        <v>2454.0585552</v>
      </c>
      <c r="I77" s="76">
        <f t="shared" si="16"/>
        <v>7362.1756656</v>
      </c>
      <c r="J77" s="93">
        <v>0.2674525</v>
      </c>
      <c r="K77" s="94">
        <v>19362.13</v>
      </c>
      <c r="L77" s="94">
        <v>5101.58</v>
      </c>
      <c r="M77" s="95">
        <f t="shared" si="17"/>
        <v>0.703385834437702</v>
      </c>
      <c r="N77" s="95">
        <f t="shared" si="18"/>
        <v>0.692944617422985</v>
      </c>
      <c r="O77" s="96"/>
      <c r="P77" s="97">
        <v>-150</v>
      </c>
      <c r="Q77" s="107">
        <v>8051.6592</v>
      </c>
      <c r="R77" s="107">
        <f t="shared" si="22"/>
        <v>16103.3184</v>
      </c>
      <c r="S77" s="107">
        <f t="shared" si="19"/>
        <v>2356.1127475704</v>
      </c>
      <c r="T77" s="107">
        <f t="shared" si="23"/>
        <v>4712.2254951408</v>
      </c>
      <c r="U77" s="108">
        <v>0.2926245</v>
      </c>
      <c r="V77" s="109">
        <v>11142.32</v>
      </c>
      <c r="W77" s="109">
        <v>3343.24</v>
      </c>
      <c r="X77" s="113">
        <f t="shared" si="20"/>
        <v>0.691926950907212</v>
      </c>
      <c r="Y77" s="113">
        <f t="shared" si="21"/>
        <v>0.709482176404231</v>
      </c>
      <c r="Z77" s="120"/>
      <c r="AA77" s="119">
        <f t="shared" si="24"/>
        <v>0</v>
      </c>
    </row>
    <row r="78" spans="1:27">
      <c r="A78" s="24">
        <v>76</v>
      </c>
      <c r="B78" s="24">
        <v>730</v>
      </c>
      <c r="C78" s="38" t="s">
        <v>112</v>
      </c>
      <c r="D78" s="24" t="s">
        <v>23</v>
      </c>
      <c r="E78" s="74" t="s">
        <v>41</v>
      </c>
      <c r="F78" s="75">
        <v>15482.88</v>
      </c>
      <c r="G78" s="75">
        <f t="shared" si="14"/>
        <v>46448.64</v>
      </c>
      <c r="H78" s="76">
        <f t="shared" si="15"/>
        <v>3594.1183488</v>
      </c>
      <c r="I78" s="76">
        <f t="shared" si="16"/>
        <v>10782.3550464</v>
      </c>
      <c r="J78" s="93">
        <v>0.232135</v>
      </c>
      <c r="K78" s="94">
        <v>46846.04</v>
      </c>
      <c r="L78" s="94">
        <v>12962.04</v>
      </c>
      <c r="M78" s="98">
        <f t="shared" si="17"/>
        <v>1.00855568645282</v>
      </c>
      <c r="N78" s="98">
        <f t="shared" si="18"/>
        <v>1.20215295677244</v>
      </c>
      <c r="O78" s="99">
        <v>400</v>
      </c>
      <c r="P78" s="98"/>
      <c r="Q78" s="107">
        <v>13586.2272</v>
      </c>
      <c r="R78" s="107">
        <f t="shared" si="22"/>
        <v>27172.4544</v>
      </c>
      <c r="S78" s="107">
        <f t="shared" si="19"/>
        <v>3450.6707429376</v>
      </c>
      <c r="T78" s="107">
        <f t="shared" si="23"/>
        <v>6901.3414858752</v>
      </c>
      <c r="U78" s="108">
        <v>0.253983</v>
      </c>
      <c r="V78" s="109">
        <v>18746.43</v>
      </c>
      <c r="W78" s="109">
        <v>6293.32</v>
      </c>
      <c r="X78" s="113">
        <f t="shared" si="20"/>
        <v>0.689905656811039</v>
      </c>
      <c r="Y78" s="113">
        <f t="shared" si="21"/>
        <v>0.91189807269795</v>
      </c>
      <c r="Z78" s="120"/>
      <c r="AA78" s="119">
        <f t="shared" si="24"/>
        <v>400</v>
      </c>
    </row>
    <row r="79" spans="1:27">
      <c r="A79" s="24">
        <v>77</v>
      </c>
      <c r="B79" s="24">
        <v>102565</v>
      </c>
      <c r="C79" s="38" t="s">
        <v>113</v>
      </c>
      <c r="D79" s="24" t="s">
        <v>28</v>
      </c>
      <c r="E79" s="74" t="s">
        <v>36</v>
      </c>
      <c r="F79" s="75">
        <v>10022.4</v>
      </c>
      <c r="G79" s="75">
        <f t="shared" si="14"/>
        <v>30067.2</v>
      </c>
      <c r="H79" s="76">
        <f t="shared" si="15"/>
        <v>2837.266272</v>
      </c>
      <c r="I79" s="76">
        <f t="shared" si="16"/>
        <v>8511.798816</v>
      </c>
      <c r="J79" s="93">
        <v>0.2830925</v>
      </c>
      <c r="K79" s="94">
        <v>27108.93</v>
      </c>
      <c r="L79" s="94">
        <v>5742.08</v>
      </c>
      <c r="M79" s="95">
        <f t="shared" si="17"/>
        <v>0.901611390485313</v>
      </c>
      <c r="N79" s="95">
        <f t="shared" si="18"/>
        <v>0.674602410621638</v>
      </c>
      <c r="O79" s="96"/>
      <c r="P79" s="97">
        <v>-150</v>
      </c>
      <c r="Q79" s="107">
        <v>8794.656</v>
      </c>
      <c r="R79" s="107">
        <f t="shared" si="22"/>
        <v>17589.312</v>
      </c>
      <c r="S79" s="107">
        <f t="shared" si="19"/>
        <v>2724.025968144</v>
      </c>
      <c r="T79" s="107">
        <f t="shared" si="23"/>
        <v>5448.051936288</v>
      </c>
      <c r="U79" s="108">
        <v>0.3097365</v>
      </c>
      <c r="V79" s="109">
        <v>11893.48</v>
      </c>
      <c r="W79" s="109">
        <v>3763.69</v>
      </c>
      <c r="X79" s="113">
        <f t="shared" si="20"/>
        <v>0.676176532658014</v>
      </c>
      <c r="Y79" s="113">
        <f t="shared" si="21"/>
        <v>0.690832254173474</v>
      </c>
      <c r="Z79" s="120"/>
      <c r="AA79" s="119">
        <f t="shared" si="24"/>
        <v>0</v>
      </c>
    </row>
    <row r="80" spans="1:27">
      <c r="A80" s="24">
        <v>78</v>
      </c>
      <c r="B80" s="24">
        <v>713</v>
      </c>
      <c r="C80" s="38" t="s">
        <v>114</v>
      </c>
      <c r="D80" s="24" t="s">
        <v>23</v>
      </c>
      <c r="E80" s="74" t="s">
        <v>29</v>
      </c>
      <c r="F80" s="75">
        <v>7000</v>
      </c>
      <c r="G80" s="75">
        <f t="shared" si="14"/>
        <v>21000</v>
      </c>
      <c r="H80" s="76">
        <f t="shared" si="15"/>
        <v>1872.7625</v>
      </c>
      <c r="I80" s="76">
        <f t="shared" si="16"/>
        <v>5618.2875</v>
      </c>
      <c r="J80" s="93">
        <v>0.2675375</v>
      </c>
      <c r="K80" s="94">
        <v>21764.98</v>
      </c>
      <c r="L80" s="94">
        <v>5888.17</v>
      </c>
      <c r="M80" s="98">
        <f t="shared" si="17"/>
        <v>1.03642761904762</v>
      </c>
      <c r="N80" s="98">
        <f t="shared" si="18"/>
        <v>1.04803643458972</v>
      </c>
      <c r="O80" s="99">
        <v>200</v>
      </c>
      <c r="P80" s="98"/>
      <c r="Q80" s="107">
        <v>6142.5</v>
      </c>
      <c r="R80" s="107">
        <f t="shared" si="22"/>
        <v>12285</v>
      </c>
      <c r="S80" s="107">
        <f t="shared" si="19"/>
        <v>1798.01724375</v>
      </c>
      <c r="T80" s="107">
        <f t="shared" si="23"/>
        <v>3596.0344875</v>
      </c>
      <c r="U80" s="108">
        <v>0.2927175</v>
      </c>
      <c r="V80" s="109">
        <v>8278.68</v>
      </c>
      <c r="W80" s="109">
        <v>2464.11</v>
      </c>
      <c r="X80" s="113">
        <f t="shared" si="20"/>
        <v>0.673885225885226</v>
      </c>
      <c r="Y80" s="113">
        <f t="shared" si="21"/>
        <v>0.685229802040379</v>
      </c>
      <c r="Z80" s="120"/>
      <c r="AA80" s="119">
        <f t="shared" si="24"/>
        <v>200</v>
      </c>
    </row>
    <row r="81" spans="1:27">
      <c r="A81" s="24">
        <v>79</v>
      </c>
      <c r="B81" s="24">
        <v>724</v>
      </c>
      <c r="C81" s="38" t="s">
        <v>115</v>
      </c>
      <c r="D81" s="24" t="s">
        <v>26</v>
      </c>
      <c r="E81" s="74" t="s">
        <v>41</v>
      </c>
      <c r="F81" s="75">
        <v>11878.56</v>
      </c>
      <c r="G81" s="75">
        <f t="shared" si="14"/>
        <v>35635.68</v>
      </c>
      <c r="H81" s="76">
        <f t="shared" si="15"/>
        <v>3172.4070192</v>
      </c>
      <c r="I81" s="76">
        <f t="shared" si="16"/>
        <v>9517.2210576</v>
      </c>
      <c r="J81" s="93">
        <v>0.26707</v>
      </c>
      <c r="K81" s="94">
        <v>27950.21</v>
      </c>
      <c r="L81" s="94">
        <v>7106.13</v>
      </c>
      <c r="M81" s="95">
        <f t="shared" si="17"/>
        <v>0.784332163719059</v>
      </c>
      <c r="N81" s="95">
        <f t="shared" si="18"/>
        <v>0.746660181264297</v>
      </c>
      <c r="O81" s="96"/>
      <c r="P81" s="97">
        <v>-200</v>
      </c>
      <c r="Q81" s="107">
        <v>10423.4364</v>
      </c>
      <c r="R81" s="107">
        <f t="shared" si="22"/>
        <v>20846.8728</v>
      </c>
      <c r="S81" s="107">
        <f t="shared" si="19"/>
        <v>3045.7906566984</v>
      </c>
      <c r="T81" s="107">
        <f t="shared" si="23"/>
        <v>6091.5813133968</v>
      </c>
      <c r="U81" s="108">
        <v>0.292206</v>
      </c>
      <c r="V81" s="109">
        <v>14014.57</v>
      </c>
      <c r="W81" s="109">
        <v>3075.58</v>
      </c>
      <c r="X81" s="113">
        <f t="shared" si="20"/>
        <v>0.672262460391661</v>
      </c>
      <c r="Y81" s="113">
        <f t="shared" si="21"/>
        <v>0.50489024799457</v>
      </c>
      <c r="Z81" s="120"/>
      <c r="AA81" s="119">
        <f t="shared" si="24"/>
        <v>0</v>
      </c>
    </row>
    <row r="82" spans="1:27">
      <c r="A82" s="24">
        <v>80</v>
      </c>
      <c r="B82" s="24">
        <v>594</v>
      </c>
      <c r="C82" s="38" t="s">
        <v>116</v>
      </c>
      <c r="D82" s="24" t="s">
        <v>43</v>
      </c>
      <c r="E82" s="74" t="s">
        <v>36</v>
      </c>
      <c r="F82" s="75">
        <v>8800</v>
      </c>
      <c r="G82" s="75">
        <f t="shared" si="14"/>
        <v>26400</v>
      </c>
      <c r="H82" s="76">
        <f t="shared" si="15"/>
        <v>2328.524</v>
      </c>
      <c r="I82" s="76">
        <f t="shared" si="16"/>
        <v>6985.572</v>
      </c>
      <c r="J82" s="93">
        <v>0.264605</v>
      </c>
      <c r="K82" s="94">
        <v>17699.16</v>
      </c>
      <c r="L82" s="94">
        <v>4494</v>
      </c>
      <c r="M82" s="95">
        <f t="shared" si="17"/>
        <v>0.670422727272727</v>
      </c>
      <c r="N82" s="95">
        <f t="shared" si="18"/>
        <v>0.64332598676243</v>
      </c>
      <c r="O82" s="96"/>
      <c r="P82" s="97">
        <v>-150</v>
      </c>
      <c r="Q82" s="107">
        <v>7722</v>
      </c>
      <c r="R82" s="107">
        <f t="shared" si="22"/>
        <v>15444</v>
      </c>
      <c r="S82" s="107">
        <f t="shared" si="19"/>
        <v>2235.588498</v>
      </c>
      <c r="T82" s="107">
        <f t="shared" si="23"/>
        <v>4471.176996</v>
      </c>
      <c r="U82" s="108">
        <v>0.289509</v>
      </c>
      <c r="V82" s="109">
        <v>10373.84</v>
      </c>
      <c r="W82" s="109">
        <v>3193.44</v>
      </c>
      <c r="X82" s="113">
        <f t="shared" si="20"/>
        <v>0.671706811706812</v>
      </c>
      <c r="Y82" s="113">
        <f t="shared" si="21"/>
        <v>0.714228043948363</v>
      </c>
      <c r="Z82" s="120"/>
      <c r="AA82" s="119">
        <f t="shared" si="24"/>
        <v>0</v>
      </c>
    </row>
    <row r="83" spans="1:27">
      <c r="A83" s="24">
        <v>81</v>
      </c>
      <c r="B83" s="24">
        <v>105751</v>
      </c>
      <c r="C83" s="38" t="s">
        <v>117</v>
      </c>
      <c r="D83" s="24" t="s">
        <v>45</v>
      </c>
      <c r="E83" s="74" t="s">
        <v>24</v>
      </c>
      <c r="F83" s="75">
        <v>11554.56</v>
      </c>
      <c r="G83" s="75">
        <f t="shared" si="14"/>
        <v>34663.68</v>
      </c>
      <c r="H83" s="76">
        <f t="shared" si="15"/>
        <v>3207.6614016</v>
      </c>
      <c r="I83" s="76">
        <f t="shared" si="16"/>
        <v>9622.9842048</v>
      </c>
      <c r="J83" s="93">
        <v>0.27761</v>
      </c>
      <c r="K83" s="94">
        <v>28611</v>
      </c>
      <c r="L83" s="94">
        <v>8251.19</v>
      </c>
      <c r="M83" s="95">
        <f t="shared" si="17"/>
        <v>0.825388418079096</v>
      </c>
      <c r="N83" s="95">
        <f t="shared" si="18"/>
        <v>0.857446071238926</v>
      </c>
      <c r="O83" s="96"/>
      <c r="P83" s="97">
        <v>-150</v>
      </c>
      <c r="Q83" s="107">
        <v>10139.1264</v>
      </c>
      <c r="R83" s="107">
        <f t="shared" si="22"/>
        <v>20278.2528</v>
      </c>
      <c r="S83" s="107">
        <f t="shared" si="19"/>
        <v>3079.6379744832</v>
      </c>
      <c r="T83" s="107">
        <f t="shared" si="23"/>
        <v>6159.2759489664</v>
      </c>
      <c r="U83" s="108">
        <v>0.303738</v>
      </c>
      <c r="V83" s="109">
        <v>13578.07</v>
      </c>
      <c r="W83" s="109">
        <v>3881.16</v>
      </c>
      <c r="X83" s="113">
        <f t="shared" si="20"/>
        <v>0.669587766456881</v>
      </c>
      <c r="Y83" s="113">
        <f t="shared" si="21"/>
        <v>0.6301325078074</v>
      </c>
      <c r="Z83" s="120"/>
      <c r="AA83" s="119">
        <f t="shared" si="24"/>
        <v>0</v>
      </c>
    </row>
    <row r="84" spans="1:27">
      <c r="A84" s="24">
        <v>82</v>
      </c>
      <c r="B84" s="24">
        <v>355</v>
      </c>
      <c r="C84" s="38" t="s">
        <v>118</v>
      </c>
      <c r="D84" s="24" t="s">
        <v>45</v>
      </c>
      <c r="E84" s="74" t="s">
        <v>36</v>
      </c>
      <c r="F84" s="75">
        <v>8461.44</v>
      </c>
      <c r="G84" s="75">
        <f t="shared" si="14"/>
        <v>25384.32</v>
      </c>
      <c r="H84" s="76">
        <f t="shared" si="15"/>
        <v>2152.9922544</v>
      </c>
      <c r="I84" s="76">
        <f t="shared" si="16"/>
        <v>6458.9767632</v>
      </c>
      <c r="J84" s="93">
        <v>0.2544475</v>
      </c>
      <c r="K84" s="94">
        <v>26768.83</v>
      </c>
      <c r="L84" s="94">
        <v>5595.5</v>
      </c>
      <c r="M84" s="98">
        <f t="shared" si="17"/>
        <v>1.05454193770012</v>
      </c>
      <c r="N84" s="95">
        <f t="shared" si="18"/>
        <v>0.866313691029258</v>
      </c>
      <c r="O84" s="96"/>
      <c r="P84" s="98"/>
      <c r="Q84" s="107">
        <v>7424.9136</v>
      </c>
      <c r="R84" s="107">
        <f t="shared" si="22"/>
        <v>14849.8272</v>
      </c>
      <c r="S84" s="107">
        <f t="shared" si="19"/>
        <v>2067.0625341288</v>
      </c>
      <c r="T84" s="107">
        <f t="shared" si="23"/>
        <v>4134.1250682576</v>
      </c>
      <c r="U84" s="108">
        <v>0.2783955</v>
      </c>
      <c r="V84" s="109">
        <v>9874.28</v>
      </c>
      <c r="W84" s="109">
        <v>2421.22</v>
      </c>
      <c r="X84" s="113">
        <f t="shared" si="20"/>
        <v>0.664942417646449</v>
      </c>
      <c r="Y84" s="113">
        <f t="shared" si="21"/>
        <v>0.585666848492435</v>
      </c>
      <c r="Z84" s="120"/>
      <c r="AA84" s="119">
        <f t="shared" si="24"/>
        <v>0</v>
      </c>
    </row>
    <row r="85" spans="1:27">
      <c r="A85" s="24">
        <v>83</v>
      </c>
      <c r="B85" s="24">
        <v>732</v>
      </c>
      <c r="C85" s="38" t="s">
        <v>119</v>
      </c>
      <c r="D85" s="24" t="s">
        <v>43</v>
      </c>
      <c r="E85" s="74" t="s">
        <v>29</v>
      </c>
      <c r="F85" s="75">
        <v>7400</v>
      </c>
      <c r="G85" s="75">
        <f t="shared" si="14"/>
        <v>22200</v>
      </c>
      <c r="H85" s="76">
        <f t="shared" si="15"/>
        <v>2087.022</v>
      </c>
      <c r="I85" s="76">
        <f t="shared" si="16"/>
        <v>6261.066</v>
      </c>
      <c r="J85" s="93">
        <v>0.28203</v>
      </c>
      <c r="K85" s="94">
        <v>15251.56</v>
      </c>
      <c r="L85" s="94">
        <v>4167.23</v>
      </c>
      <c r="M85" s="95">
        <f t="shared" si="17"/>
        <v>0.687007207207207</v>
      </c>
      <c r="N85" s="95">
        <f t="shared" si="18"/>
        <v>0.665578353590267</v>
      </c>
      <c r="O85" s="96"/>
      <c r="P85" s="97">
        <v>-100</v>
      </c>
      <c r="Q85" s="107">
        <v>6493.5</v>
      </c>
      <c r="R85" s="107">
        <f t="shared" si="22"/>
        <v>12987</v>
      </c>
      <c r="S85" s="107">
        <f t="shared" si="19"/>
        <v>2003.725269</v>
      </c>
      <c r="T85" s="107">
        <f t="shared" si="23"/>
        <v>4007.450538</v>
      </c>
      <c r="U85" s="108">
        <v>0.308574</v>
      </c>
      <c r="V85" s="109">
        <v>8619.84</v>
      </c>
      <c r="W85" s="109">
        <v>2162.73</v>
      </c>
      <c r="X85" s="113">
        <f t="shared" si="20"/>
        <v>0.663728343728344</v>
      </c>
      <c r="Y85" s="113">
        <f t="shared" si="21"/>
        <v>0.539677278482233</v>
      </c>
      <c r="Z85" s="120"/>
      <c r="AA85" s="119">
        <f t="shared" si="24"/>
        <v>0</v>
      </c>
    </row>
    <row r="86" spans="1:27">
      <c r="A86" s="24">
        <v>84</v>
      </c>
      <c r="B86" s="24">
        <v>329</v>
      </c>
      <c r="C86" s="38" t="s">
        <v>120</v>
      </c>
      <c r="D86" s="24" t="s">
        <v>23</v>
      </c>
      <c r="E86" s="74" t="s">
        <v>24</v>
      </c>
      <c r="F86" s="75">
        <v>9688.32</v>
      </c>
      <c r="G86" s="75">
        <f t="shared" si="14"/>
        <v>29064.96</v>
      </c>
      <c r="H86" s="76">
        <f t="shared" si="15"/>
        <v>978.3265536</v>
      </c>
      <c r="I86" s="76">
        <f t="shared" si="16"/>
        <v>2934.9796608</v>
      </c>
      <c r="J86" s="93">
        <v>0.10098</v>
      </c>
      <c r="K86" s="94">
        <v>29260.66</v>
      </c>
      <c r="L86" s="94">
        <v>8791.71</v>
      </c>
      <c r="M86" s="98">
        <f t="shared" si="17"/>
        <v>1.00673319350861</v>
      </c>
      <c r="N86" s="98">
        <f t="shared" si="18"/>
        <v>2.99549264937789</v>
      </c>
      <c r="O86" s="99">
        <v>300</v>
      </c>
      <c r="P86" s="98"/>
      <c r="Q86" s="107">
        <v>8501.5008</v>
      </c>
      <c r="R86" s="107">
        <f t="shared" si="22"/>
        <v>17003.0016</v>
      </c>
      <c r="S86" s="107">
        <f t="shared" si="19"/>
        <v>939.2798143872</v>
      </c>
      <c r="T86" s="107">
        <f t="shared" si="23"/>
        <v>1878.5596287744</v>
      </c>
      <c r="U86" s="108">
        <v>0.110484</v>
      </c>
      <c r="V86" s="109">
        <v>11277.86</v>
      </c>
      <c r="W86" s="109">
        <v>3324.11</v>
      </c>
      <c r="X86" s="113">
        <f t="shared" si="20"/>
        <v>0.66328641644073</v>
      </c>
      <c r="Y86" s="113">
        <f t="shared" si="21"/>
        <v>1.76949932761448</v>
      </c>
      <c r="Z86" s="120"/>
      <c r="AA86" s="119">
        <f t="shared" si="24"/>
        <v>300</v>
      </c>
    </row>
    <row r="87" spans="1:27">
      <c r="A87" s="24">
        <v>85</v>
      </c>
      <c r="B87" s="24">
        <v>106399</v>
      </c>
      <c r="C87" s="38" t="s">
        <v>121</v>
      </c>
      <c r="D87" s="24" t="s">
        <v>28</v>
      </c>
      <c r="E87" s="74" t="s">
        <v>24</v>
      </c>
      <c r="F87" s="75">
        <v>10800</v>
      </c>
      <c r="G87" s="75">
        <f t="shared" si="14"/>
        <v>32400</v>
      </c>
      <c r="H87" s="76">
        <f t="shared" si="15"/>
        <v>2992.221</v>
      </c>
      <c r="I87" s="76">
        <f t="shared" si="16"/>
        <v>8976.663</v>
      </c>
      <c r="J87" s="93">
        <v>0.2770575</v>
      </c>
      <c r="K87" s="94">
        <v>36224.16</v>
      </c>
      <c r="L87" s="94">
        <v>8988.42</v>
      </c>
      <c r="M87" s="98">
        <f t="shared" si="17"/>
        <v>1.11802962962963</v>
      </c>
      <c r="N87" s="98">
        <f t="shared" si="18"/>
        <v>1.00130972946183</v>
      </c>
      <c r="O87" s="99">
        <v>300</v>
      </c>
      <c r="P87" s="98"/>
      <c r="Q87" s="107">
        <v>9477</v>
      </c>
      <c r="R87" s="107">
        <f t="shared" si="22"/>
        <v>18954</v>
      </c>
      <c r="S87" s="107">
        <f t="shared" si="19"/>
        <v>2872.7961795</v>
      </c>
      <c r="T87" s="107">
        <f t="shared" si="23"/>
        <v>5745.592359</v>
      </c>
      <c r="U87" s="108">
        <v>0.3031335</v>
      </c>
      <c r="V87" s="109">
        <v>12533.31</v>
      </c>
      <c r="W87" s="109">
        <v>2830.89</v>
      </c>
      <c r="X87" s="113">
        <f t="shared" si="20"/>
        <v>0.66124881291548</v>
      </c>
      <c r="Y87" s="113">
        <f t="shared" si="21"/>
        <v>0.492706377883847</v>
      </c>
      <c r="Z87" s="120"/>
      <c r="AA87" s="119">
        <f t="shared" si="24"/>
        <v>300</v>
      </c>
    </row>
    <row r="88" spans="1:27">
      <c r="A88" s="24">
        <v>86</v>
      </c>
      <c r="B88" s="24">
        <v>117184</v>
      </c>
      <c r="C88" s="38" t="s">
        <v>122</v>
      </c>
      <c r="D88" s="24" t="s">
        <v>26</v>
      </c>
      <c r="E88" s="74" t="s">
        <v>24</v>
      </c>
      <c r="F88" s="75">
        <v>10080</v>
      </c>
      <c r="G88" s="75">
        <f t="shared" si="14"/>
        <v>30240</v>
      </c>
      <c r="H88" s="76">
        <f t="shared" si="15"/>
        <v>3003.5124</v>
      </c>
      <c r="I88" s="76">
        <f t="shared" si="16"/>
        <v>9010.5372</v>
      </c>
      <c r="J88" s="93">
        <v>0.2979675</v>
      </c>
      <c r="K88" s="94">
        <v>22613.2</v>
      </c>
      <c r="L88" s="94">
        <v>5549.53</v>
      </c>
      <c r="M88" s="95">
        <f t="shared" si="17"/>
        <v>0.747791005291005</v>
      </c>
      <c r="N88" s="95">
        <f t="shared" si="18"/>
        <v>0.615893356502651</v>
      </c>
      <c r="O88" s="96"/>
      <c r="P88" s="97">
        <v>-150</v>
      </c>
      <c r="Q88" s="107">
        <v>8845.2</v>
      </c>
      <c r="R88" s="107">
        <f t="shared" si="22"/>
        <v>17690.4</v>
      </c>
      <c r="S88" s="107">
        <f t="shared" si="19"/>
        <v>2883.6369198</v>
      </c>
      <c r="T88" s="107">
        <f t="shared" si="23"/>
        <v>5767.2738396</v>
      </c>
      <c r="U88" s="108">
        <v>0.3260115</v>
      </c>
      <c r="V88" s="109">
        <v>11667.11</v>
      </c>
      <c r="W88" s="109">
        <v>4048.86</v>
      </c>
      <c r="X88" s="113">
        <f t="shared" si="20"/>
        <v>0.65951646090535</v>
      </c>
      <c r="Y88" s="113">
        <f t="shared" si="21"/>
        <v>0.702040532946293</v>
      </c>
      <c r="Z88" s="120"/>
      <c r="AA88" s="119">
        <f t="shared" si="24"/>
        <v>0</v>
      </c>
    </row>
    <row r="89" spans="1:27">
      <c r="A89" s="24">
        <v>87</v>
      </c>
      <c r="B89" s="24">
        <v>578</v>
      </c>
      <c r="C89" s="38" t="s">
        <v>123</v>
      </c>
      <c r="D89" s="24" t="s">
        <v>26</v>
      </c>
      <c r="E89" s="74" t="s">
        <v>41</v>
      </c>
      <c r="F89" s="75">
        <v>13017.6</v>
      </c>
      <c r="G89" s="75">
        <f t="shared" si="14"/>
        <v>39052.8</v>
      </c>
      <c r="H89" s="76">
        <f t="shared" si="15"/>
        <v>3484.909152</v>
      </c>
      <c r="I89" s="76">
        <f t="shared" si="16"/>
        <v>10454.727456</v>
      </c>
      <c r="J89" s="93">
        <v>0.2677075</v>
      </c>
      <c r="K89" s="94">
        <v>39221.71</v>
      </c>
      <c r="L89" s="94">
        <v>9914.53</v>
      </c>
      <c r="M89" s="98">
        <f t="shared" si="17"/>
        <v>1.00432517002622</v>
      </c>
      <c r="N89" s="95">
        <f t="shared" si="18"/>
        <v>0.948329838508609</v>
      </c>
      <c r="O89" s="96"/>
      <c r="P89" s="98"/>
      <c r="Q89" s="107">
        <v>11422.944</v>
      </c>
      <c r="R89" s="107">
        <f t="shared" si="22"/>
        <v>22845.888</v>
      </c>
      <c r="S89" s="107">
        <f t="shared" si="19"/>
        <v>3345.820277904</v>
      </c>
      <c r="T89" s="107">
        <f t="shared" si="23"/>
        <v>6691.640555808</v>
      </c>
      <c r="U89" s="108">
        <v>0.2929035</v>
      </c>
      <c r="V89" s="109">
        <v>15036.11</v>
      </c>
      <c r="W89" s="109">
        <v>3860.05</v>
      </c>
      <c r="X89" s="113">
        <f t="shared" si="20"/>
        <v>0.658153887474192</v>
      </c>
      <c r="Y89" s="113">
        <f t="shared" si="21"/>
        <v>0.57684658460169</v>
      </c>
      <c r="Z89" s="120"/>
      <c r="AA89" s="119">
        <f t="shared" si="24"/>
        <v>0</v>
      </c>
    </row>
    <row r="90" spans="1:27">
      <c r="A90" s="24">
        <v>88</v>
      </c>
      <c r="B90" s="24">
        <v>737</v>
      </c>
      <c r="C90" s="38" t="s">
        <v>124</v>
      </c>
      <c r="D90" s="24" t="s">
        <v>45</v>
      </c>
      <c r="E90" s="74" t="s">
        <v>41</v>
      </c>
      <c r="F90" s="75">
        <v>11819.52</v>
      </c>
      <c r="G90" s="75">
        <f t="shared" si="14"/>
        <v>35458.56</v>
      </c>
      <c r="H90" s="76">
        <f t="shared" si="15"/>
        <v>2378.0283264</v>
      </c>
      <c r="I90" s="76">
        <f t="shared" si="16"/>
        <v>7134.0849792</v>
      </c>
      <c r="J90" s="93">
        <v>0.201195</v>
      </c>
      <c r="K90" s="94">
        <v>36987.61</v>
      </c>
      <c r="L90" s="94">
        <v>5285.56</v>
      </c>
      <c r="M90" s="98">
        <f t="shared" si="17"/>
        <v>1.04312216852574</v>
      </c>
      <c r="N90" s="95">
        <f t="shared" si="18"/>
        <v>0.740888287062809</v>
      </c>
      <c r="O90" s="96"/>
      <c r="P90" s="98"/>
      <c r="Q90" s="107">
        <v>10371.6288</v>
      </c>
      <c r="R90" s="107">
        <f t="shared" si="22"/>
        <v>20743.2576</v>
      </c>
      <c r="S90" s="107">
        <f t="shared" si="19"/>
        <v>2283.1170193728</v>
      </c>
      <c r="T90" s="107">
        <f t="shared" si="23"/>
        <v>4566.2340387456</v>
      </c>
      <c r="U90" s="108">
        <v>0.220131</v>
      </c>
      <c r="V90" s="109">
        <v>13537.62</v>
      </c>
      <c r="W90" s="109">
        <v>3781.69</v>
      </c>
      <c r="X90" s="113">
        <f t="shared" si="20"/>
        <v>0.652627483158672</v>
      </c>
      <c r="Y90" s="113">
        <f t="shared" si="21"/>
        <v>0.828185758310119</v>
      </c>
      <c r="Z90" s="120"/>
      <c r="AA90" s="119">
        <f t="shared" si="24"/>
        <v>0</v>
      </c>
    </row>
    <row r="91" spans="1:27">
      <c r="A91" s="24">
        <v>89</v>
      </c>
      <c r="B91" s="24">
        <v>549</v>
      </c>
      <c r="C91" s="38" t="s">
        <v>125</v>
      </c>
      <c r="D91" s="24" t="s">
        <v>43</v>
      </c>
      <c r="E91" s="74" t="s">
        <v>29</v>
      </c>
      <c r="F91" s="75">
        <v>7174.4</v>
      </c>
      <c r="G91" s="75">
        <f t="shared" si="14"/>
        <v>21523.2</v>
      </c>
      <c r="H91" s="76">
        <f t="shared" si="15"/>
        <v>1752.939088</v>
      </c>
      <c r="I91" s="76">
        <f t="shared" si="16"/>
        <v>5258.817264</v>
      </c>
      <c r="J91" s="93">
        <v>0.2443325</v>
      </c>
      <c r="K91" s="94">
        <v>19106.22</v>
      </c>
      <c r="L91" s="94">
        <v>4573.89</v>
      </c>
      <c r="M91" s="95">
        <f t="shared" si="17"/>
        <v>0.887703501338091</v>
      </c>
      <c r="N91" s="95">
        <f t="shared" si="18"/>
        <v>0.869756405363471</v>
      </c>
      <c r="O91" s="96"/>
      <c r="P91" s="97">
        <v>-100</v>
      </c>
      <c r="Q91" s="107">
        <v>6295.536</v>
      </c>
      <c r="R91" s="107">
        <f t="shared" si="22"/>
        <v>12591.072</v>
      </c>
      <c r="S91" s="107">
        <f t="shared" si="19"/>
        <v>1682.976195576</v>
      </c>
      <c r="T91" s="107">
        <f t="shared" si="23"/>
        <v>3365.952391152</v>
      </c>
      <c r="U91" s="108">
        <v>0.2673285</v>
      </c>
      <c r="V91" s="109">
        <v>8189.28</v>
      </c>
      <c r="W91" s="109">
        <v>3003.39</v>
      </c>
      <c r="X91" s="113">
        <f t="shared" si="20"/>
        <v>0.650403714632082</v>
      </c>
      <c r="Y91" s="113">
        <f t="shared" si="21"/>
        <v>0.892285347794859</v>
      </c>
      <c r="Z91" s="120"/>
      <c r="AA91" s="119">
        <f t="shared" si="24"/>
        <v>0</v>
      </c>
    </row>
    <row r="92" spans="1:27">
      <c r="A92" s="24">
        <v>90</v>
      </c>
      <c r="B92" s="24">
        <v>581</v>
      </c>
      <c r="C92" s="38" t="s">
        <v>126</v>
      </c>
      <c r="D92" s="24" t="s">
        <v>26</v>
      </c>
      <c r="E92" s="74" t="s">
        <v>41</v>
      </c>
      <c r="F92" s="75">
        <v>14353.92</v>
      </c>
      <c r="G92" s="75">
        <f t="shared" si="14"/>
        <v>43061.76</v>
      </c>
      <c r="H92" s="76">
        <f t="shared" si="15"/>
        <v>3411.3526272</v>
      </c>
      <c r="I92" s="76">
        <f t="shared" si="16"/>
        <v>10234.0578816</v>
      </c>
      <c r="J92" s="93">
        <v>0.23766</v>
      </c>
      <c r="K92" s="94">
        <v>43167.74</v>
      </c>
      <c r="L92" s="94">
        <v>9546.68</v>
      </c>
      <c r="M92" s="98">
        <f t="shared" si="17"/>
        <v>1.00246111631294</v>
      </c>
      <c r="N92" s="95">
        <f t="shared" si="18"/>
        <v>0.932834278489293</v>
      </c>
      <c r="O92" s="96"/>
      <c r="P92" s="98"/>
      <c r="Q92" s="107">
        <v>12595.5648</v>
      </c>
      <c r="R92" s="107">
        <f t="shared" si="22"/>
        <v>25191.1296</v>
      </c>
      <c r="S92" s="107">
        <f t="shared" si="19"/>
        <v>3275.1995238144</v>
      </c>
      <c r="T92" s="107">
        <f t="shared" si="23"/>
        <v>6550.3990476288</v>
      </c>
      <c r="U92" s="108">
        <v>0.260028</v>
      </c>
      <c r="V92" s="109">
        <v>16207.55</v>
      </c>
      <c r="W92" s="109">
        <v>4149.97</v>
      </c>
      <c r="X92" s="113">
        <f t="shared" si="20"/>
        <v>0.643383216924103</v>
      </c>
      <c r="Y92" s="113">
        <f t="shared" si="21"/>
        <v>0.63354460847729</v>
      </c>
      <c r="Z92" s="120"/>
      <c r="AA92" s="119">
        <f t="shared" si="24"/>
        <v>0</v>
      </c>
    </row>
    <row r="93" spans="1:27">
      <c r="A93" s="24">
        <v>91</v>
      </c>
      <c r="B93" s="24">
        <v>104430</v>
      </c>
      <c r="C93" s="38" t="s">
        <v>127</v>
      </c>
      <c r="D93" s="24" t="s">
        <v>45</v>
      </c>
      <c r="E93" s="74" t="s">
        <v>29</v>
      </c>
      <c r="F93" s="75">
        <v>7200</v>
      </c>
      <c r="G93" s="75">
        <f t="shared" si="14"/>
        <v>21600</v>
      </c>
      <c r="H93" s="76">
        <f t="shared" si="15"/>
        <v>1869.354</v>
      </c>
      <c r="I93" s="76">
        <f t="shared" si="16"/>
        <v>5608.062</v>
      </c>
      <c r="J93" s="93">
        <v>0.2596325</v>
      </c>
      <c r="K93" s="94">
        <v>21662.88</v>
      </c>
      <c r="L93" s="94">
        <v>5631.05</v>
      </c>
      <c r="M93" s="98">
        <f t="shared" si="17"/>
        <v>1.00291111111111</v>
      </c>
      <c r="N93" s="98">
        <f t="shared" si="18"/>
        <v>1.00409909876175</v>
      </c>
      <c r="O93" s="99">
        <v>200</v>
      </c>
      <c r="P93" s="98"/>
      <c r="Q93" s="107">
        <v>6318</v>
      </c>
      <c r="R93" s="107">
        <f t="shared" si="22"/>
        <v>12636</v>
      </c>
      <c r="S93" s="107">
        <f t="shared" si="19"/>
        <v>1794.744783</v>
      </c>
      <c r="T93" s="107">
        <f t="shared" si="23"/>
        <v>3589.489566</v>
      </c>
      <c r="U93" s="108">
        <v>0.2840685</v>
      </c>
      <c r="V93" s="109">
        <v>7976.26</v>
      </c>
      <c r="W93" s="109">
        <v>2120.7</v>
      </c>
      <c r="X93" s="113">
        <f t="shared" si="20"/>
        <v>0.631232985121874</v>
      </c>
      <c r="Y93" s="113">
        <f t="shared" si="21"/>
        <v>0.590808236381986</v>
      </c>
      <c r="Z93" s="120"/>
      <c r="AA93" s="119">
        <f t="shared" si="24"/>
        <v>200</v>
      </c>
    </row>
    <row r="94" spans="1:27">
      <c r="A94" s="24">
        <v>92</v>
      </c>
      <c r="B94" s="24">
        <v>359</v>
      </c>
      <c r="C94" s="38" t="s">
        <v>128</v>
      </c>
      <c r="D94" s="24" t="s">
        <v>28</v>
      </c>
      <c r="E94" s="74" t="s">
        <v>24</v>
      </c>
      <c r="F94" s="75">
        <v>12026.88</v>
      </c>
      <c r="G94" s="75">
        <f t="shared" si="14"/>
        <v>36080.64</v>
      </c>
      <c r="H94" s="76">
        <f t="shared" si="15"/>
        <v>2461.150656</v>
      </c>
      <c r="I94" s="76">
        <f t="shared" si="16"/>
        <v>7383.451968</v>
      </c>
      <c r="J94" s="93">
        <v>0.2046375</v>
      </c>
      <c r="K94" s="94">
        <v>30795.4</v>
      </c>
      <c r="L94" s="94">
        <v>7163.95</v>
      </c>
      <c r="M94" s="95">
        <f t="shared" si="17"/>
        <v>0.853515902156946</v>
      </c>
      <c r="N94" s="95">
        <f t="shared" si="18"/>
        <v>0.970271091496048</v>
      </c>
      <c r="O94" s="96"/>
      <c r="P94" s="97">
        <v>-150</v>
      </c>
      <c r="Q94" s="107">
        <v>10553.5872</v>
      </c>
      <c r="R94" s="107">
        <f t="shared" si="22"/>
        <v>21107.1744</v>
      </c>
      <c r="S94" s="107">
        <f t="shared" si="19"/>
        <v>2362.921790112</v>
      </c>
      <c r="T94" s="107">
        <f t="shared" si="23"/>
        <v>4725.843580224</v>
      </c>
      <c r="U94" s="108">
        <v>0.2238975</v>
      </c>
      <c r="V94" s="109">
        <v>13254.72</v>
      </c>
      <c r="W94" s="109">
        <v>3487.84</v>
      </c>
      <c r="X94" s="113">
        <f t="shared" si="20"/>
        <v>0.627972259517598</v>
      </c>
      <c r="Y94" s="113">
        <f t="shared" si="21"/>
        <v>0.738035430244748</v>
      </c>
      <c r="Z94" s="120"/>
      <c r="AA94" s="119">
        <f t="shared" si="24"/>
        <v>0</v>
      </c>
    </row>
    <row r="95" spans="1:27">
      <c r="A95" s="24">
        <v>93</v>
      </c>
      <c r="B95" s="24">
        <v>515</v>
      </c>
      <c r="C95" s="38" t="s">
        <v>129</v>
      </c>
      <c r="D95" s="24" t="s">
        <v>45</v>
      </c>
      <c r="E95" s="74" t="s">
        <v>24</v>
      </c>
      <c r="F95" s="75">
        <v>10177.92</v>
      </c>
      <c r="G95" s="75">
        <f t="shared" si="14"/>
        <v>30533.76</v>
      </c>
      <c r="H95" s="76">
        <f t="shared" si="15"/>
        <v>2538.7040304</v>
      </c>
      <c r="I95" s="76">
        <f t="shared" si="16"/>
        <v>7616.1120912</v>
      </c>
      <c r="J95" s="93">
        <v>0.2494325</v>
      </c>
      <c r="K95" s="94">
        <v>32102.74</v>
      </c>
      <c r="L95" s="94">
        <v>7057.55</v>
      </c>
      <c r="M95" s="98">
        <f t="shared" si="17"/>
        <v>1.05138508981534</v>
      </c>
      <c r="N95" s="95">
        <f t="shared" si="18"/>
        <v>0.926660468686459</v>
      </c>
      <c r="O95" s="96"/>
      <c r="P95" s="98"/>
      <c r="Q95" s="107">
        <v>8931.1248</v>
      </c>
      <c r="R95" s="107">
        <f t="shared" si="22"/>
        <v>17862.2496</v>
      </c>
      <c r="S95" s="107">
        <f t="shared" si="19"/>
        <v>2437.3798724808</v>
      </c>
      <c r="T95" s="107">
        <f t="shared" si="23"/>
        <v>4874.7597449616</v>
      </c>
      <c r="U95" s="108">
        <v>0.2729085</v>
      </c>
      <c r="V95" s="109">
        <v>11166.14</v>
      </c>
      <c r="W95" s="109">
        <v>2743.49</v>
      </c>
      <c r="X95" s="113">
        <f t="shared" si="20"/>
        <v>0.625125068233287</v>
      </c>
      <c r="Y95" s="113">
        <f t="shared" si="21"/>
        <v>0.562794915756738</v>
      </c>
      <c r="Z95" s="120"/>
      <c r="AA95" s="119">
        <f t="shared" si="24"/>
        <v>0</v>
      </c>
    </row>
    <row r="96" spans="1:27">
      <c r="A96" s="24">
        <v>94</v>
      </c>
      <c r="B96" s="24">
        <v>119263</v>
      </c>
      <c r="C96" s="38" t="s">
        <v>130</v>
      </c>
      <c r="D96" s="24" t="s">
        <v>28</v>
      </c>
      <c r="E96" s="74" t="s">
        <v>29</v>
      </c>
      <c r="F96" s="75">
        <v>5000</v>
      </c>
      <c r="G96" s="75">
        <f t="shared" si="14"/>
        <v>15000</v>
      </c>
      <c r="H96" s="76">
        <f t="shared" si="15"/>
        <v>1095.4375</v>
      </c>
      <c r="I96" s="76">
        <f t="shared" si="16"/>
        <v>3286.3125</v>
      </c>
      <c r="J96" s="93">
        <v>0.2190875</v>
      </c>
      <c r="K96" s="94">
        <v>10624.03</v>
      </c>
      <c r="L96" s="94">
        <v>2433.61</v>
      </c>
      <c r="M96" s="95">
        <f t="shared" si="17"/>
        <v>0.708268666666667</v>
      </c>
      <c r="N96" s="95">
        <f t="shared" si="18"/>
        <v>0.740529088454004</v>
      </c>
      <c r="O96" s="96"/>
      <c r="P96" s="97">
        <v>-100</v>
      </c>
      <c r="Q96" s="107">
        <v>4387.5</v>
      </c>
      <c r="R96" s="107">
        <f t="shared" si="22"/>
        <v>8775</v>
      </c>
      <c r="S96" s="107">
        <f t="shared" si="19"/>
        <v>1051.71665625</v>
      </c>
      <c r="T96" s="107">
        <f t="shared" si="23"/>
        <v>2103.4333125</v>
      </c>
      <c r="U96" s="108">
        <v>0.2397075</v>
      </c>
      <c r="V96" s="109">
        <v>5461.94</v>
      </c>
      <c r="W96" s="109">
        <v>1159.97</v>
      </c>
      <c r="X96" s="113">
        <f t="shared" si="20"/>
        <v>0.622443304843305</v>
      </c>
      <c r="Y96" s="113">
        <f t="shared" si="21"/>
        <v>0.551465070514328</v>
      </c>
      <c r="Z96" s="120"/>
      <c r="AA96" s="119">
        <f t="shared" si="24"/>
        <v>0</v>
      </c>
    </row>
    <row r="97" spans="1:27">
      <c r="A97" s="24">
        <v>95</v>
      </c>
      <c r="B97" s="24">
        <v>116482</v>
      </c>
      <c r="C97" s="38" t="s">
        <v>131</v>
      </c>
      <c r="D97" s="24" t="s">
        <v>26</v>
      </c>
      <c r="E97" s="74" t="s">
        <v>29</v>
      </c>
      <c r="F97" s="75">
        <v>8000</v>
      </c>
      <c r="G97" s="75">
        <f t="shared" si="14"/>
        <v>24000</v>
      </c>
      <c r="H97" s="76">
        <f t="shared" si="15"/>
        <v>2081.14</v>
      </c>
      <c r="I97" s="76">
        <f t="shared" si="16"/>
        <v>6243.42</v>
      </c>
      <c r="J97" s="93">
        <v>0.2601425</v>
      </c>
      <c r="K97" s="94">
        <v>15066.98</v>
      </c>
      <c r="L97" s="94">
        <v>3995.86</v>
      </c>
      <c r="M97" s="95">
        <f t="shared" si="17"/>
        <v>0.627790833333333</v>
      </c>
      <c r="N97" s="95">
        <f t="shared" si="18"/>
        <v>0.640011404006138</v>
      </c>
      <c r="O97" s="96"/>
      <c r="P97" s="97">
        <v>-100</v>
      </c>
      <c r="Q97" s="107">
        <v>7020</v>
      </c>
      <c r="R97" s="107">
        <f t="shared" si="22"/>
        <v>14040</v>
      </c>
      <c r="S97" s="107">
        <f t="shared" si="19"/>
        <v>1998.07803</v>
      </c>
      <c r="T97" s="107">
        <f t="shared" si="23"/>
        <v>3996.15606</v>
      </c>
      <c r="U97" s="108">
        <v>0.2846265</v>
      </c>
      <c r="V97" s="109">
        <v>8706.45</v>
      </c>
      <c r="W97" s="109">
        <v>2903.21</v>
      </c>
      <c r="X97" s="113">
        <f t="shared" si="20"/>
        <v>0.620117521367521</v>
      </c>
      <c r="Y97" s="113">
        <f t="shared" si="21"/>
        <v>0.72650065623313</v>
      </c>
      <c r="Z97" s="120"/>
      <c r="AA97" s="119">
        <f t="shared" si="24"/>
        <v>0</v>
      </c>
    </row>
    <row r="98" spans="1:27">
      <c r="A98" s="24">
        <v>96</v>
      </c>
      <c r="B98" s="24">
        <v>116919</v>
      </c>
      <c r="C98" s="38" t="s">
        <v>132</v>
      </c>
      <c r="D98" s="24" t="s">
        <v>26</v>
      </c>
      <c r="E98" s="74" t="s">
        <v>29</v>
      </c>
      <c r="F98" s="75">
        <v>7700</v>
      </c>
      <c r="G98" s="75">
        <f t="shared" si="14"/>
        <v>23100</v>
      </c>
      <c r="H98" s="76">
        <f t="shared" si="15"/>
        <v>2223.991</v>
      </c>
      <c r="I98" s="76">
        <f t="shared" si="16"/>
        <v>6671.973</v>
      </c>
      <c r="J98" s="93">
        <v>0.28883</v>
      </c>
      <c r="K98" s="94">
        <v>15286.2</v>
      </c>
      <c r="L98" s="94">
        <v>3253.73</v>
      </c>
      <c r="M98" s="95">
        <f t="shared" si="17"/>
        <v>0.66174025974026</v>
      </c>
      <c r="N98" s="95">
        <f t="shared" si="18"/>
        <v>0.48767133799852</v>
      </c>
      <c r="O98" s="96"/>
      <c r="P98" s="97">
        <v>-100</v>
      </c>
      <c r="Q98" s="107">
        <v>6756.75</v>
      </c>
      <c r="R98" s="107">
        <f t="shared" si="22"/>
        <v>13513.5</v>
      </c>
      <c r="S98" s="107">
        <f t="shared" si="19"/>
        <v>2135.2275945</v>
      </c>
      <c r="T98" s="107">
        <f t="shared" si="23"/>
        <v>4270.455189</v>
      </c>
      <c r="U98" s="108">
        <v>0.316014</v>
      </c>
      <c r="V98" s="109">
        <v>8371.18</v>
      </c>
      <c r="W98" s="109">
        <v>2495.98</v>
      </c>
      <c r="X98" s="113">
        <f t="shared" si="20"/>
        <v>0.61946793946794</v>
      </c>
      <c r="Y98" s="113">
        <f t="shared" si="21"/>
        <v>0.584476335550655</v>
      </c>
      <c r="Z98" s="120"/>
      <c r="AA98" s="119">
        <f t="shared" si="24"/>
        <v>0</v>
      </c>
    </row>
    <row r="99" spans="1:27">
      <c r="A99" s="24">
        <v>97</v>
      </c>
      <c r="B99" s="24">
        <v>120844</v>
      </c>
      <c r="C99" s="38" t="s">
        <v>133</v>
      </c>
      <c r="D99" s="24" t="s">
        <v>23</v>
      </c>
      <c r="E99" s="74" t="s">
        <v>36</v>
      </c>
      <c r="F99" s="75">
        <v>9000</v>
      </c>
      <c r="G99" s="75">
        <f t="shared" si="14"/>
        <v>27000</v>
      </c>
      <c r="H99" s="76">
        <f t="shared" si="15"/>
        <v>1854.36</v>
      </c>
      <c r="I99" s="76">
        <f t="shared" si="16"/>
        <v>5563.08</v>
      </c>
      <c r="J99" s="93">
        <v>0.20604</v>
      </c>
      <c r="K99" s="94">
        <v>13490.82</v>
      </c>
      <c r="L99" s="94">
        <v>2352.37</v>
      </c>
      <c r="M99" s="95">
        <f t="shared" si="17"/>
        <v>0.49966</v>
      </c>
      <c r="N99" s="95">
        <f t="shared" si="18"/>
        <v>0.422853886695859</v>
      </c>
      <c r="O99" s="96"/>
      <c r="P99" s="97">
        <v>-150</v>
      </c>
      <c r="Q99" s="107">
        <v>7897.5</v>
      </c>
      <c r="R99" s="107">
        <f t="shared" si="22"/>
        <v>15795</v>
      </c>
      <c r="S99" s="107">
        <f t="shared" si="19"/>
        <v>1780.34922</v>
      </c>
      <c r="T99" s="107">
        <f t="shared" si="23"/>
        <v>3560.69844</v>
      </c>
      <c r="U99" s="108">
        <v>0.225432</v>
      </c>
      <c r="V99" s="109">
        <v>9767.82</v>
      </c>
      <c r="W99" s="109">
        <v>2068.55</v>
      </c>
      <c r="X99" s="113">
        <f t="shared" si="20"/>
        <v>0.618412155745489</v>
      </c>
      <c r="Y99" s="113">
        <f t="shared" si="21"/>
        <v>0.580939395699008</v>
      </c>
      <c r="Z99" s="120"/>
      <c r="AA99" s="119">
        <f t="shared" si="24"/>
        <v>0</v>
      </c>
    </row>
    <row r="100" spans="1:27">
      <c r="A100" s="24">
        <v>98</v>
      </c>
      <c r="B100" s="24">
        <v>106485</v>
      </c>
      <c r="C100" s="38" t="s">
        <v>134</v>
      </c>
      <c r="D100" s="24" t="s">
        <v>26</v>
      </c>
      <c r="E100" s="74" t="s">
        <v>29</v>
      </c>
      <c r="F100" s="75">
        <v>7400</v>
      </c>
      <c r="G100" s="75">
        <f t="shared" si="14"/>
        <v>22200</v>
      </c>
      <c r="H100" s="76">
        <f t="shared" si="15"/>
        <v>1490.101</v>
      </c>
      <c r="I100" s="76">
        <f t="shared" si="16"/>
        <v>4470.303</v>
      </c>
      <c r="J100" s="93">
        <v>0.201365</v>
      </c>
      <c r="K100" s="94">
        <v>14395.28</v>
      </c>
      <c r="L100" s="94">
        <v>2826.18</v>
      </c>
      <c r="M100" s="95">
        <f t="shared" si="17"/>
        <v>0.648436036036036</v>
      </c>
      <c r="N100" s="95">
        <f t="shared" si="18"/>
        <v>0.632212178905994</v>
      </c>
      <c r="O100" s="96"/>
      <c r="P100" s="97">
        <v>-100</v>
      </c>
      <c r="Q100" s="107">
        <v>6493.5</v>
      </c>
      <c r="R100" s="107">
        <f t="shared" ref="R100:R131" si="25">Q100*2</f>
        <v>12987</v>
      </c>
      <c r="S100" s="107">
        <f t="shared" si="19"/>
        <v>1430.6284395</v>
      </c>
      <c r="T100" s="107">
        <f t="shared" ref="T100:T131" si="26">S100*2</f>
        <v>2861.256879</v>
      </c>
      <c r="U100" s="108">
        <v>0.220317</v>
      </c>
      <c r="V100" s="109">
        <v>7982.24</v>
      </c>
      <c r="W100" s="109">
        <v>821.66</v>
      </c>
      <c r="X100" s="113">
        <f t="shared" si="20"/>
        <v>0.614633094633095</v>
      </c>
      <c r="Y100" s="113">
        <f t="shared" si="21"/>
        <v>0.287167505312269</v>
      </c>
      <c r="Z100" s="120"/>
      <c r="AA100" s="119">
        <f t="shared" ref="AA100:AA131" si="27">O100+Z100</f>
        <v>0</v>
      </c>
    </row>
    <row r="101" spans="1:27">
      <c r="A101" s="24">
        <v>99</v>
      </c>
      <c r="B101" s="24">
        <v>112888</v>
      </c>
      <c r="C101" s="38" t="s">
        <v>135</v>
      </c>
      <c r="D101" s="24" t="s">
        <v>28</v>
      </c>
      <c r="E101" s="74" t="s">
        <v>29</v>
      </c>
      <c r="F101" s="75">
        <v>8000</v>
      </c>
      <c r="G101" s="75">
        <f t="shared" si="14"/>
        <v>24000</v>
      </c>
      <c r="H101" s="76">
        <f t="shared" si="15"/>
        <v>2099.16</v>
      </c>
      <c r="I101" s="76">
        <f t="shared" si="16"/>
        <v>6297.48</v>
      </c>
      <c r="J101" s="93">
        <v>0.262395</v>
      </c>
      <c r="K101" s="94">
        <v>15803.48</v>
      </c>
      <c r="L101" s="94">
        <v>3081.67</v>
      </c>
      <c r="M101" s="95">
        <f t="shared" si="17"/>
        <v>0.658478333333333</v>
      </c>
      <c r="N101" s="95">
        <f t="shared" si="18"/>
        <v>0.489349708137223</v>
      </c>
      <c r="O101" s="96"/>
      <c r="P101" s="97">
        <v>-100</v>
      </c>
      <c r="Q101" s="107">
        <v>7020</v>
      </c>
      <c r="R101" s="107">
        <f t="shared" si="25"/>
        <v>14040</v>
      </c>
      <c r="S101" s="107">
        <f t="shared" si="19"/>
        <v>2015.37882</v>
      </c>
      <c r="T101" s="107">
        <f t="shared" si="26"/>
        <v>4030.75764</v>
      </c>
      <c r="U101" s="108">
        <v>0.287091</v>
      </c>
      <c r="V101" s="109">
        <v>8606.39</v>
      </c>
      <c r="W101" s="109">
        <v>2368.46</v>
      </c>
      <c r="X101" s="113">
        <f t="shared" si="20"/>
        <v>0.612990740740741</v>
      </c>
      <c r="Y101" s="113">
        <f t="shared" si="21"/>
        <v>0.587596727844942</v>
      </c>
      <c r="Z101" s="120"/>
      <c r="AA101" s="119">
        <f t="shared" si="27"/>
        <v>0</v>
      </c>
    </row>
    <row r="102" spans="1:27">
      <c r="A102" s="24">
        <v>100</v>
      </c>
      <c r="B102" s="24">
        <v>351</v>
      </c>
      <c r="C102" s="38" t="s">
        <v>136</v>
      </c>
      <c r="D102" s="24" t="s">
        <v>23</v>
      </c>
      <c r="E102" s="74" t="s">
        <v>29</v>
      </c>
      <c r="F102" s="75">
        <v>7052.8</v>
      </c>
      <c r="G102" s="75">
        <f t="shared" si="14"/>
        <v>21158.4</v>
      </c>
      <c r="H102" s="76">
        <f t="shared" si="15"/>
        <v>1843.125856</v>
      </c>
      <c r="I102" s="76">
        <f t="shared" si="16"/>
        <v>5529.377568</v>
      </c>
      <c r="J102" s="93">
        <v>0.2613325</v>
      </c>
      <c r="K102" s="94">
        <v>21352.88</v>
      </c>
      <c r="L102" s="94">
        <v>5827.32</v>
      </c>
      <c r="M102" s="98">
        <f t="shared" si="17"/>
        <v>1.00919162129462</v>
      </c>
      <c r="N102" s="98">
        <f t="shared" si="18"/>
        <v>1.05388353903055</v>
      </c>
      <c r="O102" s="99">
        <v>200</v>
      </c>
      <c r="P102" s="98"/>
      <c r="Q102" s="107">
        <v>6188.832</v>
      </c>
      <c r="R102" s="107">
        <f t="shared" si="25"/>
        <v>12377.664</v>
      </c>
      <c r="S102" s="107">
        <f t="shared" si="19"/>
        <v>1769.563450512</v>
      </c>
      <c r="T102" s="107">
        <f t="shared" si="26"/>
        <v>3539.126901024</v>
      </c>
      <c r="U102" s="108">
        <v>0.2859285</v>
      </c>
      <c r="V102" s="109">
        <v>7513.54</v>
      </c>
      <c r="W102" s="109">
        <v>2141.92</v>
      </c>
      <c r="X102" s="113">
        <f t="shared" si="20"/>
        <v>0.607024071747302</v>
      </c>
      <c r="Y102" s="113">
        <f t="shared" si="21"/>
        <v>0.605211415103613</v>
      </c>
      <c r="Z102" s="120"/>
      <c r="AA102" s="119">
        <f t="shared" si="27"/>
        <v>200</v>
      </c>
    </row>
    <row r="103" spans="1:27">
      <c r="A103" s="24">
        <v>101</v>
      </c>
      <c r="B103" s="24">
        <v>106865</v>
      </c>
      <c r="C103" s="38" t="s">
        <v>137</v>
      </c>
      <c r="D103" s="24" t="s">
        <v>31</v>
      </c>
      <c r="E103" s="74" t="s">
        <v>36</v>
      </c>
      <c r="F103" s="75">
        <v>8600</v>
      </c>
      <c r="G103" s="75">
        <f t="shared" si="14"/>
        <v>25800</v>
      </c>
      <c r="H103" s="76">
        <f t="shared" si="15"/>
        <v>2186.0555</v>
      </c>
      <c r="I103" s="76">
        <f t="shared" si="16"/>
        <v>6558.1665</v>
      </c>
      <c r="J103" s="93">
        <v>0.2541925</v>
      </c>
      <c r="K103" s="94">
        <v>26371.38</v>
      </c>
      <c r="L103" s="94">
        <v>4351.06</v>
      </c>
      <c r="M103" s="98">
        <f t="shared" si="17"/>
        <v>1.02214651162791</v>
      </c>
      <c r="N103" s="95">
        <f t="shared" si="18"/>
        <v>0.663456775609463</v>
      </c>
      <c r="O103" s="96"/>
      <c r="P103" s="98"/>
      <c r="Q103" s="107">
        <v>7546.5</v>
      </c>
      <c r="R103" s="107">
        <f t="shared" si="25"/>
        <v>15093</v>
      </c>
      <c r="S103" s="107">
        <f t="shared" si="19"/>
        <v>2098.80616725</v>
      </c>
      <c r="T103" s="107">
        <f t="shared" si="26"/>
        <v>4197.6123345</v>
      </c>
      <c r="U103" s="108">
        <v>0.2781165</v>
      </c>
      <c r="V103" s="109">
        <v>9154.48</v>
      </c>
      <c r="W103" s="109">
        <v>1685.52</v>
      </c>
      <c r="X103" s="113">
        <f t="shared" si="20"/>
        <v>0.60653813025906</v>
      </c>
      <c r="Y103" s="113">
        <f t="shared" si="21"/>
        <v>0.401542559360897</v>
      </c>
      <c r="Z103" s="120"/>
      <c r="AA103" s="119">
        <f t="shared" si="27"/>
        <v>0</v>
      </c>
    </row>
    <row r="104" spans="1:27">
      <c r="A104" s="24">
        <v>102</v>
      </c>
      <c r="B104" s="24">
        <v>598</v>
      </c>
      <c r="C104" s="38" t="s">
        <v>138</v>
      </c>
      <c r="D104" s="24" t="s">
        <v>26</v>
      </c>
      <c r="E104" s="74" t="s">
        <v>24</v>
      </c>
      <c r="F104" s="75">
        <v>10251.36</v>
      </c>
      <c r="G104" s="75">
        <f t="shared" si="14"/>
        <v>30754.08</v>
      </c>
      <c r="H104" s="76">
        <f t="shared" si="15"/>
        <v>2794.4694792</v>
      </c>
      <c r="I104" s="76">
        <f t="shared" si="16"/>
        <v>8383.4084376</v>
      </c>
      <c r="J104" s="93">
        <v>0.272595</v>
      </c>
      <c r="K104" s="94">
        <v>24785.77</v>
      </c>
      <c r="L104" s="94">
        <v>6309.83</v>
      </c>
      <c r="M104" s="95">
        <f t="shared" si="17"/>
        <v>0.805934367082351</v>
      </c>
      <c r="N104" s="95">
        <f t="shared" si="18"/>
        <v>0.752656875418368</v>
      </c>
      <c r="O104" s="96"/>
      <c r="P104" s="97">
        <v>-150</v>
      </c>
      <c r="Q104" s="107">
        <v>8995.5684</v>
      </c>
      <c r="R104" s="107">
        <f t="shared" si="25"/>
        <v>17991.1368</v>
      </c>
      <c r="S104" s="107">
        <f t="shared" si="19"/>
        <v>2682.9372708684</v>
      </c>
      <c r="T104" s="107">
        <f t="shared" si="26"/>
        <v>5365.8745417368</v>
      </c>
      <c r="U104" s="108">
        <v>0.298251</v>
      </c>
      <c r="V104" s="109">
        <v>10880.71</v>
      </c>
      <c r="W104" s="109">
        <v>3614.36</v>
      </c>
      <c r="X104" s="113">
        <f t="shared" si="20"/>
        <v>0.60478168338979</v>
      </c>
      <c r="Y104" s="113">
        <f t="shared" si="21"/>
        <v>0.673582651231745</v>
      </c>
      <c r="Z104" s="120"/>
      <c r="AA104" s="119">
        <f t="shared" si="27"/>
        <v>0</v>
      </c>
    </row>
    <row r="105" s="54" customFormat="1" spans="1:27">
      <c r="A105" s="24">
        <v>103</v>
      </c>
      <c r="B105" s="24">
        <v>113023</v>
      </c>
      <c r="C105" s="38" t="s">
        <v>139</v>
      </c>
      <c r="D105" s="24" t="s">
        <v>26</v>
      </c>
      <c r="E105" s="74" t="s">
        <v>46</v>
      </c>
      <c r="F105" s="75">
        <v>4000</v>
      </c>
      <c r="G105" s="123">
        <f t="shared" si="14"/>
        <v>12000</v>
      </c>
      <c r="H105" s="76">
        <f t="shared" si="15"/>
        <v>729.13</v>
      </c>
      <c r="I105" s="124">
        <f t="shared" si="16"/>
        <v>2187.39</v>
      </c>
      <c r="J105" s="93">
        <v>0.1822825</v>
      </c>
      <c r="K105" s="125">
        <v>7111.76</v>
      </c>
      <c r="L105" s="125">
        <v>595.38</v>
      </c>
      <c r="M105" s="126">
        <f t="shared" si="17"/>
        <v>0.592646666666667</v>
      </c>
      <c r="N105" s="126">
        <f t="shared" si="18"/>
        <v>0.272187401423614</v>
      </c>
      <c r="O105" s="126"/>
      <c r="P105" s="97">
        <v>-100</v>
      </c>
      <c r="Q105" s="107">
        <v>3510</v>
      </c>
      <c r="R105" s="127">
        <f t="shared" si="25"/>
        <v>7020</v>
      </c>
      <c r="S105" s="107">
        <f t="shared" si="19"/>
        <v>700.029135</v>
      </c>
      <c r="T105" s="127">
        <f t="shared" si="26"/>
        <v>1400.05827</v>
      </c>
      <c r="U105" s="108">
        <v>0.1994385</v>
      </c>
      <c r="V105" s="10">
        <v>4243.46</v>
      </c>
      <c r="W105" s="10">
        <v>1055.33</v>
      </c>
      <c r="X105" s="112">
        <f t="shared" si="20"/>
        <v>0.604481481481482</v>
      </c>
      <c r="Y105" s="112">
        <f t="shared" si="21"/>
        <v>0.753775769632788</v>
      </c>
      <c r="Z105" s="120"/>
      <c r="AA105" s="119">
        <f t="shared" si="27"/>
        <v>0</v>
      </c>
    </row>
    <row r="106" spans="1:27">
      <c r="A106" s="24">
        <v>104</v>
      </c>
      <c r="B106" s="24">
        <v>746</v>
      </c>
      <c r="C106" s="38" t="s">
        <v>140</v>
      </c>
      <c r="D106" s="24" t="s">
        <v>43</v>
      </c>
      <c r="E106" s="74" t="s">
        <v>24</v>
      </c>
      <c r="F106" s="75">
        <v>11390.4</v>
      </c>
      <c r="G106" s="75">
        <f t="shared" si="14"/>
        <v>34171.2</v>
      </c>
      <c r="H106" s="76">
        <f t="shared" si="15"/>
        <v>2993.624928</v>
      </c>
      <c r="I106" s="76">
        <f t="shared" si="16"/>
        <v>8980.874784</v>
      </c>
      <c r="J106" s="93">
        <v>0.26282</v>
      </c>
      <c r="K106" s="94">
        <v>24226.24</v>
      </c>
      <c r="L106" s="94">
        <v>6034.21</v>
      </c>
      <c r="M106" s="95">
        <f t="shared" si="17"/>
        <v>0.708966615161306</v>
      </c>
      <c r="N106" s="95">
        <f t="shared" si="18"/>
        <v>0.671895571993758</v>
      </c>
      <c r="O106" s="96"/>
      <c r="P106" s="97">
        <v>-150</v>
      </c>
      <c r="Q106" s="107">
        <v>9995.076</v>
      </c>
      <c r="R106" s="107">
        <f t="shared" si="25"/>
        <v>19990.152</v>
      </c>
      <c r="S106" s="107">
        <f t="shared" si="19"/>
        <v>2874.144074256</v>
      </c>
      <c r="T106" s="107">
        <f t="shared" si="26"/>
        <v>5748.288148512</v>
      </c>
      <c r="U106" s="108">
        <v>0.287556</v>
      </c>
      <c r="V106" s="109">
        <v>12017.21</v>
      </c>
      <c r="W106" s="109">
        <v>3324.22</v>
      </c>
      <c r="X106" s="113">
        <f t="shared" si="20"/>
        <v>0.601156509465261</v>
      </c>
      <c r="Y106" s="113">
        <f t="shared" si="21"/>
        <v>0.578297384215248</v>
      </c>
      <c r="Z106" s="120"/>
      <c r="AA106" s="119">
        <f t="shared" si="27"/>
        <v>0</v>
      </c>
    </row>
    <row r="107" spans="1:27">
      <c r="A107" s="24">
        <v>105</v>
      </c>
      <c r="B107" s="24">
        <v>707</v>
      </c>
      <c r="C107" s="38" t="s">
        <v>141</v>
      </c>
      <c r="D107" s="24" t="s">
        <v>45</v>
      </c>
      <c r="E107" s="74" t="s">
        <v>34</v>
      </c>
      <c r="F107" s="75">
        <v>16632</v>
      </c>
      <c r="G107" s="75">
        <f t="shared" si="14"/>
        <v>49896</v>
      </c>
      <c r="H107" s="76">
        <f t="shared" si="15"/>
        <v>4656.96</v>
      </c>
      <c r="I107" s="76">
        <f t="shared" si="16"/>
        <v>13970.88</v>
      </c>
      <c r="J107" s="93">
        <v>0.28</v>
      </c>
      <c r="K107" s="94">
        <v>53757.74</v>
      </c>
      <c r="L107" s="94">
        <v>14489.78</v>
      </c>
      <c r="M107" s="98">
        <f t="shared" si="17"/>
        <v>1.07739578322912</v>
      </c>
      <c r="N107" s="98">
        <f t="shared" si="18"/>
        <v>1.03714154011773</v>
      </c>
      <c r="O107" s="99">
        <v>400</v>
      </c>
      <c r="P107" s="98"/>
      <c r="Q107" s="107">
        <v>14594.58</v>
      </c>
      <c r="R107" s="107">
        <f t="shared" si="25"/>
        <v>29189.16</v>
      </c>
      <c r="S107" s="107">
        <f t="shared" si="19"/>
        <v>4378.374</v>
      </c>
      <c r="T107" s="107">
        <f t="shared" si="26"/>
        <v>8756.748</v>
      </c>
      <c r="U107" s="108">
        <v>0.3</v>
      </c>
      <c r="V107" s="109">
        <v>17469.99</v>
      </c>
      <c r="W107" s="109">
        <v>5700.91</v>
      </c>
      <c r="X107" s="113">
        <f t="shared" si="20"/>
        <v>0.598509515176182</v>
      </c>
      <c r="Y107" s="113">
        <f t="shared" si="21"/>
        <v>0.651030496709509</v>
      </c>
      <c r="Z107" s="120"/>
      <c r="AA107" s="119">
        <f t="shared" si="27"/>
        <v>400</v>
      </c>
    </row>
    <row r="108" spans="1:27">
      <c r="A108" s="24">
        <v>106</v>
      </c>
      <c r="B108" s="24">
        <v>103639</v>
      </c>
      <c r="C108" s="38" t="s">
        <v>142</v>
      </c>
      <c r="D108" s="24" t="s">
        <v>45</v>
      </c>
      <c r="E108" s="74" t="s">
        <v>24</v>
      </c>
      <c r="F108" s="75">
        <v>9354.24</v>
      </c>
      <c r="G108" s="75">
        <f t="shared" si="14"/>
        <v>28062.72</v>
      </c>
      <c r="H108" s="76">
        <f t="shared" si="15"/>
        <v>2514.53664</v>
      </c>
      <c r="I108" s="76">
        <f t="shared" si="16"/>
        <v>7543.60992</v>
      </c>
      <c r="J108" s="93">
        <v>0.2688125</v>
      </c>
      <c r="K108" s="94">
        <v>31425.11</v>
      </c>
      <c r="L108" s="94">
        <v>6879.61</v>
      </c>
      <c r="M108" s="98">
        <f t="shared" si="17"/>
        <v>1.11981696713647</v>
      </c>
      <c r="N108" s="95">
        <f t="shared" si="18"/>
        <v>0.911978492122244</v>
      </c>
      <c r="O108" s="96"/>
      <c r="P108" s="98"/>
      <c r="Q108" s="107">
        <v>8208.3456</v>
      </c>
      <c r="R108" s="107">
        <f t="shared" si="25"/>
        <v>16416.6912</v>
      </c>
      <c r="S108" s="107">
        <f t="shared" si="19"/>
        <v>2414.17704528</v>
      </c>
      <c r="T108" s="107">
        <f t="shared" si="26"/>
        <v>4828.35409056</v>
      </c>
      <c r="U108" s="108">
        <v>0.2941125</v>
      </c>
      <c r="V108" s="109">
        <v>9822.74</v>
      </c>
      <c r="W108" s="109">
        <v>3011.92</v>
      </c>
      <c r="X108" s="113">
        <f t="shared" si="20"/>
        <v>0.598338598218866</v>
      </c>
      <c r="Y108" s="113">
        <f t="shared" si="21"/>
        <v>0.623798491889536</v>
      </c>
      <c r="Z108" s="120"/>
      <c r="AA108" s="119">
        <f t="shared" si="27"/>
        <v>0</v>
      </c>
    </row>
    <row r="109" spans="1:27">
      <c r="A109" s="24">
        <v>107</v>
      </c>
      <c r="B109" s="24">
        <v>113299</v>
      </c>
      <c r="C109" s="38" t="s">
        <v>143</v>
      </c>
      <c r="D109" s="24" t="s">
        <v>26</v>
      </c>
      <c r="E109" s="74" t="s">
        <v>29</v>
      </c>
      <c r="F109" s="75">
        <v>7600</v>
      </c>
      <c r="G109" s="75">
        <f t="shared" si="14"/>
        <v>22800</v>
      </c>
      <c r="H109" s="76">
        <f t="shared" si="15"/>
        <v>1716.099</v>
      </c>
      <c r="I109" s="76">
        <f t="shared" si="16"/>
        <v>5148.297</v>
      </c>
      <c r="J109" s="93">
        <v>0.2258025</v>
      </c>
      <c r="K109" s="94">
        <v>14427.93</v>
      </c>
      <c r="L109" s="94">
        <v>2684.9</v>
      </c>
      <c r="M109" s="95">
        <f t="shared" si="17"/>
        <v>0.632803947368421</v>
      </c>
      <c r="N109" s="95">
        <f t="shared" si="18"/>
        <v>0.521512259296618</v>
      </c>
      <c r="O109" s="96"/>
      <c r="P109" s="97">
        <v>-100</v>
      </c>
      <c r="Q109" s="107">
        <v>6669</v>
      </c>
      <c r="R109" s="107">
        <f t="shared" si="25"/>
        <v>13338</v>
      </c>
      <c r="S109" s="107">
        <f t="shared" si="19"/>
        <v>1647.6064605</v>
      </c>
      <c r="T109" s="107">
        <f t="shared" si="26"/>
        <v>3295.212921</v>
      </c>
      <c r="U109" s="108">
        <v>0.2470545</v>
      </c>
      <c r="V109" s="109">
        <v>7955.35</v>
      </c>
      <c r="W109" s="109">
        <v>1523.22</v>
      </c>
      <c r="X109" s="113">
        <f t="shared" si="20"/>
        <v>0.596442495126706</v>
      </c>
      <c r="Y109" s="113">
        <f t="shared" si="21"/>
        <v>0.462252375345065</v>
      </c>
      <c r="Z109" s="120"/>
      <c r="AA109" s="119">
        <f t="shared" si="27"/>
        <v>0</v>
      </c>
    </row>
    <row r="110" spans="1:27">
      <c r="A110" s="24">
        <v>108</v>
      </c>
      <c r="B110" s="24">
        <v>117637</v>
      </c>
      <c r="C110" s="38" t="s">
        <v>144</v>
      </c>
      <c r="D110" s="24" t="s">
        <v>43</v>
      </c>
      <c r="E110" s="74" t="s">
        <v>29</v>
      </c>
      <c r="F110" s="75">
        <v>6200</v>
      </c>
      <c r="G110" s="75">
        <f t="shared" si="14"/>
        <v>18600</v>
      </c>
      <c r="H110" s="76">
        <f t="shared" si="15"/>
        <v>1511.6995</v>
      </c>
      <c r="I110" s="76">
        <f t="shared" si="16"/>
        <v>4535.0985</v>
      </c>
      <c r="J110" s="93">
        <v>0.2438225</v>
      </c>
      <c r="K110" s="94">
        <v>8798.42</v>
      </c>
      <c r="L110" s="94">
        <v>1745.08</v>
      </c>
      <c r="M110" s="95">
        <f t="shared" si="17"/>
        <v>0.473033333333333</v>
      </c>
      <c r="N110" s="95">
        <f t="shared" si="18"/>
        <v>0.384794288371024</v>
      </c>
      <c r="O110" s="96"/>
      <c r="P110" s="97">
        <v>-100</v>
      </c>
      <c r="Q110" s="107">
        <v>5440.5</v>
      </c>
      <c r="R110" s="107">
        <f t="shared" si="25"/>
        <v>10881</v>
      </c>
      <c r="S110" s="107">
        <f t="shared" si="19"/>
        <v>1451.36490525</v>
      </c>
      <c r="T110" s="107">
        <f t="shared" si="26"/>
        <v>2902.7298105</v>
      </c>
      <c r="U110" s="108">
        <v>0.2667705</v>
      </c>
      <c r="V110" s="109">
        <v>6424.51</v>
      </c>
      <c r="W110" s="109">
        <v>1590.03</v>
      </c>
      <c r="X110" s="113">
        <f t="shared" si="20"/>
        <v>0.59043378365959</v>
      </c>
      <c r="Y110" s="113">
        <f t="shared" si="21"/>
        <v>0.547770582797065</v>
      </c>
      <c r="Z110" s="120"/>
      <c r="AA110" s="119">
        <f t="shared" si="27"/>
        <v>0</v>
      </c>
    </row>
    <row r="111" spans="1:27">
      <c r="A111" s="24">
        <v>109</v>
      </c>
      <c r="B111" s="24">
        <v>517</v>
      </c>
      <c r="C111" s="38" t="s">
        <v>145</v>
      </c>
      <c r="D111" s="24" t="s">
        <v>26</v>
      </c>
      <c r="E111" s="74" t="s">
        <v>32</v>
      </c>
      <c r="F111" s="75">
        <v>45760</v>
      </c>
      <c r="G111" s="75">
        <f t="shared" si="14"/>
        <v>137280</v>
      </c>
      <c r="H111" s="76">
        <f t="shared" si="15"/>
        <v>8255.676</v>
      </c>
      <c r="I111" s="76">
        <f t="shared" si="16"/>
        <v>24767.028</v>
      </c>
      <c r="J111" s="93">
        <v>0.1804125</v>
      </c>
      <c r="K111" s="94">
        <v>84483.7</v>
      </c>
      <c r="L111" s="94">
        <v>18931.89</v>
      </c>
      <c r="M111" s="95">
        <f t="shared" si="17"/>
        <v>0.615411567599068</v>
      </c>
      <c r="N111" s="95">
        <f t="shared" si="18"/>
        <v>0.764398942012744</v>
      </c>
      <c r="O111" s="96"/>
      <c r="P111" s="97">
        <v>-200</v>
      </c>
      <c r="Q111" s="107">
        <v>40154.4</v>
      </c>
      <c r="R111" s="107">
        <f t="shared" si="25"/>
        <v>80308.8</v>
      </c>
      <c r="S111" s="107">
        <f t="shared" si="19"/>
        <v>7926.177402</v>
      </c>
      <c r="T111" s="107">
        <f t="shared" si="26"/>
        <v>15852.354804</v>
      </c>
      <c r="U111" s="108">
        <v>0.1973925</v>
      </c>
      <c r="V111" s="109">
        <v>47355.85</v>
      </c>
      <c r="W111" s="109">
        <v>11474.92</v>
      </c>
      <c r="X111" s="113">
        <f t="shared" si="20"/>
        <v>0.589671991114299</v>
      </c>
      <c r="Y111" s="113">
        <f t="shared" si="21"/>
        <v>0.723862173278165</v>
      </c>
      <c r="Z111" s="120"/>
      <c r="AA111" s="119">
        <f t="shared" si="27"/>
        <v>0</v>
      </c>
    </row>
    <row r="112" spans="1:27">
      <c r="A112" s="24">
        <v>110</v>
      </c>
      <c r="B112" s="24">
        <v>106568</v>
      </c>
      <c r="C112" s="38" t="s">
        <v>146</v>
      </c>
      <c r="D112" s="24" t="s">
        <v>45</v>
      </c>
      <c r="E112" s="74" t="s">
        <v>46</v>
      </c>
      <c r="F112" s="75">
        <v>5000</v>
      </c>
      <c r="G112" s="75">
        <f t="shared" si="14"/>
        <v>15000</v>
      </c>
      <c r="H112" s="76">
        <f t="shared" si="15"/>
        <v>1499.1875</v>
      </c>
      <c r="I112" s="76">
        <f t="shared" si="16"/>
        <v>4497.5625</v>
      </c>
      <c r="J112" s="93">
        <v>0.2998375</v>
      </c>
      <c r="K112" s="94">
        <v>8171.54</v>
      </c>
      <c r="L112" s="94">
        <v>2236.68</v>
      </c>
      <c r="M112" s="95">
        <f t="shared" si="17"/>
        <v>0.544769333333333</v>
      </c>
      <c r="N112" s="95">
        <f t="shared" si="18"/>
        <v>0.497309375911952</v>
      </c>
      <c r="O112" s="96"/>
      <c r="P112" s="97">
        <v>-100</v>
      </c>
      <c r="Q112" s="107">
        <v>4387.5</v>
      </c>
      <c r="R112" s="107">
        <f t="shared" si="25"/>
        <v>8775</v>
      </c>
      <c r="S112" s="107">
        <f t="shared" si="19"/>
        <v>1439.35228125</v>
      </c>
      <c r="T112" s="107">
        <f t="shared" si="26"/>
        <v>2878.7045625</v>
      </c>
      <c r="U112" s="108">
        <v>0.3280575</v>
      </c>
      <c r="V112" s="109">
        <v>5157.07</v>
      </c>
      <c r="W112" s="109">
        <v>1618.71</v>
      </c>
      <c r="X112" s="113">
        <f t="shared" si="20"/>
        <v>0.587700284900285</v>
      </c>
      <c r="Y112" s="113">
        <f t="shared" si="21"/>
        <v>0.562305010762979</v>
      </c>
      <c r="Z112" s="120"/>
      <c r="AA112" s="119">
        <f t="shared" si="27"/>
        <v>0</v>
      </c>
    </row>
    <row r="113" spans="1:27">
      <c r="A113" s="24">
        <v>111</v>
      </c>
      <c r="B113" s="24">
        <v>720</v>
      </c>
      <c r="C113" s="38" t="s">
        <v>147</v>
      </c>
      <c r="D113" s="24" t="s">
        <v>43</v>
      </c>
      <c r="E113" s="74" t="s">
        <v>29</v>
      </c>
      <c r="F113" s="75">
        <v>8000</v>
      </c>
      <c r="G113" s="75">
        <f t="shared" si="14"/>
        <v>24000</v>
      </c>
      <c r="H113" s="76">
        <f t="shared" si="15"/>
        <v>2168.18</v>
      </c>
      <c r="I113" s="76">
        <f t="shared" si="16"/>
        <v>6504.54</v>
      </c>
      <c r="J113" s="93">
        <v>0.2710225</v>
      </c>
      <c r="K113" s="94">
        <v>15266.08</v>
      </c>
      <c r="L113" s="94">
        <v>4493.73</v>
      </c>
      <c r="M113" s="95">
        <f t="shared" si="17"/>
        <v>0.636086666666667</v>
      </c>
      <c r="N113" s="95">
        <f t="shared" si="18"/>
        <v>0.690860537409256</v>
      </c>
      <c r="O113" s="96"/>
      <c r="P113" s="97">
        <v>-100</v>
      </c>
      <c r="Q113" s="107">
        <v>7020</v>
      </c>
      <c r="R113" s="107">
        <f t="shared" si="25"/>
        <v>14040</v>
      </c>
      <c r="S113" s="107">
        <f t="shared" si="19"/>
        <v>2081.64411</v>
      </c>
      <c r="T113" s="107">
        <f t="shared" si="26"/>
        <v>4163.28822</v>
      </c>
      <c r="U113" s="108">
        <v>0.2965305</v>
      </c>
      <c r="V113" s="109">
        <v>8186.05</v>
      </c>
      <c r="W113" s="109">
        <v>2452.02</v>
      </c>
      <c r="X113" s="113">
        <f t="shared" si="20"/>
        <v>0.583051994301994</v>
      </c>
      <c r="Y113" s="113">
        <f t="shared" si="21"/>
        <v>0.588962346690473</v>
      </c>
      <c r="Z113" s="120"/>
      <c r="AA113" s="119">
        <f t="shared" si="27"/>
        <v>0</v>
      </c>
    </row>
    <row r="114" spans="1:27">
      <c r="A114" s="24">
        <v>112</v>
      </c>
      <c r="B114" s="24">
        <v>110378</v>
      </c>
      <c r="C114" s="38" t="s">
        <v>148</v>
      </c>
      <c r="D114" s="24" t="s">
        <v>23</v>
      </c>
      <c r="E114" s="74" t="s">
        <v>29</v>
      </c>
      <c r="F114" s="75">
        <v>5800</v>
      </c>
      <c r="G114" s="75">
        <f t="shared" si="14"/>
        <v>17400</v>
      </c>
      <c r="H114" s="76">
        <f t="shared" si="15"/>
        <v>1345.6435</v>
      </c>
      <c r="I114" s="76">
        <f t="shared" si="16"/>
        <v>4036.9305</v>
      </c>
      <c r="J114" s="93">
        <v>0.2320075</v>
      </c>
      <c r="K114" s="94">
        <v>12657.05</v>
      </c>
      <c r="L114" s="94">
        <v>3076.78</v>
      </c>
      <c r="M114" s="95">
        <f t="shared" si="17"/>
        <v>0.727416666666667</v>
      </c>
      <c r="N114" s="95">
        <f t="shared" si="18"/>
        <v>0.76215827842466</v>
      </c>
      <c r="O114" s="96"/>
      <c r="P114" s="97">
        <v>-100</v>
      </c>
      <c r="Q114" s="107">
        <v>5089.5</v>
      </c>
      <c r="R114" s="107">
        <f t="shared" si="25"/>
        <v>10179</v>
      </c>
      <c r="S114" s="107">
        <f t="shared" si="19"/>
        <v>1291.93649325</v>
      </c>
      <c r="T114" s="107">
        <f t="shared" si="26"/>
        <v>2583.8729865</v>
      </c>
      <c r="U114" s="108">
        <v>0.2538435</v>
      </c>
      <c r="V114" s="109">
        <v>5860.18</v>
      </c>
      <c r="W114" s="109">
        <v>1562.86</v>
      </c>
      <c r="X114" s="113">
        <f t="shared" si="20"/>
        <v>0.575712741919639</v>
      </c>
      <c r="Y114" s="113">
        <f t="shared" si="21"/>
        <v>0.604851712203153</v>
      </c>
      <c r="Z114" s="120"/>
      <c r="AA114" s="119">
        <f t="shared" si="27"/>
        <v>0</v>
      </c>
    </row>
    <row r="115" spans="1:27">
      <c r="A115" s="24">
        <v>113</v>
      </c>
      <c r="B115" s="24">
        <v>738</v>
      </c>
      <c r="C115" s="38" t="s">
        <v>149</v>
      </c>
      <c r="D115" s="24" t="s">
        <v>23</v>
      </c>
      <c r="E115" s="74" t="s">
        <v>29</v>
      </c>
      <c r="F115" s="75">
        <v>7600</v>
      </c>
      <c r="G115" s="75">
        <f t="shared" si="14"/>
        <v>22800</v>
      </c>
      <c r="H115" s="76">
        <f t="shared" si="15"/>
        <v>2041.037</v>
      </c>
      <c r="I115" s="76">
        <f t="shared" si="16"/>
        <v>6123.111</v>
      </c>
      <c r="J115" s="93">
        <v>0.2685575</v>
      </c>
      <c r="K115" s="94">
        <v>22903.15</v>
      </c>
      <c r="L115" s="94">
        <v>6170.18</v>
      </c>
      <c r="M115" s="98">
        <f t="shared" si="17"/>
        <v>1.00452412280702</v>
      </c>
      <c r="N115" s="98">
        <f t="shared" si="18"/>
        <v>1.00768710545995</v>
      </c>
      <c r="O115" s="99">
        <v>200</v>
      </c>
      <c r="P115" s="98"/>
      <c r="Q115" s="107">
        <v>6669</v>
      </c>
      <c r="R115" s="107">
        <f t="shared" si="25"/>
        <v>13338</v>
      </c>
      <c r="S115" s="107">
        <f t="shared" si="19"/>
        <v>1959.5756115</v>
      </c>
      <c r="T115" s="107">
        <f t="shared" si="26"/>
        <v>3919.151223</v>
      </c>
      <c r="U115" s="108">
        <v>0.2938335</v>
      </c>
      <c r="V115" s="109">
        <v>7649.89</v>
      </c>
      <c r="W115" s="109">
        <v>2146.2</v>
      </c>
      <c r="X115" s="113">
        <f t="shared" si="20"/>
        <v>0.573541010646274</v>
      </c>
      <c r="Y115" s="113">
        <f t="shared" si="21"/>
        <v>0.547618572971814</v>
      </c>
      <c r="Z115" s="120"/>
      <c r="AA115" s="119">
        <f t="shared" si="27"/>
        <v>200</v>
      </c>
    </row>
    <row r="116" spans="1:27">
      <c r="A116" s="24">
        <v>114</v>
      </c>
      <c r="B116" s="24">
        <v>118951</v>
      </c>
      <c r="C116" s="38" t="s">
        <v>150</v>
      </c>
      <c r="D116" s="24" t="s">
        <v>28</v>
      </c>
      <c r="E116" s="74" t="s">
        <v>29</v>
      </c>
      <c r="F116" s="75">
        <v>6400</v>
      </c>
      <c r="G116" s="75">
        <f t="shared" si="14"/>
        <v>19200</v>
      </c>
      <c r="H116" s="76">
        <f t="shared" si="15"/>
        <v>1601.264</v>
      </c>
      <c r="I116" s="76">
        <f t="shared" si="16"/>
        <v>4803.792</v>
      </c>
      <c r="J116" s="93">
        <v>0.2501975</v>
      </c>
      <c r="K116" s="94">
        <v>13659.55</v>
      </c>
      <c r="L116" s="94">
        <v>3489.14</v>
      </c>
      <c r="M116" s="95">
        <f t="shared" si="17"/>
        <v>0.711434895833333</v>
      </c>
      <c r="N116" s="95">
        <f t="shared" si="18"/>
        <v>0.726330365677781</v>
      </c>
      <c r="O116" s="96"/>
      <c r="P116" s="97">
        <v>-100</v>
      </c>
      <c r="Q116" s="107">
        <v>5616</v>
      </c>
      <c r="R116" s="107">
        <f t="shared" si="25"/>
        <v>11232</v>
      </c>
      <c r="S116" s="107">
        <f t="shared" si="19"/>
        <v>1537.354728</v>
      </c>
      <c r="T116" s="107">
        <f t="shared" si="26"/>
        <v>3074.709456</v>
      </c>
      <c r="U116" s="108">
        <v>0.2737455</v>
      </c>
      <c r="V116" s="109">
        <v>6439.02</v>
      </c>
      <c r="W116" s="109">
        <v>1327.58</v>
      </c>
      <c r="X116" s="113">
        <f t="shared" si="20"/>
        <v>0.573274572649573</v>
      </c>
      <c r="Y116" s="113">
        <f t="shared" si="21"/>
        <v>0.431774129880583</v>
      </c>
      <c r="Z116" s="120"/>
      <c r="AA116" s="119">
        <f t="shared" si="27"/>
        <v>0</v>
      </c>
    </row>
    <row r="117" spans="1:27">
      <c r="A117" s="24">
        <v>115</v>
      </c>
      <c r="B117" s="24">
        <v>112415</v>
      </c>
      <c r="C117" s="38" t="s">
        <v>151</v>
      </c>
      <c r="D117" s="24" t="s">
        <v>28</v>
      </c>
      <c r="E117" s="74" t="s">
        <v>29</v>
      </c>
      <c r="F117" s="75">
        <v>7600</v>
      </c>
      <c r="G117" s="75">
        <f t="shared" si="14"/>
        <v>22800</v>
      </c>
      <c r="H117" s="76">
        <f t="shared" si="15"/>
        <v>1523.268</v>
      </c>
      <c r="I117" s="76">
        <f t="shared" si="16"/>
        <v>4569.804</v>
      </c>
      <c r="J117" s="93">
        <v>0.20043</v>
      </c>
      <c r="K117" s="94">
        <v>16830.73</v>
      </c>
      <c r="L117" s="94">
        <v>3622.95</v>
      </c>
      <c r="M117" s="95">
        <f t="shared" si="17"/>
        <v>0.738189912280702</v>
      </c>
      <c r="N117" s="95">
        <f t="shared" si="18"/>
        <v>0.792802054530129</v>
      </c>
      <c r="O117" s="96"/>
      <c r="P117" s="97">
        <v>-100</v>
      </c>
      <c r="Q117" s="107">
        <v>6669</v>
      </c>
      <c r="R117" s="107">
        <f t="shared" si="25"/>
        <v>13338</v>
      </c>
      <c r="S117" s="107">
        <f t="shared" si="19"/>
        <v>1462.471686</v>
      </c>
      <c r="T117" s="107">
        <f t="shared" si="26"/>
        <v>2924.943372</v>
      </c>
      <c r="U117" s="108">
        <v>0.219294</v>
      </c>
      <c r="V117" s="109">
        <v>7622.55</v>
      </c>
      <c r="W117" s="109">
        <v>1805.92</v>
      </c>
      <c r="X117" s="113">
        <f t="shared" si="20"/>
        <v>0.571491228070175</v>
      </c>
      <c r="Y117" s="113">
        <f t="shared" si="21"/>
        <v>0.617420500269432</v>
      </c>
      <c r="Z117" s="120"/>
      <c r="AA117" s="119">
        <f t="shared" si="27"/>
        <v>0</v>
      </c>
    </row>
    <row r="118" spans="1:27">
      <c r="A118" s="24">
        <v>116</v>
      </c>
      <c r="B118" s="24">
        <v>114622</v>
      </c>
      <c r="C118" s="38" t="s">
        <v>152</v>
      </c>
      <c r="D118" s="24" t="s">
        <v>26</v>
      </c>
      <c r="E118" s="74" t="s">
        <v>24</v>
      </c>
      <c r="F118" s="75">
        <v>11700</v>
      </c>
      <c r="G118" s="75">
        <f t="shared" si="14"/>
        <v>35100</v>
      </c>
      <c r="H118" s="76">
        <f t="shared" si="15"/>
        <v>3197.81475</v>
      </c>
      <c r="I118" s="76">
        <f t="shared" si="16"/>
        <v>9593.44425</v>
      </c>
      <c r="J118" s="93">
        <v>0.2733175</v>
      </c>
      <c r="K118" s="94">
        <v>22889.16</v>
      </c>
      <c r="L118" s="94">
        <v>6524.96</v>
      </c>
      <c r="M118" s="95">
        <f t="shared" si="17"/>
        <v>0.65211282051282</v>
      </c>
      <c r="N118" s="95">
        <f t="shared" si="18"/>
        <v>0.680147799889492</v>
      </c>
      <c r="O118" s="96"/>
      <c r="P118" s="97">
        <v>-150</v>
      </c>
      <c r="Q118" s="107">
        <v>10266.75</v>
      </c>
      <c r="R118" s="107">
        <f t="shared" si="25"/>
        <v>20533.5</v>
      </c>
      <c r="S118" s="107">
        <f t="shared" si="19"/>
        <v>3070.184320125</v>
      </c>
      <c r="T118" s="107">
        <f t="shared" si="26"/>
        <v>6140.36864025</v>
      </c>
      <c r="U118" s="108">
        <v>0.2990415</v>
      </c>
      <c r="V118" s="109">
        <v>11560.31</v>
      </c>
      <c r="W118" s="109">
        <v>3089.09</v>
      </c>
      <c r="X118" s="113">
        <f t="shared" si="20"/>
        <v>0.562997540604378</v>
      </c>
      <c r="Y118" s="113">
        <f t="shared" si="21"/>
        <v>0.5030789161014</v>
      </c>
      <c r="Z118" s="120"/>
      <c r="AA118" s="119">
        <f t="shared" si="27"/>
        <v>0</v>
      </c>
    </row>
    <row r="119" spans="1:27">
      <c r="A119" s="24">
        <v>117</v>
      </c>
      <c r="B119" s="24">
        <v>102564</v>
      </c>
      <c r="C119" s="38" t="s">
        <v>153</v>
      </c>
      <c r="D119" s="24" t="s">
        <v>43</v>
      </c>
      <c r="E119" s="74" t="s">
        <v>29</v>
      </c>
      <c r="F119" s="75">
        <v>8800</v>
      </c>
      <c r="G119" s="75">
        <f t="shared" si="14"/>
        <v>26400</v>
      </c>
      <c r="H119" s="76">
        <f t="shared" si="15"/>
        <v>2160.972</v>
      </c>
      <c r="I119" s="76">
        <f t="shared" si="16"/>
        <v>6482.916</v>
      </c>
      <c r="J119" s="93">
        <v>0.245565</v>
      </c>
      <c r="K119" s="94">
        <v>13787.9</v>
      </c>
      <c r="L119" s="94">
        <v>3028.63</v>
      </c>
      <c r="M119" s="95">
        <f t="shared" si="17"/>
        <v>0.522268939393939</v>
      </c>
      <c r="N119" s="95">
        <f t="shared" si="18"/>
        <v>0.467170945913845</v>
      </c>
      <c r="O119" s="96"/>
      <c r="P119" s="97">
        <v>-100</v>
      </c>
      <c r="Q119" s="107">
        <v>7722</v>
      </c>
      <c r="R119" s="107">
        <f t="shared" si="25"/>
        <v>15444</v>
      </c>
      <c r="S119" s="107">
        <f t="shared" si="19"/>
        <v>2074.723794</v>
      </c>
      <c r="T119" s="107">
        <f t="shared" si="26"/>
        <v>4149.447588</v>
      </c>
      <c r="U119" s="108">
        <v>0.268677</v>
      </c>
      <c r="V119" s="109">
        <v>8664.1</v>
      </c>
      <c r="W119" s="109">
        <v>1084.47</v>
      </c>
      <c r="X119" s="113">
        <f t="shared" si="20"/>
        <v>0.561001036001036</v>
      </c>
      <c r="Y119" s="113">
        <f t="shared" si="21"/>
        <v>0.261352861314898</v>
      </c>
      <c r="Z119" s="120"/>
      <c r="AA119" s="119">
        <f t="shared" si="27"/>
        <v>0</v>
      </c>
    </row>
    <row r="120" spans="1:27">
      <c r="A120" s="24">
        <v>118</v>
      </c>
      <c r="B120" s="24">
        <v>545</v>
      </c>
      <c r="C120" s="38" t="s">
        <v>154</v>
      </c>
      <c r="D120" s="24" t="s">
        <v>45</v>
      </c>
      <c r="E120" s="74" t="s">
        <v>46</v>
      </c>
      <c r="F120" s="75">
        <v>4000</v>
      </c>
      <c r="G120" s="75">
        <f t="shared" si="14"/>
        <v>12000</v>
      </c>
      <c r="H120" s="76">
        <f t="shared" si="15"/>
        <v>1069.47</v>
      </c>
      <c r="I120" s="76">
        <f t="shared" si="16"/>
        <v>3208.41</v>
      </c>
      <c r="J120" s="93">
        <v>0.2673675</v>
      </c>
      <c r="K120" s="94">
        <v>12226.69</v>
      </c>
      <c r="L120" s="94">
        <v>2202.41</v>
      </c>
      <c r="M120" s="98">
        <f t="shared" si="17"/>
        <v>1.01889083333333</v>
      </c>
      <c r="N120" s="95">
        <f t="shared" si="18"/>
        <v>0.68644905108761</v>
      </c>
      <c r="O120" s="96"/>
      <c r="P120" s="98"/>
      <c r="Q120" s="107">
        <v>3510</v>
      </c>
      <c r="R120" s="107">
        <f t="shared" si="25"/>
        <v>7020</v>
      </c>
      <c r="S120" s="107">
        <f t="shared" si="19"/>
        <v>1026.785565</v>
      </c>
      <c r="T120" s="107">
        <f t="shared" si="26"/>
        <v>2053.57113</v>
      </c>
      <c r="U120" s="108">
        <v>0.2925315</v>
      </c>
      <c r="V120" s="109">
        <v>3920.79</v>
      </c>
      <c r="W120" s="109">
        <v>1186.24</v>
      </c>
      <c r="X120" s="113">
        <f t="shared" si="20"/>
        <v>0.558517094017094</v>
      </c>
      <c r="Y120" s="113">
        <f t="shared" si="21"/>
        <v>0.577647388332733</v>
      </c>
      <c r="Z120" s="120"/>
      <c r="AA120" s="119">
        <f t="shared" si="27"/>
        <v>0</v>
      </c>
    </row>
    <row r="121" spans="1:27">
      <c r="A121" s="24">
        <v>119</v>
      </c>
      <c r="B121" s="24">
        <v>710</v>
      </c>
      <c r="C121" s="38" t="s">
        <v>155</v>
      </c>
      <c r="D121" s="24" t="s">
        <v>23</v>
      </c>
      <c r="E121" s="74" t="s">
        <v>29</v>
      </c>
      <c r="F121" s="75">
        <v>7800</v>
      </c>
      <c r="G121" s="75">
        <f t="shared" si="14"/>
        <v>23400</v>
      </c>
      <c r="H121" s="76">
        <f t="shared" si="15"/>
        <v>2299.6155</v>
      </c>
      <c r="I121" s="76">
        <f t="shared" si="16"/>
        <v>6898.8465</v>
      </c>
      <c r="J121" s="93">
        <v>0.2948225</v>
      </c>
      <c r="K121" s="94">
        <v>23561.1</v>
      </c>
      <c r="L121" s="94">
        <v>6395.68</v>
      </c>
      <c r="M121" s="98">
        <f t="shared" si="17"/>
        <v>1.00688461538462</v>
      </c>
      <c r="N121" s="95">
        <f t="shared" si="18"/>
        <v>0.927065126032301</v>
      </c>
      <c r="O121" s="96"/>
      <c r="P121" s="98"/>
      <c r="Q121" s="107">
        <v>6844.5</v>
      </c>
      <c r="R121" s="107">
        <f t="shared" si="25"/>
        <v>13689</v>
      </c>
      <c r="S121" s="107">
        <f t="shared" si="19"/>
        <v>2207.83378725</v>
      </c>
      <c r="T121" s="107">
        <f t="shared" si="26"/>
        <v>4415.6675745</v>
      </c>
      <c r="U121" s="108">
        <v>0.3225705</v>
      </c>
      <c r="V121" s="109">
        <v>7554.27</v>
      </c>
      <c r="W121" s="109">
        <v>2323.05</v>
      </c>
      <c r="X121" s="113">
        <f t="shared" si="20"/>
        <v>0.551849660311199</v>
      </c>
      <c r="Y121" s="113">
        <f t="shared" si="21"/>
        <v>0.526092592072683</v>
      </c>
      <c r="Z121" s="120"/>
      <c r="AA121" s="119">
        <f t="shared" si="27"/>
        <v>0</v>
      </c>
    </row>
    <row r="122" spans="1:27">
      <c r="A122" s="24">
        <v>120</v>
      </c>
      <c r="B122" s="24">
        <v>52</v>
      </c>
      <c r="C122" s="38" t="s">
        <v>156</v>
      </c>
      <c r="D122" s="24" t="s">
        <v>23</v>
      </c>
      <c r="E122" s="74" t="s">
        <v>29</v>
      </c>
      <c r="F122" s="75">
        <v>6681.6</v>
      </c>
      <c r="G122" s="75">
        <f t="shared" si="14"/>
        <v>20044.8</v>
      </c>
      <c r="H122" s="76">
        <f t="shared" si="15"/>
        <v>1801.492992</v>
      </c>
      <c r="I122" s="76">
        <f t="shared" si="16"/>
        <v>5404.478976</v>
      </c>
      <c r="J122" s="93">
        <v>0.26962</v>
      </c>
      <c r="K122" s="94">
        <v>17962.44</v>
      </c>
      <c r="L122" s="94">
        <v>5163.65</v>
      </c>
      <c r="M122" s="95">
        <f t="shared" si="17"/>
        <v>0.896114703065134</v>
      </c>
      <c r="N122" s="95">
        <f t="shared" si="18"/>
        <v>0.955439002155533</v>
      </c>
      <c r="O122" s="96"/>
      <c r="P122" s="97">
        <v>-100</v>
      </c>
      <c r="Q122" s="107">
        <v>5863.104</v>
      </c>
      <c r="R122" s="107">
        <f t="shared" si="25"/>
        <v>11726.208</v>
      </c>
      <c r="S122" s="107">
        <f t="shared" si="19"/>
        <v>1729.592227584</v>
      </c>
      <c r="T122" s="107">
        <f t="shared" si="26"/>
        <v>3459.184455168</v>
      </c>
      <c r="U122" s="108">
        <v>0.294996</v>
      </c>
      <c r="V122" s="109">
        <v>6428.6</v>
      </c>
      <c r="W122" s="109">
        <v>2174.76</v>
      </c>
      <c r="X122" s="113">
        <f t="shared" si="20"/>
        <v>0.548224967525734</v>
      </c>
      <c r="Y122" s="113">
        <f t="shared" si="21"/>
        <v>0.628691539345617</v>
      </c>
      <c r="Z122" s="120"/>
      <c r="AA122" s="119">
        <f t="shared" si="27"/>
        <v>0</v>
      </c>
    </row>
    <row r="123" spans="1:27">
      <c r="A123" s="24">
        <v>121</v>
      </c>
      <c r="B123" s="24">
        <v>311</v>
      </c>
      <c r="C123" s="38" t="s">
        <v>157</v>
      </c>
      <c r="D123" s="24" t="s">
        <v>28</v>
      </c>
      <c r="E123" s="74" t="s">
        <v>29</v>
      </c>
      <c r="F123" s="75">
        <v>10857.6</v>
      </c>
      <c r="G123" s="75">
        <f t="shared" si="14"/>
        <v>32572.8</v>
      </c>
      <c r="H123" s="76">
        <f t="shared" si="15"/>
        <v>2137.888584</v>
      </c>
      <c r="I123" s="76">
        <f t="shared" si="16"/>
        <v>6413.665752</v>
      </c>
      <c r="J123" s="93">
        <v>0.1969025</v>
      </c>
      <c r="K123" s="94">
        <v>28451.81</v>
      </c>
      <c r="L123" s="94">
        <v>5536.7</v>
      </c>
      <c r="M123" s="95">
        <f t="shared" si="17"/>
        <v>0.873483704194911</v>
      </c>
      <c r="N123" s="95">
        <f t="shared" si="18"/>
        <v>0.863266065630793</v>
      </c>
      <c r="O123" s="96"/>
      <c r="P123" s="97">
        <v>-100</v>
      </c>
      <c r="Q123" s="107">
        <v>9527.544</v>
      </c>
      <c r="R123" s="107">
        <f t="shared" si="25"/>
        <v>19055.088</v>
      </c>
      <c r="S123" s="107">
        <f t="shared" si="19"/>
        <v>2052.561677868</v>
      </c>
      <c r="T123" s="107">
        <f t="shared" si="26"/>
        <v>4105.123355736</v>
      </c>
      <c r="U123" s="108">
        <v>0.2154345</v>
      </c>
      <c r="V123" s="109">
        <v>10126.9</v>
      </c>
      <c r="W123" s="109">
        <v>2268.71</v>
      </c>
      <c r="X123" s="113">
        <f t="shared" si="20"/>
        <v>0.531453856313862</v>
      </c>
      <c r="Y123" s="113">
        <f t="shared" si="21"/>
        <v>0.552653307440806</v>
      </c>
      <c r="Z123" s="120"/>
      <c r="AA123" s="119">
        <f t="shared" si="27"/>
        <v>0</v>
      </c>
    </row>
    <row r="124" spans="1:27">
      <c r="A124" s="24">
        <v>122</v>
      </c>
      <c r="B124" s="24">
        <v>114069</v>
      </c>
      <c r="C124" s="38" t="s">
        <v>158</v>
      </c>
      <c r="D124" s="24" t="s">
        <v>45</v>
      </c>
      <c r="E124" s="74" t="s">
        <v>46</v>
      </c>
      <c r="F124" s="75">
        <v>5600</v>
      </c>
      <c r="G124" s="75">
        <f t="shared" si="14"/>
        <v>16800</v>
      </c>
      <c r="H124" s="76">
        <f t="shared" si="15"/>
        <v>1565.088</v>
      </c>
      <c r="I124" s="76">
        <f t="shared" si="16"/>
        <v>4695.264</v>
      </c>
      <c r="J124" s="93">
        <v>0.27948</v>
      </c>
      <c r="K124" s="94">
        <v>8855.78</v>
      </c>
      <c r="L124" s="94">
        <v>1946.85</v>
      </c>
      <c r="M124" s="95">
        <f t="shared" si="17"/>
        <v>0.527129761904762</v>
      </c>
      <c r="N124" s="95">
        <f t="shared" si="18"/>
        <v>0.414641221452084</v>
      </c>
      <c r="O124" s="96"/>
      <c r="P124" s="97">
        <v>-100</v>
      </c>
      <c r="Q124" s="107">
        <v>4914</v>
      </c>
      <c r="R124" s="107">
        <f t="shared" si="25"/>
        <v>9828</v>
      </c>
      <c r="S124" s="107">
        <f t="shared" si="19"/>
        <v>1502.622576</v>
      </c>
      <c r="T124" s="107">
        <f t="shared" si="26"/>
        <v>3005.245152</v>
      </c>
      <c r="U124" s="108">
        <v>0.305784</v>
      </c>
      <c r="V124" s="109">
        <v>5212.74</v>
      </c>
      <c r="W124" s="109">
        <v>1825</v>
      </c>
      <c r="X124" s="113">
        <f t="shared" si="20"/>
        <v>0.530396825396825</v>
      </c>
      <c r="Y124" s="113">
        <f t="shared" si="21"/>
        <v>0.607271589402767</v>
      </c>
      <c r="Z124" s="120"/>
      <c r="AA124" s="119">
        <f t="shared" si="27"/>
        <v>0</v>
      </c>
    </row>
    <row r="125" spans="1:27">
      <c r="A125" s="24">
        <v>123</v>
      </c>
      <c r="B125" s="24">
        <v>118758</v>
      </c>
      <c r="C125" s="38" t="s">
        <v>159</v>
      </c>
      <c r="D125" s="24" t="s">
        <v>45</v>
      </c>
      <c r="E125" s="74" t="s">
        <v>46</v>
      </c>
      <c r="F125" s="75">
        <v>5000</v>
      </c>
      <c r="G125" s="75">
        <f t="shared" si="14"/>
        <v>15000</v>
      </c>
      <c r="H125" s="76">
        <f t="shared" si="15"/>
        <v>1122</v>
      </c>
      <c r="I125" s="76">
        <f t="shared" si="16"/>
        <v>3366</v>
      </c>
      <c r="J125" s="93">
        <v>0.2244</v>
      </c>
      <c r="K125" s="94">
        <v>11872.4</v>
      </c>
      <c r="L125" s="94">
        <v>1955.6</v>
      </c>
      <c r="M125" s="95">
        <f t="shared" si="17"/>
        <v>0.791493333333333</v>
      </c>
      <c r="N125" s="95">
        <f t="shared" si="18"/>
        <v>0.58098633392751</v>
      </c>
      <c r="O125" s="96"/>
      <c r="P125" s="97">
        <v>-100</v>
      </c>
      <c r="Q125" s="107">
        <v>4387.5</v>
      </c>
      <c r="R125" s="107">
        <f t="shared" si="25"/>
        <v>8775</v>
      </c>
      <c r="S125" s="107">
        <f t="shared" si="19"/>
        <v>1077.219</v>
      </c>
      <c r="T125" s="107">
        <f t="shared" si="26"/>
        <v>2154.438</v>
      </c>
      <c r="U125" s="108">
        <v>0.24552</v>
      </c>
      <c r="V125" s="109">
        <v>4612.99</v>
      </c>
      <c r="W125" s="109">
        <v>1077.21</v>
      </c>
      <c r="X125" s="113">
        <f t="shared" si="20"/>
        <v>0.525696866096866</v>
      </c>
      <c r="Y125" s="113">
        <f t="shared" si="21"/>
        <v>0.499995822576468</v>
      </c>
      <c r="Z125" s="120"/>
      <c r="AA125" s="119">
        <f t="shared" si="27"/>
        <v>0</v>
      </c>
    </row>
    <row r="126" spans="1:27">
      <c r="A126" s="24">
        <v>124</v>
      </c>
      <c r="B126" s="24">
        <v>747</v>
      </c>
      <c r="C126" s="38" t="s">
        <v>160</v>
      </c>
      <c r="D126" s="24" t="s">
        <v>26</v>
      </c>
      <c r="E126" s="74" t="s">
        <v>24</v>
      </c>
      <c r="F126" s="75">
        <v>10088.64</v>
      </c>
      <c r="G126" s="75">
        <f t="shared" si="14"/>
        <v>30265.92</v>
      </c>
      <c r="H126" s="76">
        <f t="shared" si="15"/>
        <v>1665.3318048</v>
      </c>
      <c r="I126" s="76">
        <f t="shared" si="16"/>
        <v>4995.9954144</v>
      </c>
      <c r="J126" s="93">
        <v>0.16507</v>
      </c>
      <c r="K126" s="94">
        <v>33825.64</v>
      </c>
      <c r="L126" s="94">
        <v>7293.3</v>
      </c>
      <c r="M126" s="98">
        <f t="shared" si="17"/>
        <v>1.11761479578351</v>
      </c>
      <c r="N126" s="98">
        <f t="shared" si="18"/>
        <v>1.45982920220032</v>
      </c>
      <c r="O126" s="99">
        <v>300</v>
      </c>
      <c r="P126" s="98"/>
      <c r="Q126" s="107">
        <v>8852.7816</v>
      </c>
      <c r="R126" s="107">
        <f t="shared" si="25"/>
        <v>17705.5632</v>
      </c>
      <c r="S126" s="107">
        <f t="shared" si="19"/>
        <v>1598.8654736496</v>
      </c>
      <c r="T126" s="107">
        <f t="shared" si="26"/>
        <v>3197.7309472992</v>
      </c>
      <c r="U126" s="108">
        <v>0.180606</v>
      </c>
      <c r="V126" s="109">
        <v>9268.53</v>
      </c>
      <c r="W126" s="109">
        <v>2468.77</v>
      </c>
      <c r="X126" s="113">
        <f t="shared" si="20"/>
        <v>0.523481229899538</v>
      </c>
      <c r="Y126" s="113">
        <f t="shared" si="21"/>
        <v>0.772038060952289</v>
      </c>
      <c r="Z126" s="120"/>
      <c r="AA126" s="119">
        <f t="shared" si="27"/>
        <v>300</v>
      </c>
    </row>
    <row r="127" spans="1:27">
      <c r="A127" s="24">
        <v>125</v>
      </c>
      <c r="B127" s="24">
        <v>102567</v>
      </c>
      <c r="C127" s="38" t="s">
        <v>161</v>
      </c>
      <c r="D127" s="24" t="s">
        <v>78</v>
      </c>
      <c r="E127" s="74" t="s">
        <v>29</v>
      </c>
      <c r="F127" s="75">
        <v>6200</v>
      </c>
      <c r="G127" s="75">
        <f t="shared" si="14"/>
        <v>18600</v>
      </c>
      <c r="H127" s="76">
        <f t="shared" si="15"/>
        <v>1521.976</v>
      </c>
      <c r="I127" s="76">
        <f t="shared" si="16"/>
        <v>4565.928</v>
      </c>
      <c r="J127" s="93">
        <v>0.24548</v>
      </c>
      <c r="K127" s="94">
        <v>16119.38</v>
      </c>
      <c r="L127" s="94">
        <v>3873.01</v>
      </c>
      <c r="M127" s="95">
        <f t="shared" si="17"/>
        <v>0.866633333333333</v>
      </c>
      <c r="N127" s="95">
        <f t="shared" si="18"/>
        <v>0.848241584186172</v>
      </c>
      <c r="O127" s="96"/>
      <c r="P127" s="97">
        <v>-100</v>
      </c>
      <c r="Q127" s="107">
        <v>5440.5</v>
      </c>
      <c r="R127" s="107">
        <f t="shared" si="25"/>
        <v>10881</v>
      </c>
      <c r="S127" s="107">
        <f t="shared" si="19"/>
        <v>1461.231252</v>
      </c>
      <c r="T127" s="107">
        <f t="shared" si="26"/>
        <v>2922.462504</v>
      </c>
      <c r="U127" s="108">
        <v>0.268584</v>
      </c>
      <c r="V127" s="109">
        <v>5656.72</v>
      </c>
      <c r="W127" s="109">
        <v>2002.99</v>
      </c>
      <c r="X127" s="113">
        <f t="shared" si="20"/>
        <v>0.519871335355206</v>
      </c>
      <c r="Y127" s="113">
        <f t="shared" si="21"/>
        <v>0.685377484658397</v>
      </c>
      <c r="Z127" s="120"/>
      <c r="AA127" s="119">
        <f t="shared" si="27"/>
        <v>0</v>
      </c>
    </row>
    <row r="128" spans="1:27">
      <c r="A128" s="24">
        <v>126</v>
      </c>
      <c r="B128" s="24">
        <v>113298</v>
      </c>
      <c r="C128" s="38" t="s">
        <v>162</v>
      </c>
      <c r="D128" s="24" t="s">
        <v>28</v>
      </c>
      <c r="E128" s="74" t="s">
        <v>29</v>
      </c>
      <c r="F128" s="75">
        <v>6800</v>
      </c>
      <c r="G128" s="75">
        <f t="shared" si="14"/>
        <v>20400</v>
      </c>
      <c r="H128" s="76">
        <f t="shared" si="15"/>
        <v>1765.212</v>
      </c>
      <c r="I128" s="76">
        <f t="shared" si="16"/>
        <v>5295.636</v>
      </c>
      <c r="J128" s="93">
        <v>0.25959</v>
      </c>
      <c r="K128" s="94">
        <v>18438.47</v>
      </c>
      <c r="L128" s="94">
        <v>4334.83</v>
      </c>
      <c r="M128" s="95">
        <f t="shared" si="17"/>
        <v>0.903846568627451</v>
      </c>
      <c r="N128" s="95">
        <f t="shared" si="18"/>
        <v>0.818566457362251</v>
      </c>
      <c r="O128" s="96"/>
      <c r="P128" s="97">
        <v>-100</v>
      </c>
      <c r="Q128" s="107">
        <v>5967</v>
      </c>
      <c r="R128" s="107">
        <f t="shared" si="25"/>
        <v>11934</v>
      </c>
      <c r="S128" s="107">
        <f t="shared" si="19"/>
        <v>1694.759274</v>
      </c>
      <c r="T128" s="107">
        <f t="shared" si="26"/>
        <v>3389.518548</v>
      </c>
      <c r="U128" s="108">
        <v>0.284022</v>
      </c>
      <c r="V128" s="109">
        <v>6184.98</v>
      </c>
      <c r="W128" s="109">
        <v>1824.52</v>
      </c>
      <c r="X128" s="113">
        <f t="shared" si="20"/>
        <v>0.518265460030166</v>
      </c>
      <c r="Y128" s="113">
        <f t="shared" si="21"/>
        <v>0.538282937285169</v>
      </c>
      <c r="Z128" s="120"/>
      <c r="AA128" s="119">
        <f t="shared" si="27"/>
        <v>0</v>
      </c>
    </row>
    <row r="129" spans="1:27">
      <c r="A129" s="24">
        <v>127</v>
      </c>
      <c r="B129" s="24">
        <v>104533</v>
      </c>
      <c r="C129" s="38" t="s">
        <v>163</v>
      </c>
      <c r="D129" s="24" t="s">
        <v>43</v>
      </c>
      <c r="E129" s="74" t="s">
        <v>29</v>
      </c>
      <c r="F129" s="75">
        <v>7800</v>
      </c>
      <c r="G129" s="75">
        <f t="shared" si="14"/>
        <v>23400</v>
      </c>
      <c r="H129" s="76">
        <f t="shared" si="15"/>
        <v>2087.787</v>
      </c>
      <c r="I129" s="76">
        <f t="shared" si="16"/>
        <v>6263.361</v>
      </c>
      <c r="J129" s="93">
        <v>0.267665</v>
      </c>
      <c r="K129" s="94">
        <v>12273.45</v>
      </c>
      <c r="L129" s="94">
        <v>3570.49</v>
      </c>
      <c r="M129" s="95">
        <f t="shared" si="17"/>
        <v>0.52450641025641</v>
      </c>
      <c r="N129" s="95">
        <f t="shared" si="18"/>
        <v>0.570059749070826</v>
      </c>
      <c r="O129" s="96"/>
      <c r="P129" s="97">
        <v>-100</v>
      </c>
      <c r="Q129" s="107">
        <v>6844.5</v>
      </c>
      <c r="R129" s="107">
        <f t="shared" si="25"/>
        <v>13689</v>
      </c>
      <c r="S129" s="107">
        <f t="shared" si="19"/>
        <v>2004.4597365</v>
      </c>
      <c r="T129" s="107">
        <f t="shared" si="26"/>
        <v>4008.919473</v>
      </c>
      <c r="U129" s="108">
        <v>0.292857</v>
      </c>
      <c r="V129" s="109">
        <v>7053.23</v>
      </c>
      <c r="W129" s="109">
        <v>2116.16</v>
      </c>
      <c r="X129" s="113">
        <f t="shared" si="20"/>
        <v>0.515248009350573</v>
      </c>
      <c r="Y129" s="113">
        <f t="shared" si="21"/>
        <v>0.527862935200445</v>
      </c>
      <c r="Z129" s="120"/>
      <c r="AA129" s="119">
        <f t="shared" si="27"/>
        <v>0</v>
      </c>
    </row>
    <row r="130" spans="1:27">
      <c r="A130" s="24">
        <v>128</v>
      </c>
      <c r="B130" s="24">
        <v>709</v>
      </c>
      <c r="C130" s="38" t="s">
        <v>164</v>
      </c>
      <c r="D130" s="24" t="s">
        <v>23</v>
      </c>
      <c r="E130" s="74" t="s">
        <v>24</v>
      </c>
      <c r="F130" s="75">
        <v>13017.6</v>
      </c>
      <c r="G130" s="75">
        <f t="shared" si="14"/>
        <v>39052.8</v>
      </c>
      <c r="H130" s="76">
        <f t="shared" si="15"/>
        <v>3281.313888</v>
      </c>
      <c r="I130" s="76">
        <f t="shared" si="16"/>
        <v>9843.941664</v>
      </c>
      <c r="J130" s="93">
        <v>0.2520675</v>
      </c>
      <c r="K130" s="94">
        <v>33872.51</v>
      </c>
      <c r="L130" s="94">
        <v>8183.19</v>
      </c>
      <c r="M130" s="95">
        <f t="shared" si="17"/>
        <v>0.86735163675844</v>
      </c>
      <c r="N130" s="95">
        <f t="shared" si="18"/>
        <v>0.831292004698333</v>
      </c>
      <c r="O130" s="96"/>
      <c r="P130" s="97">
        <v>-150</v>
      </c>
      <c r="Q130" s="107">
        <v>11422.944</v>
      </c>
      <c r="R130" s="107">
        <f t="shared" si="25"/>
        <v>22845.888</v>
      </c>
      <c r="S130" s="107">
        <f t="shared" si="19"/>
        <v>3150.350860176</v>
      </c>
      <c r="T130" s="107">
        <f t="shared" si="26"/>
        <v>6300.701720352</v>
      </c>
      <c r="U130" s="108">
        <v>0.2757915</v>
      </c>
      <c r="V130" s="109">
        <v>11742.71</v>
      </c>
      <c r="W130" s="109">
        <v>3520.8</v>
      </c>
      <c r="X130" s="113">
        <f t="shared" si="20"/>
        <v>0.513996654452653</v>
      </c>
      <c r="Y130" s="113">
        <f t="shared" si="21"/>
        <v>0.558794901943605</v>
      </c>
      <c r="Z130" s="120"/>
      <c r="AA130" s="119">
        <f t="shared" si="27"/>
        <v>0</v>
      </c>
    </row>
    <row r="131" spans="1:27">
      <c r="A131" s="24">
        <v>129</v>
      </c>
      <c r="B131" s="24">
        <v>103199</v>
      </c>
      <c r="C131" s="38" t="s">
        <v>165</v>
      </c>
      <c r="D131" s="24" t="s">
        <v>26</v>
      </c>
      <c r="E131" s="74" t="s">
        <v>29</v>
      </c>
      <c r="F131" s="75">
        <v>9062.4</v>
      </c>
      <c r="G131" s="75">
        <f t="shared" ref="G131:G149" si="28">F131*3</f>
        <v>27187.2</v>
      </c>
      <c r="H131" s="76">
        <f t="shared" ref="H131:H149" si="29">F131*J131</f>
        <v>2554.713216</v>
      </c>
      <c r="I131" s="76">
        <f t="shared" ref="I131:I149" si="30">H131*3</f>
        <v>7664.139648</v>
      </c>
      <c r="J131" s="93">
        <v>0.2819025</v>
      </c>
      <c r="K131" s="94">
        <v>20321.24</v>
      </c>
      <c r="L131" s="94">
        <v>6451.69</v>
      </c>
      <c r="M131" s="95">
        <f t="shared" ref="M131:M150" si="31">K131/G131</f>
        <v>0.747456155838042</v>
      </c>
      <c r="N131" s="95">
        <f t="shared" ref="N131:N150" si="32">L131/I131</f>
        <v>0.841802249999921</v>
      </c>
      <c r="O131" s="96"/>
      <c r="P131" s="97">
        <v>-100</v>
      </c>
      <c r="Q131" s="107">
        <v>7952.256</v>
      </c>
      <c r="R131" s="107">
        <f t="shared" si="25"/>
        <v>15904.512</v>
      </c>
      <c r="S131" s="107">
        <f t="shared" ref="S131:S150" si="33">Q131*U131</f>
        <v>2452.750103232</v>
      </c>
      <c r="T131" s="107">
        <f t="shared" si="26"/>
        <v>4905.500206464</v>
      </c>
      <c r="U131" s="108">
        <v>0.3084345</v>
      </c>
      <c r="V131" s="109">
        <v>8098.01</v>
      </c>
      <c r="W131" s="109">
        <v>2491.72</v>
      </c>
      <c r="X131" s="113">
        <f t="shared" ref="X131:X150" si="34">V131/R131</f>
        <v>0.509164317647722</v>
      </c>
      <c r="Y131" s="113">
        <f t="shared" ref="Y131:Y150" si="35">W131/T131</f>
        <v>0.507944122949307</v>
      </c>
      <c r="Z131" s="120"/>
      <c r="AA131" s="119">
        <f t="shared" si="27"/>
        <v>0</v>
      </c>
    </row>
    <row r="132" spans="1:27">
      <c r="A132" s="24">
        <v>130</v>
      </c>
      <c r="B132" s="24">
        <v>371</v>
      </c>
      <c r="C132" s="38" t="s">
        <v>166</v>
      </c>
      <c r="D132" s="24" t="s">
        <v>78</v>
      </c>
      <c r="E132" s="74" t="s">
        <v>46</v>
      </c>
      <c r="F132" s="75">
        <v>5400</v>
      </c>
      <c r="G132" s="75">
        <f t="shared" si="28"/>
        <v>16200</v>
      </c>
      <c r="H132" s="76">
        <f t="shared" si="29"/>
        <v>1354.968</v>
      </c>
      <c r="I132" s="76">
        <f t="shared" si="30"/>
        <v>4064.904</v>
      </c>
      <c r="J132" s="93">
        <v>0.25092</v>
      </c>
      <c r="K132" s="94">
        <v>10898.07</v>
      </c>
      <c r="L132" s="94">
        <v>2740.96</v>
      </c>
      <c r="M132" s="95">
        <f t="shared" si="31"/>
        <v>0.67272037037037</v>
      </c>
      <c r="N132" s="95">
        <f t="shared" si="32"/>
        <v>0.674298827229376</v>
      </c>
      <c r="O132" s="96"/>
      <c r="P132" s="97">
        <v>-100</v>
      </c>
      <c r="Q132" s="107">
        <v>4738.5</v>
      </c>
      <c r="R132" s="107">
        <f t="shared" ref="R132:R150" si="36">Q132*2</f>
        <v>9477</v>
      </c>
      <c r="S132" s="107">
        <f t="shared" si="33"/>
        <v>1300.888836</v>
      </c>
      <c r="T132" s="107">
        <f t="shared" ref="T132:T149" si="37">S132*2</f>
        <v>2601.777672</v>
      </c>
      <c r="U132" s="108">
        <v>0.274536</v>
      </c>
      <c r="V132" s="109">
        <v>4800.58</v>
      </c>
      <c r="W132" s="109">
        <v>815.17</v>
      </c>
      <c r="X132" s="113">
        <f t="shared" si="34"/>
        <v>0.506550596180226</v>
      </c>
      <c r="Y132" s="113">
        <f t="shared" si="35"/>
        <v>0.313312704914319</v>
      </c>
      <c r="Z132" s="120"/>
      <c r="AA132" s="119">
        <f t="shared" ref="AA132:AA150" si="38">O132+Z132</f>
        <v>0</v>
      </c>
    </row>
    <row r="133" spans="1:27">
      <c r="A133" s="24">
        <v>131</v>
      </c>
      <c r="B133" s="24">
        <v>115971</v>
      </c>
      <c r="C133" s="38" t="s">
        <v>167</v>
      </c>
      <c r="D133" s="24" t="s">
        <v>26</v>
      </c>
      <c r="E133" s="74" t="s">
        <v>29</v>
      </c>
      <c r="F133" s="75">
        <v>7600</v>
      </c>
      <c r="G133" s="75">
        <f t="shared" si="28"/>
        <v>22800</v>
      </c>
      <c r="H133" s="76">
        <f t="shared" si="29"/>
        <v>1999.047</v>
      </c>
      <c r="I133" s="76">
        <f t="shared" si="30"/>
        <v>5997.141</v>
      </c>
      <c r="J133" s="93">
        <v>0.2630325</v>
      </c>
      <c r="K133" s="94">
        <v>19560.13</v>
      </c>
      <c r="L133" s="94">
        <v>4086.6</v>
      </c>
      <c r="M133" s="95">
        <f t="shared" si="31"/>
        <v>0.857900438596491</v>
      </c>
      <c r="N133" s="95">
        <f t="shared" si="32"/>
        <v>0.681424698869011</v>
      </c>
      <c r="O133" s="96"/>
      <c r="P133" s="97">
        <v>-100</v>
      </c>
      <c r="Q133" s="107">
        <v>6669</v>
      </c>
      <c r="R133" s="107">
        <f t="shared" si="36"/>
        <v>13338</v>
      </c>
      <c r="S133" s="107">
        <f t="shared" si="33"/>
        <v>1919.2615065</v>
      </c>
      <c r="T133" s="107">
        <f t="shared" si="37"/>
        <v>3838.523013</v>
      </c>
      <c r="U133" s="108">
        <v>0.2877885</v>
      </c>
      <c r="V133" s="109">
        <v>6555.99</v>
      </c>
      <c r="W133" s="109">
        <v>1782.41</v>
      </c>
      <c r="X133" s="113">
        <f t="shared" si="34"/>
        <v>0.491527215474584</v>
      </c>
      <c r="Y133" s="113">
        <f t="shared" si="35"/>
        <v>0.464347873899278</v>
      </c>
      <c r="Z133" s="120"/>
      <c r="AA133" s="119">
        <f t="shared" si="38"/>
        <v>0</v>
      </c>
    </row>
    <row r="134" spans="1:27">
      <c r="A134" s="24">
        <v>132</v>
      </c>
      <c r="B134" s="24">
        <v>56</v>
      </c>
      <c r="C134" s="38" t="s">
        <v>168</v>
      </c>
      <c r="D134" s="24" t="s">
        <v>23</v>
      </c>
      <c r="E134" s="74" t="s">
        <v>29</v>
      </c>
      <c r="F134" s="75">
        <v>6600</v>
      </c>
      <c r="G134" s="75">
        <f t="shared" si="28"/>
        <v>19800</v>
      </c>
      <c r="H134" s="76">
        <f t="shared" si="29"/>
        <v>1617.0825</v>
      </c>
      <c r="I134" s="76">
        <f t="shared" si="30"/>
        <v>4851.2475</v>
      </c>
      <c r="J134" s="93">
        <v>0.2450125</v>
      </c>
      <c r="K134" s="94">
        <v>10515.04</v>
      </c>
      <c r="L134" s="94">
        <v>2604.54</v>
      </c>
      <c r="M134" s="95">
        <f t="shared" si="31"/>
        <v>0.531062626262626</v>
      </c>
      <c r="N134" s="95">
        <f t="shared" si="32"/>
        <v>0.536880462190395</v>
      </c>
      <c r="O134" s="96"/>
      <c r="P134" s="97">
        <v>-100</v>
      </c>
      <c r="Q134" s="107">
        <v>5791.5</v>
      </c>
      <c r="R134" s="107">
        <f t="shared" si="36"/>
        <v>11583</v>
      </c>
      <c r="S134" s="107">
        <f t="shared" si="33"/>
        <v>1552.54188375</v>
      </c>
      <c r="T134" s="107">
        <f t="shared" si="37"/>
        <v>3105.0837675</v>
      </c>
      <c r="U134" s="108">
        <v>0.2680725</v>
      </c>
      <c r="V134" s="109">
        <v>5671.8</v>
      </c>
      <c r="W134" s="109">
        <v>1069.01</v>
      </c>
      <c r="X134" s="113">
        <f t="shared" si="34"/>
        <v>0.48966588966589</v>
      </c>
      <c r="Y134" s="113">
        <f t="shared" si="35"/>
        <v>0.344277346456483</v>
      </c>
      <c r="Z134" s="120"/>
      <c r="AA134" s="119">
        <f t="shared" si="38"/>
        <v>0</v>
      </c>
    </row>
    <row r="135" spans="1:27">
      <c r="A135" s="24">
        <v>133</v>
      </c>
      <c r="B135" s="24">
        <v>367</v>
      </c>
      <c r="C135" s="38" t="s">
        <v>169</v>
      </c>
      <c r="D135" s="24" t="s">
        <v>23</v>
      </c>
      <c r="E135" s="74" t="s">
        <v>36</v>
      </c>
      <c r="F135" s="75">
        <v>9094.4</v>
      </c>
      <c r="G135" s="75">
        <f t="shared" si="28"/>
        <v>27283.2</v>
      </c>
      <c r="H135" s="76">
        <f t="shared" si="29"/>
        <v>2241.7696</v>
      </c>
      <c r="I135" s="76">
        <f t="shared" si="30"/>
        <v>6725.3088</v>
      </c>
      <c r="J135" s="93">
        <v>0.2465</v>
      </c>
      <c r="K135" s="94">
        <v>18862.97</v>
      </c>
      <c r="L135" s="94">
        <v>5092.1</v>
      </c>
      <c r="M135" s="95">
        <f t="shared" si="31"/>
        <v>0.691376744663383</v>
      </c>
      <c r="N135" s="95">
        <f t="shared" si="32"/>
        <v>0.757154823879611</v>
      </c>
      <c r="O135" s="96"/>
      <c r="P135" s="97">
        <v>-150</v>
      </c>
      <c r="Q135" s="107">
        <v>7980.336</v>
      </c>
      <c r="R135" s="107">
        <f t="shared" si="36"/>
        <v>15960.672</v>
      </c>
      <c r="S135" s="107">
        <f t="shared" si="33"/>
        <v>2152.2966192</v>
      </c>
      <c r="T135" s="107">
        <f t="shared" si="37"/>
        <v>4304.5932384</v>
      </c>
      <c r="U135" s="108">
        <v>0.2697</v>
      </c>
      <c r="V135" s="109">
        <v>7629.81</v>
      </c>
      <c r="W135" s="109">
        <v>1742.58</v>
      </c>
      <c r="X135" s="113">
        <f t="shared" si="34"/>
        <v>0.478038142754892</v>
      </c>
      <c r="Y135" s="113">
        <f t="shared" si="35"/>
        <v>0.404818737448863</v>
      </c>
      <c r="Z135" s="120"/>
      <c r="AA135" s="119">
        <f t="shared" si="38"/>
        <v>0</v>
      </c>
    </row>
    <row r="136" spans="1:27">
      <c r="A136" s="24">
        <v>134</v>
      </c>
      <c r="B136" s="24">
        <v>591</v>
      </c>
      <c r="C136" s="38" t="s">
        <v>170</v>
      </c>
      <c r="D136" s="24" t="s">
        <v>43</v>
      </c>
      <c r="E136" s="74" t="s">
        <v>46</v>
      </c>
      <c r="F136" s="75">
        <v>3000</v>
      </c>
      <c r="G136" s="75">
        <f t="shared" si="28"/>
        <v>9000</v>
      </c>
      <c r="H136" s="76">
        <f t="shared" si="29"/>
        <v>702.6525</v>
      </c>
      <c r="I136" s="76">
        <f t="shared" si="30"/>
        <v>2107.9575</v>
      </c>
      <c r="J136" s="93">
        <v>0.2342175</v>
      </c>
      <c r="K136" s="94">
        <v>9841.46</v>
      </c>
      <c r="L136" s="94">
        <v>2184.81</v>
      </c>
      <c r="M136" s="98">
        <f t="shared" si="31"/>
        <v>1.09349555555556</v>
      </c>
      <c r="N136" s="98">
        <f t="shared" si="32"/>
        <v>1.03645827774042</v>
      </c>
      <c r="O136" s="99">
        <v>200</v>
      </c>
      <c r="P136" s="98"/>
      <c r="Q136" s="107">
        <v>2485.08</v>
      </c>
      <c r="R136" s="107">
        <f t="shared" si="36"/>
        <v>4970.16</v>
      </c>
      <c r="S136" s="107">
        <f t="shared" si="33"/>
        <v>636.83032842</v>
      </c>
      <c r="T136" s="107">
        <f t="shared" si="37"/>
        <v>1273.66065684</v>
      </c>
      <c r="U136" s="108">
        <v>0.2562615</v>
      </c>
      <c r="V136" s="109">
        <v>2358</v>
      </c>
      <c r="W136" s="109">
        <v>707.71</v>
      </c>
      <c r="X136" s="113">
        <f t="shared" si="34"/>
        <v>0.474431406634796</v>
      </c>
      <c r="Y136" s="113">
        <f t="shared" si="35"/>
        <v>0.555650358044234</v>
      </c>
      <c r="Z136" s="120"/>
      <c r="AA136" s="119">
        <f t="shared" si="38"/>
        <v>200</v>
      </c>
    </row>
    <row r="137" spans="1:27">
      <c r="A137" s="24">
        <v>135</v>
      </c>
      <c r="B137" s="24">
        <v>572</v>
      </c>
      <c r="C137" s="38" t="s">
        <v>171</v>
      </c>
      <c r="D137" s="24" t="s">
        <v>26</v>
      </c>
      <c r="E137" s="74" t="s">
        <v>24</v>
      </c>
      <c r="F137" s="75">
        <v>9354.24</v>
      </c>
      <c r="G137" s="75">
        <f t="shared" si="28"/>
        <v>28062.72</v>
      </c>
      <c r="H137" s="76">
        <f t="shared" si="29"/>
        <v>2194.9022592</v>
      </c>
      <c r="I137" s="76">
        <f t="shared" si="30"/>
        <v>6584.7067776</v>
      </c>
      <c r="J137" s="93">
        <v>0.2346425</v>
      </c>
      <c r="K137" s="94">
        <v>28090.12</v>
      </c>
      <c r="L137" s="94">
        <v>7800.74</v>
      </c>
      <c r="M137" s="98">
        <f t="shared" si="31"/>
        <v>1.00097638432768</v>
      </c>
      <c r="N137" s="98">
        <f t="shared" si="32"/>
        <v>1.18467537940136</v>
      </c>
      <c r="O137" s="99">
        <v>300</v>
      </c>
      <c r="P137" s="98"/>
      <c r="Q137" s="107">
        <v>8208.3456</v>
      </c>
      <c r="R137" s="107">
        <f t="shared" si="36"/>
        <v>16416.6912</v>
      </c>
      <c r="S137" s="107">
        <f t="shared" si="33"/>
        <v>2107.2998366784</v>
      </c>
      <c r="T137" s="107">
        <f t="shared" si="37"/>
        <v>4214.5996733568</v>
      </c>
      <c r="U137" s="108">
        <v>0.2567265</v>
      </c>
      <c r="V137" s="109">
        <v>7626.38</v>
      </c>
      <c r="W137" s="109">
        <v>2041.94</v>
      </c>
      <c r="X137" s="113">
        <f t="shared" si="34"/>
        <v>0.464550371758226</v>
      </c>
      <c r="Y137" s="113">
        <f t="shared" si="35"/>
        <v>0.484492041535622</v>
      </c>
      <c r="Z137" s="120"/>
      <c r="AA137" s="119">
        <f t="shared" si="38"/>
        <v>300</v>
      </c>
    </row>
    <row r="138" spans="1:27">
      <c r="A138" s="24">
        <v>136</v>
      </c>
      <c r="B138" s="24">
        <v>104838</v>
      </c>
      <c r="C138" s="38" t="s">
        <v>172</v>
      </c>
      <c r="D138" s="24" t="s">
        <v>23</v>
      </c>
      <c r="E138" s="74" t="s">
        <v>29</v>
      </c>
      <c r="F138" s="75">
        <v>7600</v>
      </c>
      <c r="G138" s="75">
        <f t="shared" si="28"/>
        <v>22800</v>
      </c>
      <c r="H138" s="76">
        <f t="shared" si="29"/>
        <v>1935.416</v>
      </c>
      <c r="I138" s="76">
        <f t="shared" si="30"/>
        <v>5806.248</v>
      </c>
      <c r="J138" s="93">
        <v>0.25466</v>
      </c>
      <c r="K138" s="94">
        <v>12832.8</v>
      </c>
      <c r="L138" s="94">
        <v>3476.46</v>
      </c>
      <c r="M138" s="95">
        <f t="shared" si="31"/>
        <v>0.562842105263158</v>
      </c>
      <c r="N138" s="95">
        <f t="shared" si="32"/>
        <v>0.59874466264617</v>
      </c>
      <c r="O138" s="96"/>
      <c r="P138" s="97">
        <v>-100</v>
      </c>
      <c r="Q138" s="107">
        <v>6669</v>
      </c>
      <c r="R138" s="107">
        <f t="shared" si="36"/>
        <v>13338</v>
      </c>
      <c r="S138" s="107">
        <f t="shared" si="33"/>
        <v>1858.170132</v>
      </c>
      <c r="T138" s="107">
        <f t="shared" si="37"/>
        <v>3716.340264</v>
      </c>
      <c r="U138" s="108">
        <v>0.278628</v>
      </c>
      <c r="V138" s="109">
        <v>6134.02</v>
      </c>
      <c r="W138" s="109">
        <v>1627.4</v>
      </c>
      <c r="X138" s="113">
        <f t="shared" si="34"/>
        <v>0.459890538311591</v>
      </c>
      <c r="Y138" s="113">
        <f t="shared" si="35"/>
        <v>0.437903928164098</v>
      </c>
      <c r="Z138" s="120"/>
      <c r="AA138" s="119">
        <f t="shared" si="38"/>
        <v>0</v>
      </c>
    </row>
    <row r="139" spans="1:27">
      <c r="A139" s="24">
        <v>137</v>
      </c>
      <c r="B139" s="24">
        <v>743</v>
      </c>
      <c r="C139" s="38" t="s">
        <v>173</v>
      </c>
      <c r="D139" s="24" t="s">
        <v>45</v>
      </c>
      <c r="E139" s="74" t="s">
        <v>36</v>
      </c>
      <c r="F139" s="75">
        <v>8326.08</v>
      </c>
      <c r="G139" s="75">
        <f t="shared" si="28"/>
        <v>24978.24</v>
      </c>
      <c r="H139" s="76">
        <f t="shared" si="29"/>
        <v>2283.0943968</v>
      </c>
      <c r="I139" s="76">
        <f t="shared" si="30"/>
        <v>6849.2831904</v>
      </c>
      <c r="J139" s="93">
        <v>0.27421</v>
      </c>
      <c r="K139" s="94">
        <v>20188.23</v>
      </c>
      <c r="L139" s="94">
        <v>4023</v>
      </c>
      <c r="M139" s="95">
        <f t="shared" si="31"/>
        <v>0.808232685729659</v>
      </c>
      <c r="N139" s="95">
        <f t="shared" si="32"/>
        <v>0.587360733695267</v>
      </c>
      <c r="O139" s="96"/>
      <c r="P139" s="97">
        <v>-150</v>
      </c>
      <c r="Q139" s="107">
        <v>7306.1352</v>
      </c>
      <c r="R139" s="107">
        <f t="shared" si="36"/>
        <v>14612.2704</v>
      </c>
      <c r="S139" s="107">
        <f t="shared" si="33"/>
        <v>2191.9720704336</v>
      </c>
      <c r="T139" s="107">
        <f t="shared" si="37"/>
        <v>4383.9441408672</v>
      </c>
      <c r="U139" s="108">
        <v>0.300018</v>
      </c>
      <c r="V139" s="109">
        <v>6371.32</v>
      </c>
      <c r="W139" s="109">
        <v>2065.13</v>
      </c>
      <c r="X139" s="113">
        <f t="shared" si="34"/>
        <v>0.436025328411661</v>
      </c>
      <c r="Y139" s="113">
        <f t="shared" si="35"/>
        <v>0.471066677321188</v>
      </c>
      <c r="Z139" s="120"/>
      <c r="AA139" s="119">
        <f t="shared" si="38"/>
        <v>0</v>
      </c>
    </row>
    <row r="140" spans="1:27">
      <c r="A140" s="24">
        <v>138</v>
      </c>
      <c r="B140" s="24">
        <v>706</v>
      </c>
      <c r="C140" s="38" t="s">
        <v>174</v>
      </c>
      <c r="D140" s="24" t="s">
        <v>23</v>
      </c>
      <c r="E140" s="74" t="s">
        <v>29</v>
      </c>
      <c r="F140" s="75">
        <v>7200</v>
      </c>
      <c r="G140" s="75">
        <f t="shared" si="28"/>
        <v>21600</v>
      </c>
      <c r="H140" s="76">
        <f t="shared" si="29"/>
        <v>2090.286</v>
      </c>
      <c r="I140" s="76">
        <f t="shared" si="30"/>
        <v>6270.858</v>
      </c>
      <c r="J140" s="93">
        <v>0.2903175</v>
      </c>
      <c r="K140" s="94">
        <v>22040.03</v>
      </c>
      <c r="L140" s="94">
        <v>5186.2</v>
      </c>
      <c r="M140" s="98">
        <f t="shared" si="31"/>
        <v>1.02037175925926</v>
      </c>
      <c r="N140" s="95">
        <f t="shared" si="32"/>
        <v>0.827031962771283</v>
      </c>
      <c r="O140" s="96"/>
      <c r="P140" s="98"/>
      <c r="Q140" s="107">
        <v>6318</v>
      </c>
      <c r="R140" s="107">
        <f t="shared" si="36"/>
        <v>12636</v>
      </c>
      <c r="S140" s="107">
        <f t="shared" si="33"/>
        <v>2006.858997</v>
      </c>
      <c r="T140" s="107">
        <f t="shared" si="37"/>
        <v>4013.717994</v>
      </c>
      <c r="U140" s="108">
        <v>0.3176415</v>
      </c>
      <c r="V140" s="109">
        <v>5506.28</v>
      </c>
      <c r="W140" s="109">
        <v>1818.36</v>
      </c>
      <c r="X140" s="113">
        <f t="shared" si="34"/>
        <v>0.435761316872428</v>
      </c>
      <c r="Y140" s="113">
        <f t="shared" si="35"/>
        <v>0.453036312645337</v>
      </c>
      <c r="Z140" s="120"/>
      <c r="AA140" s="119">
        <f t="shared" si="38"/>
        <v>0</v>
      </c>
    </row>
    <row r="141" spans="1:27">
      <c r="A141" s="24">
        <v>139</v>
      </c>
      <c r="B141" s="24">
        <v>102479</v>
      </c>
      <c r="C141" s="38" t="s">
        <v>175</v>
      </c>
      <c r="D141" s="24" t="s">
        <v>26</v>
      </c>
      <c r="E141" s="74" t="s">
        <v>29</v>
      </c>
      <c r="F141" s="75">
        <v>8684.8</v>
      </c>
      <c r="G141" s="75">
        <f t="shared" si="28"/>
        <v>26054.4</v>
      </c>
      <c r="H141" s="76">
        <f t="shared" si="29"/>
        <v>2536.113584</v>
      </c>
      <c r="I141" s="76">
        <f t="shared" si="30"/>
        <v>7608.340752</v>
      </c>
      <c r="J141" s="93">
        <v>0.2920175</v>
      </c>
      <c r="K141" s="94">
        <v>17561.99</v>
      </c>
      <c r="L141" s="94">
        <v>5624.71</v>
      </c>
      <c r="M141" s="95">
        <f t="shared" si="31"/>
        <v>0.674050832105134</v>
      </c>
      <c r="N141" s="95">
        <f t="shared" si="32"/>
        <v>0.739282083090382</v>
      </c>
      <c r="O141" s="96"/>
      <c r="P141" s="97">
        <v>-100</v>
      </c>
      <c r="Q141" s="107">
        <v>7620.912</v>
      </c>
      <c r="R141" s="107">
        <f t="shared" si="36"/>
        <v>15241.824</v>
      </c>
      <c r="S141" s="107">
        <f t="shared" si="33"/>
        <v>2434.892815368</v>
      </c>
      <c r="T141" s="107">
        <f t="shared" si="37"/>
        <v>4869.785630736</v>
      </c>
      <c r="U141" s="108">
        <v>0.3195015</v>
      </c>
      <c r="V141" s="109">
        <v>6609.4</v>
      </c>
      <c r="W141" s="109">
        <v>2725.56</v>
      </c>
      <c r="X141" s="113">
        <f t="shared" si="34"/>
        <v>0.433635764328469</v>
      </c>
      <c r="Y141" s="113">
        <f t="shared" si="35"/>
        <v>0.559687880878664</v>
      </c>
      <c r="Z141" s="120"/>
      <c r="AA141" s="119">
        <f t="shared" si="38"/>
        <v>0</v>
      </c>
    </row>
    <row r="142" spans="1:27">
      <c r="A142" s="24">
        <v>140</v>
      </c>
      <c r="B142" s="24">
        <v>339</v>
      </c>
      <c r="C142" s="38" t="s">
        <v>176</v>
      </c>
      <c r="D142" s="24" t="s">
        <v>28</v>
      </c>
      <c r="E142" s="74" t="s">
        <v>29</v>
      </c>
      <c r="F142" s="75">
        <v>7174.4</v>
      </c>
      <c r="G142" s="75">
        <f t="shared" si="28"/>
        <v>21523.2</v>
      </c>
      <c r="H142" s="76">
        <f t="shared" si="29"/>
        <v>1657.19672</v>
      </c>
      <c r="I142" s="76">
        <f t="shared" si="30"/>
        <v>4971.59016</v>
      </c>
      <c r="J142" s="93">
        <v>0.2309875</v>
      </c>
      <c r="K142" s="94">
        <v>16109.12</v>
      </c>
      <c r="L142" s="94">
        <v>4062.15</v>
      </c>
      <c r="M142" s="95">
        <f t="shared" si="31"/>
        <v>0.74845376152245</v>
      </c>
      <c r="N142" s="95">
        <f t="shared" si="32"/>
        <v>0.817072580254685</v>
      </c>
      <c r="O142" s="96"/>
      <c r="P142" s="97">
        <v>-100</v>
      </c>
      <c r="Q142" s="107">
        <v>6295.536</v>
      </c>
      <c r="R142" s="107">
        <f t="shared" si="36"/>
        <v>12591.072</v>
      </c>
      <c r="S142" s="107">
        <f t="shared" si="33"/>
        <v>1591.05507444</v>
      </c>
      <c r="T142" s="107">
        <f t="shared" si="37"/>
        <v>3182.11014888</v>
      </c>
      <c r="U142" s="108">
        <v>0.2527275</v>
      </c>
      <c r="V142" s="109">
        <v>5444.8</v>
      </c>
      <c r="W142" s="109">
        <v>1530.2</v>
      </c>
      <c r="X142" s="113">
        <f t="shared" si="34"/>
        <v>0.432433394074786</v>
      </c>
      <c r="Y142" s="113">
        <f t="shared" si="35"/>
        <v>0.480875874312076</v>
      </c>
      <c r="Z142" s="120"/>
      <c r="AA142" s="119">
        <f t="shared" si="38"/>
        <v>0</v>
      </c>
    </row>
    <row r="143" spans="1:27">
      <c r="A143" s="24">
        <v>141</v>
      </c>
      <c r="B143" s="24">
        <v>123007</v>
      </c>
      <c r="C143" s="38" t="s">
        <v>177</v>
      </c>
      <c r="D143" s="24" t="s">
        <v>43</v>
      </c>
      <c r="E143" s="74" t="s">
        <v>29</v>
      </c>
      <c r="F143" s="75">
        <v>3000</v>
      </c>
      <c r="G143" s="75">
        <f t="shared" si="28"/>
        <v>9000</v>
      </c>
      <c r="H143" s="76">
        <f t="shared" si="29"/>
        <v>729.883855758546</v>
      </c>
      <c r="I143" s="76">
        <f t="shared" si="30"/>
        <v>2189.65156727564</v>
      </c>
      <c r="J143" s="93">
        <v>0.243294618586182</v>
      </c>
      <c r="K143" s="94">
        <v>9378.15</v>
      </c>
      <c r="L143" s="94">
        <v>3174.79</v>
      </c>
      <c r="M143" s="98">
        <f t="shared" si="31"/>
        <v>1.04201666666667</v>
      </c>
      <c r="N143" s="98">
        <f t="shared" si="32"/>
        <v>1.44990648167373</v>
      </c>
      <c r="O143" s="99">
        <v>200</v>
      </c>
      <c r="P143" s="98"/>
      <c r="Q143" s="107">
        <v>2486.484</v>
      </c>
      <c r="R143" s="107">
        <f t="shared" si="36"/>
        <v>4972.968</v>
      </c>
      <c r="S143" s="107">
        <f t="shared" si="33"/>
        <v>661.884475356001</v>
      </c>
      <c r="T143" s="107">
        <f t="shared" si="37"/>
        <v>1323.768950712</v>
      </c>
      <c r="U143" s="108">
        <v>0.266192935629588</v>
      </c>
      <c r="V143" s="109">
        <v>1688.11</v>
      </c>
      <c r="W143" s="109">
        <v>563.56</v>
      </c>
      <c r="X143" s="113">
        <f t="shared" si="34"/>
        <v>0.339457241631155</v>
      </c>
      <c r="Y143" s="113">
        <f t="shared" si="35"/>
        <v>0.425723839267331</v>
      </c>
      <c r="Z143" s="120"/>
      <c r="AA143" s="119">
        <f t="shared" si="38"/>
        <v>200</v>
      </c>
    </row>
    <row r="144" spans="1:27">
      <c r="A144" s="24">
        <v>142</v>
      </c>
      <c r="B144" s="24">
        <v>119622</v>
      </c>
      <c r="C144" s="38" t="s">
        <v>178</v>
      </c>
      <c r="D144" s="24" t="s">
        <v>28</v>
      </c>
      <c r="E144" s="74" t="s">
        <v>46</v>
      </c>
      <c r="F144" s="75">
        <v>3000</v>
      </c>
      <c r="G144" s="75">
        <f t="shared" si="28"/>
        <v>9000</v>
      </c>
      <c r="H144" s="76">
        <f t="shared" si="29"/>
        <v>686.0775</v>
      </c>
      <c r="I144" s="76">
        <f t="shared" si="30"/>
        <v>2058.2325</v>
      </c>
      <c r="J144" s="93">
        <v>0.2286925</v>
      </c>
      <c r="K144" s="94">
        <v>2949.21</v>
      </c>
      <c r="L144" s="94">
        <v>687.9</v>
      </c>
      <c r="M144" s="95">
        <f t="shared" si="31"/>
        <v>0.32769</v>
      </c>
      <c r="N144" s="95">
        <f t="shared" si="32"/>
        <v>0.334218801811749</v>
      </c>
      <c r="O144" s="96"/>
      <c r="P144" s="97">
        <v>0</v>
      </c>
      <c r="Q144" s="107">
        <v>2485.08</v>
      </c>
      <c r="R144" s="107">
        <f t="shared" si="36"/>
        <v>4970.16</v>
      </c>
      <c r="S144" s="107">
        <f t="shared" si="33"/>
        <v>621.80801982</v>
      </c>
      <c r="T144" s="107">
        <f t="shared" si="37"/>
        <v>1243.61603964</v>
      </c>
      <c r="U144" s="108">
        <v>0.2502165</v>
      </c>
      <c r="V144" s="109">
        <v>1546.51</v>
      </c>
      <c r="W144" s="109">
        <v>337.04</v>
      </c>
      <c r="X144" s="113">
        <f t="shared" si="34"/>
        <v>0.31115899689346</v>
      </c>
      <c r="Y144" s="113">
        <f t="shared" si="35"/>
        <v>0.271016124958927</v>
      </c>
      <c r="Z144" s="120"/>
      <c r="AA144" s="119">
        <f t="shared" si="38"/>
        <v>0</v>
      </c>
    </row>
    <row r="145" spans="1:27">
      <c r="A145" s="24">
        <v>143</v>
      </c>
      <c r="B145" s="24">
        <v>753</v>
      </c>
      <c r="C145" s="38" t="s">
        <v>179</v>
      </c>
      <c r="D145" s="24" t="s">
        <v>26</v>
      </c>
      <c r="E145" s="74" t="s">
        <v>46</v>
      </c>
      <c r="F145" s="75">
        <v>3600</v>
      </c>
      <c r="G145" s="75">
        <f t="shared" si="28"/>
        <v>10800</v>
      </c>
      <c r="H145" s="76">
        <f t="shared" si="29"/>
        <v>964.818</v>
      </c>
      <c r="I145" s="76">
        <f t="shared" si="30"/>
        <v>2894.454</v>
      </c>
      <c r="J145" s="93">
        <v>0.268005</v>
      </c>
      <c r="K145" s="94">
        <v>5510.27</v>
      </c>
      <c r="L145" s="94">
        <v>1619.36</v>
      </c>
      <c r="M145" s="95">
        <f t="shared" si="31"/>
        <v>0.510210185185185</v>
      </c>
      <c r="N145" s="95">
        <f t="shared" si="32"/>
        <v>0.559469938026308</v>
      </c>
      <c r="O145" s="96"/>
      <c r="P145" s="97">
        <v>-100</v>
      </c>
      <c r="Q145" s="107">
        <v>3159</v>
      </c>
      <c r="R145" s="107">
        <f t="shared" si="36"/>
        <v>6318</v>
      </c>
      <c r="S145" s="107">
        <f t="shared" si="33"/>
        <v>926.310411</v>
      </c>
      <c r="T145" s="107">
        <f t="shared" si="37"/>
        <v>1852.620822</v>
      </c>
      <c r="U145" s="108">
        <v>0.293229</v>
      </c>
      <c r="V145" s="109">
        <v>1880.09</v>
      </c>
      <c r="W145" s="109">
        <v>689.92</v>
      </c>
      <c r="X145" s="113">
        <f t="shared" si="34"/>
        <v>0.297576764798987</v>
      </c>
      <c r="Y145" s="113">
        <f t="shared" si="35"/>
        <v>0.372402162281214</v>
      </c>
      <c r="Z145" s="120"/>
      <c r="AA145" s="119">
        <f t="shared" si="38"/>
        <v>0</v>
      </c>
    </row>
    <row r="146" spans="1:27">
      <c r="A146" s="24">
        <v>144</v>
      </c>
      <c r="B146" s="24">
        <v>111064</v>
      </c>
      <c r="C146" s="38" t="s">
        <v>180</v>
      </c>
      <c r="D146" s="24" t="s">
        <v>43</v>
      </c>
      <c r="E146" s="74" t="s">
        <v>46</v>
      </c>
      <c r="F146" s="75">
        <v>3000</v>
      </c>
      <c r="G146" s="75">
        <f t="shared" si="28"/>
        <v>9000</v>
      </c>
      <c r="H146" s="76">
        <f t="shared" si="29"/>
        <v>570.69</v>
      </c>
      <c r="I146" s="76">
        <f t="shared" si="30"/>
        <v>1712.07</v>
      </c>
      <c r="J146" s="93">
        <v>0.19023</v>
      </c>
      <c r="K146" s="94">
        <v>2659.76</v>
      </c>
      <c r="L146" s="94">
        <v>518.77</v>
      </c>
      <c r="M146" s="95">
        <f t="shared" si="31"/>
        <v>0.295528888888889</v>
      </c>
      <c r="N146" s="95">
        <f t="shared" si="32"/>
        <v>0.30300747048894</v>
      </c>
      <c r="O146" s="96"/>
      <c r="P146" s="97">
        <v>0</v>
      </c>
      <c r="Q146" s="107">
        <v>2632.5</v>
      </c>
      <c r="R146" s="107">
        <f t="shared" si="36"/>
        <v>5265</v>
      </c>
      <c r="S146" s="107">
        <f t="shared" si="33"/>
        <v>547.912755</v>
      </c>
      <c r="T146" s="107">
        <f t="shared" si="37"/>
        <v>1095.82551</v>
      </c>
      <c r="U146" s="108">
        <v>0.208134</v>
      </c>
      <c r="V146" s="109">
        <v>1487.9</v>
      </c>
      <c r="W146" s="109">
        <v>124.87</v>
      </c>
      <c r="X146" s="113">
        <f t="shared" si="34"/>
        <v>0.282602089268756</v>
      </c>
      <c r="Y146" s="113">
        <f t="shared" si="35"/>
        <v>0.113950623398063</v>
      </c>
      <c r="Z146" s="120"/>
      <c r="AA146" s="119">
        <f t="shared" si="38"/>
        <v>0</v>
      </c>
    </row>
    <row r="147" spans="1:27">
      <c r="A147" s="24">
        <v>145</v>
      </c>
      <c r="B147" s="24">
        <v>122686</v>
      </c>
      <c r="C147" s="38" t="s">
        <v>181</v>
      </c>
      <c r="D147" s="24" t="s">
        <v>43</v>
      </c>
      <c r="E147" s="74" t="s">
        <v>46</v>
      </c>
      <c r="F147" s="75">
        <v>3000</v>
      </c>
      <c r="G147" s="75">
        <f t="shared" si="28"/>
        <v>9000</v>
      </c>
      <c r="H147" s="76">
        <f t="shared" si="29"/>
        <v>727.26</v>
      </c>
      <c r="I147" s="76">
        <f t="shared" si="30"/>
        <v>2181.78</v>
      </c>
      <c r="J147" s="93">
        <v>0.24242</v>
      </c>
      <c r="K147" s="94">
        <v>2499.85</v>
      </c>
      <c r="L147" s="94">
        <v>553.72</v>
      </c>
      <c r="M147" s="95">
        <f t="shared" si="31"/>
        <v>0.277761111111111</v>
      </c>
      <c r="N147" s="95">
        <f t="shared" si="32"/>
        <v>0.253792774706891</v>
      </c>
      <c r="O147" s="96"/>
      <c r="P147" s="97">
        <v>0</v>
      </c>
      <c r="Q147" s="107">
        <v>2485.08</v>
      </c>
      <c r="R147" s="107">
        <f t="shared" si="36"/>
        <v>4970.16</v>
      </c>
      <c r="S147" s="107">
        <f t="shared" si="33"/>
        <v>659.13267888</v>
      </c>
      <c r="T147" s="107">
        <f t="shared" si="37"/>
        <v>1318.26535776</v>
      </c>
      <c r="U147" s="108">
        <v>0.265236</v>
      </c>
      <c r="V147" s="109">
        <v>1065.3</v>
      </c>
      <c r="W147" s="109">
        <v>263.79</v>
      </c>
      <c r="X147" s="113">
        <f t="shared" si="34"/>
        <v>0.214339176203583</v>
      </c>
      <c r="Y147" s="113">
        <f t="shared" si="35"/>
        <v>0.200103870170898</v>
      </c>
      <c r="Z147" s="120"/>
      <c r="AA147" s="119">
        <f t="shared" si="38"/>
        <v>0</v>
      </c>
    </row>
    <row r="148" spans="1:27">
      <c r="A148" s="24">
        <v>146</v>
      </c>
      <c r="B148" s="128">
        <v>122176</v>
      </c>
      <c r="C148" s="129" t="s">
        <v>182</v>
      </c>
      <c r="D148" s="24" t="s">
        <v>23</v>
      </c>
      <c r="E148" s="74" t="s">
        <v>46</v>
      </c>
      <c r="F148" s="75">
        <v>3000</v>
      </c>
      <c r="G148" s="75">
        <f t="shared" si="28"/>
        <v>9000</v>
      </c>
      <c r="H148" s="76">
        <f t="shared" si="29"/>
        <v>768.9525</v>
      </c>
      <c r="I148" s="76">
        <f t="shared" si="30"/>
        <v>2306.8575</v>
      </c>
      <c r="J148" s="93">
        <v>0.2563175</v>
      </c>
      <c r="K148" s="94">
        <v>2774.01</v>
      </c>
      <c r="L148" s="94">
        <v>860.81</v>
      </c>
      <c r="M148" s="95">
        <f t="shared" si="31"/>
        <v>0.308223333333333</v>
      </c>
      <c r="N148" s="95">
        <f t="shared" si="32"/>
        <v>0.373152654639483</v>
      </c>
      <c r="O148" s="96"/>
      <c r="P148" s="97">
        <v>0</v>
      </c>
      <c r="Q148" s="107">
        <v>2485.08</v>
      </c>
      <c r="R148" s="107">
        <f t="shared" si="36"/>
        <v>4970.16</v>
      </c>
      <c r="S148" s="107">
        <f t="shared" si="33"/>
        <v>696.91956282</v>
      </c>
      <c r="T148" s="107">
        <f t="shared" si="37"/>
        <v>1393.83912564</v>
      </c>
      <c r="U148" s="108">
        <v>0.2804415</v>
      </c>
      <c r="V148" s="109">
        <v>1049.6</v>
      </c>
      <c r="W148" s="109">
        <v>416.59</v>
      </c>
      <c r="X148" s="113">
        <f t="shared" si="34"/>
        <v>0.211180324174674</v>
      </c>
      <c r="Y148" s="113">
        <f t="shared" si="35"/>
        <v>0.29887954236377</v>
      </c>
      <c r="Z148" s="120"/>
      <c r="AA148" s="119">
        <f t="shared" si="38"/>
        <v>0</v>
      </c>
    </row>
    <row r="149" spans="1:27">
      <c r="A149" s="24">
        <v>147</v>
      </c>
      <c r="B149" s="24">
        <v>122718</v>
      </c>
      <c r="C149" s="38" t="s">
        <v>183</v>
      </c>
      <c r="D149" s="24" t="s">
        <v>43</v>
      </c>
      <c r="E149" s="74" t="s">
        <v>46</v>
      </c>
      <c r="F149" s="75">
        <v>3000</v>
      </c>
      <c r="G149" s="75">
        <f t="shared" si="28"/>
        <v>9000</v>
      </c>
      <c r="H149" s="76">
        <f t="shared" si="29"/>
        <v>680.85</v>
      </c>
      <c r="I149" s="76">
        <f t="shared" si="30"/>
        <v>2042.55</v>
      </c>
      <c r="J149" s="93">
        <v>0.22695</v>
      </c>
      <c r="K149" s="94">
        <v>2162.9</v>
      </c>
      <c r="L149" s="94">
        <v>501.92</v>
      </c>
      <c r="M149" s="95">
        <f t="shared" si="31"/>
        <v>0.240322222222222</v>
      </c>
      <c r="N149" s="95">
        <f t="shared" si="32"/>
        <v>0.245732050622996</v>
      </c>
      <c r="O149" s="96"/>
      <c r="P149" s="97">
        <v>0</v>
      </c>
      <c r="Q149" s="107">
        <v>2485.08</v>
      </c>
      <c r="R149" s="107">
        <f t="shared" si="36"/>
        <v>4970.16</v>
      </c>
      <c r="S149" s="107">
        <f t="shared" si="33"/>
        <v>617.0702148</v>
      </c>
      <c r="T149" s="107">
        <f t="shared" si="37"/>
        <v>1234.1404296</v>
      </c>
      <c r="U149" s="108">
        <v>0.24831</v>
      </c>
      <c r="V149" s="109">
        <v>622</v>
      </c>
      <c r="W149" s="109">
        <v>74.4</v>
      </c>
      <c r="X149" s="113">
        <f t="shared" si="34"/>
        <v>0.125146876559306</v>
      </c>
      <c r="Y149" s="113">
        <f t="shared" si="35"/>
        <v>0.0602848737595558</v>
      </c>
      <c r="Z149" s="120"/>
      <c r="AA149" s="119">
        <f t="shared" si="38"/>
        <v>0</v>
      </c>
    </row>
    <row r="150" spans="1:27">
      <c r="A150" s="24"/>
      <c r="B150" s="130"/>
      <c r="C150" s="130"/>
      <c r="D150" s="130"/>
      <c r="E150" s="130"/>
      <c r="F150" s="75">
        <f>SUM(F3:F149)</f>
        <v>1606960.16</v>
      </c>
      <c r="G150" s="75">
        <f>SUM(G3:G149)</f>
        <v>4820880.48</v>
      </c>
      <c r="H150" s="76">
        <f>SUM(H3:H149)</f>
        <v>374144.234645549</v>
      </c>
      <c r="I150" s="76">
        <f>SUM(I3:I149)</f>
        <v>1122432.70393665</v>
      </c>
      <c r="J150" s="93">
        <v>0.232822676841789</v>
      </c>
      <c r="K150" s="94">
        <f>SUM(K3:K149)</f>
        <v>4473438.83</v>
      </c>
      <c r="L150" s="94">
        <f>SUM(L3:L149)</f>
        <v>1000328.3</v>
      </c>
      <c r="M150" s="95">
        <f t="shared" si="31"/>
        <v>0.927929835339954</v>
      </c>
      <c r="N150" s="95">
        <f t="shared" si="32"/>
        <v>0.891214499088992</v>
      </c>
      <c r="O150" s="96"/>
      <c r="P150" s="98"/>
      <c r="Q150" s="107">
        <v>1409077.0044</v>
      </c>
      <c r="R150" s="107">
        <f>SUM(R3:R149)</f>
        <v>2818154.0088</v>
      </c>
      <c r="S150" s="107">
        <f t="shared" si="33"/>
        <v>358849.074947969</v>
      </c>
      <c r="T150" s="107">
        <f>SUM(T3:T149)</f>
        <v>717698.149895937</v>
      </c>
      <c r="U150" s="108">
        <v>0.254669598487111</v>
      </c>
      <c r="V150" s="109">
        <f>SUM(V3:V149)</f>
        <v>2209003.17</v>
      </c>
      <c r="W150" s="109">
        <f>SUM(W3:W149)</f>
        <v>486209.67</v>
      </c>
      <c r="X150" s="113">
        <f t="shared" si="34"/>
        <v>0.783847569402574</v>
      </c>
      <c r="Y150" s="113">
        <f t="shared" si="35"/>
        <v>0.677457048022902</v>
      </c>
      <c r="Z150" s="120"/>
      <c r="AA150" s="119">
        <f>SUM(AA3:AA149)</f>
        <v>14100</v>
      </c>
    </row>
  </sheetData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G113" sqref="G113"/>
    </sheetView>
  </sheetViews>
  <sheetFormatPr defaultColWidth="20" defaultRowHeight="12.75"/>
  <cols>
    <col min="1" max="1" width="12.625" style="31" customWidth="1"/>
    <col min="2" max="2" width="21.875" style="31" customWidth="1"/>
    <col min="3" max="3" width="7.875" style="31" customWidth="1"/>
    <col min="4" max="4" width="8.75" style="31" customWidth="1"/>
    <col min="5" max="5" width="11.25" style="31" customWidth="1"/>
    <col min="6" max="6" width="9.375" style="31" customWidth="1"/>
    <col min="7" max="7" width="56" style="30" customWidth="1"/>
    <col min="8" max="8" width="9.75" style="31" customWidth="1"/>
    <col min="9" max="9" width="9.25" style="40" customWidth="1"/>
    <col min="10" max="16383" width="20" style="31"/>
    <col min="16384" max="16384" width="20" style="33"/>
  </cols>
  <sheetData>
    <row r="1" s="31" customFormat="1" spans="1:9">
      <c r="A1" s="41" t="s">
        <v>184</v>
      </c>
      <c r="B1" s="41" t="s">
        <v>185</v>
      </c>
      <c r="C1" s="41" t="s">
        <v>186</v>
      </c>
      <c r="D1" s="41" t="s">
        <v>187</v>
      </c>
      <c r="E1" s="42" t="s">
        <v>188</v>
      </c>
      <c r="F1" s="41" t="s">
        <v>189</v>
      </c>
      <c r="G1" s="43" t="s">
        <v>190</v>
      </c>
      <c r="H1" s="44" t="str">
        <f>VLOOKUP(C$1:C$65536,[1]参考人员记录!$C:$H,6,0)</f>
        <v>最高分数</v>
      </c>
      <c r="I1" s="51" t="s">
        <v>19</v>
      </c>
    </row>
    <row r="2" s="31" customFormat="1" spans="1:9">
      <c r="A2" s="45">
        <v>105267</v>
      </c>
      <c r="B2" s="46" t="s">
        <v>191</v>
      </c>
      <c r="C2" s="47">
        <v>14456</v>
      </c>
      <c r="D2" s="46" t="s">
        <v>192</v>
      </c>
      <c r="E2" s="42" t="s">
        <v>193</v>
      </c>
      <c r="F2" s="46" t="s">
        <v>194</v>
      </c>
      <c r="G2" s="48" t="s">
        <v>195</v>
      </c>
      <c r="H2" s="49" t="s">
        <v>196</v>
      </c>
      <c r="I2" s="52">
        <v>0</v>
      </c>
    </row>
    <row r="3" s="31" customFormat="1" spans="1:9">
      <c r="A3" s="45">
        <v>104429</v>
      </c>
      <c r="B3" s="46" t="s">
        <v>197</v>
      </c>
      <c r="C3" s="47">
        <v>14445</v>
      </c>
      <c r="D3" s="46" t="s">
        <v>198</v>
      </c>
      <c r="E3" s="42" t="s">
        <v>193</v>
      </c>
      <c r="F3" s="46" t="s">
        <v>194</v>
      </c>
      <c r="G3" s="48" t="s">
        <v>195</v>
      </c>
      <c r="H3" s="49" t="s">
        <v>196</v>
      </c>
      <c r="I3" s="52">
        <v>0</v>
      </c>
    </row>
    <row r="4" s="31" customFormat="1" spans="1:9">
      <c r="A4" s="45">
        <v>103639</v>
      </c>
      <c r="B4" s="46" t="s">
        <v>199</v>
      </c>
      <c r="C4" s="47">
        <v>14478</v>
      </c>
      <c r="D4" s="46" t="s">
        <v>200</v>
      </c>
      <c r="E4" s="42" t="s">
        <v>193</v>
      </c>
      <c r="F4" s="46" t="s">
        <v>194</v>
      </c>
      <c r="G4" s="48" t="s">
        <v>201</v>
      </c>
      <c r="H4" s="49" t="s">
        <v>196</v>
      </c>
      <c r="I4" s="52">
        <v>0</v>
      </c>
    </row>
    <row r="5" s="31" customFormat="1" spans="1:9">
      <c r="A5" s="45">
        <v>103199</v>
      </c>
      <c r="B5" s="46" t="s">
        <v>202</v>
      </c>
      <c r="C5" s="47">
        <v>12463</v>
      </c>
      <c r="D5" s="46" t="s">
        <v>203</v>
      </c>
      <c r="E5" s="42" t="s">
        <v>204</v>
      </c>
      <c r="F5" s="46" t="s">
        <v>194</v>
      </c>
      <c r="G5" s="48" t="s">
        <v>205</v>
      </c>
      <c r="H5" s="49" t="s">
        <v>196</v>
      </c>
      <c r="I5" s="52">
        <v>-50</v>
      </c>
    </row>
    <row r="6" s="31" customFormat="1" spans="1:9">
      <c r="A6" s="45">
        <v>391</v>
      </c>
      <c r="B6" s="46" t="s">
        <v>206</v>
      </c>
      <c r="C6" s="47">
        <v>14391</v>
      </c>
      <c r="D6" s="46" t="s">
        <v>207</v>
      </c>
      <c r="E6" s="42" t="s">
        <v>193</v>
      </c>
      <c r="F6" s="46" t="s">
        <v>194</v>
      </c>
      <c r="G6" s="48" t="s">
        <v>208</v>
      </c>
      <c r="H6" s="49" t="s">
        <v>196</v>
      </c>
      <c r="I6" s="52">
        <v>0</v>
      </c>
    </row>
    <row r="7" s="31" customFormat="1" spans="1:9">
      <c r="A7" s="45">
        <v>513</v>
      </c>
      <c r="B7" s="45" t="s">
        <v>209</v>
      </c>
      <c r="C7" s="47">
        <v>14398</v>
      </c>
      <c r="D7" s="46" t="s">
        <v>210</v>
      </c>
      <c r="E7" s="42" t="s">
        <v>193</v>
      </c>
      <c r="F7" s="46" t="s">
        <v>194</v>
      </c>
      <c r="G7" s="48" t="s">
        <v>205</v>
      </c>
      <c r="H7" s="49" t="s">
        <v>196</v>
      </c>
      <c r="I7" s="52">
        <v>0</v>
      </c>
    </row>
    <row r="8" s="31" customFormat="1" spans="1:9">
      <c r="A8" s="45">
        <v>102565</v>
      </c>
      <c r="B8" s="46" t="s">
        <v>211</v>
      </c>
      <c r="C8" s="47">
        <v>14457</v>
      </c>
      <c r="D8" s="46" t="s">
        <v>212</v>
      </c>
      <c r="E8" s="42" t="s">
        <v>193</v>
      </c>
      <c r="F8" s="46" t="s">
        <v>194</v>
      </c>
      <c r="G8" s="48" t="s">
        <v>205</v>
      </c>
      <c r="H8" s="49" t="s">
        <v>196</v>
      </c>
      <c r="I8" s="52">
        <v>0</v>
      </c>
    </row>
    <row r="9" s="31" customFormat="1" spans="1:9">
      <c r="A9" s="45">
        <v>108277</v>
      </c>
      <c r="B9" s="46" t="s">
        <v>213</v>
      </c>
      <c r="C9" s="47">
        <v>14394</v>
      </c>
      <c r="D9" s="46" t="s">
        <v>214</v>
      </c>
      <c r="E9" s="42" t="s">
        <v>193</v>
      </c>
      <c r="F9" s="46" t="s">
        <v>194</v>
      </c>
      <c r="G9" s="48" t="s">
        <v>205</v>
      </c>
      <c r="H9" s="49" t="s">
        <v>196</v>
      </c>
      <c r="I9" s="52">
        <v>0</v>
      </c>
    </row>
    <row r="10" s="31" customFormat="1" spans="1:9">
      <c r="A10" s="45">
        <v>106865</v>
      </c>
      <c r="B10" s="46" t="s">
        <v>215</v>
      </c>
      <c r="C10" s="47">
        <v>14471</v>
      </c>
      <c r="D10" s="46" t="s">
        <v>216</v>
      </c>
      <c r="E10" s="42" t="s">
        <v>193</v>
      </c>
      <c r="F10" s="46" t="s">
        <v>194</v>
      </c>
      <c r="G10" s="48" t="s">
        <v>208</v>
      </c>
      <c r="H10" s="49" t="s">
        <v>196</v>
      </c>
      <c r="I10" s="52">
        <v>0</v>
      </c>
    </row>
    <row r="11" s="31" customFormat="1" spans="1:9">
      <c r="A11" s="45">
        <v>515</v>
      </c>
      <c r="B11" s="46" t="s">
        <v>217</v>
      </c>
      <c r="C11" s="47">
        <v>14361</v>
      </c>
      <c r="D11" s="46" t="s">
        <v>218</v>
      </c>
      <c r="E11" s="42" t="s">
        <v>193</v>
      </c>
      <c r="F11" s="46" t="s">
        <v>194</v>
      </c>
      <c r="G11" s="48" t="s">
        <v>219</v>
      </c>
      <c r="H11" s="49" t="s">
        <v>196</v>
      </c>
      <c r="I11" s="52">
        <v>0</v>
      </c>
    </row>
    <row r="12" s="31" customFormat="1" spans="1:9">
      <c r="A12" s="45">
        <v>307</v>
      </c>
      <c r="B12" s="46" t="s">
        <v>220</v>
      </c>
      <c r="C12" s="47">
        <v>12469</v>
      </c>
      <c r="D12" s="46" t="s">
        <v>221</v>
      </c>
      <c r="E12" s="42" t="s">
        <v>204</v>
      </c>
      <c r="F12" s="46" t="s">
        <v>194</v>
      </c>
      <c r="G12" s="48" t="s">
        <v>222</v>
      </c>
      <c r="H12" s="49" t="s">
        <v>196</v>
      </c>
      <c r="I12" s="52">
        <v>-50</v>
      </c>
    </row>
    <row r="13" s="31" customFormat="1" spans="1:9">
      <c r="A13" s="45">
        <v>737</v>
      </c>
      <c r="B13" s="46" t="s">
        <v>223</v>
      </c>
      <c r="C13" s="47">
        <v>11642</v>
      </c>
      <c r="D13" s="46" t="s">
        <v>224</v>
      </c>
      <c r="E13" s="42" t="s">
        <v>204</v>
      </c>
      <c r="F13" s="46" t="s">
        <v>194</v>
      </c>
      <c r="G13" s="48" t="s">
        <v>225</v>
      </c>
      <c r="H13" s="49" t="s">
        <v>196</v>
      </c>
      <c r="I13" s="52">
        <v>-50</v>
      </c>
    </row>
    <row r="14" s="31" customFormat="1" spans="1:9">
      <c r="A14" s="45">
        <v>108277</v>
      </c>
      <c r="B14" s="46" t="s">
        <v>213</v>
      </c>
      <c r="C14" s="47">
        <v>13186</v>
      </c>
      <c r="D14" s="46" t="s">
        <v>226</v>
      </c>
      <c r="E14" s="42" t="s">
        <v>204</v>
      </c>
      <c r="F14" s="46" t="s">
        <v>194</v>
      </c>
      <c r="G14" s="48" t="s">
        <v>205</v>
      </c>
      <c r="H14" s="49" t="s">
        <v>196</v>
      </c>
      <c r="I14" s="52">
        <v>-50</v>
      </c>
    </row>
    <row r="15" s="31" customFormat="1" spans="1:9">
      <c r="A15" s="45">
        <v>307</v>
      </c>
      <c r="B15" s="46" t="s">
        <v>220</v>
      </c>
      <c r="C15" s="47">
        <v>14408</v>
      </c>
      <c r="D15" s="46" t="s">
        <v>227</v>
      </c>
      <c r="E15" s="42" t="s">
        <v>193</v>
      </c>
      <c r="F15" s="46" t="s">
        <v>194</v>
      </c>
      <c r="G15" s="48" t="s">
        <v>222</v>
      </c>
      <c r="H15" s="49" t="s">
        <v>196</v>
      </c>
      <c r="I15" s="52">
        <v>0</v>
      </c>
    </row>
    <row r="16" s="31" customFormat="1" spans="1:9">
      <c r="A16" s="45">
        <v>752</v>
      </c>
      <c r="B16" s="46" t="s">
        <v>228</v>
      </c>
      <c r="C16" s="47">
        <v>14415</v>
      </c>
      <c r="D16" s="46" t="s">
        <v>229</v>
      </c>
      <c r="E16" s="42" t="s">
        <v>193</v>
      </c>
      <c r="F16" s="46" t="s">
        <v>194</v>
      </c>
      <c r="G16" s="48" t="s">
        <v>205</v>
      </c>
      <c r="H16" s="49" t="s">
        <v>196</v>
      </c>
      <c r="I16" s="52">
        <v>0</v>
      </c>
    </row>
    <row r="17" s="31" customFormat="1" spans="1:9">
      <c r="A17" s="45">
        <v>712</v>
      </c>
      <c r="B17" s="46" t="s">
        <v>230</v>
      </c>
      <c r="C17" s="47">
        <v>14440</v>
      </c>
      <c r="D17" s="46" t="s">
        <v>231</v>
      </c>
      <c r="E17" s="42" t="s">
        <v>193</v>
      </c>
      <c r="F17" s="46" t="s">
        <v>194</v>
      </c>
      <c r="G17" s="48" t="s">
        <v>225</v>
      </c>
      <c r="H17" s="49" t="s">
        <v>196</v>
      </c>
      <c r="I17" s="52">
        <v>0</v>
      </c>
    </row>
    <row r="18" s="31" customFormat="1" spans="1:9">
      <c r="A18" s="45">
        <v>371</v>
      </c>
      <c r="B18" s="46" t="s">
        <v>232</v>
      </c>
      <c r="C18" s="47">
        <v>11388</v>
      </c>
      <c r="D18" s="46" t="s">
        <v>233</v>
      </c>
      <c r="E18" s="42" t="s">
        <v>204</v>
      </c>
      <c r="F18" s="46" t="s">
        <v>194</v>
      </c>
      <c r="G18" s="48" t="s">
        <v>234</v>
      </c>
      <c r="H18" s="49" t="s">
        <v>196</v>
      </c>
      <c r="I18" s="52">
        <v>-50</v>
      </c>
    </row>
    <row r="19" s="31" customFormat="1" spans="1:9">
      <c r="A19" s="45">
        <v>307</v>
      </c>
      <c r="B19" s="46" t="s">
        <v>220</v>
      </c>
      <c r="C19" s="47">
        <v>14862</v>
      </c>
      <c r="D19" s="46" t="s">
        <v>235</v>
      </c>
      <c r="E19" s="42" t="s">
        <v>193</v>
      </c>
      <c r="F19" s="46" t="s">
        <v>194</v>
      </c>
      <c r="G19" s="48" t="s">
        <v>222</v>
      </c>
      <c r="H19" s="49" t="s">
        <v>196</v>
      </c>
      <c r="I19" s="52">
        <v>0</v>
      </c>
    </row>
    <row r="20" s="31" customFormat="1" spans="1:9">
      <c r="A20" s="45">
        <v>112888</v>
      </c>
      <c r="B20" s="46" t="s">
        <v>135</v>
      </c>
      <c r="C20" s="47">
        <v>14365</v>
      </c>
      <c r="D20" s="46" t="s">
        <v>236</v>
      </c>
      <c r="E20" s="42" t="s">
        <v>193</v>
      </c>
      <c r="F20" s="46" t="s">
        <v>194</v>
      </c>
      <c r="G20" s="48" t="s">
        <v>237</v>
      </c>
      <c r="H20" s="50">
        <f>VLOOKUP(C$1:C$65536,[1]参考人员记录!$C:$H,6,0)</f>
        <v>92</v>
      </c>
      <c r="I20" s="52">
        <v>0</v>
      </c>
    </row>
    <row r="21" s="31" customFormat="1" spans="1:9">
      <c r="A21" s="45">
        <v>513</v>
      </c>
      <c r="B21" s="45" t="s">
        <v>209</v>
      </c>
      <c r="C21" s="47">
        <v>14376</v>
      </c>
      <c r="D21" s="46" t="s">
        <v>238</v>
      </c>
      <c r="E21" s="42" t="s">
        <v>193</v>
      </c>
      <c r="F21" s="46" t="s">
        <v>194</v>
      </c>
      <c r="G21" s="48" t="s">
        <v>205</v>
      </c>
      <c r="H21" s="50">
        <v>92</v>
      </c>
      <c r="I21" s="52">
        <v>0</v>
      </c>
    </row>
    <row r="22" s="31" customFormat="1" spans="1:9">
      <c r="A22" s="45">
        <v>723</v>
      </c>
      <c r="B22" s="45" t="s">
        <v>239</v>
      </c>
      <c r="C22" s="47">
        <v>12516</v>
      </c>
      <c r="D22" s="46" t="s">
        <v>240</v>
      </c>
      <c r="E22" s="42" t="s">
        <v>204</v>
      </c>
      <c r="F22" s="46" t="s">
        <v>194</v>
      </c>
      <c r="G22" s="48" t="s">
        <v>219</v>
      </c>
      <c r="H22" s="50">
        <f>VLOOKUP(C$1:C$65536,[1]参考人员记录!$C:$H,6,0)</f>
        <v>92</v>
      </c>
      <c r="I22" s="52">
        <v>-4</v>
      </c>
    </row>
    <row r="23" s="31" customFormat="1" spans="1:9">
      <c r="A23" s="45">
        <v>113833</v>
      </c>
      <c r="B23" s="46" t="s">
        <v>241</v>
      </c>
      <c r="C23" s="47">
        <v>11624</v>
      </c>
      <c r="D23" s="46" t="s">
        <v>242</v>
      </c>
      <c r="E23" s="42" t="s">
        <v>204</v>
      </c>
      <c r="F23" s="46" t="s">
        <v>194</v>
      </c>
      <c r="G23" s="48" t="s">
        <v>195</v>
      </c>
      <c r="H23" s="50">
        <f>VLOOKUP(C$1:C$65536,[1]参考人员记录!$C:$H,6,0)</f>
        <v>92</v>
      </c>
      <c r="I23" s="52">
        <v>-4</v>
      </c>
    </row>
    <row r="24" s="31" customFormat="1" spans="1:9">
      <c r="A24" s="45">
        <v>357</v>
      </c>
      <c r="B24" s="46" t="s">
        <v>243</v>
      </c>
      <c r="C24" s="47">
        <v>6814</v>
      </c>
      <c r="D24" s="46" t="s">
        <v>244</v>
      </c>
      <c r="E24" s="42" t="s">
        <v>204</v>
      </c>
      <c r="F24" s="46" t="s">
        <v>194</v>
      </c>
      <c r="G24" s="48" t="s">
        <v>195</v>
      </c>
      <c r="H24" s="50">
        <f>VLOOKUP(C$1:C$65536,[1]参考人员记录!$C:$H,6,0)</f>
        <v>92</v>
      </c>
      <c r="I24" s="52">
        <v>-4</v>
      </c>
    </row>
    <row r="25" s="31" customFormat="1" spans="1:9">
      <c r="A25" s="45">
        <v>750</v>
      </c>
      <c r="B25" s="46" t="s">
        <v>245</v>
      </c>
      <c r="C25" s="47">
        <v>12254</v>
      </c>
      <c r="D25" s="46" t="s">
        <v>246</v>
      </c>
      <c r="E25" s="42" t="s">
        <v>204</v>
      </c>
      <c r="F25" s="46" t="s">
        <v>194</v>
      </c>
      <c r="G25" s="48" t="s">
        <v>225</v>
      </c>
      <c r="H25" s="50">
        <f>VLOOKUP(C$1:C$65536,[1]参考人员记录!$C:$H,6,0)</f>
        <v>92</v>
      </c>
      <c r="I25" s="52">
        <v>-4</v>
      </c>
    </row>
    <row r="26" s="31" customFormat="1" spans="1:9">
      <c r="A26" s="45">
        <v>341</v>
      </c>
      <c r="B26" s="46" t="s">
        <v>247</v>
      </c>
      <c r="C26" s="47">
        <v>4450</v>
      </c>
      <c r="D26" s="46" t="s">
        <v>248</v>
      </c>
      <c r="E26" s="42" t="s">
        <v>204</v>
      </c>
      <c r="F26" s="46" t="s">
        <v>194</v>
      </c>
      <c r="G26" s="48" t="s">
        <v>249</v>
      </c>
      <c r="H26" s="50">
        <v>92</v>
      </c>
      <c r="I26" s="52">
        <v>-4</v>
      </c>
    </row>
    <row r="27" s="31" customFormat="1" spans="1:9">
      <c r="A27" s="45">
        <v>117184</v>
      </c>
      <c r="B27" s="46" t="s">
        <v>250</v>
      </c>
      <c r="C27" s="47">
        <v>11769</v>
      </c>
      <c r="D27" s="46" t="s">
        <v>251</v>
      </c>
      <c r="E27" s="42" t="s">
        <v>204</v>
      </c>
      <c r="F27" s="46" t="s">
        <v>194</v>
      </c>
      <c r="G27" s="48" t="s">
        <v>219</v>
      </c>
      <c r="H27" s="50">
        <f>VLOOKUP(C$1:C$65536,[1]参考人员记录!$C:$H,6,0)</f>
        <v>92</v>
      </c>
      <c r="I27" s="52">
        <v>-4</v>
      </c>
    </row>
    <row r="28" s="31" customFormat="1" spans="1:9">
      <c r="A28" s="45">
        <v>116482</v>
      </c>
      <c r="B28" s="46" t="s">
        <v>252</v>
      </c>
      <c r="C28" s="47">
        <v>14455</v>
      </c>
      <c r="D28" s="46" t="s">
        <v>253</v>
      </c>
      <c r="E28" s="42" t="s">
        <v>193</v>
      </c>
      <c r="F28" s="46" t="s">
        <v>194</v>
      </c>
      <c r="G28" s="48" t="s">
        <v>201</v>
      </c>
      <c r="H28" s="50">
        <v>92</v>
      </c>
      <c r="I28" s="52">
        <v>0</v>
      </c>
    </row>
    <row r="29" s="31" customFormat="1" spans="1:9">
      <c r="A29" s="45">
        <v>341</v>
      </c>
      <c r="B29" s="46" t="s">
        <v>247</v>
      </c>
      <c r="C29" s="47">
        <v>14248</v>
      </c>
      <c r="D29" s="46" t="s">
        <v>254</v>
      </c>
      <c r="E29" s="42" t="s">
        <v>204</v>
      </c>
      <c r="F29" s="46" t="s">
        <v>194</v>
      </c>
      <c r="G29" s="48" t="s">
        <v>249</v>
      </c>
      <c r="H29" s="50">
        <f>VLOOKUP(C$1:C$65536,[1]参考人员记录!$C:$H,6,0)</f>
        <v>92</v>
      </c>
      <c r="I29" s="52">
        <v>-4</v>
      </c>
    </row>
    <row r="30" s="31" customFormat="1" spans="1:9">
      <c r="A30" s="45">
        <v>349</v>
      </c>
      <c r="B30" s="45" t="s">
        <v>255</v>
      </c>
      <c r="C30" s="47">
        <v>14389</v>
      </c>
      <c r="D30" s="46" t="s">
        <v>256</v>
      </c>
      <c r="E30" s="42" t="s">
        <v>193</v>
      </c>
      <c r="F30" s="46" t="s">
        <v>194</v>
      </c>
      <c r="G30" s="48" t="s">
        <v>208</v>
      </c>
      <c r="H30" s="50">
        <f>VLOOKUP(C$1:C$65536,[1]参考人员记录!$C:$H,6,0)</f>
        <v>92</v>
      </c>
      <c r="I30" s="52">
        <v>0</v>
      </c>
    </row>
    <row r="31" s="31" customFormat="1" spans="1:9">
      <c r="A31" s="45">
        <v>341</v>
      </c>
      <c r="B31" s="46" t="s">
        <v>247</v>
      </c>
      <c r="C31" s="47">
        <v>13230</v>
      </c>
      <c r="D31" s="46" t="s">
        <v>257</v>
      </c>
      <c r="E31" s="42" t="s">
        <v>204</v>
      </c>
      <c r="F31" s="46" t="s">
        <v>194</v>
      </c>
      <c r="G31" s="48" t="s">
        <v>249</v>
      </c>
      <c r="H31" s="50">
        <v>92</v>
      </c>
      <c r="I31" s="52">
        <v>-4</v>
      </c>
    </row>
    <row r="32" s="31" customFormat="1" spans="1:9">
      <c r="A32" s="45">
        <v>115971</v>
      </c>
      <c r="B32" s="46" t="s">
        <v>258</v>
      </c>
      <c r="C32" s="47">
        <v>7707</v>
      </c>
      <c r="D32" s="46" t="s">
        <v>259</v>
      </c>
      <c r="E32" s="42" t="s">
        <v>204</v>
      </c>
      <c r="F32" s="46" t="s">
        <v>194</v>
      </c>
      <c r="G32" s="48" t="s">
        <v>219</v>
      </c>
      <c r="H32" s="50">
        <v>92</v>
      </c>
      <c r="I32" s="52">
        <v>-4</v>
      </c>
    </row>
    <row r="33" s="31" customFormat="1" spans="1:9">
      <c r="A33" s="45">
        <v>709</v>
      </c>
      <c r="B33" s="46" t="s">
        <v>260</v>
      </c>
      <c r="C33" s="47">
        <v>14729</v>
      </c>
      <c r="D33" s="46" t="s">
        <v>261</v>
      </c>
      <c r="E33" s="42" t="s">
        <v>204</v>
      </c>
      <c r="F33" s="46" t="s">
        <v>194</v>
      </c>
      <c r="G33" s="48" t="s">
        <v>205</v>
      </c>
      <c r="H33" s="50">
        <v>92</v>
      </c>
      <c r="I33" s="52">
        <v>-4</v>
      </c>
    </row>
    <row r="34" s="31" customFormat="1" spans="1:9">
      <c r="A34" s="45">
        <v>117184</v>
      </c>
      <c r="B34" s="46" t="s">
        <v>250</v>
      </c>
      <c r="C34" s="47">
        <v>12848</v>
      </c>
      <c r="D34" s="46" t="s">
        <v>262</v>
      </c>
      <c r="E34" s="42" t="s">
        <v>204</v>
      </c>
      <c r="F34" s="46" t="s">
        <v>194</v>
      </c>
      <c r="G34" s="48" t="s">
        <v>219</v>
      </c>
      <c r="H34" s="50">
        <f>VLOOKUP(C$1:C$65536,[1]参考人员记录!$C:$H,6,0)</f>
        <v>92</v>
      </c>
      <c r="I34" s="52">
        <v>-4</v>
      </c>
    </row>
    <row r="35" s="31" customFormat="1" spans="1:9">
      <c r="A35" s="45">
        <v>104429</v>
      </c>
      <c r="B35" s="46" t="s">
        <v>197</v>
      </c>
      <c r="C35" s="47">
        <v>13161</v>
      </c>
      <c r="D35" s="46" t="s">
        <v>263</v>
      </c>
      <c r="E35" s="42" t="s">
        <v>204</v>
      </c>
      <c r="F35" s="46" t="s">
        <v>194</v>
      </c>
      <c r="G35" s="48" t="s">
        <v>195</v>
      </c>
      <c r="H35" s="50">
        <v>92</v>
      </c>
      <c r="I35" s="52">
        <v>-4</v>
      </c>
    </row>
    <row r="36" s="31" customFormat="1" spans="1:9">
      <c r="A36" s="45">
        <v>113023</v>
      </c>
      <c r="B36" s="46" t="s">
        <v>139</v>
      </c>
      <c r="C36" s="47">
        <v>14420</v>
      </c>
      <c r="D36" s="46" t="s">
        <v>264</v>
      </c>
      <c r="E36" s="42" t="s">
        <v>193</v>
      </c>
      <c r="F36" s="46" t="s">
        <v>194</v>
      </c>
      <c r="G36" s="48" t="s">
        <v>237</v>
      </c>
      <c r="H36" s="50">
        <f>VLOOKUP(C$1:C$65536,[1]参考人员记录!$C:$H,6,0)</f>
        <v>92</v>
      </c>
      <c r="I36" s="52">
        <v>0</v>
      </c>
    </row>
    <row r="37" s="31" customFormat="1" spans="1:9">
      <c r="A37" s="45">
        <v>117184</v>
      </c>
      <c r="B37" s="46" t="s">
        <v>250</v>
      </c>
      <c r="C37" s="47">
        <v>12845</v>
      </c>
      <c r="D37" s="46" t="s">
        <v>265</v>
      </c>
      <c r="E37" s="42" t="s">
        <v>204</v>
      </c>
      <c r="F37" s="46" t="s">
        <v>194</v>
      </c>
      <c r="G37" s="48" t="s">
        <v>219</v>
      </c>
      <c r="H37" s="50">
        <f>VLOOKUP(C$1:C$65536,[1]参考人员记录!$C:$H,6,0)</f>
        <v>92</v>
      </c>
      <c r="I37" s="52">
        <v>-4</v>
      </c>
    </row>
    <row r="38" s="31" customFormat="1" spans="1:9">
      <c r="A38" s="45">
        <v>105910</v>
      </c>
      <c r="B38" s="46" t="s">
        <v>266</v>
      </c>
      <c r="C38" s="47">
        <v>12949</v>
      </c>
      <c r="D38" s="46" t="s">
        <v>267</v>
      </c>
      <c r="E38" s="42" t="s">
        <v>204</v>
      </c>
      <c r="F38" s="46" t="s">
        <v>194</v>
      </c>
      <c r="G38" s="48" t="s">
        <v>225</v>
      </c>
      <c r="H38" s="50">
        <v>92</v>
      </c>
      <c r="I38" s="52">
        <v>-4</v>
      </c>
    </row>
    <row r="39" s="31" customFormat="1" spans="1:9">
      <c r="A39" s="45">
        <v>118074</v>
      </c>
      <c r="B39" s="46" t="s">
        <v>81</v>
      </c>
      <c r="C39" s="47">
        <v>13144</v>
      </c>
      <c r="D39" s="46" t="s">
        <v>268</v>
      </c>
      <c r="E39" s="42" t="s">
        <v>204</v>
      </c>
      <c r="F39" s="46" t="s">
        <v>194</v>
      </c>
      <c r="G39" s="48" t="s">
        <v>201</v>
      </c>
      <c r="H39" s="50">
        <f>VLOOKUP(C$1:C$65536,[1]参考人员记录!$C:$H,6,0)</f>
        <v>92</v>
      </c>
      <c r="I39" s="52">
        <v>-4</v>
      </c>
    </row>
    <row r="40" s="31" customFormat="1" spans="1:9">
      <c r="A40" s="45">
        <v>118951</v>
      </c>
      <c r="B40" s="46" t="s">
        <v>269</v>
      </c>
      <c r="C40" s="47">
        <v>12932</v>
      </c>
      <c r="D40" s="46" t="s">
        <v>270</v>
      </c>
      <c r="E40" s="42" t="s">
        <v>204</v>
      </c>
      <c r="F40" s="46" t="s">
        <v>194</v>
      </c>
      <c r="G40" s="48" t="s">
        <v>237</v>
      </c>
      <c r="H40" s="50">
        <f>VLOOKUP(C$1:C$65536,[1]参考人员记录!$C:$H,6,0)</f>
        <v>92</v>
      </c>
      <c r="I40" s="52">
        <v>-4</v>
      </c>
    </row>
    <row r="41" s="31" customFormat="1" spans="1:9">
      <c r="A41" s="45">
        <v>117310</v>
      </c>
      <c r="B41" s="46" t="s">
        <v>271</v>
      </c>
      <c r="C41" s="47">
        <v>10949</v>
      </c>
      <c r="D41" s="46" t="s">
        <v>272</v>
      </c>
      <c r="E41" s="42" t="s">
        <v>204</v>
      </c>
      <c r="F41" s="46" t="s">
        <v>194</v>
      </c>
      <c r="G41" s="48" t="s">
        <v>225</v>
      </c>
      <c r="H41" s="50">
        <f>VLOOKUP(C$1:C$65536,[1]参考人员记录!$C:$H,6,0)</f>
        <v>92</v>
      </c>
      <c r="I41" s="52">
        <v>-4</v>
      </c>
    </row>
    <row r="42" s="31" customFormat="1" spans="1:9">
      <c r="A42" s="45">
        <v>54</v>
      </c>
      <c r="B42" s="45" t="s">
        <v>273</v>
      </c>
      <c r="C42" s="47">
        <v>14250</v>
      </c>
      <c r="D42" s="46" t="s">
        <v>274</v>
      </c>
      <c r="E42" s="42" t="s">
        <v>204</v>
      </c>
      <c r="F42" s="46" t="s">
        <v>194</v>
      </c>
      <c r="G42" s="48" t="s">
        <v>275</v>
      </c>
      <c r="H42" s="50">
        <v>92</v>
      </c>
      <c r="I42" s="52">
        <v>-4</v>
      </c>
    </row>
    <row r="43" s="31" customFormat="1" spans="1:9">
      <c r="A43" s="45">
        <v>107728</v>
      </c>
      <c r="B43" s="46" t="s">
        <v>276</v>
      </c>
      <c r="C43" s="47">
        <v>13397</v>
      </c>
      <c r="D43" s="46" t="s">
        <v>277</v>
      </c>
      <c r="E43" s="42" t="s">
        <v>204</v>
      </c>
      <c r="F43" s="46" t="s">
        <v>194</v>
      </c>
      <c r="G43" s="48" t="s">
        <v>234</v>
      </c>
      <c r="H43" s="50">
        <v>92</v>
      </c>
      <c r="I43" s="52">
        <v>-4</v>
      </c>
    </row>
    <row r="44" s="31" customFormat="1" spans="1:9">
      <c r="A44" s="45">
        <v>743</v>
      </c>
      <c r="B44" s="46" t="s">
        <v>278</v>
      </c>
      <c r="C44" s="47">
        <v>13209</v>
      </c>
      <c r="D44" s="46" t="s">
        <v>279</v>
      </c>
      <c r="E44" s="42" t="s">
        <v>204</v>
      </c>
      <c r="F44" s="46" t="s">
        <v>194</v>
      </c>
      <c r="G44" s="48" t="s">
        <v>201</v>
      </c>
      <c r="H44" s="50">
        <v>92</v>
      </c>
      <c r="I44" s="52">
        <v>-4</v>
      </c>
    </row>
    <row r="45" s="31" customFormat="1" spans="1:9">
      <c r="A45" s="45">
        <v>570</v>
      </c>
      <c r="B45" s="45" t="s">
        <v>280</v>
      </c>
      <c r="C45" s="47">
        <v>14311</v>
      </c>
      <c r="D45" s="46" t="s">
        <v>281</v>
      </c>
      <c r="E45" s="42" t="s">
        <v>193</v>
      </c>
      <c r="F45" s="46" t="s">
        <v>194</v>
      </c>
      <c r="G45" s="48" t="s">
        <v>205</v>
      </c>
      <c r="H45" s="50">
        <v>92</v>
      </c>
      <c r="I45" s="52">
        <v>0</v>
      </c>
    </row>
    <row r="46" s="31" customFormat="1" spans="1:9">
      <c r="A46" s="45">
        <v>712</v>
      </c>
      <c r="B46" s="46" t="s">
        <v>230</v>
      </c>
      <c r="C46" s="47">
        <v>8972</v>
      </c>
      <c r="D46" s="46" t="s">
        <v>282</v>
      </c>
      <c r="E46" s="42" t="s">
        <v>204</v>
      </c>
      <c r="F46" s="46" t="s">
        <v>194</v>
      </c>
      <c r="G46" s="48" t="s">
        <v>225</v>
      </c>
      <c r="H46" s="50">
        <v>92</v>
      </c>
      <c r="I46" s="52">
        <v>-4</v>
      </c>
    </row>
    <row r="47" s="31" customFormat="1" spans="1:9">
      <c r="A47" s="45">
        <v>572</v>
      </c>
      <c r="B47" s="46" t="s">
        <v>283</v>
      </c>
      <c r="C47" s="47">
        <v>5457</v>
      </c>
      <c r="D47" s="46" t="s">
        <v>284</v>
      </c>
      <c r="E47" s="42" t="s">
        <v>204</v>
      </c>
      <c r="F47" s="46" t="s">
        <v>194</v>
      </c>
      <c r="G47" s="48" t="s">
        <v>219</v>
      </c>
      <c r="H47" s="50">
        <f>VLOOKUP(C$1:C$65536,[1]参考人员记录!$C:$H,6,0)</f>
        <v>92</v>
      </c>
      <c r="I47" s="52">
        <v>-4</v>
      </c>
    </row>
    <row r="48" s="31" customFormat="1" spans="1:9">
      <c r="A48" s="45">
        <v>740</v>
      </c>
      <c r="B48" s="46" t="s">
        <v>285</v>
      </c>
      <c r="C48" s="47">
        <v>11487</v>
      </c>
      <c r="D48" s="46" t="s">
        <v>286</v>
      </c>
      <c r="E48" s="42" t="s">
        <v>204</v>
      </c>
      <c r="F48" s="46" t="s">
        <v>194</v>
      </c>
      <c r="G48" s="48" t="s">
        <v>201</v>
      </c>
      <c r="H48" s="50">
        <f>VLOOKUP(C$1:C$65536,[1]参考人员记录!$C:$H,6,0)</f>
        <v>92</v>
      </c>
      <c r="I48" s="52">
        <v>-4</v>
      </c>
    </row>
    <row r="49" s="31" customFormat="1" spans="1:9">
      <c r="A49" s="45">
        <v>747</v>
      </c>
      <c r="B49" s="46" t="s">
        <v>287</v>
      </c>
      <c r="C49" s="47">
        <v>11964</v>
      </c>
      <c r="D49" s="46" t="s">
        <v>288</v>
      </c>
      <c r="E49" s="42" t="s">
        <v>204</v>
      </c>
      <c r="F49" s="46" t="s">
        <v>194</v>
      </c>
      <c r="G49" s="48" t="s">
        <v>219</v>
      </c>
      <c r="H49" s="50">
        <f>VLOOKUP(C$1:C$65536,[1]参考人员记录!$C:$H,6,0)</f>
        <v>92</v>
      </c>
      <c r="I49" s="52">
        <v>-4</v>
      </c>
    </row>
    <row r="50" s="31" customFormat="1" spans="1:9">
      <c r="A50" s="45">
        <v>341</v>
      </c>
      <c r="B50" s="46" t="s">
        <v>247</v>
      </c>
      <c r="C50" s="47">
        <v>14064</v>
      </c>
      <c r="D50" s="46" t="s">
        <v>289</v>
      </c>
      <c r="E50" s="42" t="s">
        <v>204</v>
      </c>
      <c r="F50" s="46" t="s">
        <v>194</v>
      </c>
      <c r="G50" s="48" t="s">
        <v>249</v>
      </c>
      <c r="H50" s="50">
        <f>VLOOKUP(C$1:C$65536,[1]参考人员记录!$C:$H,6,0)</f>
        <v>92</v>
      </c>
      <c r="I50" s="52">
        <v>-4</v>
      </c>
    </row>
    <row r="51" s="31" customFormat="1" spans="1:9">
      <c r="A51" s="45">
        <v>513</v>
      </c>
      <c r="B51" s="45" t="s">
        <v>290</v>
      </c>
      <c r="C51" s="47">
        <v>12157</v>
      </c>
      <c r="D51" s="46" t="s">
        <v>291</v>
      </c>
      <c r="E51" s="42" t="s">
        <v>204</v>
      </c>
      <c r="F51" s="46" t="s">
        <v>194</v>
      </c>
      <c r="G51" s="48" t="s">
        <v>205</v>
      </c>
      <c r="H51" s="50">
        <v>92</v>
      </c>
      <c r="I51" s="52">
        <v>-4</v>
      </c>
    </row>
    <row r="52" s="31" customFormat="1" spans="1:9">
      <c r="A52" s="45">
        <v>102564</v>
      </c>
      <c r="B52" s="46" t="s">
        <v>292</v>
      </c>
      <c r="C52" s="47">
        <v>11363</v>
      </c>
      <c r="D52" s="46" t="s">
        <v>293</v>
      </c>
      <c r="E52" s="42" t="s">
        <v>204</v>
      </c>
      <c r="F52" s="46" t="s">
        <v>194</v>
      </c>
      <c r="G52" s="48" t="s">
        <v>249</v>
      </c>
      <c r="H52" s="50">
        <f>VLOOKUP(C$1:C$65536,[1]参考人员记录!$C:$H,6,0)</f>
        <v>92</v>
      </c>
      <c r="I52" s="52">
        <v>-4</v>
      </c>
    </row>
    <row r="53" s="31" customFormat="1" spans="1:9">
      <c r="A53" s="45">
        <v>114844</v>
      </c>
      <c r="B53" s="46" t="s">
        <v>294</v>
      </c>
      <c r="C53" s="47">
        <v>11326</v>
      </c>
      <c r="D53" s="46" t="s">
        <v>295</v>
      </c>
      <c r="E53" s="42" t="s">
        <v>204</v>
      </c>
      <c r="F53" s="46" t="s">
        <v>194</v>
      </c>
      <c r="G53" s="48" t="s">
        <v>208</v>
      </c>
      <c r="H53" s="50">
        <f>VLOOKUP(C$1:C$65536,[1]参考人员记录!$C:$H,6,0)</f>
        <v>92</v>
      </c>
      <c r="I53" s="52">
        <v>-4</v>
      </c>
    </row>
    <row r="54" s="31" customFormat="1" spans="1:9">
      <c r="A54" s="45">
        <v>115971</v>
      </c>
      <c r="B54" s="46" t="s">
        <v>258</v>
      </c>
      <c r="C54" s="47">
        <v>12847</v>
      </c>
      <c r="D54" s="46" t="s">
        <v>296</v>
      </c>
      <c r="E54" s="42" t="s">
        <v>204</v>
      </c>
      <c r="F54" s="46" t="s">
        <v>194</v>
      </c>
      <c r="G54" s="48" t="s">
        <v>219</v>
      </c>
      <c r="H54" s="50">
        <v>92</v>
      </c>
      <c r="I54" s="52">
        <v>-4</v>
      </c>
    </row>
    <row r="55" s="31" customFormat="1" spans="1:9">
      <c r="A55" s="45">
        <v>727</v>
      </c>
      <c r="B55" s="46" t="s">
        <v>297</v>
      </c>
      <c r="C55" s="47">
        <v>8060</v>
      </c>
      <c r="D55" s="46" t="s">
        <v>298</v>
      </c>
      <c r="E55" s="42" t="s">
        <v>204</v>
      </c>
      <c r="F55" s="46" t="s">
        <v>194</v>
      </c>
      <c r="G55" s="48" t="s">
        <v>205</v>
      </c>
      <c r="H55" s="50">
        <v>92</v>
      </c>
      <c r="I55" s="52">
        <v>-4</v>
      </c>
    </row>
    <row r="56" s="31" customFormat="1" spans="1:9">
      <c r="A56" s="45">
        <v>582</v>
      </c>
      <c r="B56" s="46" t="s">
        <v>299</v>
      </c>
      <c r="C56" s="47">
        <v>4444</v>
      </c>
      <c r="D56" s="46" t="s">
        <v>300</v>
      </c>
      <c r="E56" s="42" t="s">
        <v>204</v>
      </c>
      <c r="F56" s="46" t="s">
        <v>194</v>
      </c>
      <c r="G56" s="48" t="s">
        <v>195</v>
      </c>
      <c r="H56" s="50">
        <f>VLOOKUP(C$1:C$65536,[1]参考人员记录!$C:$H,6,0)</f>
        <v>92</v>
      </c>
      <c r="I56" s="52">
        <v>-4</v>
      </c>
    </row>
    <row r="57" s="31" customFormat="1" spans="1:9">
      <c r="A57" s="45">
        <v>112415</v>
      </c>
      <c r="B57" s="46" t="s">
        <v>301</v>
      </c>
      <c r="C57" s="47">
        <v>11880</v>
      </c>
      <c r="D57" s="46" t="s">
        <v>302</v>
      </c>
      <c r="E57" s="42" t="s">
        <v>204</v>
      </c>
      <c r="F57" s="46" t="s">
        <v>194</v>
      </c>
      <c r="G57" s="48" t="s">
        <v>205</v>
      </c>
      <c r="H57" s="50">
        <f>VLOOKUP(C$1:C$65536,[1]参考人员记录!$C:$H,6,0)</f>
        <v>92</v>
      </c>
      <c r="I57" s="52">
        <v>-4</v>
      </c>
    </row>
    <row r="58" s="31" customFormat="1" spans="1:9">
      <c r="A58" s="45">
        <v>730</v>
      </c>
      <c r="B58" s="46" t="s">
        <v>303</v>
      </c>
      <c r="C58" s="47">
        <v>14368</v>
      </c>
      <c r="D58" s="46" t="s">
        <v>304</v>
      </c>
      <c r="E58" s="42" t="s">
        <v>193</v>
      </c>
      <c r="F58" s="46" t="s">
        <v>194</v>
      </c>
      <c r="G58" s="48" t="s">
        <v>205</v>
      </c>
      <c r="H58" s="50">
        <v>92</v>
      </c>
      <c r="I58" s="52">
        <v>0</v>
      </c>
    </row>
    <row r="59" s="31" customFormat="1" spans="1:9">
      <c r="A59" s="45">
        <v>748</v>
      </c>
      <c r="B59" s="46" t="s">
        <v>305</v>
      </c>
      <c r="C59" s="47">
        <v>11903</v>
      </c>
      <c r="D59" s="46" t="s">
        <v>306</v>
      </c>
      <c r="E59" s="42" t="s">
        <v>204</v>
      </c>
      <c r="F59" s="46" t="s">
        <v>194</v>
      </c>
      <c r="G59" s="48" t="s">
        <v>249</v>
      </c>
      <c r="H59" s="50">
        <v>92</v>
      </c>
      <c r="I59" s="52">
        <v>-4</v>
      </c>
    </row>
    <row r="60" s="31" customFormat="1" spans="1:9">
      <c r="A60" s="45">
        <v>106569</v>
      </c>
      <c r="B60" s="46" t="s">
        <v>307</v>
      </c>
      <c r="C60" s="47">
        <v>13148</v>
      </c>
      <c r="D60" s="46" t="s">
        <v>308</v>
      </c>
      <c r="E60" s="42" t="s">
        <v>204</v>
      </c>
      <c r="F60" s="46" t="s">
        <v>194</v>
      </c>
      <c r="G60" s="48" t="s">
        <v>205</v>
      </c>
      <c r="H60" s="50">
        <f>VLOOKUP(C$1:C$65536,[1]参考人员记录!$C:$H,6,0)</f>
        <v>92</v>
      </c>
      <c r="I60" s="52">
        <v>-4</v>
      </c>
    </row>
    <row r="61" s="31" customFormat="1" spans="1:9">
      <c r="A61" s="45">
        <v>347</v>
      </c>
      <c r="B61" s="46" t="s">
        <v>309</v>
      </c>
      <c r="C61" s="47">
        <v>12528</v>
      </c>
      <c r="D61" s="46" t="s">
        <v>310</v>
      </c>
      <c r="E61" s="42" t="s">
        <v>204</v>
      </c>
      <c r="F61" s="46" t="s">
        <v>194</v>
      </c>
      <c r="G61" s="48" t="s">
        <v>195</v>
      </c>
      <c r="H61" s="50">
        <v>92</v>
      </c>
      <c r="I61" s="52">
        <v>-4</v>
      </c>
    </row>
    <row r="62" s="31" customFormat="1" spans="1:9">
      <c r="A62" s="45">
        <v>371</v>
      </c>
      <c r="B62" s="46" t="s">
        <v>232</v>
      </c>
      <c r="C62" s="47">
        <v>9112</v>
      </c>
      <c r="D62" s="46" t="s">
        <v>311</v>
      </c>
      <c r="E62" s="42" t="s">
        <v>204</v>
      </c>
      <c r="F62" s="46" t="s">
        <v>194</v>
      </c>
      <c r="G62" s="48" t="s">
        <v>234</v>
      </c>
      <c r="H62" s="50">
        <f>VLOOKUP(C$1:C$65536,[1]参考人员记录!$C:$H,6,0)</f>
        <v>92</v>
      </c>
      <c r="I62" s="52">
        <v>-4</v>
      </c>
    </row>
    <row r="63" s="31" customFormat="1" spans="1:9">
      <c r="A63" s="45">
        <v>307</v>
      </c>
      <c r="B63" s="46" t="s">
        <v>220</v>
      </c>
      <c r="C63" s="47">
        <v>14448</v>
      </c>
      <c r="D63" s="46" t="s">
        <v>312</v>
      </c>
      <c r="E63" s="42" t="s">
        <v>193</v>
      </c>
      <c r="F63" s="46" t="s">
        <v>194</v>
      </c>
      <c r="G63" s="48" t="s">
        <v>222</v>
      </c>
      <c r="H63" s="50">
        <f>VLOOKUP(C$1:C$65536,[1]参考人员记录!$C:$H,6,0)</f>
        <v>92</v>
      </c>
      <c r="I63" s="52">
        <v>0</v>
      </c>
    </row>
    <row r="64" s="31" customFormat="1" spans="1:9">
      <c r="A64" s="45">
        <v>738</v>
      </c>
      <c r="B64" s="45" t="s">
        <v>313</v>
      </c>
      <c r="C64" s="47">
        <v>5698</v>
      </c>
      <c r="D64" s="46" t="s">
        <v>314</v>
      </c>
      <c r="E64" s="42" t="s">
        <v>204</v>
      </c>
      <c r="F64" s="46" t="s">
        <v>194</v>
      </c>
      <c r="G64" s="48" t="s">
        <v>315</v>
      </c>
      <c r="H64" s="50">
        <f>VLOOKUP(C$1:C$65536,[1]参考人员记录!$C:$H,6,0)</f>
        <v>92</v>
      </c>
      <c r="I64" s="52">
        <v>-4</v>
      </c>
    </row>
    <row r="65" s="31" customFormat="1" spans="1:9">
      <c r="A65" s="45">
        <v>111400</v>
      </c>
      <c r="B65" s="46" t="s">
        <v>316</v>
      </c>
      <c r="C65" s="47">
        <v>7645</v>
      </c>
      <c r="D65" s="46" t="s">
        <v>317</v>
      </c>
      <c r="E65" s="42" t="s">
        <v>204</v>
      </c>
      <c r="F65" s="46" t="s">
        <v>194</v>
      </c>
      <c r="G65" s="48" t="s">
        <v>249</v>
      </c>
      <c r="H65" s="50">
        <f>VLOOKUP(C$1:C$65536,[1]参考人员记录!$C:$H,6,0)</f>
        <v>92</v>
      </c>
      <c r="I65" s="52">
        <v>-4</v>
      </c>
    </row>
    <row r="66" s="31" customFormat="1" spans="1:9">
      <c r="A66" s="45">
        <v>102565</v>
      </c>
      <c r="B66" s="46" t="s">
        <v>211</v>
      </c>
      <c r="C66" s="47">
        <v>14401</v>
      </c>
      <c r="D66" s="46" t="s">
        <v>318</v>
      </c>
      <c r="E66" s="42" t="s">
        <v>193</v>
      </c>
      <c r="F66" s="46" t="s">
        <v>194</v>
      </c>
      <c r="G66" s="48" t="s">
        <v>205</v>
      </c>
      <c r="H66" s="50">
        <f>VLOOKUP(C$1:C$65536,[1]参考人员记录!$C:$H,6,0)</f>
        <v>92</v>
      </c>
      <c r="I66" s="52">
        <v>0</v>
      </c>
    </row>
    <row r="67" s="31" customFormat="1" spans="1:9">
      <c r="A67" s="45">
        <v>112888</v>
      </c>
      <c r="B67" s="46" t="s">
        <v>135</v>
      </c>
      <c r="C67" s="47">
        <v>14716</v>
      </c>
      <c r="D67" s="46" t="s">
        <v>319</v>
      </c>
      <c r="E67" s="42" t="s">
        <v>320</v>
      </c>
      <c r="F67" s="46" t="s">
        <v>194</v>
      </c>
      <c r="G67" s="48" t="s">
        <v>237</v>
      </c>
      <c r="H67" s="50">
        <f>VLOOKUP(C$1:C$65536,[1]参考人员记录!$C:$H,6,0)</f>
        <v>92</v>
      </c>
      <c r="I67" s="52">
        <v>-4</v>
      </c>
    </row>
    <row r="68" s="31" customFormat="1" spans="1:9">
      <c r="A68" s="45">
        <v>517</v>
      </c>
      <c r="B68" s="46" t="s">
        <v>321</v>
      </c>
      <c r="C68" s="47">
        <v>14704</v>
      </c>
      <c r="D68" s="46" t="s">
        <v>322</v>
      </c>
      <c r="E68" s="42" t="s">
        <v>204</v>
      </c>
      <c r="F68" s="46" t="s">
        <v>194</v>
      </c>
      <c r="G68" s="48" t="s">
        <v>208</v>
      </c>
      <c r="H68" s="50">
        <f>VLOOKUP(C$1:C$65536,[1]参考人员记录!$C:$H,6,0)</f>
        <v>92</v>
      </c>
      <c r="I68" s="52">
        <v>-4</v>
      </c>
    </row>
    <row r="69" s="31" customFormat="1" spans="1:9">
      <c r="A69" s="45">
        <v>114286</v>
      </c>
      <c r="B69" s="46" t="s">
        <v>323</v>
      </c>
      <c r="C69" s="47">
        <v>14433</v>
      </c>
      <c r="D69" s="46" t="s">
        <v>324</v>
      </c>
      <c r="E69" s="42" t="s">
        <v>193</v>
      </c>
      <c r="F69" s="46" t="s">
        <v>194</v>
      </c>
      <c r="G69" s="48" t="s">
        <v>195</v>
      </c>
      <c r="H69" s="50">
        <f>VLOOKUP(C$1:C$65536,[1]参考人员记录!$C:$H,6,0)</f>
        <v>88</v>
      </c>
      <c r="I69" s="52">
        <v>0</v>
      </c>
    </row>
    <row r="70" s="31" customFormat="1" spans="1:9">
      <c r="A70" s="45">
        <v>111400</v>
      </c>
      <c r="B70" s="46" t="s">
        <v>316</v>
      </c>
      <c r="C70" s="47">
        <v>13702</v>
      </c>
      <c r="D70" s="46" t="s">
        <v>325</v>
      </c>
      <c r="E70" s="42" t="s">
        <v>204</v>
      </c>
      <c r="F70" s="46" t="s">
        <v>194</v>
      </c>
      <c r="G70" s="48" t="s">
        <v>249</v>
      </c>
      <c r="H70" s="50">
        <f>VLOOKUP(C$1:C$65536,[1]参考人员记录!$C:$H,6,0)</f>
        <v>88</v>
      </c>
      <c r="I70" s="52">
        <v>-8</v>
      </c>
    </row>
    <row r="71" s="31" customFormat="1" spans="1:9">
      <c r="A71" s="45">
        <v>349</v>
      </c>
      <c r="B71" s="45" t="s">
        <v>326</v>
      </c>
      <c r="C71" s="47">
        <v>5844</v>
      </c>
      <c r="D71" s="46" t="s">
        <v>327</v>
      </c>
      <c r="E71" s="42" t="s">
        <v>204</v>
      </c>
      <c r="F71" s="46" t="s">
        <v>194</v>
      </c>
      <c r="G71" s="48" t="s">
        <v>208</v>
      </c>
      <c r="H71" s="50">
        <v>88</v>
      </c>
      <c r="I71" s="52">
        <v>-8</v>
      </c>
    </row>
    <row r="72" s="31" customFormat="1" spans="1:9">
      <c r="A72" s="45">
        <v>341</v>
      </c>
      <c r="B72" s="46" t="s">
        <v>247</v>
      </c>
      <c r="C72" s="47">
        <v>11372</v>
      </c>
      <c r="D72" s="46" t="s">
        <v>328</v>
      </c>
      <c r="E72" s="42" t="s">
        <v>204</v>
      </c>
      <c r="F72" s="46" t="s">
        <v>194</v>
      </c>
      <c r="G72" s="48" t="s">
        <v>249</v>
      </c>
      <c r="H72" s="50">
        <v>88</v>
      </c>
      <c r="I72" s="52">
        <v>-8</v>
      </c>
    </row>
    <row r="73" s="31" customFormat="1" spans="1:9">
      <c r="A73" s="45">
        <v>116482</v>
      </c>
      <c r="B73" s="46" t="s">
        <v>252</v>
      </c>
      <c r="C73" s="47">
        <v>14402</v>
      </c>
      <c r="D73" s="46" t="s">
        <v>329</v>
      </c>
      <c r="E73" s="42" t="s">
        <v>193</v>
      </c>
      <c r="F73" s="46" t="s">
        <v>194</v>
      </c>
      <c r="G73" s="48" t="s">
        <v>201</v>
      </c>
      <c r="H73" s="50">
        <v>88</v>
      </c>
      <c r="I73" s="52">
        <v>0</v>
      </c>
    </row>
    <row r="74" s="31" customFormat="1" spans="1:9">
      <c r="A74" s="45">
        <v>341</v>
      </c>
      <c r="B74" s="46" t="s">
        <v>247</v>
      </c>
      <c r="C74" s="47">
        <v>12535</v>
      </c>
      <c r="D74" s="46" t="s">
        <v>330</v>
      </c>
      <c r="E74" s="42" t="s">
        <v>204</v>
      </c>
      <c r="F74" s="46" t="s">
        <v>194</v>
      </c>
      <c r="G74" s="48" t="s">
        <v>249</v>
      </c>
      <c r="H74" s="50">
        <v>88</v>
      </c>
      <c r="I74" s="52">
        <v>-8</v>
      </c>
    </row>
    <row r="75" s="31" customFormat="1" spans="1:9">
      <c r="A75" s="45">
        <v>308</v>
      </c>
      <c r="B75" s="45" t="s">
        <v>331</v>
      </c>
      <c r="C75" s="47">
        <v>12515</v>
      </c>
      <c r="D75" s="46" t="s">
        <v>332</v>
      </c>
      <c r="E75" s="42" t="s">
        <v>204</v>
      </c>
      <c r="F75" s="46" t="s">
        <v>194</v>
      </c>
      <c r="G75" s="48" t="s">
        <v>208</v>
      </c>
      <c r="H75" s="50">
        <f>VLOOKUP(C$1:C$65536,[1]参考人员记录!$C:$H,6,0)</f>
        <v>88</v>
      </c>
      <c r="I75" s="52">
        <v>-8</v>
      </c>
    </row>
    <row r="76" s="31" customFormat="1" spans="1:9">
      <c r="A76" s="45">
        <v>105751</v>
      </c>
      <c r="B76" s="46" t="s">
        <v>333</v>
      </c>
      <c r="C76" s="47">
        <v>14390</v>
      </c>
      <c r="D76" s="46" t="s">
        <v>334</v>
      </c>
      <c r="E76" s="42" t="s">
        <v>193</v>
      </c>
      <c r="F76" s="46" t="s">
        <v>194</v>
      </c>
      <c r="G76" s="48" t="s">
        <v>225</v>
      </c>
      <c r="H76" s="50">
        <v>88</v>
      </c>
      <c r="I76" s="52">
        <v>0</v>
      </c>
    </row>
    <row r="77" s="31" customFormat="1" spans="1:9">
      <c r="A77" s="45">
        <v>716</v>
      </c>
      <c r="B77" s="46" t="s">
        <v>335</v>
      </c>
      <c r="C77" s="47">
        <v>14338</v>
      </c>
      <c r="D77" s="46" t="s">
        <v>336</v>
      </c>
      <c r="E77" s="42" t="s">
        <v>204</v>
      </c>
      <c r="F77" s="46" t="s">
        <v>194</v>
      </c>
      <c r="G77" s="48" t="s">
        <v>337</v>
      </c>
      <c r="H77" s="50">
        <f>VLOOKUP(C$1:C$65536,[1]参考人员记录!$C:$H,6,0)</f>
        <v>88</v>
      </c>
      <c r="I77" s="52">
        <v>-8</v>
      </c>
    </row>
    <row r="78" s="31" customFormat="1" spans="1:9">
      <c r="A78" s="45">
        <v>515</v>
      </c>
      <c r="B78" s="46" t="s">
        <v>217</v>
      </c>
      <c r="C78" s="47">
        <v>7917</v>
      </c>
      <c r="D78" s="46" t="s">
        <v>338</v>
      </c>
      <c r="E78" s="42" t="s">
        <v>204</v>
      </c>
      <c r="F78" s="46" t="s">
        <v>194</v>
      </c>
      <c r="G78" s="48" t="s">
        <v>219</v>
      </c>
      <c r="H78" s="50">
        <v>88</v>
      </c>
      <c r="I78" s="52">
        <v>-8</v>
      </c>
    </row>
    <row r="79" s="31" customFormat="1" spans="1:9">
      <c r="A79" s="45">
        <v>113833</v>
      </c>
      <c r="B79" s="46" t="s">
        <v>241</v>
      </c>
      <c r="C79" s="47">
        <v>13296</v>
      </c>
      <c r="D79" s="46" t="s">
        <v>339</v>
      </c>
      <c r="E79" s="42" t="s">
        <v>204</v>
      </c>
      <c r="F79" s="46" t="s">
        <v>194</v>
      </c>
      <c r="G79" s="48" t="s">
        <v>195</v>
      </c>
      <c r="H79" s="50">
        <f>VLOOKUP(C$1:C$65536,[1]参考人员记录!$C:$H,6,0)</f>
        <v>88</v>
      </c>
      <c r="I79" s="52">
        <v>-8</v>
      </c>
    </row>
    <row r="80" s="31" customFormat="1" spans="1:9">
      <c r="A80" s="45">
        <v>727</v>
      </c>
      <c r="B80" s="46" t="s">
        <v>297</v>
      </c>
      <c r="C80" s="47">
        <v>14149</v>
      </c>
      <c r="D80" s="46" t="s">
        <v>340</v>
      </c>
      <c r="E80" s="42" t="s">
        <v>204</v>
      </c>
      <c r="F80" s="46" t="s">
        <v>194</v>
      </c>
      <c r="G80" s="48" t="s">
        <v>205</v>
      </c>
      <c r="H80" s="50">
        <v>88</v>
      </c>
      <c r="I80" s="52">
        <v>-8</v>
      </c>
    </row>
    <row r="81" s="31" customFormat="1" spans="1:9">
      <c r="A81" s="45">
        <v>120844</v>
      </c>
      <c r="B81" s="46" t="s">
        <v>341</v>
      </c>
      <c r="C81" s="47">
        <v>9328</v>
      </c>
      <c r="D81" s="46" t="s">
        <v>342</v>
      </c>
      <c r="E81" s="42" t="s">
        <v>204</v>
      </c>
      <c r="F81" s="46" t="s">
        <v>194</v>
      </c>
      <c r="G81" s="48" t="s">
        <v>237</v>
      </c>
      <c r="H81" s="50">
        <f>VLOOKUP(C$1:C$65536,[1]参考人员记录!$C:$H,6,0)</f>
        <v>88</v>
      </c>
      <c r="I81" s="52">
        <v>-8</v>
      </c>
    </row>
    <row r="82" s="31" customFormat="1" spans="1:9">
      <c r="A82" s="45">
        <v>112415</v>
      </c>
      <c r="B82" s="46" t="s">
        <v>301</v>
      </c>
      <c r="C82" s="47">
        <v>14473</v>
      </c>
      <c r="D82" s="46" t="s">
        <v>343</v>
      </c>
      <c r="E82" s="42" t="s">
        <v>193</v>
      </c>
      <c r="F82" s="46" t="s">
        <v>194</v>
      </c>
      <c r="G82" s="48" t="s">
        <v>205</v>
      </c>
      <c r="H82" s="50">
        <v>88</v>
      </c>
      <c r="I82" s="52">
        <v>0</v>
      </c>
    </row>
    <row r="83" s="31" customFormat="1" spans="1:9">
      <c r="A83" s="45">
        <v>732</v>
      </c>
      <c r="B83" s="46" t="s">
        <v>344</v>
      </c>
      <c r="C83" s="47">
        <v>13482</v>
      </c>
      <c r="D83" s="46" t="s">
        <v>345</v>
      </c>
      <c r="E83" s="42" t="s">
        <v>204</v>
      </c>
      <c r="F83" s="46" t="s">
        <v>194</v>
      </c>
      <c r="G83" s="48" t="s">
        <v>337</v>
      </c>
      <c r="H83" s="50">
        <f>VLOOKUP(C$1:C$65536,[1]参考人员记录!$C:$H,6,0)</f>
        <v>88</v>
      </c>
      <c r="I83" s="52">
        <v>-8</v>
      </c>
    </row>
    <row r="84" s="31" customFormat="1" spans="1:9">
      <c r="A84" s="45">
        <v>748</v>
      </c>
      <c r="B84" s="46" t="s">
        <v>305</v>
      </c>
      <c r="C84" s="47">
        <v>6537</v>
      </c>
      <c r="D84" s="46" t="s">
        <v>346</v>
      </c>
      <c r="E84" s="42" t="s">
        <v>204</v>
      </c>
      <c r="F84" s="46" t="s">
        <v>194</v>
      </c>
      <c r="G84" s="48" t="s">
        <v>249</v>
      </c>
      <c r="H84" s="50">
        <v>88</v>
      </c>
      <c r="I84" s="52">
        <v>-8</v>
      </c>
    </row>
    <row r="85" s="31" customFormat="1" spans="1:9">
      <c r="A85" s="45">
        <v>732</v>
      </c>
      <c r="B85" s="46" t="s">
        <v>344</v>
      </c>
      <c r="C85" s="47">
        <v>9138</v>
      </c>
      <c r="D85" s="46" t="s">
        <v>347</v>
      </c>
      <c r="E85" s="42" t="s">
        <v>204</v>
      </c>
      <c r="F85" s="46" t="s">
        <v>194</v>
      </c>
      <c r="G85" s="48" t="s">
        <v>337</v>
      </c>
      <c r="H85" s="50">
        <v>88</v>
      </c>
      <c r="I85" s="52">
        <v>-8</v>
      </c>
    </row>
    <row r="86" s="31" customFormat="1" spans="1:9">
      <c r="A86" s="45">
        <v>114069</v>
      </c>
      <c r="B86" s="46" t="s">
        <v>348</v>
      </c>
      <c r="C86" s="47">
        <v>14007</v>
      </c>
      <c r="D86" s="46" t="s">
        <v>349</v>
      </c>
      <c r="E86" s="42" t="s">
        <v>204</v>
      </c>
      <c r="F86" s="46" t="s">
        <v>194</v>
      </c>
      <c r="G86" s="48" t="s">
        <v>225</v>
      </c>
      <c r="H86" s="50">
        <f>VLOOKUP(C$1:C$65536,[1]参考人员记录!$C:$H,6,0)</f>
        <v>88</v>
      </c>
      <c r="I86" s="52">
        <v>-8</v>
      </c>
    </row>
    <row r="87" s="31" customFormat="1" spans="1:9">
      <c r="A87" s="45">
        <v>104429</v>
      </c>
      <c r="B87" s="46" t="s">
        <v>197</v>
      </c>
      <c r="C87" s="47">
        <v>14392</v>
      </c>
      <c r="D87" s="46" t="s">
        <v>350</v>
      </c>
      <c r="E87" s="42" t="s">
        <v>193</v>
      </c>
      <c r="F87" s="46" t="s">
        <v>194</v>
      </c>
      <c r="G87" s="48" t="s">
        <v>195</v>
      </c>
      <c r="H87" s="50">
        <v>84</v>
      </c>
      <c r="I87" s="52">
        <v>0</v>
      </c>
    </row>
    <row r="88" s="31" customFormat="1" spans="1:9">
      <c r="A88" s="45">
        <v>116919</v>
      </c>
      <c r="B88" s="46" t="s">
        <v>351</v>
      </c>
      <c r="C88" s="47">
        <v>14282</v>
      </c>
      <c r="D88" s="46" t="s">
        <v>352</v>
      </c>
      <c r="E88" s="42" t="s">
        <v>204</v>
      </c>
      <c r="F88" s="46" t="s">
        <v>194</v>
      </c>
      <c r="G88" s="48" t="s">
        <v>219</v>
      </c>
      <c r="H88" s="50">
        <v>84</v>
      </c>
      <c r="I88" s="52">
        <v>-12</v>
      </c>
    </row>
    <row r="89" s="31" customFormat="1" spans="1:9">
      <c r="A89" s="45">
        <v>720</v>
      </c>
      <c r="B89" s="46" t="s">
        <v>353</v>
      </c>
      <c r="C89" s="47">
        <v>11142</v>
      </c>
      <c r="D89" s="46" t="s">
        <v>354</v>
      </c>
      <c r="E89" s="42" t="s">
        <v>204</v>
      </c>
      <c r="F89" s="46" t="s">
        <v>194</v>
      </c>
      <c r="G89" s="48" t="s">
        <v>355</v>
      </c>
      <c r="H89" s="50">
        <v>84</v>
      </c>
      <c r="I89" s="52">
        <v>-12</v>
      </c>
    </row>
    <row r="90" s="31" customFormat="1" spans="1:9">
      <c r="A90" s="45">
        <v>744</v>
      </c>
      <c r="B90" s="45" t="s">
        <v>356</v>
      </c>
      <c r="C90" s="47">
        <v>11333</v>
      </c>
      <c r="D90" s="46" t="s">
        <v>357</v>
      </c>
      <c r="E90" s="42" t="s">
        <v>204</v>
      </c>
      <c r="F90" s="46" t="s">
        <v>194</v>
      </c>
      <c r="G90" s="48" t="s">
        <v>219</v>
      </c>
      <c r="H90" s="50">
        <f>VLOOKUP(C$1:C$65536,[1]参考人员记录!$C:$H,6,0)</f>
        <v>84</v>
      </c>
      <c r="I90" s="52">
        <v>-12</v>
      </c>
    </row>
    <row r="91" s="31" customFormat="1" spans="1:9">
      <c r="A91" s="45">
        <v>108656</v>
      </c>
      <c r="B91" s="46" t="s">
        <v>358</v>
      </c>
      <c r="C91" s="47">
        <v>8489</v>
      </c>
      <c r="D91" s="46" t="s">
        <v>359</v>
      </c>
      <c r="E91" s="42" t="s">
        <v>204</v>
      </c>
      <c r="F91" s="46" t="s">
        <v>194</v>
      </c>
      <c r="G91" s="48" t="s">
        <v>234</v>
      </c>
      <c r="H91" s="50">
        <f>VLOOKUP(C$1:C$65536,[1]参考人员记录!$C:$H,6,0)</f>
        <v>84</v>
      </c>
      <c r="I91" s="52">
        <v>-12</v>
      </c>
    </row>
    <row r="92" s="31" customFormat="1" spans="1:9">
      <c r="A92" s="45">
        <v>119263</v>
      </c>
      <c r="B92" s="46" t="s">
        <v>360</v>
      </c>
      <c r="C92" s="47">
        <v>12718</v>
      </c>
      <c r="D92" s="46" t="s">
        <v>361</v>
      </c>
      <c r="E92" s="42" t="s">
        <v>204</v>
      </c>
      <c r="F92" s="46" t="s">
        <v>194</v>
      </c>
      <c r="G92" s="48" t="s">
        <v>205</v>
      </c>
      <c r="H92" s="50">
        <f>VLOOKUP(C$1:C$65536,[1]参考人员记录!$C:$H,6,0)</f>
        <v>84</v>
      </c>
      <c r="I92" s="52">
        <v>-12</v>
      </c>
    </row>
    <row r="93" s="31" customFormat="1" spans="1:9">
      <c r="A93" s="45">
        <v>740</v>
      </c>
      <c r="B93" s="46" t="s">
        <v>285</v>
      </c>
      <c r="C93" s="47">
        <v>9749</v>
      </c>
      <c r="D93" s="46" t="s">
        <v>362</v>
      </c>
      <c r="E93" s="42" t="s">
        <v>204</v>
      </c>
      <c r="F93" s="46" t="s">
        <v>194</v>
      </c>
      <c r="G93" s="48" t="s">
        <v>201</v>
      </c>
      <c r="H93" s="50">
        <f>VLOOKUP(C$1:C$65536,[1]参考人员记录!$C:$H,6,0)</f>
        <v>84</v>
      </c>
      <c r="I93" s="52">
        <v>-12</v>
      </c>
    </row>
    <row r="94" s="31" customFormat="1" spans="1:9">
      <c r="A94" s="45">
        <v>391</v>
      </c>
      <c r="B94" s="46" t="s">
        <v>206</v>
      </c>
      <c r="C94" s="47">
        <v>9308</v>
      </c>
      <c r="D94" s="46" t="s">
        <v>363</v>
      </c>
      <c r="E94" s="42" t="s">
        <v>204</v>
      </c>
      <c r="F94" s="46" t="s">
        <v>194</v>
      </c>
      <c r="G94" s="48" t="s">
        <v>208</v>
      </c>
      <c r="H94" s="50">
        <v>84</v>
      </c>
      <c r="I94" s="52">
        <v>-12</v>
      </c>
    </row>
    <row r="95" s="31" customFormat="1" spans="1:9">
      <c r="A95" s="45">
        <v>114844</v>
      </c>
      <c r="B95" s="46" t="s">
        <v>294</v>
      </c>
      <c r="C95" s="47">
        <v>13061</v>
      </c>
      <c r="D95" s="46" t="s">
        <v>364</v>
      </c>
      <c r="E95" s="42" t="s">
        <v>204</v>
      </c>
      <c r="F95" s="46" t="s">
        <v>194</v>
      </c>
      <c r="G95" s="48" t="s">
        <v>208</v>
      </c>
      <c r="H95" s="50">
        <v>84</v>
      </c>
      <c r="I95" s="52">
        <v>-12</v>
      </c>
    </row>
    <row r="96" s="31" customFormat="1" spans="1:9">
      <c r="A96" s="45">
        <v>117491</v>
      </c>
      <c r="B96" s="46" t="s">
        <v>54</v>
      </c>
      <c r="C96" s="47">
        <v>12909</v>
      </c>
      <c r="D96" s="46" t="s">
        <v>365</v>
      </c>
      <c r="E96" s="42" t="s">
        <v>204</v>
      </c>
      <c r="F96" s="46" t="s">
        <v>194</v>
      </c>
      <c r="G96" s="48" t="s">
        <v>205</v>
      </c>
      <c r="H96" s="50">
        <f>VLOOKUP(C$1:C$65536,[1]参考人员记录!$C:$H,6,0)</f>
        <v>84</v>
      </c>
      <c r="I96" s="52">
        <v>-12</v>
      </c>
    </row>
    <row r="97" s="31" customFormat="1" spans="1:9">
      <c r="A97" s="45">
        <v>111064</v>
      </c>
      <c r="B97" s="46" t="s">
        <v>366</v>
      </c>
      <c r="C97" s="47">
        <v>11490</v>
      </c>
      <c r="D97" s="46" t="s">
        <v>367</v>
      </c>
      <c r="E97" s="42" t="s">
        <v>204</v>
      </c>
      <c r="F97" s="46" t="s">
        <v>194</v>
      </c>
      <c r="G97" s="48" t="s">
        <v>237</v>
      </c>
      <c r="H97" s="50">
        <f>VLOOKUP(C$1:C$65536,[1]参考人员记录!$C:$H,6,0)</f>
        <v>84</v>
      </c>
      <c r="I97" s="52">
        <v>-12</v>
      </c>
    </row>
    <row r="98" s="31" customFormat="1" spans="1:9">
      <c r="A98" s="45">
        <v>515</v>
      </c>
      <c r="B98" s="46" t="s">
        <v>217</v>
      </c>
      <c r="C98" s="47">
        <v>12623</v>
      </c>
      <c r="D98" s="46" t="s">
        <v>368</v>
      </c>
      <c r="E98" s="42" t="s">
        <v>204</v>
      </c>
      <c r="F98" s="46" t="s">
        <v>194</v>
      </c>
      <c r="G98" s="48" t="s">
        <v>219</v>
      </c>
      <c r="H98" s="50">
        <f>VLOOKUP(C$1:C$65536,[1]参考人员记录!$C:$H,6,0)</f>
        <v>84</v>
      </c>
      <c r="I98" s="52">
        <v>-12</v>
      </c>
    </row>
    <row r="99" s="31" customFormat="1" spans="1:9">
      <c r="A99" s="45">
        <v>750</v>
      </c>
      <c r="B99" s="46" t="s">
        <v>245</v>
      </c>
      <c r="C99" s="47">
        <v>14423</v>
      </c>
      <c r="D99" s="46" t="s">
        <v>369</v>
      </c>
      <c r="E99" s="42" t="s">
        <v>193</v>
      </c>
      <c r="F99" s="46" t="s">
        <v>194</v>
      </c>
      <c r="G99" s="48" t="s">
        <v>225</v>
      </c>
      <c r="H99" s="50">
        <f>VLOOKUP(C$1:C$65536,[1]参考人员记录!$C:$H,6,0)</f>
        <v>84</v>
      </c>
      <c r="I99" s="52">
        <v>0</v>
      </c>
    </row>
    <row r="100" s="31" customFormat="1" spans="1:9">
      <c r="A100" s="45">
        <v>103199</v>
      </c>
      <c r="B100" s="46" t="s">
        <v>202</v>
      </c>
      <c r="C100" s="47">
        <v>12504</v>
      </c>
      <c r="D100" s="46" t="s">
        <v>370</v>
      </c>
      <c r="E100" s="42" t="s">
        <v>204</v>
      </c>
      <c r="F100" s="46" t="s">
        <v>194</v>
      </c>
      <c r="G100" s="48" t="s">
        <v>205</v>
      </c>
      <c r="H100" s="50">
        <v>80</v>
      </c>
      <c r="I100" s="52">
        <v>-16</v>
      </c>
    </row>
    <row r="101" s="31" customFormat="1" spans="1:9">
      <c r="A101" s="45">
        <v>112888</v>
      </c>
      <c r="B101" s="46" t="s">
        <v>135</v>
      </c>
      <c r="C101" s="47">
        <v>14393</v>
      </c>
      <c r="D101" s="46" t="s">
        <v>371</v>
      </c>
      <c r="E101" s="42" t="s">
        <v>193</v>
      </c>
      <c r="F101" s="46" t="s">
        <v>194</v>
      </c>
      <c r="G101" s="48" t="s">
        <v>237</v>
      </c>
      <c r="H101" s="50">
        <f>VLOOKUP(C$1:C$65536,[1]参考人员记录!$C:$H,6,0)</f>
        <v>80</v>
      </c>
      <c r="I101" s="52">
        <v>0</v>
      </c>
    </row>
    <row r="102" s="31" customFormat="1" spans="1:9">
      <c r="A102" s="45">
        <v>111400</v>
      </c>
      <c r="B102" s="46" t="s">
        <v>316</v>
      </c>
      <c r="C102" s="47">
        <v>11483</v>
      </c>
      <c r="D102" s="46" t="s">
        <v>372</v>
      </c>
      <c r="E102" s="42" t="s">
        <v>204</v>
      </c>
      <c r="F102" s="46" t="s">
        <v>194</v>
      </c>
      <c r="G102" s="48" t="s">
        <v>249</v>
      </c>
      <c r="H102" s="50">
        <f>VLOOKUP(C$1:C$65536,[1]参考人员记录!$C:$H,6,0)</f>
        <v>80</v>
      </c>
      <c r="I102" s="52">
        <v>-16</v>
      </c>
    </row>
    <row r="103" s="31" customFormat="1" spans="1:9">
      <c r="A103" s="45">
        <v>744</v>
      </c>
      <c r="B103" s="45" t="s">
        <v>356</v>
      </c>
      <c r="C103" s="47">
        <v>5519</v>
      </c>
      <c r="D103" s="46" t="s">
        <v>373</v>
      </c>
      <c r="E103" s="42" t="s">
        <v>204</v>
      </c>
      <c r="F103" s="46" t="s">
        <v>194</v>
      </c>
      <c r="G103" s="48" t="s">
        <v>219</v>
      </c>
      <c r="H103" s="50">
        <f>VLOOKUP(C$1:C$65536,[1]参考人员记录!$C:$H,6,0)</f>
        <v>80</v>
      </c>
      <c r="I103" s="52">
        <v>-16</v>
      </c>
    </row>
    <row r="104" s="31" customFormat="1" spans="1:9">
      <c r="A104" s="45">
        <v>365</v>
      </c>
      <c r="B104" s="45" t="s">
        <v>374</v>
      </c>
      <c r="C104" s="47">
        <v>14466</v>
      </c>
      <c r="D104" s="46" t="s">
        <v>375</v>
      </c>
      <c r="E104" s="42" t="s">
        <v>193</v>
      </c>
      <c r="F104" s="46" t="s">
        <v>194</v>
      </c>
      <c r="G104" s="48" t="s">
        <v>195</v>
      </c>
      <c r="H104" s="50">
        <f>VLOOKUP(C$1:C$65536,[1]参考人员记录!$C:$H,6,0)</f>
        <v>80</v>
      </c>
      <c r="I104" s="52">
        <v>0</v>
      </c>
    </row>
    <row r="105" s="31" customFormat="1" spans="1:9">
      <c r="A105" s="45">
        <v>355</v>
      </c>
      <c r="B105" s="46" t="s">
        <v>376</v>
      </c>
      <c r="C105" s="47">
        <v>12940</v>
      </c>
      <c r="D105" s="46" t="s">
        <v>377</v>
      </c>
      <c r="E105" s="42" t="s">
        <v>204</v>
      </c>
      <c r="F105" s="46" t="s">
        <v>194</v>
      </c>
      <c r="G105" s="48" t="s">
        <v>219</v>
      </c>
      <c r="H105" s="50">
        <v>80</v>
      </c>
      <c r="I105" s="52">
        <v>-16</v>
      </c>
    </row>
    <row r="106" s="31" customFormat="1" spans="1:9">
      <c r="A106" s="45">
        <v>745</v>
      </c>
      <c r="B106" s="46" t="s">
        <v>378</v>
      </c>
      <c r="C106" s="47">
        <v>13282</v>
      </c>
      <c r="D106" s="46" t="s">
        <v>379</v>
      </c>
      <c r="E106" s="42" t="s">
        <v>204</v>
      </c>
      <c r="F106" s="46" t="s">
        <v>194</v>
      </c>
      <c r="G106" s="48" t="s">
        <v>195</v>
      </c>
      <c r="H106" s="50">
        <f>VLOOKUP(C$1:C$65536,[1]参考人员记录!$C:$H,6,0)</f>
        <v>80</v>
      </c>
      <c r="I106" s="52">
        <v>-16</v>
      </c>
    </row>
    <row r="107" s="31" customFormat="1" spans="1:9">
      <c r="A107" s="45">
        <v>102565</v>
      </c>
      <c r="B107" s="46" t="s">
        <v>211</v>
      </c>
      <c r="C107" s="47">
        <v>13447</v>
      </c>
      <c r="D107" s="46" t="s">
        <v>380</v>
      </c>
      <c r="E107" s="42" t="s">
        <v>204</v>
      </c>
      <c r="F107" s="46" t="s">
        <v>194</v>
      </c>
      <c r="G107" s="48" t="s">
        <v>205</v>
      </c>
      <c r="H107" s="50">
        <f>VLOOKUP(C$1:C$65536,[1]参考人员记录!$C:$H,6,0)</f>
        <v>80</v>
      </c>
      <c r="I107" s="52">
        <v>-16</v>
      </c>
    </row>
    <row r="108" s="31" customFormat="1" spans="1:9">
      <c r="A108" s="45">
        <v>105910</v>
      </c>
      <c r="B108" s="46" t="s">
        <v>266</v>
      </c>
      <c r="C108" s="47">
        <v>14312</v>
      </c>
      <c r="D108" s="46" t="s">
        <v>381</v>
      </c>
      <c r="E108" s="42" t="s">
        <v>193</v>
      </c>
      <c r="F108" s="46" t="s">
        <v>194</v>
      </c>
      <c r="G108" s="48" t="s">
        <v>225</v>
      </c>
      <c r="H108" s="50">
        <v>76</v>
      </c>
      <c r="I108" s="52">
        <v>0</v>
      </c>
    </row>
    <row r="109" s="31" customFormat="1" spans="1:9">
      <c r="A109" s="45">
        <v>113023</v>
      </c>
      <c r="B109" s="46" t="s">
        <v>139</v>
      </c>
      <c r="C109" s="47">
        <v>14310</v>
      </c>
      <c r="D109" s="46" t="s">
        <v>382</v>
      </c>
      <c r="E109" s="42" t="s">
        <v>193</v>
      </c>
      <c r="F109" s="46" t="s">
        <v>194</v>
      </c>
      <c r="G109" s="48" t="s">
        <v>237</v>
      </c>
      <c r="H109" s="50">
        <v>76</v>
      </c>
      <c r="I109" s="52">
        <v>0</v>
      </c>
    </row>
    <row r="110" s="31" customFormat="1" spans="1:9">
      <c r="A110" s="45">
        <v>106485</v>
      </c>
      <c r="B110" s="46" t="s">
        <v>383</v>
      </c>
      <c r="C110" s="47">
        <v>13136</v>
      </c>
      <c r="D110" s="46" t="s">
        <v>384</v>
      </c>
      <c r="E110" s="42" t="s">
        <v>204</v>
      </c>
      <c r="F110" s="46" t="s">
        <v>194</v>
      </c>
      <c r="G110" s="48" t="s">
        <v>201</v>
      </c>
      <c r="H110" s="50">
        <f>VLOOKUP(C$1:C$65536,[1]参考人员记录!$C:$H,6,0)</f>
        <v>76</v>
      </c>
      <c r="I110" s="52">
        <v>-20</v>
      </c>
    </row>
    <row r="111" s="31" customFormat="1" spans="1:9">
      <c r="A111" s="45">
        <v>107658</v>
      </c>
      <c r="B111" s="46" t="s">
        <v>385</v>
      </c>
      <c r="C111" s="47">
        <v>14861</v>
      </c>
      <c r="D111" s="46" t="s">
        <v>386</v>
      </c>
      <c r="E111" s="42" t="s">
        <v>193</v>
      </c>
      <c r="F111" s="46" t="s">
        <v>194</v>
      </c>
      <c r="G111" s="48" t="s">
        <v>205</v>
      </c>
      <c r="H111" s="50">
        <f>VLOOKUP(C$1:C$65536,[1]参考人员记录!$C:$H,6,0)</f>
        <v>76</v>
      </c>
      <c r="I111" s="52">
        <v>0</v>
      </c>
    </row>
    <row r="112" s="31" customFormat="1" spans="1:9">
      <c r="A112" s="45">
        <v>750</v>
      </c>
      <c r="B112" s="46" t="s">
        <v>245</v>
      </c>
      <c r="C112" s="47">
        <v>14413</v>
      </c>
      <c r="D112" s="46" t="s">
        <v>387</v>
      </c>
      <c r="E112" s="42" t="s">
        <v>193</v>
      </c>
      <c r="F112" s="46" t="s">
        <v>194</v>
      </c>
      <c r="G112" s="48" t="s">
        <v>225</v>
      </c>
      <c r="H112" s="50">
        <f>VLOOKUP(C$1:C$65536,[1]参考人员记录!$C:$H,6,0)</f>
        <v>76</v>
      </c>
      <c r="I112" s="52">
        <v>0</v>
      </c>
    </row>
    <row r="113" s="31" customFormat="1" spans="1:9">
      <c r="A113" s="45">
        <v>105267</v>
      </c>
      <c r="B113" s="46" t="s">
        <v>191</v>
      </c>
      <c r="C113" s="47">
        <v>12497</v>
      </c>
      <c r="D113" s="46" t="s">
        <v>388</v>
      </c>
      <c r="E113" s="42" t="s">
        <v>204</v>
      </c>
      <c r="F113" s="46" t="s">
        <v>194</v>
      </c>
      <c r="G113" s="48" t="s">
        <v>195</v>
      </c>
      <c r="H113" s="50">
        <f>VLOOKUP(C$1:C$65536,[1]参考人员记录!$C:$H,6,0)</f>
        <v>76</v>
      </c>
      <c r="I113" s="52">
        <v>-20</v>
      </c>
    </row>
    <row r="114" s="31" customFormat="1" spans="1:9">
      <c r="A114" s="45">
        <v>103198</v>
      </c>
      <c r="B114" s="46" t="s">
        <v>389</v>
      </c>
      <c r="C114" s="47">
        <v>12505</v>
      </c>
      <c r="D114" s="46" t="s">
        <v>390</v>
      </c>
      <c r="E114" s="42" t="s">
        <v>204</v>
      </c>
      <c r="F114" s="46" t="s">
        <v>194</v>
      </c>
      <c r="G114" s="48" t="s">
        <v>205</v>
      </c>
      <c r="H114" s="50">
        <f>VLOOKUP(C$1:C$65536,[1]参考人员记录!$C:$H,6,0)</f>
        <v>76</v>
      </c>
      <c r="I114" s="52">
        <v>-20</v>
      </c>
    </row>
    <row r="115" s="31" customFormat="1" spans="1:9">
      <c r="A115" s="45">
        <v>114685</v>
      </c>
      <c r="B115" s="46" t="s">
        <v>391</v>
      </c>
      <c r="C115" s="47">
        <v>14468</v>
      </c>
      <c r="D115" s="46" t="s">
        <v>392</v>
      </c>
      <c r="E115" s="42" t="s">
        <v>193</v>
      </c>
      <c r="F115" s="46" t="s">
        <v>194</v>
      </c>
      <c r="G115" s="48" t="s">
        <v>219</v>
      </c>
      <c r="H115" s="50">
        <f>VLOOKUP(C$1:C$65536,[1]参考人员记录!$C:$H,6,0)</f>
        <v>76</v>
      </c>
      <c r="I115" s="52">
        <v>0</v>
      </c>
    </row>
    <row r="116" s="31" customFormat="1" spans="1:9">
      <c r="A116" s="45">
        <v>744</v>
      </c>
      <c r="B116" s="45" t="s">
        <v>356</v>
      </c>
      <c r="C116" s="47">
        <v>14481</v>
      </c>
      <c r="D116" s="46" t="s">
        <v>393</v>
      </c>
      <c r="E116" s="42" t="s">
        <v>193</v>
      </c>
      <c r="F116" s="46" t="s">
        <v>194</v>
      </c>
      <c r="G116" s="48" t="s">
        <v>219</v>
      </c>
      <c r="H116" s="50">
        <v>72</v>
      </c>
      <c r="I116" s="52">
        <v>0</v>
      </c>
    </row>
    <row r="117" s="31" customFormat="1" spans="1:9">
      <c r="A117" s="45">
        <v>571</v>
      </c>
      <c r="B117" s="45" t="s">
        <v>394</v>
      </c>
      <c r="C117" s="47">
        <v>13182</v>
      </c>
      <c r="D117" s="46" t="s">
        <v>395</v>
      </c>
      <c r="E117" s="42" t="s">
        <v>204</v>
      </c>
      <c r="F117" s="46" t="s">
        <v>194</v>
      </c>
      <c r="G117" s="48" t="s">
        <v>225</v>
      </c>
      <c r="H117" s="50">
        <f>VLOOKUP(C$1:C$65536,[1]参考人员记录!$C:$H,6,0)</f>
        <v>72</v>
      </c>
      <c r="I117" s="52">
        <v>-24</v>
      </c>
    </row>
    <row r="118" s="31" customFormat="1" spans="1:9">
      <c r="A118" s="45">
        <v>111064</v>
      </c>
      <c r="B118" s="46" t="s">
        <v>366</v>
      </c>
      <c r="C118" s="47">
        <v>14075</v>
      </c>
      <c r="D118" s="46" t="s">
        <v>396</v>
      </c>
      <c r="E118" s="42" t="s">
        <v>204</v>
      </c>
      <c r="F118" s="46" t="s">
        <v>194</v>
      </c>
      <c r="G118" s="48" t="s">
        <v>237</v>
      </c>
      <c r="H118" s="50">
        <v>72</v>
      </c>
      <c r="I118" s="52">
        <v>-24</v>
      </c>
    </row>
    <row r="119" s="31" customFormat="1" spans="1:9">
      <c r="A119" s="45">
        <v>308</v>
      </c>
      <c r="B119" s="45" t="s">
        <v>331</v>
      </c>
      <c r="C119" s="47">
        <v>14453</v>
      </c>
      <c r="D119" s="46" t="s">
        <v>397</v>
      </c>
      <c r="E119" s="42" t="s">
        <v>193</v>
      </c>
      <c r="F119" s="46" t="s">
        <v>194</v>
      </c>
      <c r="G119" s="48" t="s">
        <v>208</v>
      </c>
      <c r="H119" s="50">
        <f>VLOOKUP(C$1:C$65536,[1]参考人员记录!$C:$H,6,0)</f>
        <v>72</v>
      </c>
      <c r="I119" s="52">
        <v>0</v>
      </c>
    </row>
    <row r="120" s="31" customFormat="1" spans="1:9">
      <c r="A120" s="45">
        <v>105267</v>
      </c>
      <c r="B120" s="46" t="s">
        <v>191</v>
      </c>
      <c r="C120" s="47">
        <v>14364</v>
      </c>
      <c r="D120" s="46" t="s">
        <v>398</v>
      </c>
      <c r="E120" s="42" t="s">
        <v>193</v>
      </c>
      <c r="F120" s="46" t="s">
        <v>194</v>
      </c>
      <c r="G120" s="48" t="s">
        <v>195</v>
      </c>
      <c r="H120" s="50">
        <f>VLOOKUP(C$1:C$65536,[1]参考人员记录!$C:$H,6,0)</f>
        <v>68</v>
      </c>
      <c r="I120" s="52">
        <v>0</v>
      </c>
    </row>
    <row r="121" s="31" customFormat="1" spans="1:9">
      <c r="A121" s="45">
        <v>744</v>
      </c>
      <c r="B121" s="45" t="s">
        <v>356</v>
      </c>
      <c r="C121" s="47">
        <v>12846</v>
      </c>
      <c r="D121" s="46" t="s">
        <v>399</v>
      </c>
      <c r="E121" s="42" t="s">
        <v>204</v>
      </c>
      <c r="F121" s="46" t="s">
        <v>194</v>
      </c>
      <c r="G121" s="48" t="s">
        <v>219</v>
      </c>
      <c r="H121" s="50">
        <v>68</v>
      </c>
      <c r="I121" s="52">
        <v>-28</v>
      </c>
    </row>
    <row r="122" s="31" customFormat="1" spans="1:9">
      <c r="A122" s="45">
        <v>744</v>
      </c>
      <c r="B122" s="45" t="s">
        <v>356</v>
      </c>
      <c r="C122" s="47">
        <v>14474</v>
      </c>
      <c r="D122" s="46" t="s">
        <v>400</v>
      </c>
      <c r="E122" s="42" t="s">
        <v>193</v>
      </c>
      <c r="F122" s="46" t="s">
        <v>194</v>
      </c>
      <c r="G122" s="48" t="s">
        <v>219</v>
      </c>
      <c r="H122" s="50">
        <f>VLOOKUP(C$1:C$65536,[1]参考人员记录!$C:$H,6,0)</f>
        <v>68</v>
      </c>
      <c r="I122" s="52">
        <v>0</v>
      </c>
    </row>
    <row r="123" s="31" customFormat="1" spans="1:9">
      <c r="A123" s="45">
        <v>120844</v>
      </c>
      <c r="B123" s="46" t="s">
        <v>341</v>
      </c>
      <c r="C123" s="47">
        <v>11119</v>
      </c>
      <c r="D123" s="46" t="s">
        <v>401</v>
      </c>
      <c r="E123" s="42" t="s">
        <v>204</v>
      </c>
      <c r="F123" s="46" t="s">
        <v>194</v>
      </c>
      <c r="G123" s="48" t="s">
        <v>237</v>
      </c>
      <c r="H123" s="50">
        <f>VLOOKUP(C$1:C$65536,[1]参考人员记录!$C:$H,6,0)</f>
        <v>68</v>
      </c>
      <c r="I123" s="52">
        <v>-28</v>
      </c>
    </row>
    <row r="124" s="31" customFormat="1" spans="1:9">
      <c r="A124" s="45">
        <v>738</v>
      </c>
      <c r="B124" s="45" t="s">
        <v>313</v>
      </c>
      <c r="C124" s="47">
        <v>6121</v>
      </c>
      <c r="D124" s="46" t="s">
        <v>402</v>
      </c>
      <c r="E124" s="42" t="s">
        <v>204</v>
      </c>
      <c r="F124" s="46" t="s">
        <v>194</v>
      </c>
      <c r="G124" s="48" t="s">
        <v>315</v>
      </c>
      <c r="H124" s="50">
        <f>VLOOKUP(C$1:C$65536,[1]参考人员记录!$C:$H,6,0)</f>
        <v>68</v>
      </c>
      <c r="I124" s="52">
        <v>-28</v>
      </c>
    </row>
    <row r="125" s="31" customFormat="1" spans="1:9">
      <c r="A125" s="45">
        <v>744</v>
      </c>
      <c r="B125" s="45" t="s">
        <v>356</v>
      </c>
      <c r="C125" s="47">
        <v>14400</v>
      </c>
      <c r="D125" s="46" t="s">
        <v>403</v>
      </c>
      <c r="E125" s="42" t="s">
        <v>193</v>
      </c>
      <c r="F125" s="46" t="s">
        <v>194</v>
      </c>
      <c r="G125" s="48" t="s">
        <v>219</v>
      </c>
      <c r="H125" s="50">
        <f>VLOOKUP(C$1:C$65536,[1]参考人员记录!$C:$H,6,0)</f>
        <v>64</v>
      </c>
      <c r="I125" s="52">
        <v>0</v>
      </c>
    </row>
    <row r="126" s="31" customFormat="1" spans="1:9">
      <c r="A126" s="45">
        <v>377</v>
      </c>
      <c r="B126" s="46" t="s">
        <v>404</v>
      </c>
      <c r="C126" s="47">
        <v>14571</v>
      </c>
      <c r="D126" s="46" t="s">
        <v>405</v>
      </c>
      <c r="E126" s="42" t="s">
        <v>193</v>
      </c>
      <c r="F126" s="46" t="s">
        <v>194</v>
      </c>
      <c r="G126" s="48" t="s">
        <v>201</v>
      </c>
      <c r="H126" s="50">
        <v>64</v>
      </c>
      <c r="I126" s="52">
        <v>0</v>
      </c>
    </row>
    <row r="127" s="31" customFormat="1" spans="1:9">
      <c r="A127" s="45">
        <v>573</v>
      </c>
      <c r="B127" s="46" t="s">
        <v>406</v>
      </c>
      <c r="C127" s="47">
        <v>14199</v>
      </c>
      <c r="D127" s="46" t="s">
        <v>407</v>
      </c>
      <c r="E127" s="42" t="s">
        <v>204</v>
      </c>
      <c r="F127" s="46" t="s">
        <v>194</v>
      </c>
      <c r="G127" s="48" t="s">
        <v>201</v>
      </c>
      <c r="H127" s="50">
        <v>60</v>
      </c>
      <c r="I127" s="52">
        <v>-32</v>
      </c>
    </row>
    <row r="128" s="31" customFormat="1" spans="1:9">
      <c r="A128" s="45">
        <v>113299</v>
      </c>
      <c r="B128" s="46" t="s">
        <v>408</v>
      </c>
      <c r="C128" s="47">
        <v>11620</v>
      </c>
      <c r="D128" s="46" t="s">
        <v>409</v>
      </c>
      <c r="E128" s="42" t="s">
        <v>204</v>
      </c>
      <c r="F128" s="46" t="s">
        <v>194</v>
      </c>
      <c r="G128" s="48" t="s">
        <v>237</v>
      </c>
      <c r="H128" s="50">
        <v>60</v>
      </c>
      <c r="I128" s="52">
        <v>-32</v>
      </c>
    </row>
    <row r="129" s="31" customFormat="1" spans="1:9">
      <c r="A129" s="45">
        <v>355</v>
      </c>
      <c r="B129" s="46" t="s">
        <v>376</v>
      </c>
      <c r="C129" s="47">
        <v>14412</v>
      </c>
      <c r="D129" s="46" t="s">
        <v>410</v>
      </c>
      <c r="E129" s="42" t="s">
        <v>193</v>
      </c>
      <c r="F129" s="46" t="s">
        <v>194</v>
      </c>
      <c r="G129" s="48" t="s">
        <v>219</v>
      </c>
      <c r="H129" s="50">
        <f>VLOOKUP(C$1:C$65536,[1]参考人员记录!$C:$H,6,0)</f>
        <v>60</v>
      </c>
      <c r="I129" s="52">
        <v>0</v>
      </c>
    </row>
    <row r="130" s="31" customFormat="1" spans="1:9">
      <c r="A130" s="45">
        <v>750</v>
      </c>
      <c r="B130" s="46" t="s">
        <v>245</v>
      </c>
      <c r="C130" s="47">
        <v>14484</v>
      </c>
      <c r="D130" s="46" t="s">
        <v>411</v>
      </c>
      <c r="E130" s="42" t="s">
        <v>193</v>
      </c>
      <c r="F130" s="46" t="s">
        <v>194</v>
      </c>
      <c r="G130" s="48" t="s">
        <v>225</v>
      </c>
      <c r="H130" s="50">
        <f>VLOOKUP(C$1:C$65536,[1]参考人员记录!$C:$H,6,0)</f>
        <v>60</v>
      </c>
      <c r="I130" s="52">
        <v>0</v>
      </c>
    </row>
    <row r="131" s="31" customFormat="1" spans="1:9">
      <c r="A131" s="45">
        <v>744</v>
      </c>
      <c r="B131" s="45" t="s">
        <v>356</v>
      </c>
      <c r="C131" s="47">
        <v>14359</v>
      </c>
      <c r="D131" s="46" t="s">
        <v>412</v>
      </c>
      <c r="E131" s="42" t="s">
        <v>193</v>
      </c>
      <c r="F131" s="46" t="s">
        <v>194</v>
      </c>
      <c r="G131" s="48" t="s">
        <v>219</v>
      </c>
      <c r="H131" s="50">
        <f>VLOOKUP(C$1:C$65536,[1]参考人员记录!$C:$H,6,0)</f>
        <v>56</v>
      </c>
      <c r="I131" s="52">
        <v>0</v>
      </c>
    </row>
    <row r="132" s="31" customFormat="1" spans="1:9">
      <c r="A132" s="45">
        <v>113299</v>
      </c>
      <c r="B132" s="46" t="s">
        <v>408</v>
      </c>
      <c r="C132" s="47">
        <v>13127</v>
      </c>
      <c r="D132" s="46" t="s">
        <v>413</v>
      </c>
      <c r="E132" s="42" t="s">
        <v>204</v>
      </c>
      <c r="F132" s="46" t="s">
        <v>194</v>
      </c>
      <c r="G132" s="48" t="s">
        <v>237</v>
      </c>
      <c r="H132" s="50">
        <v>52</v>
      </c>
      <c r="I132" s="52">
        <v>-50</v>
      </c>
    </row>
    <row r="133" s="31" customFormat="1" spans="1:9">
      <c r="A133" s="45">
        <v>105910</v>
      </c>
      <c r="B133" s="46" t="s">
        <v>266</v>
      </c>
      <c r="C133" s="47">
        <v>14786</v>
      </c>
      <c r="D133" s="46" t="s">
        <v>414</v>
      </c>
      <c r="E133" s="42" t="s">
        <v>320</v>
      </c>
      <c r="F133" s="46" t="s">
        <v>194</v>
      </c>
      <c r="G133" s="48" t="s">
        <v>225</v>
      </c>
      <c r="H133" s="50">
        <v>48</v>
      </c>
      <c r="I133" s="52">
        <v>-50</v>
      </c>
    </row>
    <row r="134" s="31" customFormat="1" spans="1:9">
      <c r="A134" s="45">
        <v>513</v>
      </c>
      <c r="B134" s="45" t="s">
        <v>290</v>
      </c>
      <c r="C134" s="47">
        <v>14467</v>
      </c>
      <c r="D134" s="46" t="s">
        <v>415</v>
      </c>
      <c r="E134" s="42" t="s">
        <v>193</v>
      </c>
      <c r="F134" s="46" t="s">
        <v>194</v>
      </c>
      <c r="G134" s="48" t="s">
        <v>205</v>
      </c>
      <c r="H134" s="50">
        <f>VLOOKUP(C$1:C$65536,[1]参考人员记录!$C:$H,6,0)</f>
        <v>24</v>
      </c>
      <c r="I134" s="52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I13" sqref="I13"/>
    </sheetView>
  </sheetViews>
  <sheetFormatPr defaultColWidth="9" defaultRowHeight="13.5" outlineLevelCol="6"/>
  <cols>
    <col min="1" max="1" width="10.5" style="29" customWidth="1"/>
    <col min="2" max="2" width="9.125" style="29" customWidth="1"/>
    <col min="3" max="3" width="41.5" style="30" customWidth="1"/>
    <col min="4" max="4" width="8.375" style="29" customWidth="1"/>
    <col min="5" max="5" width="8.375" style="31" customWidth="1"/>
    <col min="6" max="6" width="13.375" style="32" customWidth="1"/>
    <col min="7" max="7" width="19.75" style="33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4" t="s">
        <v>419</v>
      </c>
      <c r="D2" s="22" t="s">
        <v>420</v>
      </c>
      <c r="E2" s="22" t="s">
        <v>421</v>
      </c>
      <c r="F2" s="35" t="s">
        <v>422</v>
      </c>
    </row>
    <row r="3" spans="1:7">
      <c r="A3" s="36">
        <v>752</v>
      </c>
      <c r="B3" s="36" t="s">
        <v>28</v>
      </c>
      <c r="C3" s="37" t="s">
        <v>423</v>
      </c>
      <c r="D3" s="36">
        <v>85</v>
      </c>
      <c r="E3" s="25" t="s">
        <v>424</v>
      </c>
      <c r="F3" s="36">
        <f t="shared" ref="F3:F6" si="0">D3*1.5</f>
        <v>127.5</v>
      </c>
      <c r="G3" s="2" t="s">
        <v>425</v>
      </c>
    </row>
    <row r="4" spans="1:7">
      <c r="A4" s="36">
        <v>570</v>
      </c>
      <c r="B4" s="36" t="s">
        <v>28</v>
      </c>
      <c r="C4" s="37" t="s">
        <v>426</v>
      </c>
      <c r="D4" s="36">
        <v>76</v>
      </c>
      <c r="E4" s="25" t="s">
        <v>424</v>
      </c>
      <c r="F4" s="36">
        <f t="shared" si="0"/>
        <v>114</v>
      </c>
      <c r="G4" s="2"/>
    </row>
    <row r="5" spans="1:7">
      <c r="A5" s="36">
        <v>311</v>
      </c>
      <c r="B5" s="36" t="s">
        <v>28</v>
      </c>
      <c r="C5" s="37" t="s">
        <v>427</v>
      </c>
      <c r="D5" s="36">
        <v>71</v>
      </c>
      <c r="E5" s="25" t="s">
        <v>424</v>
      </c>
      <c r="F5" s="36">
        <f t="shared" si="0"/>
        <v>106.5</v>
      </c>
      <c r="G5" s="2"/>
    </row>
    <row r="6" spans="1:7">
      <c r="A6" s="36">
        <v>102565</v>
      </c>
      <c r="B6" s="36" t="s">
        <v>28</v>
      </c>
      <c r="C6" s="37" t="s">
        <v>428</v>
      </c>
      <c r="D6" s="36">
        <v>70</v>
      </c>
      <c r="E6" s="25" t="s">
        <v>424</v>
      </c>
      <c r="F6" s="36">
        <f t="shared" si="0"/>
        <v>105</v>
      </c>
      <c r="G6" s="2"/>
    </row>
    <row r="7" spans="1:6">
      <c r="A7" s="25">
        <v>379</v>
      </c>
      <c r="B7" s="36" t="s">
        <v>28</v>
      </c>
      <c r="C7" s="38" t="s">
        <v>429</v>
      </c>
      <c r="D7" s="25">
        <v>64</v>
      </c>
      <c r="E7" s="25" t="s">
        <v>424</v>
      </c>
      <c r="F7" s="36"/>
    </row>
    <row r="8" spans="1:6">
      <c r="A8" s="25">
        <v>745</v>
      </c>
      <c r="B8" s="36" t="s">
        <v>28</v>
      </c>
      <c r="C8" s="38" t="s">
        <v>430</v>
      </c>
      <c r="D8" s="25">
        <v>56</v>
      </c>
      <c r="E8" s="25" t="s">
        <v>424</v>
      </c>
      <c r="F8" s="36"/>
    </row>
    <row r="9" spans="1:6">
      <c r="A9" s="25">
        <v>114286</v>
      </c>
      <c r="B9" s="36" t="s">
        <v>28</v>
      </c>
      <c r="C9" s="38" t="s">
        <v>431</v>
      </c>
      <c r="D9" s="25">
        <v>50</v>
      </c>
      <c r="E9" s="25" t="s">
        <v>424</v>
      </c>
      <c r="F9" s="36"/>
    </row>
    <row r="10" spans="1:6">
      <c r="A10" s="25">
        <v>339</v>
      </c>
      <c r="B10" s="36" t="s">
        <v>28</v>
      </c>
      <c r="C10" s="38" t="s">
        <v>432</v>
      </c>
      <c r="D10" s="25">
        <v>41</v>
      </c>
      <c r="E10" s="25" t="s">
        <v>424</v>
      </c>
      <c r="F10" s="36"/>
    </row>
    <row r="11" spans="1:6">
      <c r="A11" s="25">
        <v>359</v>
      </c>
      <c r="B11" s="36" t="s">
        <v>28</v>
      </c>
      <c r="C11" s="38" t="s">
        <v>433</v>
      </c>
      <c r="D11" s="25">
        <v>37</v>
      </c>
      <c r="E11" s="25" t="s">
        <v>424</v>
      </c>
      <c r="F11" s="36"/>
    </row>
    <row r="12" spans="1:6">
      <c r="A12" s="25">
        <v>582</v>
      </c>
      <c r="B12" s="36" t="s">
        <v>28</v>
      </c>
      <c r="C12" s="38" t="s">
        <v>434</v>
      </c>
      <c r="D12" s="25">
        <v>34</v>
      </c>
      <c r="E12" s="25" t="s">
        <v>424</v>
      </c>
      <c r="F12" s="36"/>
    </row>
    <row r="13" spans="1:6">
      <c r="A13" s="25">
        <v>108277</v>
      </c>
      <c r="B13" s="36" t="s">
        <v>28</v>
      </c>
      <c r="C13" s="38" t="s">
        <v>435</v>
      </c>
      <c r="D13" s="25">
        <v>33</v>
      </c>
      <c r="E13" s="25" t="s">
        <v>424</v>
      </c>
      <c r="F13" s="36"/>
    </row>
    <row r="14" spans="1:6">
      <c r="A14" s="25">
        <v>727</v>
      </c>
      <c r="B14" s="36" t="s">
        <v>28</v>
      </c>
      <c r="C14" s="38" t="s">
        <v>436</v>
      </c>
      <c r="D14" s="25">
        <v>28</v>
      </c>
      <c r="E14" s="25" t="s">
        <v>424</v>
      </c>
      <c r="F14" s="36"/>
    </row>
    <row r="15" spans="1:6">
      <c r="A15" s="25">
        <v>106399</v>
      </c>
      <c r="B15" s="36" t="s">
        <v>28</v>
      </c>
      <c r="C15" s="38" t="s">
        <v>437</v>
      </c>
      <c r="D15" s="25">
        <v>28</v>
      </c>
      <c r="E15" s="25" t="s">
        <v>424</v>
      </c>
      <c r="F15" s="36"/>
    </row>
    <row r="16" spans="1:6">
      <c r="A16" s="25">
        <v>726</v>
      </c>
      <c r="B16" s="36" t="s">
        <v>28</v>
      </c>
      <c r="C16" s="38" t="s">
        <v>438</v>
      </c>
      <c r="D16" s="25">
        <v>27</v>
      </c>
      <c r="E16" s="25" t="s">
        <v>424</v>
      </c>
      <c r="F16" s="36"/>
    </row>
    <row r="17" spans="1:6">
      <c r="A17" s="25">
        <v>347</v>
      </c>
      <c r="B17" s="36" t="s">
        <v>28</v>
      </c>
      <c r="C17" s="38" t="s">
        <v>439</v>
      </c>
      <c r="D17" s="25">
        <v>26</v>
      </c>
      <c r="E17" s="25" t="s">
        <v>424</v>
      </c>
      <c r="F17" s="36"/>
    </row>
    <row r="18" spans="1:6">
      <c r="A18" s="25">
        <v>365</v>
      </c>
      <c r="B18" s="36" t="s">
        <v>28</v>
      </c>
      <c r="C18" s="38" t="s">
        <v>440</v>
      </c>
      <c r="D18" s="25">
        <v>25</v>
      </c>
      <c r="E18" s="25" t="s">
        <v>424</v>
      </c>
      <c r="F18" s="36"/>
    </row>
    <row r="19" spans="1:6">
      <c r="A19" s="25">
        <v>106569</v>
      </c>
      <c r="B19" s="36" t="s">
        <v>28</v>
      </c>
      <c r="C19" s="38" t="s">
        <v>441</v>
      </c>
      <c r="D19" s="25">
        <v>25</v>
      </c>
      <c r="E19" s="25" t="s">
        <v>424</v>
      </c>
      <c r="F19" s="36"/>
    </row>
    <row r="20" spans="1:6">
      <c r="A20" s="25">
        <v>513</v>
      </c>
      <c r="B20" s="36" t="s">
        <v>28</v>
      </c>
      <c r="C20" s="38" t="s">
        <v>442</v>
      </c>
      <c r="D20" s="25">
        <v>24</v>
      </c>
      <c r="E20" s="25" t="s">
        <v>424</v>
      </c>
      <c r="F20" s="36"/>
    </row>
    <row r="21" spans="1:6">
      <c r="A21" s="25">
        <v>112415</v>
      </c>
      <c r="B21" s="36" t="s">
        <v>28</v>
      </c>
      <c r="C21" s="38" t="s">
        <v>443</v>
      </c>
      <c r="D21" s="25">
        <v>21</v>
      </c>
      <c r="E21" s="25" t="s">
        <v>424</v>
      </c>
      <c r="F21" s="36"/>
    </row>
    <row r="22" spans="1:6">
      <c r="A22" s="25">
        <v>343</v>
      </c>
      <c r="B22" s="36" t="s">
        <v>28</v>
      </c>
      <c r="C22" s="38" t="s">
        <v>444</v>
      </c>
      <c r="D22" s="25">
        <v>19</v>
      </c>
      <c r="E22" s="25" t="s">
        <v>424</v>
      </c>
      <c r="F22" s="36"/>
    </row>
    <row r="23" spans="1:6">
      <c r="A23" s="25">
        <v>119622</v>
      </c>
      <c r="B23" s="36" t="s">
        <v>28</v>
      </c>
      <c r="C23" s="38" t="s">
        <v>445</v>
      </c>
      <c r="D23" s="25">
        <v>18</v>
      </c>
      <c r="E23" s="25" t="s">
        <v>424</v>
      </c>
      <c r="F23" s="36"/>
    </row>
    <row r="24" spans="1:6">
      <c r="A24" s="25">
        <v>357</v>
      </c>
      <c r="B24" s="36" t="s">
        <v>28</v>
      </c>
      <c r="C24" s="38" t="s">
        <v>446</v>
      </c>
      <c r="D24" s="25">
        <v>16</v>
      </c>
      <c r="E24" s="25" t="s">
        <v>424</v>
      </c>
      <c r="F24" s="36"/>
    </row>
    <row r="25" spans="1:6">
      <c r="A25" s="25">
        <v>105267</v>
      </c>
      <c r="B25" s="36" t="s">
        <v>28</v>
      </c>
      <c r="C25" s="38" t="s">
        <v>447</v>
      </c>
      <c r="D25" s="25">
        <v>16</v>
      </c>
      <c r="E25" s="25" t="s">
        <v>424</v>
      </c>
      <c r="F25" s="36"/>
    </row>
    <row r="26" spans="1:6">
      <c r="A26" s="25">
        <v>103198</v>
      </c>
      <c r="B26" s="36" t="s">
        <v>28</v>
      </c>
      <c r="C26" s="38" t="s">
        <v>448</v>
      </c>
      <c r="D26" s="25">
        <v>15</v>
      </c>
      <c r="E26" s="25" t="s">
        <v>424</v>
      </c>
      <c r="F26" s="36"/>
    </row>
    <row r="27" spans="1:6">
      <c r="A27" s="25">
        <v>112888</v>
      </c>
      <c r="B27" s="36" t="s">
        <v>28</v>
      </c>
      <c r="C27" s="38" t="s">
        <v>449</v>
      </c>
      <c r="D27" s="25">
        <v>12</v>
      </c>
      <c r="E27" s="25" t="s">
        <v>424</v>
      </c>
      <c r="F27" s="36"/>
    </row>
    <row r="28" spans="1:6">
      <c r="A28" s="25">
        <v>102934</v>
      </c>
      <c r="B28" s="36" t="s">
        <v>28</v>
      </c>
      <c r="C28" s="38" t="s">
        <v>450</v>
      </c>
      <c r="D28" s="25">
        <v>11</v>
      </c>
      <c r="E28" s="25" t="s">
        <v>424</v>
      </c>
      <c r="F28" s="36"/>
    </row>
    <row r="29" spans="1:6">
      <c r="A29" s="25">
        <v>113025</v>
      </c>
      <c r="B29" s="36" t="s">
        <v>28</v>
      </c>
      <c r="C29" s="38" t="s">
        <v>451</v>
      </c>
      <c r="D29" s="25">
        <v>11</v>
      </c>
      <c r="E29" s="25" t="s">
        <v>424</v>
      </c>
      <c r="F29" s="36"/>
    </row>
    <row r="30" spans="1:6">
      <c r="A30" s="25">
        <v>118951</v>
      </c>
      <c r="B30" s="36" t="s">
        <v>28</v>
      </c>
      <c r="C30" s="38" t="s">
        <v>452</v>
      </c>
      <c r="D30" s="25">
        <v>9</v>
      </c>
      <c r="E30" s="25" t="s">
        <v>424</v>
      </c>
      <c r="F30" s="36"/>
    </row>
    <row r="31" spans="1:6">
      <c r="A31" s="25">
        <v>119263</v>
      </c>
      <c r="B31" s="36" t="s">
        <v>28</v>
      </c>
      <c r="C31" s="38" t="s">
        <v>453</v>
      </c>
      <c r="D31" s="25">
        <v>9</v>
      </c>
      <c r="E31" s="25" t="s">
        <v>424</v>
      </c>
      <c r="F31" s="36"/>
    </row>
    <row r="32" spans="1:6">
      <c r="A32" s="25">
        <v>111219</v>
      </c>
      <c r="B32" s="36" t="s">
        <v>28</v>
      </c>
      <c r="C32" s="38" t="s">
        <v>454</v>
      </c>
      <c r="D32" s="25">
        <v>5</v>
      </c>
      <c r="E32" s="25" t="s">
        <v>424</v>
      </c>
      <c r="F32" s="36"/>
    </row>
    <row r="33" spans="1:6">
      <c r="A33" s="25">
        <v>113298</v>
      </c>
      <c r="B33" s="36" t="s">
        <v>28</v>
      </c>
      <c r="C33" s="38" t="s">
        <v>455</v>
      </c>
      <c r="D33" s="25">
        <v>4</v>
      </c>
      <c r="E33" s="25" t="s">
        <v>456</v>
      </c>
      <c r="F33" s="36"/>
    </row>
    <row r="34" spans="1:6">
      <c r="A34" s="25">
        <v>104429</v>
      </c>
      <c r="B34" s="36" t="s">
        <v>28</v>
      </c>
      <c r="C34" s="38" t="s">
        <v>457</v>
      </c>
      <c r="D34" s="25">
        <v>3</v>
      </c>
      <c r="E34" s="25" t="s">
        <v>456</v>
      </c>
      <c r="F34" s="36"/>
    </row>
    <row r="35" spans="1:6">
      <c r="A35" s="25">
        <v>116773</v>
      </c>
      <c r="B35" s="36" t="s">
        <v>28</v>
      </c>
      <c r="C35" s="38" t="s">
        <v>458</v>
      </c>
      <c r="D35" s="25">
        <v>1</v>
      </c>
      <c r="E35" s="25" t="s">
        <v>456</v>
      </c>
      <c r="F35" s="36"/>
    </row>
    <row r="36" spans="1:6">
      <c r="A36" s="25">
        <v>118151</v>
      </c>
      <c r="B36" s="36" t="s">
        <v>28</v>
      </c>
      <c r="C36" s="38" t="s">
        <v>459</v>
      </c>
      <c r="D36" s="25">
        <v>1</v>
      </c>
      <c r="E36" s="25" t="s">
        <v>456</v>
      </c>
      <c r="F36" s="36"/>
    </row>
    <row r="37" spans="1:6">
      <c r="A37" s="25">
        <v>307</v>
      </c>
      <c r="B37" s="36" t="s">
        <v>31</v>
      </c>
      <c r="C37" s="38" t="s">
        <v>460</v>
      </c>
      <c r="D37" s="25">
        <v>5</v>
      </c>
      <c r="E37" s="25" t="s">
        <v>456</v>
      </c>
      <c r="F37" s="36"/>
    </row>
    <row r="38" spans="1:6">
      <c r="A38" s="25">
        <v>750</v>
      </c>
      <c r="B38" s="36" t="s">
        <v>31</v>
      </c>
      <c r="C38" s="38" t="s">
        <v>461</v>
      </c>
      <c r="D38" s="25">
        <v>2</v>
      </c>
      <c r="E38" s="25" t="s">
        <v>456</v>
      </c>
      <c r="F38" s="36"/>
    </row>
    <row r="39" spans="1:6">
      <c r="A39" s="25">
        <v>742</v>
      </c>
      <c r="B39" s="36" t="s">
        <v>31</v>
      </c>
      <c r="C39" s="38" t="s">
        <v>462</v>
      </c>
      <c r="D39" s="25">
        <v>1</v>
      </c>
      <c r="E39" s="25" t="s">
        <v>456</v>
      </c>
      <c r="F39" s="36"/>
    </row>
    <row r="40" spans="1:6">
      <c r="A40" s="25">
        <v>545</v>
      </c>
      <c r="B40" s="36" t="s">
        <v>45</v>
      </c>
      <c r="C40" s="38" t="s">
        <v>463</v>
      </c>
      <c r="D40" s="25">
        <v>7</v>
      </c>
      <c r="E40" s="25" t="s">
        <v>456</v>
      </c>
      <c r="F40" s="36"/>
    </row>
    <row r="41" spans="1:6">
      <c r="A41" s="25">
        <v>515</v>
      </c>
      <c r="B41" s="36" t="s">
        <v>45</v>
      </c>
      <c r="C41" s="38" t="s">
        <v>464</v>
      </c>
      <c r="D41" s="25">
        <v>3</v>
      </c>
      <c r="E41" s="25" t="s">
        <v>456</v>
      </c>
      <c r="F41" s="36"/>
    </row>
    <row r="42" spans="1:6">
      <c r="A42" s="25">
        <v>511</v>
      </c>
      <c r="B42" s="36" t="s">
        <v>45</v>
      </c>
      <c r="C42" s="38" t="s">
        <v>465</v>
      </c>
      <c r="D42" s="25">
        <v>2</v>
      </c>
      <c r="E42" s="25" t="s">
        <v>456</v>
      </c>
      <c r="F42" s="36"/>
    </row>
    <row r="43" spans="1:6">
      <c r="A43" s="25">
        <v>546</v>
      </c>
      <c r="B43" s="36" t="s">
        <v>45</v>
      </c>
      <c r="C43" s="38" t="s">
        <v>466</v>
      </c>
      <c r="D43" s="25">
        <v>2</v>
      </c>
      <c r="E43" s="25" t="s">
        <v>456</v>
      </c>
      <c r="F43" s="36"/>
    </row>
    <row r="44" spans="1:6">
      <c r="A44" s="25">
        <v>707</v>
      </c>
      <c r="B44" s="36" t="s">
        <v>45</v>
      </c>
      <c r="C44" s="38" t="s">
        <v>467</v>
      </c>
      <c r="D44" s="25">
        <v>2</v>
      </c>
      <c r="E44" s="25" t="s">
        <v>456</v>
      </c>
      <c r="F44" s="36"/>
    </row>
    <row r="45" spans="1:6">
      <c r="A45" s="25">
        <v>103639</v>
      </c>
      <c r="B45" s="36" t="s">
        <v>45</v>
      </c>
      <c r="C45" s="38" t="s">
        <v>468</v>
      </c>
      <c r="D45" s="25">
        <v>2</v>
      </c>
      <c r="E45" s="25" t="s">
        <v>456</v>
      </c>
      <c r="F45" s="36"/>
    </row>
    <row r="46" spans="1:6">
      <c r="A46" s="25">
        <v>733</v>
      </c>
      <c r="B46" s="36" t="s">
        <v>45</v>
      </c>
      <c r="C46" s="38" t="s">
        <v>469</v>
      </c>
      <c r="D46" s="25">
        <v>1</v>
      </c>
      <c r="E46" s="25" t="s">
        <v>456</v>
      </c>
      <c r="F46" s="36"/>
    </row>
    <row r="47" spans="1:6">
      <c r="A47" s="25">
        <v>743</v>
      </c>
      <c r="B47" s="36" t="s">
        <v>45</v>
      </c>
      <c r="C47" s="38" t="s">
        <v>470</v>
      </c>
      <c r="D47" s="25">
        <v>1</v>
      </c>
      <c r="E47" s="25" t="s">
        <v>456</v>
      </c>
      <c r="F47" s="36"/>
    </row>
    <row r="48" spans="1:6">
      <c r="A48" s="25">
        <v>114069</v>
      </c>
      <c r="B48" s="36" t="s">
        <v>45</v>
      </c>
      <c r="C48" s="38" t="s">
        <v>471</v>
      </c>
      <c r="D48" s="25">
        <v>1</v>
      </c>
      <c r="E48" s="25" t="s">
        <v>456</v>
      </c>
      <c r="F48" s="36"/>
    </row>
    <row r="49" spans="1:6">
      <c r="A49" s="25">
        <v>118074</v>
      </c>
      <c r="B49" s="36" t="s">
        <v>45</v>
      </c>
      <c r="C49" s="38" t="s">
        <v>472</v>
      </c>
      <c r="D49" s="25">
        <v>1</v>
      </c>
      <c r="E49" s="25" t="s">
        <v>456</v>
      </c>
      <c r="F49" s="36"/>
    </row>
    <row r="50" spans="1:6">
      <c r="A50" s="25">
        <v>744</v>
      </c>
      <c r="B50" s="36" t="s">
        <v>26</v>
      </c>
      <c r="C50" s="38" t="s">
        <v>473</v>
      </c>
      <c r="D50" s="25">
        <v>8</v>
      </c>
      <c r="E50" s="25" t="s">
        <v>456</v>
      </c>
      <c r="F50" s="36"/>
    </row>
    <row r="51" spans="1:6">
      <c r="A51" s="25">
        <v>578</v>
      </c>
      <c r="B51" s="36" t="s">
        <v>26</v>
      </c>
      <c r="C51" s="38" t="s">
        <v>474</v>
      </c>
      <c r="D51" s="25">
        <v>4</v>
      </c>
      <c r="E51" s="25" t="s">
        <v>456</v>
      </c>
      <c r="F51" s="36"/>
    </row>
    <row r="52" spans="1:6">
      <c r="A52" s="25">
        <v>106485</v>
      </c>
      <c r="B52" s="36" t="s">
        <v>26</v>
      </c>
      <c r="C52" s="38" t="s">
        <v>475</v>
      </c>
      <c r="D52" s="25">
        <v>4</v>
      </c>
      <c r="E52" s="25" t="s">
        <v>456</v>
      </c>
      <c r="F52" s="36"/>
    </row>
    <row r="53" spans="1:6">
      <c r="A53" s="25">
        <v>399</v>
      </c>
      <c r="B53" s="36" t="s">
        <v>26</v>
      </c>
      <c r="C53" s="38" t="s">
        <v>476</v>
      </c>
      <c r="D53" s="25">
        <v>3</v>
      </c>
      <c r="E53" s="25" t="s">
        <v>456</v>
      </c>
      <c r="F53" s="36"/>
    </row>
    <row r="54" spans="1:6">
      <c r="A54" s="25">
        <v>724</v>
      </c>
      <c r="B54" s="36" t="s">
        <v>26</v>
      </c>
      <c r="C54" s="38" t="s">
        <v>477</v>
      </c>
      <c r="D54" s="25">
        <v>3</v>
      </c>
      <c r="E54" s="25" t="s">
        <v>456</v>
      </c>
      <c r="F54" s="36"/>
    </row>
    <row r="55" spans="1:6">
      <c r="A55" s="25">
        <v>391</v>
      </c>
      <c r="B55" s="36" t="s">
        <v>26</v>
      </c>
      <c r="C55" s="38" t="s">
        <v>478</v>
      </c>
      <c r="D55" s="25">
        <v>2</v>
      </c>
      <c r="E55" s="25" t="s">
        <v>456</v>
      </c>
      <c r="F55" s="36"/>
    </row>
    <row r="56" spans="1:6">
      <c r="A56" s="25">
        <v>349</v>
      </c>
      <c r="B56" s="36" t="s">
        <v>26</v>
      </c>
      <c r="C56" s="38" t="s">
        <v>479</v>
      </c>
      <c r="D56" s="25">
        <v>1</v>
      </c>
      <c r="E56" s="25" t="s">
        <v>456</v>
      </c>
      <c r="F56" s="36"/>
    </row>
    <row r="57" spans="1:6">
      <c r="A57" s="25">
        <v>373</v>
      </c>
      <c r="B57" s="36" t="s">
        <v>26</v>
      </c>
      <c r="C57" s="38" t="s">
        <v>480</v>
      </c>
      <c r="D57" s="25">
        <v>1</v>
      </c>
      <c r="E57" s="25" t="s">
        <v>456</v>
      </c>
      <c r="F57" s="36"/>
    </row>
    <row r="58" spans="1:6">
      <c r="A58" s="25">
        <v>598</v>
      </c>
      <c r="B58" s="36" t="s">
        <v>26</v>
      </c>
      <c r="C58" s="38" t="s">
        <v>481</v>
      </c>
      <c r="D58" s="25">
        <v>1</v>
      </c>
      <c r="E58" s="25" t="s">
        <v>456</v>
      </c>
      <c r="F58" s="36"/>
    </row>
    <row r="59" spans="1:6">
      <c r="A59" s="25">
        <v>105396</v>
      </c>
      <c r="B59" s="36" t="s">
        <v>26</v>
      </c>
      <c r="C59" s="38" t="s">
        <v>482</v>
      </c>
      <c r="D59" s="25">
        <v>1</v>
      </c>
      <c r="E59" s="25" t="s">
        <v>456</v>
      </c>
      <c r="F59" s="36"/>
    </row>
    <row r="60" spans="1:6">
      <c r="A60" s="25">
        <v>114622</v>
      </c>
      <c r="B60" s="36" t="s">
        <v>26</v>
      </c>
      <c r="C60" s="38" t="s">
        <v>483</v>
      </c>
      <c r="D60" s="25">
        <v>1</v>
      </c>
      <c r="E60" s="25" t="s">
        <v>456</v>
      </c>
      <c r="F60" s="36"/>
    </row>
    <row r="61" spans="1:6">
      <c r="A61" s="25">
        <v>115971</v>
      </c>
      <c r="B61" s="36" t="s">
        <v>26</v>
      </c>
      <c r="C61" s="38" t="s">
        <v>484</v>
      </c>
      <c r="D61" s="25">
        <v>1</v>
      </c>
      <c r="E61" s="25" t="s">
        <v>456</v>
      </c>
      <c r="F61" s="36"/>
    </row>
    <row r="62" spans="1:6">
      <c r="A62" s="25">
        <v>116482</v>
      </c>
      <c r="B62" s="36" t="s">
        <v>26</v>
      </c>
      <c r="C62" s="38" t="s">
        <v>485</v>
      </c>
      <c r="D62" s="25">
        <v>1</v>
      </c>
      <c r="E62" s="25" t="s">
        <v>456</v>
      </c>
      <c r="F62" s="36"/>
    </row>
    <row r="63" spans="1:6">
      <c r="A63" s="25">
        <v>117310</v>
      </c>
      <c r="B63" s="36" t="s">
        <v>26</v>
      </c>
      <c r="C63" s="38" t="s">
        <v>486</v>
      </c>
      <c r="D63" s="25">
        <v>1</v>
      </c>
      <c r="E63" s="25" t="s">
        <v>456</v>
      </c>
      <c r="F63" s="36"/>
    </row>
    <row r="64" spans="1:6">
      <c r="A64" s="25">
        <v>594</v>
      </c>
      <c r="B64" s="36" t="s">
        <v>43</v>
      </c>
      <c r="C64" s="38" t="s">
        <v>487</v>
      </c>
      <c r="D64" s="25">
        <v>1</v>
      </c>
      <c r="E64" s="25" t="s">
        <v>456</v>
      </c>
      <c r="F64" s="36"/>
    </row>
    <row r="65" spans="1:6">
      <c r="A65" s="25">
        <v>721</v>
      </c>
      <c r="B65" s="36" t="s">
        <v>43</v>
      </c>
      <c r="C65" s="38" t="s">
        <v>488</v>
      </c>
      <c r="D65" s="25">
        <v>1</v>
      </c>
      <c r="E65" s="25" t="s">
        <v>456</v>
      </c>
      <c r="F65" s="36"/>
    </row>
    <row r="66" spans="1:6">
      <c r="A66" s="25">
        <v>732</v>
      </c>
      <c r="B66" s="36" t="s">
        <v>43</v>
      </c>
      <c r="C66" s="38" t="s">
        <v>489</v>
      </c>
      <c r="D66" s="25">
        <v>1</v>
      </c>
      <c r="E66" s="25" t="s">
        <v>456</v>
      </c>
      <c r="F66" s="36"/>
    </row>
    <row r="67" spans="1:6">
      <c r="A67" s="25">
        <v>746</v>
      </c>
      <c r="B67" s="36" t="s">
        <v>43</v>
      </c>
      <c r="C67" s="38" t="s">
        <v>140</v>
      </c>
      <c r="D67" s="25">
        <v>1</v>
      </c>
      <c r="E67" s="25" t="s">
        <v>456</v>
      </c>
      <c r="F67" s="36"/>
    </row>
    <row r="68" spans="1:6">
      <c r="A68" s="25">
        <v>102564</v>
      </c>
      <c r="B68" s="36" t="s">
        <v>43</v>
      </c>
      <c r="C68" s="38" t="s">
        <v>490</v>
      </c>
      <c r="D68" s="25">
        <v>1</v>
      </c>
      <c r="E68" s="25" t="s">
        <v>456</v>
      </c>
      <c r="F68" s="36"/>
    </row>
    <row r="69" spans="1:6">
      <c r="A69" s="25">
        <v>104533</v>
      </c>
      <c r="B69" s="36" t="s">
        <v>43</v>
      </c>
      <c r="C69" s="38" t="s">
        <v>491</v>
      </c>
      <c r="D69" s="25">
        <v>1</v>
      </c>
      <c r="E69" s="25" t="s">
        <v>456</v>
      </c>
      <c r="F69" s="36"/>
    </row>
    <row r="70" spans="1:6">
      <c r="A70" s="25">
        <v>120844</v>
      </c>
      <c r="B70" s="36" t="s">
        <v>23</v>
      </c>
      <c r="C70" s="38" t="s">
        <v>492</v>
      </c>
      <c r="D70" s="25">
        <v>3</v>
      </c>
      <c r="E70" s="25" t="s">
        <v>456</v>
      </c>
      <c r="F70" s="36"/>
    </row>
    <row r="71" spans="1:6">
      <c r="A71" s="25">
        <v>587</v>
      </c>
      <c r="B71" s="36" t="s">
        <v>23</v>
      </c>
      <c r="C71" s="38" t="s">
        <v>493</v>
      </c>
      <c r="D71" s="25">
        <v>2</v>
      </c>
      <c r="E71" s="25" t="s">
        <v>456</v>
      </c>
      <c r="F71" s="36"/>
    </row>
    <row r="72" spans="1:6">
      <c r="A72" s="25">
        <v>713</v>
      </c>
      <c r="B72" s="36" t="s">
        <v>23</v>
      </c>
      <c r="C72" s="38" t="s">
        <v>494</v>
      </c>
      <c r="D72" s="25">
        <v>2</v>
      </c>
      <c r="E72" s="25" t="s">
        <v>456</v>
      </c>
      <c r="F72" s="36"/>
    </row>
    <row r="73" spans="1:6">
      <c r="A73" s="25">
        <v>101453</v>
      </c>
      <c r="B73" s="36" t="s">
        <v>23</v>
      </c>
      <c r="C73" s="38" t="s">
        <v>495</v>
      </c>
      <c r="D73" s="25">
        <v>2</v>
      </c>
      <c r="E73" s="25" t="s">
        <v>456</v>
      </c>
      <c r="F73" s="36"/>
    </row>
    <row r="74" spans="1:6">
      <c r="A74" s="25">
        <v>104428</v>
      </c>
      <c r="B74" s="36" t="s">
        <v>23</v>
      </c>
      <c r="C74" s="38" t="s">
        <v>496</v>
      </c>
      <c r="D74" s="25">
        <v>2</v>
      </c>
      <c r="E74" s="25" t="s">
        <v>456</v>
      </c>
      <c r="F74" s="36"/>
    </row>
    <row r="75" spans="1:6">
      <c r="A75" s="25">
        <v>107658</v>
      </c>
      <c r="B75" s="36" t="s">
        <v>23</v>
      </c>
      <c r="C75" s="38" t="s">
        <v>497</v>
      </c>
      <c r="D75" s="25">
        <v>2</v>
      </c>
      <c r="E75" s="25" t="s">
        <v>456</v>
      </c>
      <c r="F75" s="36"/>
    </row>
    <row r="76" spans="1:6">
      <c r="A76" s="25">
        <v>706</v>
      </c>
      <c r="B76" s="36" t="s">
        <v>23</v>
      </c>
      <c r="C76" s="38" t="s">
        <v>498</v>
      </c>
      <c r="D76" s="25">
        <v>1</v>
      </c>
      <c r="E76" s="25" t="s">
        <v>456</v>
      </c>
      <c r="F76" s="36"/>
    </row>
    <row r="77" spans="1:6">
      <c r="A77" s="25">
        <v>709</v>
      </c>
      <c r="B77" s="36" t="s">
        <v>23</v>
      </c>
      <c r="C77" s="38" t="s">
        <v>499</v>
      </c>
      <c r="D77" s="25">
        <v>1</v>
      </c>
      <c r="E77" s="25" t="s">
        <v>456</v>
      </c>
      <c r="F77" s="36"/>
    </row>
    <row r="78" spans="1:6">
      <c r="A78" s="25">
        <v>122198</v>
      </c>
      <c r="B78" s="39" t="s">
        <v>45</v>
      </c>
      <c r="C78" s="38" t="s">
        <v>500</v>
      </c>
      <c r="D78" s="25">
        <v>1</v>
      </c>
      <c r="E78" s="25" t="s">
        <v>456</v>
      </c>
      <c r="F78" s="36"/>
    </row>
    <row r="79" spans="1:6">
      <c r="A79" s="25">
        <v>514</v>
      </c>
      <c r="B79" s="36" t="s">
        <v>78</v>
      </c>
      <c r="C79" s="38" t="s">
        <v>501</v>
      </c>
      <c r="D79" s="25">
        <v>3</v>
      </c>
      <c r="E79" s="25" t="s">
        <v>456</v>
      </c>
      <c r="F79" s="36"/>
    </row>
    <row r="80" spans="4:4">
      <c r="D80" s="29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tabSelected="1" workbookViewId="0">
      <selection activeCell="E7" sqref="E7"/>
    </sheetView>
  </sheetViews>
  <sheetFormatPr defaultColWidth="9" defaultRowHeight="27" customHeight="1" outlineLevelRow="3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723</v>
      </c>
      <c r="C3" s="27" t="s">
        <v>507</v>
      </c>
      <c r="D3" s="27" t="s">
        <v>45</v>
      </c>
      <c r="E3" s="27">
        <v>12516</v>
      </c>
      <c r="F3" s="27" t="s">
        <v>240</v>
      </c>
      <c r="G3" s="28">
        <v>100</v>
      </c>
      <c r="H3" s="25"/>
    </row>
    <row r="4" customHeight="1" spans="1:8">
      <c r="A4" s="25">
        <v>2</v>
      </c>
      <c r="B4" s="26">
        <v>723</v>
      </c>
      <c r="C4" s="27" t="s">
        <v>507</v>
      </c>
      <c r="D4" s="27" t="s">
        <v>45</v>
      </c>
      <c r="E4" s="27">
        <v>13020</v>
      </c>
      <c r="F4" s="27" t="s">
        <v>508</v>
      </c>
      <c r="G4" s="28">
        <v>100</v>
      </c>
      <c r="H4" s="25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509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510</v>
      </c>
      <c r="D2" s="5" t="s">
        <v>511</v>
      </c>
      <c r="E2" s="6" t="s">
        <v>512</v>
      </c>
      <c r="F2" s="7" t="s">
        <v>513</v>
      </c>
      <c r="G2" s="8" t="s">
        <v>514</v>
      </c>
      <c r="H2" s="9" t="s">
        <v>515</v>
      </c>
      <c r="I2" s="18" t="s">
        <v>516</v>
      </c>
    </row>
    <row r="3" ht="27" customHeight="1" spans="1:9">
      <c r="A3" s="10">
        <v>1</v>
      </c>
      <c r="B3" s="10" t="s">
        <v>517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518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519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520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521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2021-12-09T03:17:00Z</dcterms:created>
  <dcterms:modified xsi:type="dcterms:W3CDTF">2021-12-27T09:49:14Z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546DA00C1FF944D6B9A03892921CBC1C</vt:lpwstr>
  </property>
  <property fmtid="{D5CDD505-2E9C-101B-9397-08002B2CF9AE}" pid="3" name="KSOProductBuildVer">
    <vt:lpwstr>2052-11.3.0.9228</vt:lpwstr>
  </property>
</Properties>
</file>