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280" tabRatio="883" activeTab="3"/>
  </bookViews>
  <sheets>
    <sheet name="11.6-11.11双十一活动" sheetId="1" r:id="rId1"/>
    <sheet name="片区完成情况" sheetId="9" r:id="rId2"/>
    <sheet name="存健康考试" sheetId="10" r:id="rId3"/>
    <sheet name="员工奖励分配清单（一阶段超毛+二阶段）" sheetId="11" r:id="rId4"/>
    <sheet name="11.6" sheetId="2" r:id="rId5"/>
    <sheet name="11.7" sheetId="4" r:id="rId6"/>
    <sheet name="11.8" sheetId="5" r:id="rId7"/>
    <sheet name="11.9" sheetId="6" r:id="rId8"/>
    <sheet name="11.10" sheetId="7" r:id="rId9"/>
  </sheets>
  <definedNames>
    <definedName name="_xlnm._FilterDatabase" localSheetId="0" hidden="1">'11.6-11.11双十一活动'!$A$2:$AZ$150</definedName>
    <definedName name="_xlnm._FilterDatabase" localSheetId="4" hidden="1">'11.6'!$A$2:$X$150</definedName>
    <definedName name="_xlnm._FilterDatabase" localSheetId="5" hidden="1">'11.7'!$A$2:$X$150</definedName>
    <definedName name="_xlnm._FilterDatabase" localSheetId="6" hidden="1">'11.8'!$A$2:$X$150</definedName>
    <definedName name="_xlnm._FilterDatabase" localSheetId="7" hidden="1">'11.9'!$A$2:$U$21</definedName>
    <definedName name="_xlnm._FilterDatabase" localSheetId="8" hidden="1">'11.10'!$A$2:$U$21</definedName>
    <definedName name="_xlnm._FilterDatabase" localSheetId="2" hidden="1">存健康考试!$A$1:$N$69</definedName>
  </definedNames>
  <calcPr calcId="144525"/>
</workbook>
</file>

<file path=xl/sharedStrings.xml><?xml version="1.0" encoding="utf-8"?>
<sst xmlns="http://schemas.openxmlformats.org/spreadsheetml/2006/main" count="2722" uniqueCount="588">
  <si>
    <t>双十一活动目标“11.6—11.11”</t>
  </si>
  <si>
    <t>奖励</t>
  </si>
  <si>
    <t>一阶段（11.6-11.8）</t>
  </si>
  <si>
    <t>活动期间（11.6-11.8）</t>
  </si>
  <si>
    <t>一阶段 完成情况</t>
  </si>
  <si>
    <t>一阶段 超毛奖励</t>
  </si>
  <si>
    <t>单品任务             （11.6-11.14）</t>
  </si>
  <si>
    <t>二阶段（11.9-11.11）</t>
  </si>
  <si>
    <t>二阶段 活动期间</t>
  </si>
  <si>
    <t>完成情况</t>
  </si>
  <si>
    <t>二阶段奖励</t>
  </si>
  <si>
    <t>实习生 奖励</t>
  </si>
  <si>
    <t>合计奖励</t>
  </si>
  <si>
    <t>序号</t>
  </si>
  <si>
    <t>门店ID</t>
  </si>
  <si>
    <t>门店名称</t>
  </si>
  <si>
    <t>片区名称</t>
  </si>
  <si>
    <t>门店类型</t>
  </si>
  <si>
    <t>正式员工+试用期</t>
  </si>
  <si>
    <t>已发放  挑战1奖励（3天）</t>
  </si>
  <si>
    <t>实习生通班奖励    （50元/人）</t>
  </si>
  <si>
    <t>挑战1</t>
  </si>
  <si>
    <t>1档3天销售</t>
  </si>
  <si>
    <t>毛利率</t>
  </si>
  <si>
    <t>毛利额</t>
  </si>
  <si>
    <t>1档3天毛利</t>
  </si>
  <si>
    <t>挑战2</t>
  </si>
  <si>
    <t>2档3天销售</t>
  </si>
  <si>
    <t>2档3天毛利</t>
  </si>
  <si>
    <t>销售</t>
  </si>
  <si>
    <t>毛利</t>
  </si>
  <si>
    <t>薇诺娜   负毛利</t>
  </si>
  <si>
    <t>补回后毛利</t>
  </si>
  <si>
    <t>1档销售</t>
  </si>
  <si>
    <t>1档毛利</t>
  </si>
  <si>
    <t>2档销售</t>
  </si>
  <si>
    <t>2档毛利</t>
  </si>
  <si>
    <t>养生堂VCVE</t>
  </si>
  <si>
    <t>厂家补发奖励</t>
  </si>
  <si>
    <t>销售奖励</t>
  </si>
  <si>
    <t>超毛奖励</t>
  </si>
  <si>
    <t>金马河路店</t>
  </si>
  <si>
    <t>东南片区</t>
  </si>
  <si>
    <t>B2</t>
  </si>
  <si>
    <t>宏济中路店</t>
  </si>
  <si>
    <t>城中片区</t>
  </si>
  <si>
    <t>C1</t>
  </si>
  <si>
    <t>新津五津西路二房</t>
  </si>
  <si>
    <t>新津片区</t>
  </si>
  <si>
    <t>B1</t>
  </si>
  <si>
    <t>元华二巷店</t>
  </si>
  <si>
    <t>蜀源路店</t>
  </si>
  <si>
    <t>西北片区</t>
  </si>
  <si>
    <t>C2</t>
  </si>
  <si>
    <t>杉板桥南一路店</t>
  </si>
  <si>
    <t>温江店</t>
  </si>
  <si>
    <t>城郊二片</t>
  </si>
  <si>
    <t>顺和街店</t>
  </si>
  <si>
    <t>A3</t>
  </si>
  <si>
    <t>新园大道店</t>
  </si>
  <si>
    <t>光华店</t>
  </si>
  <si>
    <t>A2</t>
  </si>
  <si>
    <t>双林路店</t>
  </si>
  <si>
    <t>光华村街店</t>
  </si>
  <si>
    <t>黄苑东街店</t>
  </si>
  <si>
    <t>五津西路店</t>
  </si>
  <si>
    <t>逸都路店</t>
  </si>
  <si>
    <t>光华北五路店</t>
  </si>
  <si>
    <t>大悦路店</t>
  </si>
  <si>
    <t>贝森北路店</t>
  </si>
  <si>
    <t>大源北街店</t>
  </si>
  <si>
    <t>柳翠路店</t>
  </si>
  <si>
    <t>蜀辉路店</t>
  </si>
  <si>
    <t>水碾河路店</t>
  </si>
  <si>
    <t>泰和二街店</t>
  </si>
  <si>
    <t>通盈街店</t>
  </si>
  <si>
    <t>清江东路店</t>
  </si>
  <si>
    <t>科华北路店</t>
  </si>
  <si>
    <t>金沙路店</t>
  </si>
  <si>
    <t>科华街店</t>
  </si>
  <si>
    <t>万科路店</t>
  </si>
  <si>
    <t>北东街店</t>
  </si>
  <si>
    <t>A1</t>
  </si>
  <si>
    <t>万宇路店</t>
  </si>
  <si>
    <t>邛崃凤凰大道店</t>
  </si>
  <si>
    <t>城郊一片</t>
  </si>
  <si>
    <t>水杉街店</t>
  </si>
  <si>
    <t>银沙路店</t>
  </si>
  <si>
    <t>紫薇东路店</t>
  </si>
  <si>
    <t>崔家店路店</t>
  </si>
  <si>
    <t>蜀鑫路店</t>
  </si>
  <si>
    <t>中和大道店</t>
  </si>
  <si>
    <t>聚福路店</t>
  </si>
  <si>
    <t>东昌路一店</t>
  </si>
  <si>
    <t>清江东路三店</t>
  </si>
  <si>
    <t>新津邓双镇岷江店</t>
  </si>
  <si>
    <t>剑南大道店</t>
  </si>
  <si>
    <t>旗舰店</t>
  </si>
  <si>
    <t>旗舰片区</t>
  </si>
  <si>
    <t>T</t>
  </si>
  <si>
    <t>聚萃街店</t>
  </si>
  <si>
    <t>天顺路店</t>
  </si>
  <si>
    <t>都江堰市蒲阳镇堰问道西路店</t>
  </si>
  <si>
    <t>二环路北四段店（汇融名城）</t>
  </si>
  <si>
    <t>都江堰聚源镇店</t>
  </si>
  <si>
    <t>大邑县晋原镇子龙路店</t>
  </si>
  <si>
    <t>丝竹路店</t>
  </si>
  <si>
    <t>邛崃市临邛镇翠荫街店</t>
  </si>
  <si>
    <t>银河北街店</t>
  </si>
  <si>
    <t>静沙南路店</t>
  </si>
  <si>
    <t>彭州市致和镇南三环路店</t>
  </si>
  <si>
    <t>双流县西航港街道锦华路一段店</t>
  </si>
  <si>
    <t>华油路店</t>
  </si>
  <si>
    <t>都江堰景中路店</t>
  </si>
  <si>
    <t>大华街店</t>
  </si>
  <si>
    <t xml:space="preserve">崇州市崇阳镇永康东路店 </t>
  </si>
  <si>
    <t>龙潭西路店</t>
  </si>
  <si>
    <t>郫县郫筒镇东大街店</t>
  </si>
  <si>
    <t>土龙路店</t>
  </si>
  <si>
    <t>光华西一路店</t>
  </si>
  <si>
    <t>新乐中街店</t>
  </si>
  <si>
    <t>沙河源店</t>
  </si>
  <si>
    <t>佳灵路店</t>
  </si>
  <si>
    <t>锦城大道店</t>
  </si>
  <si>
    <t>观音桥街店</t>
  </si>
  <si>
    <t>华泰路店</t>
  </si>
  <si>
    <t>崇州市怀远镇文井北路店</t>
  </si>
  <si>
    <t>交大路第三店</t>
  </si>
  <si>
    <t>郫县郫筒镇一环路东南段店</t>
  </si>
  <si>
    <t>新都区新繁镇繁江北路店</t>
  </si>
  <si>
    <t>羊子山西路店（兴元华盛）</t>
  </si>
  <si>
    <t>大邑县晋源镇东壕沟段店</t>
  </si>
  <si>
    <t>南华巷店</t>
  </si>
  <si>
    <t>双流区东升街道三强西路店</t>
  </si>
  <si>
    <t>新都区新都街道万和北路店</t>
  </si>
  <si>
    <t>金祥路店</t>
  </si>
  <si>
    <t>童子街店(11.8-11.10)</t>
  </si>
  <si>
    <t>邛崃市临邛镇洪川小区店</t>
  </si>
  <si>
    <t>崇州市崇阳镇尚贤坊街店</t>
  </si>
  <si>
    <t>劼人路店</t>
  </si>
  <si>
    <t>蜀汉路店</t>
  </si>
  <si>
    <t>都江堰市蒲阳路店</t>
  </si>
  <si>
    <t>西林一街店</t>
  </si>
  <si>
    <t>经一路店</t>
  </si>
  <si>
    <t>新津县五津镇武阳西路店</t>
  </si>
  <si>
    <t>大石西路店</t>
  </si>
  <si>
    <t>五福桥东路店</t>
  </si>
  <si>
    <t>青龙街店(11.8-11.10)</t>
  </si>
  <si>
    <t>新都区马超东路店</t>
  </si>
  <si>
    <t>邛崃市临邛街道涌泉街店</t>
  </si>
  <si>
    <t>崇州中心店</t>
  </si>
  <si>
    <t>邛崃市文君街道杏林路店(11.8-11.10)</t>
  </si>
  <si>
    <t>高新天久北巷店</t>
  </si>
  <si>
    <t>温江区公平街道江安路店</t>
  </si>
  <si>
    <t>华泰路二店(11.8-11.10)</t>
  </si>
  <si>
    <t>大邑县安仁镇千禧街店</t>
  </si>
  <si>
    <t>新下街店</t>
  </si>
  <si>
    <t>都江堰幸福镇翔凤路店</t>
  </si>
  <si>
    <t>大邑县沙渠镇方圆路店</t>
  </si>
  <si>
    <t>大邑县晋原镇东街店</t>
  </si>
  <si>
    <t>沙湾东一路店</t>
  </si>
  <si>
    <t>梨花街店</t>
  </si>
  <si>
    <t>金带街店</t>
  </si>
  <si>
    <t>枣子巷店(11.8-11.10)</t>
  </si>
  <si>
    <t>双楠路店</t>
  </si>
  <si>
    <t>邛崃中心店</t>
  </si>
  <si>
    <t>都江堰市永丰街道宝莲路店</t>
  </si>
  <si>
    <t>榕声路店</t>
  </si>
  <si>
    <t>大邑县晋原镇通达东路五段店</t>
  </si>
  <si>
    <t>崇州市崇阳镇蜀州中路店</t>
  </si>
  <si>
    <t>都江堰奎光路中段店</t>
  </si>
  <si>
    <t>人民中路店(11.8-11.10)</t>
  </si>
  <si>
    <t>兴义镇万兴路店</t>
  </si>
  <si>
    <t>红星店(11.8-11.10)</t>
  </si>
  <si>
    <t>成汉南路店(11.8-11.10)</t>
  </si>
  <si>
    <t>倪家桥路店</t>
  </si>
  <si>
    <t>浆洗街店(11.8-11.10)</t>
  </si>
  <si>
    <t>西部店</t>
  </si>
  <si>
    <t>邛崃市羊安镇永康大道店</t>
  </si>
  <si>
    <t>大邑县晋原镇潘家街店</t>
  </si>
  <si>
    <t>大邑晋原街道金巷西街店</t>
  </si>
  <si>
    <t>华康路店</t>
  </si>
  <si>
    <t>长寿路店(11.8-11.10)</t>
  </si>
  <si>
    <t>大邑县观音阁街西段店</t>
  </si>
  <si>
    <t>航中街店(11.8-11.10)</t>
  </si>
  <si>
    <t>怀远店</t>
  </si>
  <si>
    <t>大邑县晋原镇内蒙古大道桃源店</t>
  </si>
  <si>
    <t>云龙南路店</t>
  </si>
  <si>
    <t>大邑县新场镇文昌街店</t>
  </si>
  <si>
    <t>大邑县晋原镇北街店(11.8-11.10)</t>
  </si>
  <si>
    <t>花照壁中横街店</t>
  </si>
  <si>
    <t>合欢树街店</t>
  </si>
  <si>
    <t>庆云南街店(11.8-11.10)</t>
  </si>
  <si>
    <t>驷马桥三路店</t>
  </si>
  <si>
    <t>培华东路店(11.8-11.10)</t>
  </si>
  <si>
    <t>十二桥店(11.8-11.10)</t>
  </si>
  <si>
    <t>中和公济桥路店</t>
  </si>
  <si>
    <t>三江店</t>
  </si>
  <si>
    <t>金丝街店(11.8-11.10)</t>
  </si>
  <si>
    <t>花照壁店</t>
  </si>
  <si>
    <t>都江堰店</t>
  </si>
  <si>
    <t>大邑县晋原街道蜀望路店</t>
  </si>
  <si>
    <t>大邑县晋原街道南街店</t>
  </si>
  <si>
    <t>合计</t>
  </si>
  <si>
    <t>11.6—11.9 双十一片区考核数据</t>
  </si>
  <si>
    <t>1档</t>
  </si>
  <si>
    <t>2档</t>
  </si>
  <si>
    <t>活动期间</t>
  </si>
  <si>
    <t xml:space="preserve">门店  数量 </t>
  </si>
  <si>
    <t>未达标门店</t>
  </si>
  <si>
    <t>扣分</t>
  </si>
  <si>
    <t>备注</t>
  </si>
  <si>
    <t>3天销售</t>
  </si>
  <si>
    <t>3天毛利</t>
  </si>
  <si>
    <t>薇诺娜    负毛利</t>
  </si>
  <si>
    <t>有下账</t>
  </si>
  <si>
    <t>总计</t>
  </si>
  <si>
    <t>门店编号</t>
  </si>
  <si>
    <t>所属门店</t>
  </si>
  <si>
    <t>工号</t>
  </si>
  <si>
    <t>店员姓名</t>
  </si>
  <si>
    <t>职务</t>
  </si>
  <si>
    <t>最高分数</t>
  </si>
  <si>
    <t>处罚金额</t>
  </si>
  <si>
    <t>账号状态</t>
  </si>
  <si>
    <t>所属片区</t>
  </si>
  <si>
    <r>
      <rPr>
        <b/>
        <sz val="10"/>
        <color indexed="20"/>
        <rFont val="宋体"/>
        <charset val="0"/>
      </rPr>
      <t>考试时间</t>
    </r>
    <r>
      <rPr>
        <b/>
        <sz val="10"/>
        <color indexed="20"/>
        <rFont val="Arial"/>
        <charset val="0"/>
      </rPr>
      <t xml:space="preserve"> </t>
    </r>
  </si>
  <si>
    <r>
      <rPr>
        <b/>
        <sz val="10"/>
        <color indexed="20"/>
        <rFont val="宋体"/>
        <charset val="0"/>
      </rPr>
      <t>考试时长</t>
    </r>
    <r>
      <rPr>
        <b/>
        <sz val="10"/>
        <color indexed="20"/>
        <rFont val="Arial"/>
        <charset val="0"/>
      </rPr>
      <t xml:space="preserve"> </t>
    </r>
  </si>
  <si>
    <t>状态</t>
  </si>
  <si>
    <t>次数</t>
  </si>
  <si>
    <t>沈长英</t>
  </si>
  <si>
    <t>健康顾问</t>
  </si>
  <si>
    <t>未参与</t>
  </si>
  <si>
    <t>正常</t>
  </si>
  <si>
    <t>四川太极大药房连锁有限公司</t>
  </si>
  <si>
    <t>2021-11-05 14:03:44.0</t>
  </si>
  <si>
    <t>—</t>
  </si>
  <si>
    <t>冯元香</t>
  </si>
  <si>
    <t>店长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</si>
  <si>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</si>
  <si>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林心宇</t>
  </si>
  <si>
    <t>实习健康顾问</t>
  </si>
  <si>
    <t>减半处罚</t>
  </si>
  <si>
    <r>
      <rPr>
        <sz val="10"/>
        <color rgb="FFFF0000"/>
        <rFont val="宋体"/>
        <charset val="0"/>
      </rPr>
      <t>西北片区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周日（西北片区）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</si>
  <si>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t>双林路药店</t>
  </si>
  <si>
    <t>祝玲</t>
  </si>
  <si>
    <r>
      <rPr>
        <sz val="10"/>
        <color rgb="FFFF0000"/>
        <rFont val="宋体"/>
        <charset val="0"/>
      </rPr>
      <t>城中片区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周日（城中片区）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</si>
  <si>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t>静沙南路药店</t>
  </si>
  <si>
    <t>罗杰</t>
  </si>
  <si>
    <t>华康路药店</t>
  </si>
  <si>
    <t>黄艳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</si>
  <si>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</si>
  <si>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周茂兰</t>
  </si>
  <si>
    <t>浣花滨河路药店</t>
  </si>
  <si>
    <t>赵娅如</t>
  </si>
  <si>
    <t>张静梅</t>
  </si>
  <si>
    <t>蒲阳路药店</t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</si>
  <si>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</si>
  <si>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</si>
  <si>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永康东路店</t>
  </si>
  <si>
    <t>邓洋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</si>
  <si>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</si>
  <si>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林禹帅</t>
  </si>
  <si>
    <t>谢雯倩</t>
  </si>
  <si>
    <t>六医院店（培华路）</t>
  </si>
  <si>
    <t>张娜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</si>
  <si>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</si>
  <si>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康雨桐</t>
  </si>
  <si>
    <t>崔家店路药店</t>
  </si>
  <si>
    <t>陈洪玉</t>
  </si>
  <si>
    <t>健康顾问（试用）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</si>
  <si>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</si>
  <si>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成华区万科路药店</t>
  </si>
  <si>
    <t>陈伟</t>
  </si>
  <si>
    <t>成汉南路店</t>
  </si>
  <si>
    <t>邱桐</t>
  </si>
  <si>
    <r>
      <rPr>
        <sz val="10"/>
        <color rgb="FFFF0000"/>
        <rFont val="宋体"/>
        <charset val="0"/>
      </rPr>
      <t>东南片区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周三（东南片区）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</si>
  <si>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</si>
  <si>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黄玲</t>
  </si>
  <si>
    <t>十二桥药店</t>
  </si>
  <si>
    <t>曾宣悦</t>
  </si>
  <si>
    <r>
      <rPr>
        <sz val="10"/>
        <color rgb="FFFF0000"/>
        <rFont val="宋体"/>
        <charset val="0"/>
      </rPr>
      <t>西北片区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周三（西北片区）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</si>
  <si>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t>枣子巷药店</t>
  </si>
  <si>
    <t>熊廷妮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</si>
  <si>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</si>
  <si>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冯瑶</t>
  </si>
  <si>
    <t>苏兴宝</t>
  </si>
  <si>
    <t>2021-11-05 23:12:02.0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</si>
  <si>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25</t>
    </r>
    <r>
      <rPr>
        <sz val="10"/>
        <rFont val="宋体"/>
        <charset val="0"/>
      </rPr>
      <t>秒</t>
    </r>
  </si>
  <si>
    <t>未通过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</si>
  <si>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</si>
  <si>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李秀芳</t>
  </si>
  <si>
    <t>2021-11-05 22:13:17.0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</si>
  <si>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10</t>
    </r>
    <r>
      <rPr>
        <sz val="10"/>
        <rFont val="宋体"/>
        <charset val="0"/>
      </rPr>
      <t>秒</t>
    </r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</si>
  <si>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</si>
  <si>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</si>
  <si>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</si>
  <si>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2021-11-05 20:29:45.0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</si>
  <si>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17</t>
    </r>
    <r>
      <rPr>
        <sz val="10"/>
        <rFont val="宋体"/>
        <charset val="0"/>
      </rPr>
      <t>秒</t>
    </r>
  </si>
  <si>
    <t>邛崃羊安镇永康大道药店</t>
  </si>
  <si>
    <t>闵雪</t>
  </si>
  <si>
    <t>2021-11-05 18:43:41.0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</si>
  <si>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47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</si>
  <si>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桃源药店</t>
    </r>
  </si>
  <si>
    <t>田兰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</si>
  <si>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</si>
  <si>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2021-11-05 18:23:03.0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</si>
  <si>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22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</si>
  <si>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</si>
  <si>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邱运丽</t>
  </si>
  <si>
    <t>2021-11-05 18:13:42.0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</si>
  <si>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50</t>
    </r>
    <r>
      <rPr>
        <sz val="10"/>
        <rFont val="宋体"/>
        <charset val="0"/>
      </rPr>
      <t>秒</t>
    </r>
  </si>
  <si>
    <t>李馨怡</t>
  </si>
  <si>
    <t>2021-11-05 16:34:10.0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</si>
  <si>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36</t>
    </r>
    <r>
      <rPr>
        <sz val="10"/>
        <rFont val="宋体"/>
        <charset val="0"/>
      </rPr>
      <t>秒</t>
    </r>
  </si>
  <si>
    <t>四川太极高新区泰和二街药店</t>
  </si>
  <si>
    <t>蒋润</t>
  </si>
  <si>
    <t>2021-11-05 14:58:54.0</t>
  </si>
  <si>
    <r>
      <rPr>
        <sz val="10"/>
        <rFont val="Arial"/>
        <charset val="0"/>
      </rPr>
      <t>11</t>
    </r>
    <r>
      <rPr>
        <sz val="10"/>
        <rFont val="宋体"/>
        <charset val="0"/>
      </rPr>
      <t>分</t>
    </r>
    <r>
      <rPr>
        <sz val="10"/>
        <rFont val="Arial"/>
        <charset val="0"/>
      </rPr>
      <t>33</t>
    </r>
    <r>
      <rPr>
        <sz val="10"/>
        <rFont val="宋体"/>
        <charset val="0"/>
      </rPr>
      <t>秒</t>
    </r>
  </si>
  <si>
    <t>四川太极高新区南华巷药店</t>
  </si>
  <si>
    <t>钟世豪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</si>
  <si>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</si>
  <si>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刘开涟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</si>
  <si>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</si>
  <si>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2021-11-05 23:36:04.0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</si>
  <si>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53</t>
    </r>
    <r>
      <rPr>
        <sz val="10"/>
        <rFont val="宋体"/>
        <charset val="0"/>
      </rPr>
      <t>秒</t>
    </r>
  </si>
  <si>
    <t>水杉街药店</t>
  </si>
  <si>
    <t>唐冬芳</t>
  </si>
  <si>
    <t>2021-11-05 22:24:12.0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</si>
  <si>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分</t>
    </r>
    <r>
      <rPr>
        <sz val="10"/>
        <rFont val="Arial"/>
        <charset val="0"/>
      </rPr>
      <t>37</t>
    </r>
    <r>
      <rPr>
        <sz val="10"/>
        <rFont val="宋体"/>
        <charset val="0"/>
      </rPr>
      <t>秒</t>
    </r>
  </si>
  <si>
    <t>王承澜</t>
  </si>
  <si>
    <t>2021-11-05 20:47:50.0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</si>
  <si>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21</t>
    </r>
    <r>
      <rPr>
        <sz val="10"/>
        <rFont val="宋体"/>
        <charset val="0"/>
      </rPr>
      <t>秒</t>
    </r>
  </si>
  <si>
    <t>华泰路药店</t>
  </si>
  <si>
    <t>王萦莹</t>
  </si>
  <si>
    <t>2021-11-05 20:08:17.0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</si>
  <si>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37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</si>
  <si>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</si>
  <si>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李平</t>
  </si>
  <si>
    <t>2021-11-05 20:08:07.0</t>
  </si>
  <si>
    <r>
      <rPr>
        <sz val="10"/>
        <rFont val="Arial"/>
        <charset val="0"/>
      </rPr>
      <t>7</t>
    </r>
    <r>
      <rPr>
        <sz val="10"/>
        <rFont val="宋体"/>
        <charset val="0"/>
      </rPr>
      <t>分</t>
    </r>
    <r>
      <rPr>
        <sz val="10"/>
        <rFont val="Arial"/>
        <charset val="0"/>
      </rPr>
      <t>34</t>
    </r>
    <r>
      <rPr>
        <sz val="10"/>
        <rFont val="宋体"/>
        <charset val="0"/>
      </rPr>
      <t>秒</t>
    </r>
  </si>
  <si>
    <t>罗妍</t>
  </si>
  <si>
    <t>2021-11-05 20:05:22.0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</si>
  <si>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4</t>
    </r>
    <r>
      <rPr>
        <sz val="10"/>
        <rFont val="宋体"/>
        <charset val="0"/>
      </rPr>
      <t>秒</t>
    </r>
  </si>
  <si>
    <t>金马河店</t>
  </si>
  <si>
    <t>聂小焱</t>
  </si>
  <si>
    <t>2021-11-05 19:14:10.0</t>
  </si>
  <si>
    <r>
      <rPr>
        <sz val="10"/>
        <rFont val="Arial"/>
        <charset val="0"/>
      </rPr>
      <t>7</t>
    </r>
    <r>
      <rPr>
        <sz val="10"/>
        <rFont val="宋体"/>
        <charset val="0"/>
      </rPr>
      <t>分</t>
    </r>
    <r>
      <rPr>
        <sz val="10"/>
        <rFont val="Arial"/>
        <charset val="0"/>
      </rPr>
      <t>46</t>
    </r>
    <r>
      <rPr>
        <sz val="10"/>
        <rFont val="宋体"/>
        <charset val="0"/>
      </rPr>
      <t>秒</t>
    </r>
  </si>
  <si>
    <t>冯瑞坤</t>
  </si>
  <si>
    <t>2021-11-05 18:33:58.0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</si>
  <si>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1</t>
    </r>
    <r>
      <rPr>
        <sz val="10"/>
        <rFont val="宋体"/>
        <charset val="0"/>
      </rPr>
      <t>秒</t>
    </r>
  </si>
  <si>
    <t>金丝街药店</t>
  </si>
  <si>
    <t>范春雨</t>
  </si>
  <si>
    <t>2021-11-05 15:06:19.0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</si>
  <si>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56</t>
    </r>
    <r>
      <rPr>
        <sz val="10"/>
        <rFont val="宋体"/>
        <charset val="0"/>
      </rPr>
      <t>秒</t>
    </r>
  </si>
  <si>
    <t>五津西路二药房</t>
  </si>
  <si>
    <t>朱春梅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</si>
  <si>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</si>
  <si>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黄焰</t>
  </si>
  <si>
    <t>2021-11-05 18:44:59.0</t>
  </si>
  <si>
    <t>钟友群</t>
  </si>
  <si>
    <t>公济桥店</t>
  </si>
  <si>
    <t>徐丽丽</t>
  </si>
  <si>
    <t>2021-11-05 21:53:14.0</t>
  </si>
  <si>
    <r>
      <rPr>
        <sz val="10"/>
        <rFont val="Arial"/>
        <charset val="0"/>
      </rPr>
      <t>8</t>
    </r>
    <r>
      <rPr>
        <sz val="10"/>
        <rFont val="宋体"/>
        <charset val="0"/>
      </rPr>
      <t>分</t>
    </r>
    <r>
      <rPr>
        <sz val="10"/>
        <rFont val="Arial"/>
        <charset val="0"/>
      </rPr>
      <t>15</t>
    </r>
    <r>
      <rPr>
        <sz val="10"/>
        <rFont val="宋体"/>
        <charset val="0"/>
      </rPr>
      <t>秒</t>
    </r>
  </si>
  <si>
    <t>邛崃中心药店</t>
  </si>
  <si>
    <t>古素琼</t>
  </si>
  <si>
    <t>郭玉容</t>
  </si>
  <si>
    <t>2021-11-05 23:07:10.0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</si>
  <si>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12</t>
    </r>
    <r>
      <rPr>
        <sz val="10"/>
        <rFont val="宋体"/>
        <charset val="0"/>
      </rPr>
      <t>秒</t>
    </r>
  </si>
  <si>
    <t>大源北街药店</t>
  </si>
  <si>
    <t>韩思雨</t>
  </si>
  <si>
    <t>2021-11-05 22:23:41.0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</si>
  <si>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48</t>
    </r>
    <r>
      <rPr>
        <sz val="10"/>
        <rFont val="宋体"/>
        <charset val="0"/>
      </rPr>
      <t>秒</t>
    </r>
  </si>
  <si>
    <t>东昌路店</t>
  </si>
  <si>
    <t>陈政达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</si>
  <si>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</si>
  <si>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罗佳均</t>
  </si>
  <si>
    <t>苏婷婷</t>
  </si>
  <si>
    <t>2021-11-05 23:50:36.0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</si>
  <si>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42</t>
    </r>
    <r>
      <rPr>
        <sz val="10"/>
        <rFont val="宋体"/>
        <charset val="0"/>
      </rPr>
      <t>秒</t>
    </r>
  </si>
  <si>
    <t>尹萍</t>
  </si>
  <si>
    <t>2021-11-05 18:15:57.0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</si>
  <si>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8</t>
    </r>
    <r>
      <rPr>
        <sz val="10"/>
        <rFont val="宋体"/>
        <charset val="0"/>
      </rPr>
      <t>秒</t>
    </r>
  </si>
  <si>
    <t>郭万银</t>
  </si>
  <si>
    <t>2021-11-05 14:44:45.0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</si>
  <si>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分</t>
    </r>
    <r>
      <rPr>
        <sz val="10"/>
        <rFont val="Arial"/>
        <charset val="0"/>
      </rPr>
      <t>7</t>
    </r>
    <r>
      <rPr>
        <sz val="10"/>
        <rFont val="宋体"/>
        <charset val="0"/>
      </rPr>
      <t>秒</t>
    </r>
  </si>
  <si>
    <t>蔡红秀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</si>
  <si>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</si>
  <si>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舒泽睿</t>
  </si>
  <si>
    <t>2021-11-05 20:05:19.0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</si>
  <si>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41</t>
    </r>
    <r>
      <rPr>
        <sz val="10"/>
        <rFont val="宋体"/>
        <charset val="0"/>
      </rPr>
      <t>秒</t>
    </r>
  </si>
  <si>
    <t>郫县二店</t>
  </si>
  <si>
    <t>邹东梅</t>
  </si>
  <si>
    <t>2021-11-05 15:58:20.0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</si>
  <si>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20</t>
    </r>
    <r>
      <rPr>
        <sz val="10"/>
        <rFont val="宋体"/>
        <charset val="0"/>
      </rPr>
      <t>秒</t>
    </r>
  </si>
  <si>
    <t>赵万琴</t>
  </si>
  <si>
    <t>2021-11-05 22:20:16.0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</si>
  <si>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40</t>
    </r>
    <r>
      <rPr>
        <sz val="10"/>
        <rFont val="宋体"/>
        <charset val="0"/>
      </rPr>
      <t>秒</t>
    </r>
  </si>
  <si>
    <t>李远婷</t>
  </si>
  <si>
    <t>2021-11-05 22:11:26.0</t>
  </si>
  <si>
    <r>
      <rPr>
        <sz val="10"/>
        <rFont val="Arial"/>
        <charset val="0"/>
      </rPr>
      <t>60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</si>
  <si>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</si>
  <si>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毛玉</t>
  </si>
  <si>
    <t>2021-11-05 20:48:52.0</t>
  </si>
  <si>
    <t>程艳</t>
  </si>
  <si>
    <t>徐瑞</t>
  </si>
  <si>
    <t>吕绍龙</t>
  </si>
  <si>
    <t>2021-11-05 23:42:42.0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</si>
  <si>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38</t>
    </r>
    <r>
      <rPr>
        <sz val="10"/>
        <rFont val="宋体"/>
        <charset val="0"/>
      </rPr>
      <t>秒</t>
    </r>
  </si>
  <si>
    <t>交大路第三药店</t>
  </si>
  <si>
    <t>张仟妮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</si>
  <si>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</si>
  <si>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聚萃街药店</t>
  </si>
  <si>
    <t>何川</t>
  </si>
  <si>
    <t>四川太极成华区云龙南路药店</t>
  </si>
  <si>
    <t>陈岚欣</t>
  </si>
  <si>
    <t>2021-11-05 22:59:48.0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</si>
  <si>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19</t>
    </r>
    <r>
      <rPr>
        <sz val="10"/>
        <rFont val="宋体"/>
        <charset val="0"/>
      </rPr>
      <t>秒</t>
    </r>
  </si>
  <si>
    <t>新园大道药店</t>
  </si>
  <si>
    <t>罗阿呷</t>
  </si>
  <si>
    <t>2021-11-05 22:54:21.0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</si>
  <si>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23</t>
    </r>
    <r>
      <rPr>
        <sz val="10"/>
        <rFont val="宋体"/>
        <charset val="0"/>
      </rPr>
      <t>秒</t>
    </r>
  </si>
  <si>
    <t>双流锦华路一段药店</t>
  </si>
  <si>
    <t>毛紫旭</t>
  </si>
  <si>
    <t>2021-11-05 16:46:03.0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</si>
  <si>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</t>
    </r>
    <r>
      <rPr>
        <sz val="10"/>
        <rFont val="宋体"/>
        <charset val="0"/>
      </rPr>
      <t>秒</t>
    </r>
  </si>
  <si>
    <t>张平</t>
  </si>
  <si>
    <t>2021-11-05 14:48:28.0</t>
  </si>
  <si>
    <r>
      <rPr>
        <sz val="10"/>
        <rFont val="Arial"/>
        <charset val="0"/>
      </rPr>
      <t>40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</si>
  <si>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杉板桥南一路店</t>
    </r>
  </si>
  <si>
    <t>肖永杰</t>
  </si>
  <si>
    <t>2021-11-05 14:31:38.0</t>
  </si>
  <si>
    <r>
      <rPr>
        <sz val="10"/>
        <rFont val="Arial"/>
        <charset val="0"/>
      </rPr>
      <t>23</t>
    </r>
    <r>
      <rPr>
        <sz val="10"/>
        <rFont val="宋体"/>
        <charset val="0"/>
      </rPr>
      <t>秒</t>
    </r>
  </si>
  <si>
    <r>
      <rPr>
        <b/>
        <sz val="10"/>
        <rFont val="Arial"/>
        <charset val="0"/>
      </rPr>
      <t xml:space="preserve">11.6—11.11 </t>
    </r>
    <r>
      <rPr>
        <b/>
        <sz val="10"/>
        <rFont val="宋体"/>
        <charset val="0"/>
      </rPr>
      <t>双十一活动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</si>
  <si>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</si>
  <si>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</si>
  <si>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</si>
  <si>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</si>
  <si>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</si>
  <si>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</si>
  <si>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华泰二店</t>
  </si>
  <si>
    <t>东南</t>
  </si>
  <si>
    <t>吕彩霞</t>
  </si>
  <si>
    <t>杨荣婷</t>
  </si>
  <si>
    <t>一阶段    （11.6-11.8）</t>
  </si>
  <si>
    <t>2021-11-6            销售完成率</t>
  </si>
  <si>
    <t>补发2档  奖励       80元/人</t>
  </si>
  <si>
    <t>退回1档奖励70元/人+  处罚30元/人</t>
  </si>
  <si>
    <t>1档   奖励</t>
  </si>
  <si>
    <t>挑战2奖励（3天）</t>
  </si>
  <si>
    <t>实习生</t>
  </si>
  <si>
    <t>武侯区顺和街店</t>
  </si>
  <si>
    <t>金牛区五福桥东路药店</t>
  </si>
  <si>
    <t>成华区金马河路药店</t>
  </si>
  <si>
    <t>成华区西林一街药店</t>
  </si>
  <si>
    <t>五津西路药店</t>
  </si>
  <si>
    <t>新津县五津镇五津西路二药房</t>
  </si>
  <si>
    <t>青羊区蜀源路药店</t>
  </si>
  <si>
    <t>成都高新区元华二巷药店</t>
  </si>
  <si>
    <t>高新区剑南大道药店</t>
  </si>
  <si>
    <t>郫县郫筒镇一环路东南段药店</t>
  </si>
  <si>
    <t>锦江区柳翠路药店</t>
  </si>
  <si>
    <t>青羊区蜀辉路药店</t>
  </si>
  <si>
    <t>武侯区逸都路药店</t>
  </si>
  <si>
    <t>青羊区光华北五路药店</t>
  </si>
  <si>
    <t>锦江区宏济中路药店</t>
  </si>
  <si>
    <t>青羊区贝森北路药店</t>
  </si>
  <si>
    <t>青羊区金祥路药店</t>
  </si>
  <si>
    <t>清江东路药店</t>
  </si>
  <si>
    <t>金牛区银河北街药店</t>
  </si>
  <si>
    <t>成华区水碾河路药店</t>
  </si>
  <si>
    <t>光华村街药店</t>
  </si>
  <si>
    <t>成华区东昌路一药店</t>
  </si>
  <si>
    <t>锦江区静沙南路药店</t>
  </si>
  <si>
    <t>锦江区劼人路药店</t>
  </si>
  <si>
    <t>成华杉板桥南一路店</t>
  </si>
  <si>
    <t>光华药店</t>
  </si>
  <si>
    <t>武侯区大悦路药店</t>
  </si>
  <si>
    <t>高新区泰和二街药店</t>
  </si>
  <si>
    <t>金牛区沙湾东一路药店</t>
  </si>
  <si>
    <t>武侯区大华街药店</t>
  </si>
  <si>
    <t>高新区大源北街药店</t>
  </si>
  <si>
    <t>彭州市致和镇南三环路药店</t>
  </si>
  <si>
    <t>新津县五津镇武阳西路药店</t>
  </si>
  <si>
    <t>青羊区北东街店</t>
  </si>
  <si>
    <t>新乐中街药店</t>
  </si>
  <si>
    <t>锦江区观音桥街药店</t>
  </si>
  <si>
    <t>武侯区聚福路药店</t>
  </si>
  <si>
    <t>青羊区蜀鑫路药店</t>
  </si>
  <si>
    <t>金牛区金沙路药店</t>
  </si>
  <si>
    <t>武侯区科华北路药店</t>
  </si>
  <si>
    <t>大药房连锁有限公司武侯区聚萃街药店</t>
  </si>
  <si>
    <t>青羊区光华西一路药店</t>
  </si>
  <si>
    <t>高新区中和大道药店</t>
  </si>
  <si>
    <t>成华区羊子山西路药店（兴元华盛）</t>
  </si>
  <si>
    <t>武侯区佳灵路药店</t>
  </si>
  <si>
    <t>高新区南华巷药店</t>
  </si>
  <si>
    <t>金牛区交大路第三药店</t>
  </si>
  <si>
    <t>高新区天顺路药店</t>
  </si>
  <si>
    <t>都江堰聚源镇药店</t>
  </si>
  <si>
    <t>崇州市崇阳镇尚贤坊街药店</t>
  </si>
  <si>
    <t>通盈街药店</t>
  </si>
  <si>
    <t>成华区万宇路药店</t>
  </si>
  <si>
    <t>高新天久北巷药店</t>
  </si>
  <si>
    <t>青羊区清江东路三药店</t>
  </si>
  <si>
    <t>成华区二环路北四段药店（汇融名城）</t>
  </si>
  <si>
    <t>锦江区水杉街药店</t>
  </si>
  <si>
    <t>双流县西航港街道锦华路一段药店</t>
  </si>
  <si>
    <t>武侯区丝竹路药店</t>
  </si>
  <si>
    <t>都江堰市蒲阳镇堰问道西路药店</t>
  </si>
  <si>
    <t>都江堰幸福镇翔凤路药店</t>
  </si>
  <si>
    <t>成华区华泰路药店</t>
  </si>
  <si>
    <t>金牛区黄苑东街药店</t>
  </si>
  <si>
    <t>武侯区科华街药店</t>
  </si>
  <si>
    <t>金牛区蜀汉路药店</t>
  </si>
  <si>
    <t>邛崃市临邛街道涌泉街药店</t>
  </si>
  <si>
    <t>金牛区银沙路药店</t>
  </si>
  <si>
    <t>高新区锦城大道药店</t>
  </si>
  <si>
    <t>高新区新下街药店</t>
  </si>
  <si>
    <t>邛崃市临邛镇翠荫街药店</t>
  </si>
  <si>
    <t>成华区崔家店路药店</t>
  </si>
  <si>
    <t>新都区新繁镇繁江北路药店</t>
  </si>
  <si>
    <t>邛崃市文君街道凤凰大道药店</t>
  </si>
  <si>
    <t>高新区紫薇东路药店</t>
  </si>
  <si>
    <t>锦江区梨花街药店</t>
  </si>
  <si>
    <t>武侯区长寿路药店(11.8-11.10)</t>
  </si>
  <si>
    <t>新都区新都街道万和北路药店</t>
  </si>
  <si>
    <t>温江区公平街道江安路药店</t>
  </si>
  <si>
    <t>武侯区双楠路药店</t>
  </si>
  <si>
    <t>青羊区青龙街药店(11.8-11.10)</t>
  </si>
  <si>
    <t>青羊区童子街药店(11.8-11.10)</t>
  </si>
  <si>
    <t>锦江区合欢树街药店</t>
  </si>
  <si>
    <t>邛崃市羊安镇永康大道药店</t>
  </si>
  <si>
    <t>土龙路药店</t>
  </si>
  <si>
    <t xml:space="preserve">崇州市崇阳镇永康东路药店 </t>
  </si>
  <si>
    <t>成华区华油路药店</t>
  </si>
  <si>
    <t>双流区东升街道三强西路药店</t>
  </si>
  <si>
    <t>成华区培华东路药店(11.8-11.10)</t>
  </si>
  <si>
    <t>青羊区大石西路药店</t>
  </si>
  <si>
    <t>邛崃市文君街道杏林路药店(11.8-11.10)</t>
  </si>
  <si>
    <t>锦江区榕声路店</t>
  </si>
  <si>
    <t>大邑县沙渠镇方圆路药店</t>
  </si>
  <si>
    <t>大邑县安仁镇千禧街药店</t>
  </si>
  <si>
    <t>成华区华泰路二药店(11.8-11.10)</t>
  </si>
  <si>
    <t>都江堰市永丰街道宝莲路药店</t>
  </si>
  <si>
    <t>郫县郫筒镇东大街药店</t>
  </si>
  <si>
    <t>武侯区倪家桥路药店</t>
  </si>
  <si>
    <t>高新区中和公济桥路药店</t>
  </si>
  <si>
    <t>沙河源药店</t>
  </si>
  <si>
    <t>金带街药店</t>
  </si>
  <si>
    <t>枣子巷药店(11.8-11.10)</t>
  </si>
  <si>
    <t>成华区龙潭西路药店</t>
  </si>
  <si>
    <t>都江堰奎光路中段药店</t>
  </si>
  <si>
    <t>锦江区庆云南街药店(11.8-11.10)</t>
  </si>
  <si>
    <t>都江堰药店</t>
  </si>
  <si>
    <t>金牛区花照壁药店</t>
  </si>
  <si>
    <t>邛崃市临邛镇洪川小区药店</t>
  </si>
  <si>
    <t>青羊区经一路药店</t>
  </si>
  <si>
    <t>大邑县晋原镇潘家街药店</t>
  </si>
  <si>
    <t>崇州市崇阳镇蜀州中路药店</t>
  </si>
  <si>
    <t>大邑县新场镇文昌街药店</t>
  </si>
  <si>
    <t>大邑县晋原镇东街药店</t>
  </si>
  <si>
    <t>都江堰市蒲阳路药店</t>
  </si>
  <si>
    <t>大邑县晋原镇通达东路五段药店</t>
  </si>
  <si>
    <t>大邑县晋源镇东壕沟段药店</t>
  </si>
  <si>
    <t>浆洗街药店(11.8-11.10)</t>
  </si>
  <si>
    <t>大邑县晋原镇内蒙古大道桃源药店</t>
  </si>
  <si>
    <t>成华区驷马桥三路药店</t>
  </si>
  <si>
    <t>武侯区航中街药店(11.8-11.10)</t>
  </si>
  <si>
    <t>成都成汉太极大药房有限公司(11.8-11.10)</t>
  </si>
  <si>
    <t>青羊区十二桥药店(11.8-11.10)</t>
  </si>
  <si>
    <t>崇州市怀远镇文井北路药店</t>
  </si>
  <si>
    <t>成华区云龙南路药店</t>
  </si>
  <si>
    <t>大邑县晋原镇北街药店(11.8-11.10)</t>
  </si>
  <si>
    <t>大邑晋原街道金巷西街药店</t>
  </si>
  <si>
    <t>金丝街药店(11.8-11.10)</t>
  </si>
  <si>
    <t>大邑县晋原街道蜀望路药店</t>
  </si>
  <si>
    <t>兴义镇万兴路药店</t>
  </si>
  <si>
    <t>金牛区花照壁中横街药店</t>
  </si>
  <si>
    <t>大邑县晋原街道南街药店</t>
  </si>
  <si>
    <t>成华区华康路药店</t>
  </si>
  <si>
    <t>2021-11-7           销售完成率</t>
  </si>
  <si>
    <t>2021-11-8          销售完成率</t>
  </si>
  <si>
    <t>1档奖励</t>
  </si>
  <si>
    <t>2021-11-9          销售完成率</t>
  </si>
  <si>
    <t>一阶段             （11.6-11.8）</t>
  </si>
  <si>
    <t>2021-11-10          销售完成率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</si>
</sst>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5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color rgb="FFE72FE9"/>
      <name val="宋体"/>
      <charset val="134"/>
      <scheme val="minor"/>
    </font>
    <font>
      <b/>
      <sz val="10"/>
      <color rgb="FFE72FE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indexed="2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DDD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8" borderId="9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7" fillId="23" borderId="14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0" fontId="10" fillId="4" borderId="4" xfId="0" applyNumberFormat="1" applyFont="1" applyFill="1" applyBorder="1" applyAlignment="1">
      <alignment horizontal="center" vertical="center"/>
    </xf>
    <xf numFmtId="176" fontId="10" fillId="4" borderId="4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8" fontId="11" fillId="0" borderId="2" xfId="0" applyNumberFormat="1" applyFont="1" applyBorder="1" applyAlignment="1">
      <alignment horizontal="center" vertical="center" wrapText="1"/>
    </xf>
    <xf numFmtId="58" fontId="11" fillId="0" borderId="3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0" fontId="12" fillId="0" borderId="4" xfId="0" applyNumberFormat="1" applyFont="1" applyFill="1" applyBorder="1" applyAlignment="1">
      <alignment horizontal="center" vertical="center"/>
    </xf>
    <xf numFmtId="10" fontId="12" fillId="0" borderId="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76" fontId="10" fillId="3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58" fontId="11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10" fontId="4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5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176" fontId="14" fillId="2" borderId="4" xfId="0" applyNumberFormat="1" applyFont="1" applyFill="1" applyBorder="1" applyAlignment="1">
      <alignment horizontal="center" vertical="center"/>
    </xf>
    <xf numFmtId="176" fontId="14" fillId="2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wrapText="1"/>
    </xf>
    <xf numFmtId="10" fontId="11" fillId="0" borderId="6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10" fontId="11" fillId="0" borderId="4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0" fontId="14" fillId="2" borderId="4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177" fontId="14" fillId="2" borderId="4" xfId="0" applyNumberFormat="1" applyFont="1" applyFill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176" fontId="3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176" fontId="12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10" fontId="14" fillId="3" borderId="4" xfId="0" applyNumberFormat="1" applyFont="1" applyFill="1" applyBorder="1" applyAlignment="1">
      <alignment horizontal="center" vertical="center"/>
    </xf>
    <xf numFmtId="176" fontId="14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10" fontId="11" fillId="5" borderId="4" xfId="0" applyNumberFormat="1" applyFont="1" applyFill="1" applyBorder="1" applyAlignment="1">
      <alignment horizontal="center" vertical="center" wrapText="1"/>
    </xf>
    <xf numFmtId="10" fontId="10" fillId="5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 wrapText="1"/>
    </xf>
    <xf numFmtId="10" fontId="14" fillId="5" borderId="4" xfId="0" applyNumberFormat="1" applyFont="1" applyFill="1" applyBorder="1" applyAlignment="1">
      <alignment horizontal="center" vertical="center" wrapText="1"/>
    </xf>
    <xf numFmtId="10" fontId="3" fillId="5" borderId="4" xfId="0" applyNumberFormat="1" applyFont="1" applyFill="1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 wrapText="1"/>
    </xf>
    <xf numFmtId="176" fontId="31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76" fontId="13" fillId="4" borderId="2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16" fillId="4" borderId="4" xfId="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0" fontId="13" fillId="4" borderId="4" xfId="0" applyNumberFormat="1" applyFont="1" applyFill="1" applyBorder="1" applyAlignment="1">
      <alignment horizontal="center" vertical="center"/>
    </xf>
    <xf numFmtId="177" fontId="13" fillId="4" borderId="4" xfId="0" applyNumberFormat="1" applyFont="1" applyFill="1" applyBorder="1" applyAlignment="1">
      <alignment horizontal="center" vertical="center"/>
    </xf>
    <xf numFmtId="10" fontId="16" fillId="4" borderId="4" xfId="0" applyNumberFormat="1" applyFont="1" applyFill="1" applyBorder="1" applyAlignment="1">
      <alignment horizontal="center" vertical="center"/>
    </xf>
    <xf numFmtId="177" fontId="16" fillId="4" borderId="4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0" fontId="11" fillId="5" borderId="4" xfId="0" applyNumberFormat="1" applyFont="1" applyFill="1" applyBorder="1" applyAlignment="1">
      <alignment horizontal="center" vertical="center"/>
    </xf>
    <xf numFmtId="10" fontId="14" fillId="5" borderId="4" xfId="0" applyNumberFormat="1" applyFont="1" applyFill="1" applyBorder="1" applyAlignment="1">
      <alignment horizontal="center" vertical="center"/>
    </xf>
    <xf numFmtId="10" fontId="4" fillId="5" borderId="4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30" fillId="0" borderId="4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176" fontId="14" fillId="4" borderId="4" xfId="0" applyNumberFormat="1" applyFont="1" applyFill="1" applyBorder="1" applyAlignment="1">
      <alignment horizontal="center" vertical="center"/>
    </xf>
    <xf numFmtId="10" fontId="14" fillId="4" borderId="4" xfId="0" applyNumberFormat="1" applyFont="1" applyFill="1" applyBorder="1" applyAlignment="1">
      <alignment horizontal="center" vertical="center"/>
    </xf>
    <xf numFmtId="177" fontId="14" fillId="4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DDD"/>
      <color rgb="00E72FE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Z150"/>
  <sheetViews>
    <sheetView workbookViewId="0">
      <pane xSplit="1" topLeftCell="AB1" activePane="topRight" state="frozen"/>
      <selection/>
      <selection pane="topRight" activeCell="AZ101" sqref="AZ101"/>
    </sheetView>
  </sheetViews>
  <sheetFormatPr defaultColWidth="9" defaultRowHeight="13"/>
  <cols>
    <col min="1" max="1" width="4.37272727272727" style="2" customWidth="1"/>
    <col min="2" max="2" width="7.37272727272727" style="2" customWidth="1"/>
    <col min="3" max="3" width="14.1272727272727" style="68" customWidth="1"/>
    <col min="4" max="4" width="8" style="2"/>
    <col min="5" max="5" width="4.12727272727273" style="5" customWidth="1"/>
    <col min="6" max="6" width="8" style="5" customWidth="1"/>
    <col min="7" max="7" width="8.87272727272727" style="6" customWidth="1"/>
    <col min="8" max="8" width="10.8727272727273" style="6" customWidth="1"/>
    <col min="9" max="9" width="7.12727272727273" style="92" hidden="1" customWidth="1"/>
    <col min="10" max="10" width="7.12727272727273" style="92" customWidth="1"/>
    <col min="11" max="11" width="7.75454545454545" style="179" hidden="1" customWidth="1"/>
    <col min="12" max="12" width="9.37272727272727" style="180" hidden="1" customWidth="1"/>
    <col min="13" max="13" width="10.6272727272727" style="180" customWidth="1"/>
    <col min="14" max="14" width="7.62727272727273" style="92" hidden="1" customWidth="1"/>
    <col min="15" max="15" width="7.25454545454545" style="92" customWidth="1"/>
    <col min="16" max="16" width="7.5" style="179" hidden="1" customWidth="1"/>
    <col min="17" max="17" width="10" style="180" hidden="1" customWidth="1"/>
    <col min="18" max="18" width="10.5" style="180" customWidth="1"/>
    <col min="19" max="19" width="10.1272727272727" style="181"/>
    <col min="20" max="20" width="10.1272727272727" style="10"/>
    <col min="21" max="21" width="9.87272727272727" style="182" customWidth="1"/>
    <col min="22" max="22" width="10.2545454545455" style="183" customWidth="1"/>
    <col min="23" max="23" width="8" style="184" customWidth="1"/>
    <col min="24" max="24" width="7.62727272727273" style="185" customWidth="1"/>
    <col min="25" max="26" width="7.75454545454545" style="184" customWidth="1"/>
    <col min="27" max="27" width="8.25454545454545" style="186" customWidth="1"/>
    <col min="28" max="29" width="6.12727272727273" style="187" customWidth="1"/>
    <col min="30" max="30" width="6.12727272727273" style="188" customWidth="1"/>
    <col min="31" max="32" width="10.3727272727273" style="189" customWidth="1"/>
    <col min="33" max="33" width="9.62727272727273" style="189" hidden="1" customWidth="1"/>
    <col min="34" max="34" width="10.6272727272727" style="189" customWidth="1"/>
    <col min="35" max="35" width="7.62727272727273" style="190" hidden="1" customWidth="1"/>
    <col min="36" max="36" width="9.62727272727273" style="191" hidden="1" customWidth="1"/>
    <col min="37" max="37" width="9.62727272727273" style="191" customWidth="1"/>
    <col min="38" max="38" width="9" style="189" hidden="1" customWidth="1"/>
    <col min="39" max="39" width="10.2545454545455" style="189" customWidth="1"/>
    <col min="40" max="40" width="8.5" style="190" hidden="1" customWidth="1"/>
    <col min="41" max="41" width="10.6272727272727" style="10" customWidth="1"/>
    <col min="42" max="42" width="9.25454545454545" style="10"/>
    <col min="43" max="44" width="9.25454545454545" style="181"/>
    <col min="45" max="46" width="7.87272727272727" style="140" customWidth="1"/>
    <col min="47" max="47" width="9.12727272727273" style="140" customWidth="1"/>
    <col min="48" max="48" width="9.25454545454545" style="140" customWidth="1"/>
    <col min="49" max="49" width="7.87272727272727" style="100" customWidth="1"/>
    <col min="50" max="50" width="7.87272727272727" style="182" customWidth="1"/>
    <col min="51" max="51" width="6.37272727272727" style="182" customWidth="1"/>
    <col min="52" max="52" width="10.2545454545455" style="192" customWidth="1"/>
    <col min="53" max="16384" width="9" style="10"/>
  </cols>
  <sheetData>
    <row r="1" s="10" customFormat="1" ht="29" customHeight="1" spans="1:52">
      <c r="A1" s="13" t="s">
        <v>0</v>
      </c>
      <c r="B1" s="14"/>
      <c r="C1" s="14"/>
      <c r="D1" s="14"/>
      <c r="E1" s="15"/>
      <c r="F1" s="17" t="s">
        <v>1</v>
      </c>
      <c r="G1" s="18"/>
      <c r="H1" s="193"/>
      <c r="I1" s="92"/>
      <c r="J1" s="194" t="s">
        <v>2</v>
      </c>
      <c r="K1" s="195"/>
      <c r="L1" s="195"/>
      <c r="M1" s="195"/>
      <c r="N1" s="195"/>
      <c r="O1" s="195"/>
      <c r="P1" s="195"/>
      <c r="Q1" s="195"/>
      <c r="R1" s="195"/>
      <c r="S1" s="203" t="s">
        <v>3</v>
      </c>
      <c r="T1" s="78"/>
      <c r="U1" s="78"/>
      <c r="V1" s="203"/>
      <c r="W1" s="204" t="s">
        <v>4</v>
      </c>
      <c r="X1" s="204"/>
      <c r="Y1" s="204"/>
      <c r="Z1" s="204"/>
      <c r="AA1" s="213" t="s">
        <v>5</v>
      </c>
      <c r="AB1" s="214" t="s">
        <v>6</v>
      </c>
      <c r="AC1" s="215"/>
      <c r="AD1" s="216"/>
      <c r="AE1" s="217" t="s">
        <v>7</v>
      </c>
      <c r="AF1" s="217"/>
      <c r="AG1" s="217"/>
      <c r="AH1" s="217"/>
      <c r="AI1" s="217"/>
      <c r="AJ1" s="217"/>
      <c r="AK1" s="217"/>
      <c r="AL1" s="217"/>
      <c r="AM1" s="217"/>
      <c r="AN1" s="226"/>
      <c r="AO1" s="42" t="s">
        <v>8</v>
      </c>
      <c r="AP1" s="56"/>
      <c r="AQ1" s="56"/>
      <c r="AR1" s="232"/>
      <c r="AS1" s="233" t="s">
        <v>9</v>
      </c>
      <c r="AT1" s="233"/>
      <c r="AU1" s="233"/>
      <c r="AV1" s="233"/>
      <c r="AW1" s="236" t="s">
        <v>10</v>
      </c>
      <c r="AX1" s="237"/>
      <c r="AY1" s="79" t="s">
        <v>11</v>
      </c>
      <c r="AZ1" s="238" t="s">
        <v>12</v>
      </c>
    </row>
    <row r="2" s="10" customFormat="1" ht="38" customHeight="1" spans="1:5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3" t="s">
        <v>20</v>
      </c>
      <c r="I2" s="196" t="s">
        <v>21</v>
      </c>
      <c r="J2" s="197" t="s">
        <v>22</v>
      </c>
      <c r="K2" s="198" t="s">
        <v>23</v>
      </c>
      <c r="L2" s="199" t="s">
        <v>24</v>
      </c>
      <c r="M2" s="199" t="s">
        <v>25</v>
      </c>
      <c r="N2" s="197" t="s">
        <v>26</v>
      </c>
      <c r="O2" s="197" t="s">
        <v>27</v>
      </c>
      <c r="P2" s="198" t="s">
        <v>23</v>
      </c>
      <c r="Q2" s="199" t="s">
        <v>24</v>
      </c>
      <c r="R2" s="199" t="s">
        <v>28</v>
      </c>
      <c r="S2" s="203" t="s">
        <v>29</v>
      </c>
      <c r="T2" s="78" t="s">
        <v>30</v>
      </c>
      <c r="U2" s="149" t="s">
        <v>31</v>
      </c>
      <c r="V2" s="205" t="s">
        <v>32</v>
      </c>
      <c r="W2" s="206" t="s">
        <v>33</v>
      </c>
      <c r="X2" s="207" t="s">
        <v>34</v>
      </c>
      <c r="Y2" s="206" t="s">
        <v>35</v>
      </c>
      <c r="Z2" s="218" t="s">
        <v>36</v>
      </c>
      <c r="AA2" s="213"/>
      <c r="AB2" s="219" t="s">
        <v>37</v>
      </c>
      <c r="AC2" s="220" t="s">
        <v>29</v>
      </c>
      <c r="AD2" s="216" t="s">
        <v>38</v>
      </c>
      <c r="AE2" s="221" t="s">
        <v>33</v>
      </c>
      <c r="AF2" s="221" t="s">
        <v>22</v>
      </c>
      <c r="AG2" s="227" t="s">
        <v>30</v>
      </c>
      <c r="AH2" s="221" t="s">
        <v>25</v>
      </c>
      <c r="AI2" s="228" t="s">
        <v>23</v>
      </c>
      <c r="AJ2" s="229" t="s">
        <v>35</v>
      </c>
      <c r="AK2" s="221" t="s">
        <v>27</v>
      </c>
      <c r="AL2" s="227" t="s">
        <v>30</v>
      </c>
      <c r="AM2" s="221" t="s">
        <v>28</v>
      </c>
      <c r="AN2" s="228" t="s">
        <v>23</v>
      </c>
      <c r="AO2" s="78" t="s">
        <v>29</v>
      </c>
      <c r="AP2" s="78" t="s">
        <v>30</v>
      </c>
      <c r="AQ2" s="205" t="s">
        <v>31</v>
      </c>
      <c r="AR2" s="205" t="s">
        <v>32</v>
      </c>
      <c r="AS2" s="207" t="s">
        <v>33</v>
      </c>
      <c r="AT2" s="207" t="s">
        <v>34</v>
      </c>
      <c r="AU2" s="206" t="s">
        <v>35</v>
      </c>
      <c r="AV2" s="206" t="s">
        <v>36</v>
      </c>
      <c r="AW2" s="79" t="s">
        <v>39</v>
      </c>
      <c r="AX2" s="239" t="s">
        <v>40</v>
      </c>
      <c r="AY2" s="79"/>
      <c r="AZ2" s="238"/>
    </row>
    <row r="3" s="10" customFormat="1" hidden="1" spans="1:52">
      <c r="A3" s="24">
        <v>1</v>
      </c>
      <c r="B3" s="24">
        <v>103639</v>
      </c>
      <c r="C3" s="71" t="s">
        <v>41</v>
      </c>
      <c r="D3" s="24" t="s">
        <v>42</v>
      </c>
      <c r="E3" s="27" t="s">
        <v>43</v>
      </c>
      <c r="F3" s="28">
        <v>2</v>
      </c>
      <c r="G3" s="28">
        <v>420</v>
      </c>
      <c r="H3" s="28"/>
      <c r="I3" s="200">
        <v>12000</v>
      </c>
      <c r="J3" s="200">
        <f t="shared" ref="J3:O3" si="0">I3*3</f>
        <v>36000</v>
      </c>
      <c r="K3" s="201">
        <v>0.230472</v>
      </c>
      <c r="L3" s="202">
        <v>2765.664</v>
      </c>
      <c r="M3" s="202">
        <f t="shared" si="0"/>
        <v>8296.992</v>
      </c>
      <c r="N3" s="200">
        <v>13800</v>
      </c>
      <c r="O3" s="200">
        <f t="shared" si="0"/>
        <v>41400</v>
      </c>
      <c r="P3" s="201">
        <v>0.208065</v>
      </c>
      <c r="Q3" s="202">
        <v>2871.297</v>
      </c>
      <c r="R3" s="202">
        <f t="shared" ref="R3:R66" si="1">Q3*3</f>
        <v>8613.891</v>
      </c>
      <c r="S3" s="208">
        <v>47868.44</v>
      </c>
      <c r="T3" s="50">
        <v>11075.56</v>
      </c>
      <c r="U3" s="151">
        <v>-466.39</v>
      </c>
      <c r="V3" s="209">
        <f t="shared" ref="V3:V66" si="2">T3-U3</f>
        <v>11541.95</v>
      </c>
      <c r="W3" s="210">
        <f t="shared" ref="W3:W66" si="3">S3/J3</f>
        <v>1.32967888888889</v>
      </c>
      <c r="X3" s="210">
        <f t="shared" ref="X3:X66" si="4">V3/M3</f>
        <v>1.39110053378381</v>
      </c>
      <c r="Y3" s="210">
        <f t="shared" ref="Y3:Y66" si="5">S3/O3</f>
        <v>1.15624251207729</v>
      </c>
      <c r="Z3" s="210">
        <f t="shared" ref="Z3:Z66" si="6">V3/R3</f>
        <v>1.33992292217303</v>
      </c>
      <c r="AA3" s="222">
        <f t="shared" ref="AA3:AA12" si="7">(V3-M3)*0.3</f>
        <v>973.4874</v>
      </c>
      <c r="AB3" s="223">
        <v>12</v>
      </c>
      <c r="AC3" s="223">
        <v>4</v>
      </c>
      <c r="AD3" s="223"/>
      <c r="AE3" s="224">
        <v>8500</v>
      </c>
      <c r="AF3" s="224">
        <f t="shared" ref="AF3:AK3" si="8">AE3*3</f>
        <v>25500</v>
      </c>
      <c r="AG3" s="224">
        <v>2448.765</v>
      </c>
      <c r="AH3" s="224">
        <f t="shared" si="8"/>
        <v>7346.295</v>
      </c>
      <c r="AI3" s="230">
        <v>0.28809</v>
      </c>
      <c r="AJ3" s="231">
        <v>10625</v>
      </c>
      <c r="AK3" s="231">
        <f t="shared" si="8"/>
        <v>31875</v>
      </c>
      <c r="AL3" s="224">
        <v>2822.881875</v>
      </c>
      <c r="AM3" s="224">
        <f t="shared" ref="AM3:AM66" si="9">AL3*3</f>
        <v>8468.645625</v>
      </c>
      <c r="AN3" s="230">
        <v>0.265683</v>
      </c>
      <c r="AO3" s="50">
        <v>32577.5</v>
      </c>
      <c r="AP3" s="50">
        <v>6904.42</v>
      </c>
      <c r="AQ3" s="208">
        <v>-528.59</v>
      </c>
      <c r="AR3" s="208">
        <f t="shared" ref="AR3:AR66" si="10">AP3-AQ3</f>
        <v>7433.01</v>
      </c>
      <c r="AS3" s="234">
        <f t="shared" ref="AS3:AS66" si="11">AO3/AF3</f>
        <v>1.27754901960784</v>
      </c>
      <c r="AT3" s="234">
        <f t="shared" ref="AT3:AT66" si="12">AR3/AH3</f>
        <v>1.01180390931755</v>
      </c>
      <c r="AU3" s="234">
        <f t="shared" ref="AU3:AU66" si="13">AO3/AK3</f>
        <v>1.02203921568627</v>
      </c>
      <c r="AV3" s="235">
        <f t="shared" ref="AV3:AV66" si="14">AR3/AM3</f>
        <v>0.877709415311613</v>
      </c>
      <c r="AW3" s="103">
        <v>500</v>
      </c>
      <c r="AX3" s="223"/>
      <c r="AY3" s="223">
        <f t="shared" ref="AY3:AY66" si="15">H3*50</f>
        <v>0</v>
      </c>
      <c r="AZ3" s="238">
        <f t="shared" ref="AZ3:AZ66" si="16">AA3+AW3+AX3+AY3</f>
        <v>1473.4874</v>
      </c>
    </row>
    <row r="4" s="92" customFormat="1" hidden="1" spans="1:52">
      <c r="A4" s="24">
        <v>2</v>
      </c>
      <c r="B4" s="24">
        <v>116482</v>
      </c>
      <c r="C4" s="71" t="s">
        <v>44</v>
      </c>
      <c r="D4" s="24" t="s">
        <v>45</v>
      </c>
      <c r="E4" s="27" t="s">
        <v>46</v>
      </c>
      <c r="F4" s="27">
        <v>2</v>
      </c>
      <c r="G4" s="28">
        <v>420</v>
      </c>
      <c r="H4" s="30">
        <v>1</v>
      </c>
      <c r="I4" s="200">
        <v>9500</v>
      </c>
      <c r="J4" s="200">
        <f t="shared" ref="J4:O4" si="17">I4*3</f>
        <v>28500</v>
      </c>
      <c r="K4" s="201">
        <v>0.22068</v>
      </c>
      <c r="L4" s="202">
        <v>2096.46</v>
      </c>
      <c r="M4" s="202">
        <f t="shared" si="17"/>
        <v>6289.38</v>
      </c>
      <c r="N4" s="200">
        <v>10925</v>
      </c>
      <c r="O4" s="200">
        <f t="shared" si="17"/>
        <v>32775</v>
      </c>
      <c r="P4" s="201">
        <v>0.199225</v>
      </c>
      <c r="Q4" s="202">
        <v>2176.533125</v>
      </c>
      <c r="R4" s="202">
        <f t="shared" si="1"/>
        <v>6529.599375</v>
      </c>
      <c r="S4" s="208">
        <v>36174.46</v>
      </c>
      <c r="T4" s="50">
        <v>8036.99</v>
      </c>
      <c r="U4" s="151">
        <v>-313.98</v>
      </c>
      <c r="V4" s="209">
        <f t="shared" si="2"/>
        <v>8350.97</v>
      </c>
      <c r="W4" s="210">
        <f t="shared" si="3"/>
        <v>1.26927929824561</v>
      </c>
      <c r="X4" s="210">
        <f t="shared" si="4"/>
        <v>1.32778906664886</v>
      </c>
      <c r="Y4" s="210">
        <f t="shared" si="5"/>
        <v>1.10372112890923</v>
      </c>
      <c r="Z4" s="210">
        <f t="shared" si="6"/>
        <v>1.27894063944773</v>
      </c>
      <c r="AA4" s="222">
        <f t="shared" si="7"/>
        <v>618.477</v>
      </c>
      <c r="AB4" s="223">
        <v>8</v>
      </c>
      <c r="AC4" s="223">
        <v>0</v>
      </c>
      <c r="AD4" s="223"/>
      <c r="AE4" s="224">
        <v>6800</v>
      </c>
      <c r="AF4" s="224">
        <f t="shared" ref="AF4:AK4" si="18">AE4*3</f>
        <v>20400</v>
      </c>
      <c r="AG4" s="224">
        <v>1875.78</v>
      </c>
      <c r="AH4" s="224">
        <f t="shared" si="18"/>
        <v>5627.34</v>
      </c>
      <c r="AI4" s="230">
        <v>0.27585</v>
      </c>
      <c r="AJ4" s="231">
        <v>8500</v>
      </c>
      <c r="AK4" s="231">
        <f t="shared" si="18"/>
        <v>25500</v>
      </c>
      <c r="AL4" s="224">
        <v>2162.3575</v>
      </c>
      <c r="AM4" s="224">
        <f t="shared" si="9"/>
        <v>6487.0725</v>
      </c>
      <c r="AN4" s="230">
        <v>0.254395</v>
      </c>
      <c r="AO4" s="50">
        <v>17392.07</v>
      </c>
      <c r="AP4" s="50">
        <v>4479.41</v>
      </c>
      <c r="AQ4" s="208">
        <v>-136.8</v>
      </c>
      <c r="AR4" s="208">
        <f t="shared" si="10"/>
        <v>4616.21</v>
      </c>
      <c r="AS4" s="235">
        <f t="shared" si="11"/>
        <v>0.852552450980392</v>
      </c>
      <c r="AT4" s="235">
        <f t="shared" si="12"/>
        <v>0.820318303141449</v>
      </c>
      <c r="AU4" s="235">
        <f t="shared" si="13"/>
        <v>0.682041960784314</v>
      </c>
      <c r="AV4" s="235">
        <f t="shared" si="14"/>
        <v>0.711601419592582</v>
      </c>
      <c r="AW4" s="103"/>
      <c r="AX4" s="103"/>
      <c r="AY4" s="240">
        <f t="shared" si="15"/>
        <v>50</v>
      </c>
      <c r="AZ4" s="238">
        <f t="shared" si="16"/>
        <v>668.477</v>
      </c>
    </row>
    <row r="5" s="92" customFormat="1" hidden="1" spans="1:52">
      <c r="A5" s="24">
        <v>3</v>
      </c>
      <c r="B5" s="24">
        <v>108656</v>
      </c>
      <c r="C5" s="71" t="s">
        <v>47</v>
      </c>
      <c r="D5" s="24" t="s">
        <v>48</v>
      </c>
      <c r="E5" s="27" t="s">
        <v>49</v>
      </c>
      <c r="F5" s="27">
        <v>2</v>
      </c>
      <c r="G5" s="28">
        <v>420</v>
      </c>
      <c r="H5" s="28"/>
      <c r="I5" s="200">
        <v>16100</v>
      </c>
      <c r="J5" s="200">
        <f t="shared" ref="J5:O5" si="19">I5*3</f>
        <v>48300</v>
      </c>
      <c r="K5" s="201">
        <v>0.165672</v>
      </c>
      <c r="L5" s="202">
        <v>2667.3192</v>
      </c>
      <c r="M5" s="202">
        <f t="shared" si="19"/>
        <v>8001.9576</v>
      </c>
      <c r="N5" s="200">
        <v>18515</v>
      </c>
      <c r="O5" s="200">
        <f t="shared" si="19"/>
        <v>55545</v>
      </c>
      <c r="P5" s="201">
        <v>0.149565</v>
      </c>
      <c r="Q5" s="202">
        <v>2769.195975</v>
      </c>
      <c r="R5" s="202">
        <f t="shared" si="1"/>
        <v>8307.587925</v>
      </c>
      <c r="S5" s="208">
        <v>59938.84</v>
      </c>
      <c r="T5" s="50">
        <v>4730.51</v>
      </c>
      <c r="U5" s="151">
        <v>-1179.2</v>
      </c>
      <c r="V5" s="209">
        <f t="shared" si="2"/>
        <v>5909.71</v>
      </c>
      <c r="W5" s="210">
        <f t="shared" si="3"/>
        <v>1.24096977225673</v>
      </c>
      <c r="X5" s="211">
        <f t="shared" si="4"/>
        <v>0.738533030967322</v>
      </c>
      <c r="Y5" s="210">
        <f t="shared" si="5"/>
        <v>1.07910414978846</v>
      </c>
      <c r="Z5" s="212">
        <f t="shared" si="6"/>
        <v>0.711362919460163</v>
      </c>
      <c r="AA5" s="222"/>
      <c r="AB5" s="223">
        <v>12</v>
      </c>
      <c r="AC5" s="223">
        <v>4</v>
      </c>
      <c r="AD5" s="223"/>
      <c r="AE5" s="224">
        <v>11291.875</v>
      </c>
      <c r="AF5" s="224">
        <f t="shared" ref="AF5:AK5" si="20">AE5*3</f>
        <v>33875.625</v>
      </c>
      <c r="AG5" s="224">
        <v>2338.43439375</v>
      </c>
      <c r="AH5" s="224">
        <f t="shared" si="20"/>
        <v>7015.30318125</v>
      </c>
      <c r="AI5" s="230">
        <v>0.20709</v>
      </c>
      <c r="AJ5" s="231">
        <v>14114.84375</v>
      </c>
      <c r="AK5" s="231">
        <f t="shared" si="20"/>
        <v>42344.53125</v>
      </c>
      <c r="AL5" s="224">
        <v>2695.69520390625</v>
      </c>
      <c r="AM5" s="224">
        <f t="shared" si="9"/>
        <v>8087.08561171875</v>
      </c>
      <c r="AN5" s="230">
        <v>0.190983</v>
      </c>
      <c r="AO5" s="50">
        <v>52957.66</v>
      </c>
      <c r="AP5" s="50">
        <v>8333.01</v>
      </c>
      <c r="AQ5" s="208">
        <v>-968</v>
      </c>
      <c r="AR5" s="208">
        <f t="shared" si="10"/>
        <v>9301.01</v>
      </c>
      <c r="AS5" s="234">
        <f t="shared" si="11"/>
        <v>1.56329691334108</v>
      </c>
      <c r="AT5" s="234">
        <f t="shared" si="12"/>
        <v>1.32581725403673</v>
      </c>
      <c r="AU5" s="234">
        <f t="shared" si="13"/>
        <v>1.25063753067287</v>
      </c>
      <c r="AV5" s="234">
        <f t="shared" si="14"/>
        <v>1.15010653362222</v>
      </c>
      <c r="AW5" s="103">
        <v>500</v>
      </c>
      <c r="AX5" s="241">
        <f>(AR5-AH5)*0.1</f>
        <v>228.570681875</v>
      </c>
      <c r="AY5" s="223">
        <f t="shared" si="15"/>
        <v>0</v>
      </c>
      <c r="AZ5" s="238">
        <f t="shared" si="16"/>
        <v>728.570681875</v>
      </c>
    </row>
    <row r="6" s="10" customFormat="1" hidden="1" spans="1:52">
      <c r="A6" s="24">
        <v>4</v>
      </c>
      <c r="B6" s="24">
        <v>106485</v>
      </c>
      <c r="C6" s="71" t="s">
        <v>50</v>
      </c>
      <c r="D6" s="24" t="s">
        <v>45</v>
      </c>
      <c r="E6" s="27" t="s">
        <v>46</v>
      </c>
      <c r="F6" s="27">
        <v>2</v>
      </c>
      <c r="G6" s="28">
        <v>420</v>
      </c>
      <c r="H6" s="28"/>
      <c r="I6" s="200">
        <v>8000</v>
      </c>
      <c r="J6" s="200">
        <f t="shared" ref="J6:O6" si="21">I6*3</f>
        <v>24000</v>
      </c>
      <c r="K6" s="201">
        <v>0.178416</v>
      </c>
      <c r="L6" s="202">
        <v>1427.328</v>
      </c>
      <c r="M6" s="202">
        <f t="shared" si="21"/>
        <v>4281.984</v>
      </c>
      <c r="N6" s="200">
        <v>9200</v>
      </c>
      <c r="O6" s="200">
        <f t="shared" si="21"/>
        <v>27600</v>
      </c>
      <c r="P6" s="201">
        <v>0.16107</v>
      </c>
      <c r="Q6" s="202">
        <v>1481.844</v>
      </c>
      <c r="R6" s="202">
        <f t="shared" si="1"/>
        <v>4445.532</v>
      </c>
      <c r="S6" s="208">
        <v>29413.78</v>
      </c>
      <c r="T6" s="50">
        <v>-316.3</v>
      </c>
      <c r="U6" s="151">
        <v>-279.6000000001</v>
      </c>
      <c r="V6" s="209">
        <f t="shared" si="2"/>
        <v>-36.6999999999</v>
      </c>
      <c r="W6" s="210">
        <f t="shared" si="3"/>
        <v>1.22557416666667</v>
      </c>
      <c r="X6" s="211">
        <f t="shared" si="4"/>
        <v>-0.00857079335184344</v>
      </c>
      <c r="Y6" s="210">
        <f t="shared" si="5"/>
        <v>1.06571666666667</v>
      </c>
      <c r="Z6" s="212">
        <f t="shared" si="6"/>
        <v>-0.00825547988404987</v>
      </c>
      <c r="AA6" s="222"/>
      <c r="AB6" s="223">
        <v>8</v>
      </c>
      <c r="AC6" s="223">
        <v>0</v>
      </c>
      <c r="AD6" s="223"/>
      <c r="AE6" s="224">
        <v>5500</v>
      </c>
      <c r="AF6" s="224">
        <f t="shared" ref="AF6:AK6" si="22">AE6*3</f>
        <v>16500</v>
      </c>
      <c r="AG6" s="224">
        <v>1226.61</v>
      </c>
      <c r="AH6" s="224">
        <f t="shared" si="22"/>
        <v>3679.83</v>
      </c>
      <c r="AI6" s="230">
        <v>0.22302</v>
      </c>
      <c r="AJ6" s="231">
        <v>6875</v>
      </c>
      <c r="AK6" s="231">
        <f t="shared" si="22"/>
        <v>20625</v>
      </c>
      <c r="AL6" s="224">
        <v>1414.00875</v>
      </c>
      <c r="AM6" s="224">
        <f t="shared" si="9"/>
        <v>4242.02625</v>
      </c>
      <c r="AN6" s="230">
        <v>0.205674</v>
      </c>
      <c r="AO6" s="50">
        <v>20778.29</v>
      </c>
      <c r="AP6" s="50">
        <v>4332.99</v>
      </c>
      <c r="AQ6" s="208">
        <v>-150.4</v>
      </c>
      <c r="AR6" s="208">
        <f t="shared" si="10"/>
        <v>4483.39</v>
      </c>
      <c r="AS6" s="234">
        <f t="shared" si="11"/>
        <v>1.2592903030303</v>
      </c>
      <c r="AT6" s="234">
        <f t="shared" si="12"/>
        <v>1.21836878334053</v>
      </c>
      <c r="AU6" s="234">
        <f t="shared" si="13"/>
        <v>1.00743224242424</v>
      </c>
      <c r="AV6" s="234">
        <f t="shared" si="14"/>
        <v>1.05689822169299</v>
      </c>
      <c r="AW6" s="103">
        <v>500</v>
      </c>
      <c r="AX6" s="241">
        <f>(AR6-AH6)*0.1</f>
        <v>80.356</v>
      </c>
      <c r="AY6" s="223">
        <f t="shared" si="15"/>
        <v>0</v>
      </c>
      <c r="AZ6" s="238">
        <f t="shared" si="16"/>
        <v>580.356</v>
      </c>
    </row>
    <row r="7" s="92" customFormat="1" hidden="1" spans="1:52">
      <c r="A7" s="24">
        <v>5</v>
      </c>
      <c r="B7" s="24">
        <v>119263</v>
      </c>
      <c r="C7" s="71" t="s">
        <v>51</v>
      </c>
      <c r="D7" s="24" t="s">
        <v>52</v>
      </c>
      <c r="E7" s="27" t="s">
        <v>53</v>
      </c>
      <c r="F7" s="27">
        <v>2</v>
      </c>
      <c r="G7" s="28">
        <v>420</v>
      </c>
      <c r="H7" s="28"/>
      <c r="I7" s="200">
        <v>5000</v>
      </c>
      <c r="J7" s="200">
        <f t="shared" ref="J7:O7" si="23">I7*3</f>
        <v>15000</v>
      </c>
      <c r="K7" s="201">
        <v>0.1872</v>
      </c>
      <c r="L7" s="202">
        <v>936</v>
      </c>
      <c r="M7" s="202">
        <f t="shared" si="23"/>
        <v>2808</v>
      </c>
      <c r="N7" s="200">
        <v>5750</v>
      </c>
      <c r="O7" s="200">
        <f t="shared" si="23"/>
        <v>17250</v>
      </c>
      <c r="P7" s="201">
        <v>0.169</v>
      </c>
      <c r="Q7" s="202">
        <v>971.75</v>
      </c>
      <c r="R7" s="202">
        <f t="shared" si="1"/>
        <v>2915.25</v>
      </c>
      <c r="S7" s="208">
        <v>18294.08</v>
      </c>
      <c r="T7" s="50">
        <v>3691.82</v>
      </c>
      <c r="U7" s="151">
        <v>-154.4</v>
      </c>
      <c r="V7" s="209">
        <f t="shared" si="2"/>
        <v>3846.22</v>
      </c>
      <c r="W7" s="210">
        <f t="shared" si="3"/>
        <v>1.21960533333333</v>
      </c>
      <c r="X7" s="210">
        <f t="shared" si="4"/>
        <v>1.36973646723647</v>
      </c>
      <c r="Y7" s="210">
        <f t="shared" si="5"/>
        <v>1.06052637681159</v>
      </c>
      <c r="Z7" s="210">
        <f t="shared" si="6"/>
        <v>1.31934482462911</v>
      </c>
      <c r="AA7" s="222">
        <f t="shared" si="7"/>
        <v>311.466</v>
      </c>
      <c r="AB7" s="223">
        <v>6</v>
      </c>
      <c r="AC7" s="223">
        <v>6</v>
      </c>
      <c r="AD7" s="223"/>
      <c r="AE7" s="224">
        <v>3400</v>
      </c>
      <c r="AF7" s="224">
        <f t="shared" ref="AF7:AK7" si="24">AE7*3</f>
        <v>10200</v>
      </c>
      <c r="AG7" s="224">
        <v>795.6</v>
      </c>
      <c r="AH7" s="224">
        <f t="shared" si="24"/>
        <v>2386.8</v>
      </c>
      <c r="AI7" s="230">
        <v>0.234</v>
      </c>
      <c r="AJ7" s="231">
        <v>4250</v>
      </c>
      <c r="AK7" s="231">
        <f t="shared" si="24"/>
        <v>12750</v>
      </c>
      <c r="AL7" s="224">
        <v>917.15</v>
      </c>
      <c r="AM7" s="224">
        <f t="shared" si="9"/>
        <v>2751.45</v>
      </c>
      <c r="AN7" s="230">
        <v>0.2158</v>
      </c>
      <c r="AO7" s="50">
        <v>13296.43</v>
      </c>
      <c r="AP7" s="50">
        <v>2051.52</v>
      </c>
      <c r="AQ7" s="208">
        <v>-53.59</v>
      </c>
      <c r="AR7" s="208">
        <f t="shared" si="10"/>
        <v>2105.11</v>
      </c>
      <c r="AS7" s="234">
        <f t="shared" si="11"/>
        <v>1.30357156862745</v>
      </c>
      <c r="AT7" s="235">
        <f t="shared" si="12"/>
        <v>0.881980056980057</v>
      </c>
      <c r="AU7" s="234">
        <f t="shared" si="13"/>
        <v>1.04285725490196</v>
      </c>
      <c r="AV7" s="235">
        <f t="shared" si="14"/>
        <v>0.765091133765833</v>
      </c>
      <c r="AW7" s="103"/>
      <c r="AX7" s="103"/>
      <c r="AY7" s="223">
        <f t="shared" si="15"/>
        <v>0</v>
      </c>
      <c r="AZ7" s="238">
        <f t="shared" si="16"/>
        <v>311.466</v>
      </c>
    </row>
    <row r="8" s="10" customFormat="1" hidden="1" spans="1:52">
      <c r="A8" s="24">
        <v>6</v>
      </c>
      <c r="B8" s="24">
        <v>511</v>
      </c>
      <c r="C8" s="71" t="s">
        <v>54</v>
      </c>
      <c r="D8" s="24" t="s">
        <v>42</v>
      </c>
      <c r="E8" s="27" t="s">
        <v>49</v>
      </c>
      <c r="F8" s="27">
        <v>4</v>
      </c>
      <c r="G8" s="28">
        <v>840</v>
      </c>
      <c r="H8" s="28"/>
      <c r="I8" s="200">
        <v>19000</v>
      </c>
      <c r="J8" s="200">
        <f t="shared" ref="J8:O8" si="25">I8*3</f>
        <v>57000</v>
      </c>
      <c r="K8" s="201">
        <v>0.22752</v>
      </c>
      <c r="L8" s="202">
        <v>4322.88</v>
      </c>
      <c r="M8" s="202">
        <f t="shared" si="25"/>
        <v>12968.64</v>
      </c>
      <c r="N8" s="200">
        <v>21850</v>
      </c>
      <c r="O8" s="200">
        <f t="shared" si="25"/>
        <v>65550</v>
      </c>
      <c r="P8" s="201">
        <v>0.2054</v>
      </c>
      <c r="Q8" s="202">
        <v>4487.99</v>
      </c>
      <c r="R8" s="202">
        <f t="shared" si="1"/>
        <v>13463.97</v>
      </c>
      <c r="S8" s="208">
        <v>69293.07</v>
      </c>
      <c r="T8" s="50">
        <v>14086.25</v>
      </c>
      <c r="U8" s="151">
        <v>-1435.18</v>
      </c>
      <c r="V8" s="209">
        <f t="shared" si="2"/>
        <v>15521.43</v>
      </c>
      <c r="W8" s="210">
        <f t="shared" si="3"/>
        <v>1.21566789473684</v>
      </c>
      <c r="X8" s="210">
        <f t="shared" si="4"/>
        <v>1.19684330816493</v>
      </c>
      <c r="Y8" s="210">
        <f t="shared" si="5"/>
        <v>1.05710251716247</v>
      </c>
      <c r="Z8" s="210">
        <f t="shared" si="6"/>
        <v>1.15281228344983</v>
      </c>
      <c r="AA8" s="222">
        <f t="shared" si="7"/>
        <v>765.837</v>
      </c>
      <c r="AB8" s="223">
        <v>12</v>
      </c>
      <c r="AC8" s="223">
        <v>10</v>
      </c>
      <c r="AD8" s="223"/>
      <c r="AE8" s="224">
        <v>11077.652</v>
      </c>
      <c r="AF8" s="224">
        <f t="shared" ref="AF8:AK8" si="26">AE8*3</f>
        <v>33232.956</v>
      </c>
      <c r="AG8" s="224">
        <v>3150.4842288</v>
      </c>
      <c r="AH8" s="224">
        <f t="shared" si="26"/>
        <v>9451.4526864</v>
      </c>
      <c r="AI8" s="230">
        <v>0.2844</v>
      </c>
      <c r="AJ8" s="231">
        <v>13847.065</v>
      </c>
      <c r="AK8" s="231">
        <f t="shared" si="26"/>
        <v>41541.195</v>
      </c>
      <c r="AL8" s="224">
        <v>3631.8082082</v>
      </c>
      <c r="AM8" s="224">
        <f t="shared" si="9"/>
        <v>10895.4246246</v>
      </c>
      <c r="AN8" s="230">
        <v>0.26228</v>
      </c>
      <c r="AO8" s="50">
        <v>42085.76</v>
      </c>
      <c r="AP8" s="50">
        <v>10260.73</v>
      </c>
      <c r="AQ8" s="208">
        <v>-122.79</v>
      </c>
      <c r="AR8" s="208">
        <f t="shared" si="10"/>
        <v>10383.52</v>
      </c>
      <c r="AS8" s="234">
        <f t="shared" si="11"/>
        <v>1.26638629437598</v>
      </c>
      <c r="AT8" s="234">
        <f t="shared" si="12"/>
        <v>1.09861630212054</v>
      </c>
      <c r="AU8" s="234">
        <f t="shared" si="13"/>
        <v>1.01310903550078</v>
      </c>
      <c r="AV8" s="235">
        <f t="shared" si="14"/>
        <v>0.953016551237094</v>
      </c>
      <c r="AW8" s="103">
        <v>500</v>
      </c>
      <c r="AX8" s="223"/>
      <c r="AY8" s="223">
        <f t="shared" si="15"/>
        <v>0</v>
      </c>
      <c r="AZ8" s="238">
        <f t="shared" si="16"/>
        <v>1265.837</v>
      </c>
    </row>
    <row r="9" s="92" customFormat="1" hidden="1" spans="1:52">
      <c r="A9" s="24">
        <v>7</v>
      </c>
      <c r="B9" s="24">
        <v>329</v>
      </c>
      <c r="C9" s="71" t="s">
        <v>55</v>
      </c>
      <c r="D9" s="24" t="s">
        <v>56</v>
      </c>
      <c r="E9" s="27" t="s">
        <v>43</v>
      </c>
      <c r="F9" s="27">
        <v>2</v>
      </c>
      <c r="G9" s="28">
        <v>420</v>
      </c>
      <c r="H9" s="28"/>
      <c r="I9" s="200">
        <v>13000</v>
      </c>
      <c r="J9" s="200">
        <f t="shared" ref="J9:O9" si="27">I9*3</f>
        <v>39000</v>
      </c>
      <c r="K9" s="201">
        <v>0.125</v>
      </c>
      <c r="L9" s="202">
        <v>1625</v>
      </c>
      <c r="M9" s="202">
        <f t="shared" si="27"/>
        <v>4875</v>
      </c>
      <c r="N9" s="200">
        <v>14950</v>
      </c>
      <c r="O9" s="200">
        <f t="shared" si="27"/>
        <v>44850</v>
      </c>
      <c r="P9" s="201">
        <v>0.115</v>
      </c>
      <c r="Q9" s="202">
        <v>1719.25</v>
      </c>
      <c r="R9" s="202">
        <f t="shared" si="1"/>
        <v>5157.75</v>
      </c>
      <c r="S9" s="208">
        <v>47264.56</v>
      </c>
      <c r="T9" s="50">
        <v>7209.73</v>
      </c>
      <c r="U9" s="151">
        <v>-216</v>
      </c>
      <c r="V9" s="209">
        <f t="shared" si="2"/>
        <v>7425.73</v>
      </c>
      <c r="W9" s="210">
        <f t="shared" si="3"/>
        <v>1.21191179487179</v>
      </c>
      <c r="X9" s="210">
        <f t="shared" si="4"/>
        <v>1.52322666666667</v>
      </c>
      <c r="Y9" s="210">
        <f t="shared" si="5"/>
        <v>1.05383634336678</v>
      </c>
      <c r="Z9" s="210">
        <f t="shared" si="6"/>
        <v>1.43972274732199</v>
      </c>
      <c r="AA9" s="222">
        <f t="shared" si="7"/>
        <v>765.219</v>
      </c>
      <c r="AB9" s="223">
        <v>12</v>
      </c>
      <c r="AC9" s="223">
        <v>0</v>
      </c>
      <c r="AD9" s="223"/>
      <c r="AE9" s="224">
        <v>8840</v>
      </c>
      <c r="AF9" s="224">
        <f t="shared" ref="AF9:AK9" si="28">AE9*3</f>
        <v>26520</v>
      </c>
      <c r="AG9" s="224">
        <v>1370.2</v>
      </c>
      <c r="AH9" s="224">
        <f t="shared" si="28"/>
        <v>4110.6</v>
      </c>
      <c r="AI9" s="230">
        <v>0.155</v>
      </c>
      <c r="AJ9" s="231">
        <v>11050</v>
      </c>
      <c r="AK9" s="231">
        <f t="shared" si="28"/>
        <v>33150</v>
      </c>
      <c r="AL9" s="224">
        <v>1569.1</v>
      </c>
      <c r="AM9" s="224">
        <f t="shared" si="9"/>
        <v>4707.3</v>
      </c>
      <c r="AN9" s="230">
        <v>0.142</v>
      </c>
      <c r="AO9" s="50">
        <v>38003.56</v>
      </c>
      <c r="AP9" s="50">
        <v>2925.73</v>
      </c>
      <c r="AQ9" s="208">
        <v>-676</v>
      </c>
      <c r="AR9" s="208">
        <f t="shared" si="10"/>
        <v>3601.73</v>
      </c>
      <c r="AS9" s="234">
        <f t="shared" si="11"/>
        <v>1.43301508295626</v>
      </c>
      <c r="AT9" s="235">
        <f t="shared" si="12"/>
        <v>0.876205420133314</v>
      </c>
      <c r="AU9" s="234">
        <f t="shared" si="13"/>
        <v>1.14641206636501</v>
      </c>
      <c r="AV9" s="235">
        <f t="shared" si="14"/>
        <v>0.765137127440359</v>
      </c>
      <c r="AW9" s="103"/>
      <c r="AX9" s="103"/>
      <c r="AY9" s="223">
        <f t="shared" si="15"/>
        <v>0</v>
      </c>
      <c r="AZ9" s="238">
        <f t="shared" si="16"/>
        <v>765.219</v>
      </c>
    </row>
    <row r="10" s="10" customFormat="1" hidden="1" spans="1:52">
      <c r="A10" s="24">
        <v>8</v>
      </c>
      <c r="B10" s="24">
        <v>513</v>
      </c>
      <c r="C10" s="71" t="s">
        <v>57</v>
      </c>
      <c r="D10" s="24" t="s">
        <v>52</v>
      </c>
      <c r="E10" s="27" t="s">
        <v>58</v>
      </c>
      <c r="F10" s="27">
        <v>2</v>
      </c>
      <c r="G10" s="28">
        <v>420</v>
      </c>
      <c r="H10" s="28"/>
      <c r="I10" s="200">
        <v>20000</v>
      </c>
      <c r="J10" s="200">
        <f t="shared" ref="J10:O10" si="29">I10*3</f>
        <v>60000</v>
      </c>
      <c r="K10" s="201">
        <v>0.239112</v>
      </c>
      <c r="L10" s="202">
        <v>4782.24</v>
      </c>
      <c r="M10" s="202">
        <f t="shared" si="29"/>
        <v>14346.72</v>
      </c>
      <c r="N10" s="200">
        <v>23000</v>
      </c>
      <c r="O10" s="200">
        <f t="shared" si="29"/>
        <v>69000</v>
      </c>
      <c r="P10" s="201">
        <v>0.215865</v>
      </c>
      <c r="Q10" s="202">
        <v>4964.895</v>
      </c>
      <c r="R10" s="202">
        <f t="shared" si="1"/>
        <v>14894.685</v>
      </c>
      <c r="S10" s="208">
        <v>72491.63</v>
      </c>
      <c r="T10" s="50">
        <v>16669.59</v>
      </c>
      <c r="U10" s="151">
        <v>-1179.98</v>
      </c>
      <c r="V10" s="209">
        <f t="shared" si="2"/>
        <v>17849.57</v>
      </c>
      <c r="W10" s="210">
        <f t="shared" si="3"/>
        <v>1.20819383333333</v>
      </c>
      <c r="X10" s="210">
        <f t="shared" si="4"/>
        <v>1.24415685257676</v>
      </c>
      <c r="Y10" s="210">
        <f t="shared" si="5"/>
        <v>1.05060333333333</v>
      </c>
      <c r="Z10" s="210">
        <f t="shared" si="6"/>
        <v>1.198385195793</v>
      </c>
      <c r="AA10" s="222">
        <f t="shared" si="7"/>
        <v>1050.855</v>
      </c>
      <c r="AB10" s="223">
        <v>18</v>
      </c>
      <c r="AC10" s="223">
        <v>34</v>
      </c>
      <c r="AD10" s="225">
        <f t="shared" ref="AD10:AD14" si="30">(AC10-AB10)*2</f>
        <v>32</v>
      </c>
      <c r="AE10" s="224">
        <v>10936.9875</v>
      </c>
      <c r="AF10" s="224">
        <f t="shared" ref="AF10:AK10" si="31">AE10*3</f>
        <v>32810.9625</v>
      </c>
      <c r="AG10" s="224">
        <v>3268.956193875</v>
      </c>
      <c r="AH10" s="224">
        <f t="shared" si="31"/>
        <v>9806.868581625</v>
      </c>
      <c r="AI10" s="230">
        <v>0.29889</v>
      </c>
      <c r="AJ10" s="231">
        <v>13671.234375</v>
      </c>
      <c r="AK10" s="231">
        <f t="shared" si="31"/>
        <v>41013.703125</v>
      </c>
      <c r="AL10" s="224">
        <v>3768.38005682812</v>
      </c>
      <c r="AM10" s="224">
        <f t="shared" si="9"/>
        <v>11305.1401704844</v>
      </c>
      <c r="AN10" s="230">
        <v>0.275643</v>
      </c>
      <c r="AO10" s="50">
        <v>43700.63</v>
      </c>
      <c r="AP10" s="50">
        <v>7561.87</v>
      </c>
      <c r="AQ10" s="208">
        <v>-1997.54</v>
      </c>
      <c r="AR10" s="208">
        <f t="shared" si="10"/>
        <v>9559.41</v>
      </c>
      <c r="AS10" s="234">
        <f t="shared" si="11"/>
        <v>1.33189113242259</v>
      </c>
      <c r="AT10" s="235">
        <f t="shared" si="12"/>
        <v>0.974766809653322</v>
      </c>
      <c r="AU10" s="234">
        <f t="shared" si="13"/>
        <v>1.06551290593807</v>
      </c>
      <c r="AV10" s="235">
        <f t="shared" si="14"/>
        <v>0.845580846928184</v>
      </c>
      <c r="AW10" s="223"/>
      <c r="AX10" s="223"/>
      <c r="AY10" s="223">
        <f t="shared" si="15"/>
        <v>0</v>
      </c>
      <c r="AZ10" s="238">
        <f t="shared" si="16"/>
        <v>1050.855</v>
      </c>
    </row>
    <row r="11" s="10" customFormat="1" hidden="1" spans="1:52">
      <c r="A11" s="24">
        <v>9</v>
      </c>
      <c r="B11" s="24">
        <v>377</v>
      </c>
      <c r="C11" s="71" t="s">
        <v>59</v>
      </c>
      <c r="D11" s="24" t="s">
        <v>42</v>
      </c>
      <c r="E11" s="27" t="s">
        <v>49</v>
      </c>
      <c r="F11" s="27">
        <v>4</v>
      </c>
      <c r="G11" s="28">
        <v>840</v>
      </c>
      <c r="H11" s="28"/>
      <c r="I11" s="200">
        <v>13000</v>
      </c>
      <c r="J11" s="200">
        <f t="shared" ref="J11:O11" si="32">I11*3</f>
        <v>39000</v>
      </c>
      <c r="K11" s="201">
        <v>0.243072</v>
      </c>
      <c r="L11" s="202">
        <v>3159.936</v>
      </c>
      <c r="M11" s="202">
        <f t="shared" si="32"/>
        <v>9479.808</v>
      </c>
      <c r="N11" s="200">
        <v>14950</v>
      </c>
      <c r="O11" s="200">
        <f t="shared" si="32"/>
        <v>44850</v>
      </c>
      <c r="P11" s="201">
        <v>0.21944</v>
      </c>
      <c r="Q11" s="202">
        <v>3280.628</v>
      </c>
      <c r="R11" s="202">
        <f t="shared" si="1"/>
        <v>9841.884</v>
      </c>
      <c r="S11" s="208">
        <v>46902.69</v>
      </c>
      <c r="T11" s="50">
        <v>9837.08</v>
      </c>
      <c r="U11" s="151">
        <v>-220</v>
      </c>
      <c r="V11" s="209">
        <f t="shared" si="2"/>
        <v>10057.08</v>
      </c>
      <c r="W11" s="210">
        <f t="shared" si="3"/>
        <v>1.20263307692308</v>
      </c>
      <c r="X11" s="210">
        <f t="shared" si="4"/>
        <v>1.06089490420059</v>
      </c>
      <c r="Y11" s="210">
        <f t="shared" si="5"/>
        <v>1.04576789297659</v>
      </c>
      <c r="Z11" s="210">
        <f t="shared" si="6"/>
        <v>1.02186532578519</v>
      </c>
      <c r="AA11" s="222">
        <f t="shared" si="7"/>
        <v>173.1816</v>
      </c>
      <c r="AB11" s="223">
        <v>12</v>
      </c>
      <c r="AC11" s="223">
        <v>10</v>
      </c>
      <c r="AD11" s="223"/>
      <c r="AE11" s="224">
        <v>8840</v>
      </c>
      <c r="AF11" s="224">
        <f t="shared" ref="AF11:AK11" si="33">AE11*3</f>
        <v>26520</v>
      </c>
      <c r="AG11" s="224">
        <v>2685.9456</v>
      </c>
      <c r="AH11" s="224">
        <f t="shared" si="33"/>
        <v>8057.8368</v>
      </c>
      <c r="AI11" s="230">
        <v>0.30384</v>
      </c>
      <c r="AJ11" s="231">
        <v>11050</v>
      </c>
      <c r="AK11" s="231">
        <f t="shared" si="33"/>
        <v>33150</v>
      </c>
      <c r="AL11" s="224">
        <v>3096.2984</v>
      </c>
      <c r="AM11" s="224">
        <f t="shared" si="9"/>
        <v>9288.8952</v>
      </c>
      <c r="AN11" s="230">
        <v>0.280208</v>
      </c>
      <c r="AO11" s="50">
        <v>38812.49</v>
      </c>
      <c r="AP11" s="50">
        <v>10440.67</v>
      </c>
      <c r="AQ11" s="208">
        <v>-39.6</v>
      </c>
      <c r="AR11" s="208">
        <f t="shared" si="10"/>
        <v>10480.27</v>
      </c>
      <c r="AS11" s="234">
        <f t="shared" si="11"/>
        <v>1.4635177224736</v>
      </c>
      <c r="AT11" s="234">
        <f t="shared" si="12"/>
        <v>1.30063071021741</v>
      </c>
      <c r="AU11" s="234">
        <f t="shared" si="13"/>
        <v>1.17081417797888</v>
      </c>
      <c r="AV11" s="234">
        <f t="shared" si="14"/>
        <v>1.1282579654898</v>
      </c>
      <c r="AW11" s="103">
        <v>500</v>
      </c>
      <c r="AX11" s="241">
        <f>(AR11-AH11)*0.1</f>
        <v>242.24332</v>
      </c>
      <c r="AY11" s="223">
        <f t="shared" si="15"/>
        <v>0</v>
      </c>
      <c r="AZ11" s="238">
        <f t="shared" si="16"/>
        <v>915.42492</v>
      </c>
    </row>
    <row r="12" s="10" customFormat="1" hidden="1" spans="1:52">
      <c r="A12" s="24">
        <v>10</v>
      </c>
      <c r="B12" s="24">
        <v>343</v>
      </c>
      <c r="C12" s="71" t="s">
        <v>60</v>
      </c>
      <c r="D12" s="24" t="s">
        <v>52</v>
      </c>
      <c r="E12" s="27" t="s">
        <v>61</v>
      </c>
      <c r="F12" s="27">
        <v>4</v>
      </c>
      <c r="G12" s="28">
        <v>840</v>
      </c>
      <c r="H12" s="28"/>
      <c r="I12" s="200">
        <v>40000</v>
      </c>
      <c r="J12" s="200">
        <f t="shared" ref="J12:O12" si="34">I12*3</f>
        <v>120000</v>
      </c>
      <c r="K12" s="201">
        <v>0.221688</v>
      </c>
      <c r="L12" s="202">
        <v>8867.52</v>
      </c>
      <c r="M12" s="202">
        <f t="shared" si="34"/>
        <v>26602.56</v>
      </c>
      <c r="N12" s="200">
        <v>44000</v>
      </c>
      <c r="O12" s="200">
        <f t="shared" si="34"/>
        <v>132000</v>
      </c>
      <c r="P12" s="201">
        <v>0.200135</v>
      </c>
      <c r="Q12" s="202">
        <v>8805.94</v>
      </c>
      <c r="R12" s="202">
        <f t="shared" si="1"/>
        <v>26417.82</v>
      </c>
      <c r="S12" s="208">
        <v>143734.06</v>
      </c>
      <c r="T12" s="50">
        <v>21622.81</v>
      </c>
      <c r="U12" s="151">
        <v>-5421.52</v>
      </c>
      <c r="V12" s="209">
        <f t="shared" si="2"/>
        <v>27044.33</v>
      </c>
      <c r="W12" s="210">
        <f t="shared" si="3"/>
        <v>1.19778383333333</v>
      </c>
      <c r="X12" s="210">
        <f t="shared" si="4"/>
        <v>1.01660629653687</v>
      </c>
      <c r="Y12" s="210">
        <f t="shared" si="5"/>
        <v>1.08889439393939</v>
      </c>
      <c r="Z12" s="210">
        <f t="shared" si="6"/>
        <v>1.02371543147769</v>
      </c>
      <c r="AA12" s="222">
        <f t="shared" si="7"/>
        <v>132.531</v>
      </c>
      <c r="AB12" s="223">
        <v>18</v>
      </c>
      <c r="AC12" s="223">
        <v>20</v>
      </c>
      <c r="AD12" s="225">
        <f t="shared" si="30"/>
        <v>4</v>
      </c>
      <c r="AE12" s="224">
        <v>25000</v>
      </c>
      <c r="AF12" s="224">
        <f t="shared" ref="AF12:AK12" si="35">AE12*3</f>
        <v>75000</v>
      </c>
      <c r="AG12" s="224">
        <v>6927.75</v>
      </c>
      <c r="AH12" s="224">
        <f t="shared" si="35"/>
        <v>20783.25</v>
      </c>
      <c r="AI12" s="230">
        <v>0.27711</v>
      </c>
      <c r="AJ12" s="231">
        <v>31250</v>
      </c>
      <c r="AK12" s="231">
        <f t="shared" si="35"/>
        <v>93750</v>
      </c>
      <c r="AL12" s="224">
        <v>7986.15625</v>
      </c>
      <c r="AM12" s="224">
        <f t="shared" si="9"/>
        <v>23958.46875</v>
      </c>
      <c r="AN12" s="230">
        <v>0.255557</v>
      </c>
      <c r="AO12" s="50">
        <v>82972.05</v>
      </c>
      <c r="AP12" s="50">
        <v>16980.9</v>
      </c>
      <c r="AQ12" s="208">
        <v>-1302.5</v>
      </c>
      <c r="AR12" s="208">
        <f t="shared" si="10"/>
        <v>18283.4</v>
      </c>
      <c r="AS12" s="234">
        <f t="shared" si="11"/>
        <v>1.106294</v>
      </c>
      <c r="AT12" s="235">
        <f t="shared" si="12"/>
        <v>0.879718042173385</v>
      </c>
      <c r="AU12" s="235">
        <f t="shared" si="13"/>
        <v>0.8850352</v>
      </c>
      <c r="AV12" s="235">
        <f t="shared" si="14"/>
        <v>0.763128904054021</v>
      </c>
      <c r="AW12" s="223"/>
      <c r="AX12" s="223"/>
      <c r="AY12" s="223">
        <f t="shared" si="15"/>
        <v>0</v>
      </c>
      <c r="AZ12" s="238">
        <f t="shared" si="16"/>
        <v>132.531</v>
      </c>
    </row>
    <row r="13" s="10" customFormat="1" hidden="1" spans="1:52">
      <c r="A13" s="24">
        <v>11</v>
      </c>
      <c r="B13" s="24">
        <v>355</v>
      </c>
      <c r="C13" s="71" t="s">
        <v>62</v>
      </c>
      <c r="D13" s="24" t="s">
        <v>42</v>
      </c>
      <c r="E13" s="27" t="s">
        <v>46</v>
      </c>
      <c r="F13" s="27">
        <v>3</v>
      </c>
      <c r="G13" s="28">
        <v>630</v>
      </c>
      <c r="H13" s="28"/>
      <c r="I13" s="200">
        <v>13000</v>
      </c>
      <c r="J13" s="200">
        <f t="shared" ref="J13:O13" si="36">I13*3</f>
        <v>39000</v>
      </c>
      <c r="K13" s="201">
        <v>0.236304</v>
      </c>
      <c r="L13" s="202">
        <v>3071.952</v>
      </c>
      <c r="M13" s="202">
        <f t="shared" si="36"/>
        <v>9215.856</v>
      </c>
      <c r="N13" s="200">
        <v>14950</v>
      </c>
      <c r="O13" s="200">
        <f t="shared" si="36"/>
        <v>44850</v>
      </c>
      <c r="P13" s="201">
        <v>0.21333</v>
      </c>
      <c r="Q13" s="202">
        <v>3189.2835</v>
      </c>
      <c r="R13" s="202">
        <f t="shared" si="1"/>
        <v>9567.8505</v>
      </c>
      <c r="S13" s="208">
        <v>46602</v>
      </c>
      <c r="T13" s="50">
        <v>8098.17</v>
      </c>
      <c r="U13" s="151">
        <v>0</v>
      </c>
      <c r="V13" s="209">
        <f t="shared" si="2"/>
        <v>8098.17</v>
      </c>
      <c r="W13" s="210">
        <f t="shared" si="3"/>
        <v>1.19492307692308</v>
      </c>
      <c r="X13" s="211">
        <f t="shared" si="4"/>
        <v>0.878721412313734</v>
      </c>
      <c r="Y13" s="210">
        <f t="shared" si="5"/>
        <v>1.0390635451505</v>
      </c>
      <c r="Z13" s="212">
        <f t="shared" si="6"/>
        <v>0.846393868716908</v>
      </c>
      <c r="AA13" s="222"/>
      <c r="AB13" s="223">
        <v>8</v>
      </c>
      <c r="AC13" s="223">
        <v>2</v>
      </c>
      <c r="AD13" s="223"/>
      <c r="AE13" s="224">
        <v>8840</v>
      </c>
      <c r="AF13" s="224">
        <f t="shared" ref="AF13:AK13" si="37">AE13*3</f>
        <v>26520</v>
      </c>
      <c r="AG13" s="224">
        <v>2611.1592</v>
      </c>
      <c r="AH13" s="224">
        <f t="shared" si="37"/>
        <v>7833.4776</v>
      </c>
      <c r="AI13" s="230">
        <v>0.29538</v>
      </c>
      <c r="AJ13" s="231">
        <v>11050</v>
      </c>
      <c r="AK13" s="231">
        <f t="shared" si="37"/>
        <v>33150</v>
      </c>
      <c r="AL13" s="224">
        <v>3010.0863</v>
      </c>
      <c r="AM13" s="224">
        <f t="shared" si="9"/>
        <v>9030.2589</v>
      </c>
      <c r="AN13" s="230">
        <v>0.272406</v>
      </c>
      <c r="AO13" s="50">
        <v>22076.4</v>
      </c>
      <c r="AP13" s="50">
        <v>3712.35</v>
      </c>
      <c r="AQ13" s="208">
        <v>-735.17</v>
      </c>
      <c r="AR13" s="208">
        <f t="shared" si="10"/>
        <v>4447.52</v>
      </c>
      <c r="AS13" s="235">
        <f t="shared" si="11"/>
        <v>0.832443438914027</v>
      </c>
      <c r="AT13" s="235">
        <f t="shared" si="12"/>
        <v>0.567758054226133</v>
      </c>
      <c r="AU13" s="235">
        <f t="shared" si="13"/>
        <v>0.665954751131222</v>
      </c>
      <c r="AV13" s="235">
        <f t="shared" si="14"/>
        <v>0.492513010894959</v>
      </c>
      <c r="AW13" s="223"/>
      <c r="AX13" s="223"/>
      <c r="AY13" s="223">
        <f t="shared" si="15"/>
        <v>0</v>
      </c>
      <c r="AZ13" s="238">
        <f t="shared" si="16"/>
        <v>0</v>
      </c>
    </row>
    <row r="14" s="10" customFormat="1" hidden="1" spans="1:52">
      <c r="A14" s="24">
        <v>12</v>
      </c>
      <c r="B14" s="24">
        <v>365</v>
      </c>
      <c r="C14" s="71" t="s">
        <v>63</v>
      </c>
      <c r="D14" s="24" t="s">
        <v>52</v>
      </c>
      <c r="E14" s="27" t="s">
        <v>58</v>
      </c>
      <c r="F14" s="27">
        <v>2</v>
      </c>
      <c r="G14" s="28">
        <v>420</v>
      </c>
      <c r="H14" s="28"/>
      <c r="I14" s="200">
        <v>25000</v>
      </c>
      <c r="J14" s="200">
        <f t="shared" ref="J14:O14" si="38">I14*3</f>
        <v>75000</v>
      </c>
      <c r="K14" s="201">
        <v>0.207288</v>
      </c>
      <c r="L14" s="202">
        <v>5182.2</v>
      </c>
      <c r="M14" s="202">
        <f t="shared" si="38"/>
        <v>15546.6</v>
      </c>
      <c r="N14" s="200">
        <v>28750</v>
      </c>
      <c r="O14" s="200">
        <f t="shared" si="38"/>
        <v>86250</v>
      </c>
      <c r="P14" s="201">
        <v>0.187135</v>
      </c>
      <c r="Q14" s="202">
        <v>5380.13125</v>
      </c>
      <c r="R14" s="202">
        <f t="shared" si="1"/>
        <v>16140.39375</v>
      </c>
      <c r="S14" s="208">
        <v>89472.21</v>
      </c>
      <c r="T14" s="50">
        <v>9045.5</v>
      </c>
      <c r="U14" s="151">
        <v>-5315.94</v>
      </c>
      <c r="V14" s="209">
        <f t="shared" si="2"/>
        <v>14361.44</v>
      </c>
      <c r="W14" s="210">
        <f t="shared" si="3"/>
        <v>1.1929628</v>
      </c>
      <c r="X14" s="211">
        <f t="shared" si="4"/>
        <v>0.923767254576563</v>
      </c>
      <c r="Y14" s="210">
        <f t="shared" si="5"/>
        <v>1.03735895652174</v>
      </c>
      <c r="Z14" s="212">
        <f t="shared" si="6"/>
        <v>0.889782506080436</v>
      </c>
      <c r="AA14" s="222"/>
      <c r="AB14" s="223">
        <v>18</v>
      </c>
      <c r="AC14" s="223">
        <v>40</v>
      </c>
      <c r="AD14" s="225">
        <f t="shared" si="30"/>
        <v>44</v>
      </c>
      <c r="AE14" s="224">
        <v>15000</v>
      </c>
      <c r="AF14" s="224">
        <f t="shared" ref="AF14:AK14" si="39">AE14*3</f>
        <v>45000</v>
      </c>
      <c r="AG14" s="224">
        <v>3886.65</v>
      </c>
      <c r="AH14" s="224">
        <f t="shared" si="39"/>
        <v>11659.95</v>
      </c>
      <c r="AI14" s="230">
        <v>0.25911</v>
      </c>
      <c r="AJ14" s="231">
        <v>18750</v>
      </c>
      <c r="AK14" s="231">
        <f t="shared" si="39"/>
        <v>56250</v>
      </c>
      <c r="AL14" s="224">
        <v>4480.44375</v>
      </c>
      <c r="AM14" s="224">
        <f t="shared" si="9"/>
        <v>13441.33125</v>
      </c>
      <c r="AN14" s="230">
        <v>0.238957</v>
      </c>
      <c r="AO14" s="50">
        <v>49982.37</v>
      </c>
      <c r="AP14" s="50">
        <v>8246.57</v>
      </c>
      <c r="AQ14" s="208">
        <v>-366.4</v>
      </c>
      <c r="AR14" s="208">
        <f t="shared" si="10"/>
        <v>8612.97</v>
      </c>
      <c r="AS14" s="234">
        <f t="shared" si="11"/>
        <v>1.11071933333333</v>
      </c>
      <c r="AT14" s="235">
        <f t="shared" si="12"/>
        <v>0.738679839965008</v>
      </c>
      <c r="AU14" s="235">
        <f t="shared" si="13"/>
        <v>0.888575466666667</v>
      </c>
      <c r="AV14" s="235">
        <f t="shared" si="14"/>
        <v>0.640782511776875</v>
      </c>
      <c r="AW14" s="223"/>
      <c r="AX14" s="223"/>
      <c r="AY14" s="223">
        <f t="shared" si="15"/>
        <v>0</v>
      </c>
      <c r="AZ14" s="238">
        <f t="shared" si="16"/>
        <v>0</v>
      </c>
    </row>
    <row r="15" s="92" customFormat="1" hidden="1" spans="1:52">
      <c r="A15" s="24">
        <v>13</v>
      </c>
      <c r="B15" s="24">
        <v>727</v>
      </c>
      <c r="C15" s="71" t="s">
        <v>64</v>
      </c>
      <c r="D15" s="24" t="s">
        <v>52</v>
      </c>
      <c r="E15" s="27" t="s">
        <v>46</v>
      </c>
      <c r="F15" s="27">
        <v>2</v>
      </c>
      <c r="G15" s="28">
        <v>420</v>
      </c>
      <c r="H15" s="28"/>
      <c r="I15" s="200">
        <v>9000</v>
      </c>
      <c r="J15" s="200">
        <f t="shared" ref="J15:O15" si="40">I15*3</f>
        <v>27000</v>
      </c>
      <c r="K15" s="201">
        <v>0.225576</v>
      </c>
      <c r="L15" s="202">
        <v>2030.184</v>
      </c>
      <c r="M15" s="202">
        <f t="shared" si="40"/>
        <v>6090.552</v>
      </c>
      <c r="N15" s="200">
        <v>10350</v>
      </c>
      <c r="O15" s="200">
        <f t="shared" si="40"/>
        <v>31050</v>
      </c>
      <c r="P15" s="201">
        <v>0.203645</v>
      </c>
      <c r="Q15" s="202">
        <v>2107.72575</v>
      </c>
      <c r="R15" s="202">
        <f t="shared" si="1"/>
        <v>6323.17725</v>
      </c>
      <c r="S15" s="208">
        <v>32189.5</v>
      </c>
      <c r="T15" s="50">
        <v>8804.79</v>
      </c>
      <c r="U15" s="151">
        <v>0</v>
      </c>
      <c r="V15" s="209">
        <f t="shared" si="2"/>
        <v>8804.79</v>
      </c>
      <c r="W15" s="210">
        <f t="shared" si="3"/>
        <v>1.1922037037037</v>
      </c>
      <c r="X15" s="210">
        <f t="shared" si="4"/>
        <v>1.44564729108298</v>
      </c>
      <c r="Y15" s="210">
        <f t="shared" si="5"/>
        <v>1.03669887278583</v>
      </c>
      <c r="Z15" s="210">
        <f t="shared" si="6"/>
        <v>1.3924629425816</v>
      </c>
      <c r="AA15" s="222">
        <f t="shared" ref="AA15:AA21" si="41">(V15-M15)*0.3</f>
        <v>814.2714</v>
      </c>
      <c r="AB15" s="223">
        <v>8</v>
      </c>
      <c r="AC15" s="223">
        <v>2</v>
      </c>
      <c r="AD15" s="223"/>
      <c r="AE15" s="224">
        <v>6200</v>
      </c>
      <c r="AF15" s="224">
        <f t="shared" ref="AF15:AK15" si="42">AE15*3</f>
        <v>18600</v>
      </c>
      <c r="AG15" s="224">
        <v>1748.214</v>
      </c>
      <c r="AH15" s="224">
        <f t="shared" si="42"/>
        <v>5244.642</v>
      </c>
      <c r="AI15" s="230">
        <v>0.28197</v>
      </c>
      <c r="AJ15" s="231">
        <v>7750</v>
      </c>
      <c r="AK15" s="231">
        <f t="shared" si="42"/>
        <v>23250</v>
      </c>
      <c r="AL15" s="224">
        <v>2015.30225</v>
      </c>
      <c r="AM15" s="224">
        <f t="shared" si="9"/>
        <v>6045.90675</v>
      </c>
      <c r="AN15" s="230">
        <v>0.260039</v>
      </c>
      <c r="AO15" s="50">
        <v>20195.32</v>
      </c>
      <c r="AP15" s="50">
        <v>4491.83</v>
      </c>
      <c r="AQ15" s="208">
        <v>-37.6</v>
      </c>
      <c r="AR15" s="208">
        <f t="shared" si="10"/>
        <v>4529.43</v>
      </c>
      <c r="AS15" s="234">
        <f t="shared" si="11"/>
        <v>1.08576989247312</v>
      </c>
      <c r="AT15" s="235">
        <f t="shared" si="12"/>
        <v>0.863629967498258</v>
      </c>
      <c r="AU15" s="235">
        <f t="shared" si="13"/>
        <v>0.868615913978495</v>
      </c>
      <c r="AV15" s="235">
        <f t="shared" si="14"/>
        <v>0.749172983853911</v>
      </c>
      <c r="AW15" s="103"/>
      <c r="AX15" s="103"/>
      <c r="AY15" s="223">
        <f t="shared" si="15"/>
        <v>0</v>
      </c>
      <c r="AZ15" s="238">
        <f t="shared" si="16"/>
        <v>814.2714</v>
      </c>
    </row>
    <row r="16" s="10" customFormat="1" hidden="1" spans="1:52">
      <c r="A16" s="24">
        <v>14</v>
      </c>
      <c r="B16" s="24">
        <v>385</v>
      </c>
      <c r="C16" s="71" t="s">
        <v>65</v>
      </c>
      <c r="D16" s="24" t="s">
        <v>48</v>
      </c>
      <c r="E16" s="27" t="s">
        <v>58</v>
      </c>
      <c r="F16" s="27">
        <v>4</v>
      </c>
      <c r="G16" s="28">
        <v>840</v>
      </c>
      <c r="H16" s="28"/>
      <c r="I16" s="200">
        <v>25000</v>
      </c>
      <c r="J16" s="200">
        <f t="shared" ref="J16:O16" si="43">I16*3</f>
        <v>75000</v>
      </c>
      <c r="K16" s="201">
        <v>0.165888</v>
      </c>
      <c r="L16" s="202">
        <v>4147.2</v>
      </c>
      <c r="M16" s="202">
        <f t="shared" si="43"/>
        <v>12441.6</v>
      </c>
      <c r="N16" s="200">
        <v>28750</v>
      </c>
      <c r="O16" s="200">
        <f t="shared" si="43"/>
        <v>86250</v>
      </c>
      <c r="P16" s="201">
        <v>0.14976</v>
      </c>
      <c r="Q16" s="202">
        <v>4305.6</v>
      </c>
      <c r="R16" s="202">
        <f t="shared" si="1"/>
        <v>12916.8</v>
      </c>
      <c r="S16" s="208">
        <v>88997.43</v>
      </c>
      <c r="T16" s="50">
        <v>11265.97</v>
      </c>
      <c r="U16" s="151">
        <v>-1675.58</v>
      </c>
      <c r="V16" s="209">
        <f t="shared" si="2"/>
        <v>12941.55</v>
      </c>
      <c r="W16" s="210">
        <f t="shared" si="3"/>
        <v>1.1866324</v>
      </c>
      <c r="X16" s="210">
        <f t="shared" si="4"/>
        <v>1.04018373842593</v>
      </c>
      <c r="Y16" s="210">
        <f t="shared" si="5"/>
        <v>1.03185426086957</v>
      </c>
      <c r="Z16" s="210">
        <f t="shared" si="6"/>
        <v>1.00191610925307</v>
      </c>
      <c r="AA16" s="222">
        <f t="shared" si="41"/>
        <v>149.985</v>
      </c>
      <c r="AB16" s="223">
        <v>10</v>
      </c>
      <c r="AC16" s="223">
        <v>16</v>
      </c>
      <c r="AD16" s="225">
        <f>(AC16-AB16)*2</f>
        <v>12</v>
      </c>
      <c r="AE16" s="224">
        <v>16000</v>
      </c>
      <c r="AF16" s="224">
        <f t="shared" ref="AF16:AK16" si="44">AE16*3</f>
        <v>48000</v>
      </c>
      <c r="AG16" s="224">
        <v>3317.76</v>
      </c>
      <c r="AH16" s="224">
        <f t="shared" si="44"/>
        <v>9953.28</v>
      </c>
      <c r="AI16" s="230">
        <v>0.20736</v>
      </c>
      <c r="AJ16" s="231">
        <v>20000</v>
      </c>
      <c r="AK16" s="231">
        <f t="shared" si="44"/>
        <v>60000</v>
      </c>
      <c r="AL16" s="224">
        <v>3824.64</v>
      </c>
      <c r="AM16" s="224">
        <f t="shared" si="9"/>
        <v>11473.92</v>
      </c>
      <c r="AN16" s="230">
        <v>0.191232</v>
      </c>
      <c r="AO16" s="50">
        <v>133159.54</v>
      </c>
      <c r="AP16" s="50">
        <v>-49207.94</v>
      </c>
      <c r="AQ16" s="208">
        <v>-168.4</v>
      </c>
      <c r="AR16" s="208">
        <f t="shared" si="10"/>
        <v>-49039.54</v>
      </c>
      <c r="AS16" s="234">
        <f t="shared" si="11"/>
        <v>2.77415708333333</v>
      </c>
      <c r="AT16" s="235">
        <f t="shared" si="12"/>
        <v>-4.92697281700103</v>
      </c>
      <c r="AU16" s="234">
        <f t="shared" si="13"/>
        <v>2.21932566666667</v>
      </c>
      <c r="AV16" s="235">
        <f t="shared" si="14"/>
        <v>-4.2740005159527</v>
      </c>
      <c r="AW16" s="223"/>
      <c r="AX16" s="223"/>
      <c r="AY16" s="223">
        <f t="shared" si="15"/>
        <v>0</v>
      </c>
      <c r="AZ16" s="238">
        <f t="shared" si="16"/>
        <v>149.985</v>
      </c>
    </row>
    <row r="17" s="10" customFormat="1" hidden="1" spans="1:52">
      <c r="A17" s="24">
        <v>15</v>
      </c>
      <c r="B17" s="24">
        <v>113298</v>
      </c>
      <c r="C17" s="71" t="s">
        <v>66</v>
      </c>
      <c r="D17" s="24" t="s">
        <v>52</v>
      </c>
      <c r="E17" s="27" t="s">
        <v>46</v>
      </c>
      <c r="F17" s="27">
        <v>2</v>
      </c>
      <c r="G17" s="28">
        <v>420</v>
      </c>
      <c r="H17" s="28"/>
      <c r="I17" s="200">
        <v>7000</v>
      </c>
      <c r="J17" s="200">
        <f t="shared" ref="J17:O17" si="45">I17*3</f>
        <v>21000</v>
      </c>
      <c r="K17" s="201">
        <v>0.235368</v>
      </c>
      <c r="L17" s="202">
        <v>1647.576</v>
      </c>
      <c r="M17" s="202">
        <f t="shared" si="45"/>
        <v>4942.728</v>
      </c>
      <c r="N17" s="200">
        <v>8050</v>
      </c>
      <c r="O17" s="200">
        <f t="shared" si="45"/>
        <v>24150</v>
      </c>
      <c r="P17" s="201">
        <v>0.212485</v>
      </c>
      <c r="Q17" s="202">
        <v>1710.50425</v>
      </c>
      <c r="R17" s="202">
        <f t="shared" si="1"/>
        <v>5131.51275</v>
      </c>
      <c r="S17" s="208">
        <v>24672.75</v>
      </c>
      <c r="T17" s="50">
        <v>5974.54</v>
      </c>
      <c r="U17" s="151">
        <v>-319.2</v>
      </c>
      <c r="V17" s="209">
        <f t="shared" si="2"/>
        <v>6293.74</v>
      </c>
      <c r="W17" s="210">
        <f t="shared" si="3"/>
        <v>1.17489285714286</v>
      </c>
      <c r="X17" s="210">
        <f t="shared" si="4"/>
        <v>1.27333326859176</v>
      </c>
      <c r="Y17" s="210">
        <f t="shared" si="5"/>
        <v>1.02164596273292</v>
      </c>
      <c r="Z17" s="210">
        <f t="shared" si="6"/>
        <v>1.2264882319546</v>
      </c>
      <c r="AA17" s="222">
        <f t="shared" si="41"/>
        <v>405.3036</v>
      </c>
      <c r="AB17" s="223">
        <v>8</v>
      </c>
      <c r="AC17" s="223">
        <v>2</v>
      </c>
      <c r="AD17" s="223"/>
      <c r="AE17" s="224">
        <v>5032.95</v>
      </c>
      <c r="AF17" s="224">
        <f t="shared" ref="AF17:AK17" si="46">AE17*3</f>
        <v>15098.85</v>
      </c>
      <c r="AG17" s="224">
        <v>1480.7442195</v>
      </c>
      <c r="AH17" s="224">
        <f t="shared" si="46"/>
        <v>4442.2326585</v>
      </c>
      <c r="AI17" s="230">
        <v>0.29421</v>
      </c>
      <c r="AJ17" s="231">
        <v>6291.1875</v>
      </c>
      <c r="AK17" s="231">
        <f t="shared" si="46"/>
        <v>18873.5625</v>
      </c>
      <c r="AL17" s="224">
        <v>1706.9690308125</v>
      </c>
      <c r="AM17" s="224">
        <f t="shared" si="9"/>
        <v>5120.9070924375</v>
      </c>
      <c r="AN17" s="230">
        <v>0.271327</v>
      </c>
      <c r="AO17" s="50">
        <v>16134.22</v>
      </c>
      <c r="AP17" s="50">
        <v>310.44</v>
      </c>
      <c r="AQ17" s="208">
        <v>-132.8</v>
      </c>
      <c r="AR17" s="208">
        <f t="shared" si="10"/>
        <v>443.24</v>
      </c>
      <c r="AS17" s="234">
        <f t="shared" si="11"/>
        <v>1.06857277209854</v>
      </c>
      <c r="AT17" s="235">
        <f t="shared" si="12"/>
        <v>0.0997786550310195</v>
      </c>
      <c r="AU17" s="235">
        <f t="shared" si="13"/>
        <v>0.85485821767883</v>
      </c>
      <c r="AV17" s="235">
        <f t="shared" si="14"/>
        <v>0.0865549778582338</v>
      </c>
      <c r="AW17" s="223"/>
      <c r="AX17" s="223"/>
      <c r="AY17" s="223">
        <f t="shared" si="15"/>
        <v>0</v>
      </c>
      <c r="AZ17" s="238">
        <f t="shared" si="16"/>
        <v>405.3036</v>
      </c>
    </row>
    <row r="18" s="10" customFormat="1" hidden="1" spans="1:52">
      <c r="A18" s="24">
        <v>16</v>
      </c>
      <c r="B18" s="24">
        <v>114286</v>
      </c>
      <c r="C18" s="71" t="s">
        <v>67</v>
      </c>
      <c r="D18" s="24" t="s">
        <v>52</v>
      </c>
      <c r="E18" s="27" t="s">
        <v>46</v>
      </c>
      <c r="F18" s="27">
        <v>2</v>
      </c>
      <c r="G18" s="28">
        <v>420</v>
      </c>
      <c r="H18" s="28"/>
      <c r="I18" s="200">
        <v>11000</v>
      </c>
      <c r="J18" s="200">
        <f t="shared" ref="J18:O18" si="47">I18*3</f>
        <v>33000</v>
      </c>
      <c r="K18" s="201">
        <v>0.196776</v>
      </c>
      <c r="L18" s="202">
        <v>2164.536</v>
      </c>
      <c r="M18" s="202">
        <f t="shared" si="47"/>
        <v>6493.608</v>
      </c>
      <c r="N18" s="200">
        <v>12650</v>
      </c>
      <c r="O18" s="200">
        <f t="shared" si="47"/>
        <v>37950</v>
      </c>
      <c r="P18" s="201">
        <v>0.177645</v>
      </c>
      <c r="Q18" s="202">
        <v>2247.20925</v>
      </c>
      <c r="R18" s="202">
        <f t="shared" si="1"/>
        <v>6741.62775</v>
      </c>
      <c r="S18" s="208">
        <v>38770.44</v>
      </c>
      <c r="T18" s="50">
        <v>7317.41</v>
      </c>
      <c r="U18" s="151">
        <v>-604.3799999998</v>
      </c>
      <c r="V18" s="209">
        <f t="shared" si="2"/>
        <v>7921.7899999998</v>
      </c>
      <c r="W18" s="210">
        <f t="shared" si="3"/>
        <v>1.17486181818182</v>
      </c>
      <c r="X18" s="210">
        <f t="shared" si="4"/>
        <v>1.2199365899512</v>
      </c>
      <c r="Y18" s="210">
        <f t="shared" si="5"/>
        <v>1.02161897233202</v>
      </c>
      <c r="Z18" s="210">
        <f t="shared" si="6"/>
        <v>1.17505597961854</v>
      </c>
      <c r="AA18" s="222">
        <f t="shared" si="41"/>
        <v>428.45459999994</v>
      </c>
      <c r="AB18" s="223">
        <v>8</v>
      </c>
      <c r="AC18" s="223">
        <v>12</v>
      </c>
      <c r="AD18" s="225">
        <f>(AC18-AB18)*2</f>
        <v>8</v>
      </c>
      <c r="AE18" s="224">
        <v>7800</v>
      </c>
      <c r="AF18" s="224">
        <f t="shared" ref="AF18:AK18" si="48">AE18*3</f>
        <v>23400</v>
      </c>
      <c r="AG18" s="224">
        <v>1918.566</v>
      </c>
      <c r="AH18" s="224">
        <f t="shared" si="48"/>
        <v>5755.698</v>
      </c>
      <c r="AI18" s="230">
        <v>0.24597</v>
      </c>
      <c r="AJ18" s="231">
        <v>9750</v>
      </c>
      <c r="AK18" s="231">
        <f t="shared" si="48"/>
        <v>29250</v>
      </c>
      <c r="AL18" s="224">
        <v>2211.68025</v>
      </c>
      <c r="AM18" s="224">
        <f t="shared" si="9"/>
        <v>6635.04075</v>
      </c>
      <c r="AN18" s="230">
        <v>0.226839</v>
      </c>
      <c r="AO18" s="50">
        <v>21067.59</v>
      </c>
      <c r="AP18" s="50">
        <v>5994.46</v>
      </c>
      <c r="AQ18" s="208">
        <v>-53.6</v>
      </c>
      <c r="AR18" s="208">
        <f t="shared" si="10"/>
        <v>6048.06</v>
      </c>
      <c r="AS18" s="235">
        <f t="shared" si="11"/>
        <v>0.900324358974359</v>
      </c>
      <c r="AT18" s="234">
        <f t="shared" si="12"/>
        <v>1.05079522935359</v>
      </c>
      <c r="AU18" s="235">
        <f t="shared" si="13"/>
        <v>0.720259487179487</v>
      </c>
      <c r="AV18" s="235">
        <f t="shared" si="14"/>
        <v>0.911533211005524</v>
      </c>
      <c r="AW18" s="223"/>
      <c r="AX18" s="223"/>
      <c r="AY18" s="223">
        <f t="shared" si="15"/>
        <v>0</v>
      </c>
      <c r="AZ18" s="238">
        <f t="shared" si="16"/>
        <v>428.45459999994</v>
      </c>
    </row>
    <row r="19" s="10" customFormat="1" hidden="1" spans="1:52">
      <c r="A19" s="24">
        <v>17</v>
      </c>
      <c r="B19" s="24">
        <v>106569</v>
      </c>
      <c r="C19" s="71" t="s">
        <v>68</v>
      </c>
      <c r="D19" s="24" t="s">
        <v>52</v>
      </c>
      <c r="E19" s="27" t="s">
        <v>49</v>
      </c>
      <c r="F19" s="27">
        <v>2</v>
      </c>
      <c r="G19" s="28">
        <v>420</v>
      </c>
      <c r="H19" s="28"/>
      <c r="I19" s="200">
        <v>13000</v>
      </c>
      <c r="J19" s="200">
        <f t="shared" ref="J19:O19" si="49">I19*3</f>
        <v>39000</v>
      </c>
      <c r="K19" s="201">
        <v>0.234216</v>
      </c>
      <c r="L19" s="202">
        <v>3044.808</v>
      </c>
      <c r="M19" s="202">
        <f t="shared" si="49"/>
        <v>9134.424</v>
      </c>
      <c r="N19" s="200">
        <v>14950</v>
      </c>
      <c r="O19" s="200">
        <f t="shared" si="49"/>
        <v>44850</v>
      </c>
      <c r="P19" s="201">
        <v>0.211445</v>
      </c>
      <c r="Q19" s="202">
        <v>3161.10275</v>
      </c>
      <c r="R19" s="202">
        <f t="shared" si="1"/>
        <v>9483.30825</v>
      </c>
      <c r="S19" s="208">
        <v>45632.68</v>
      </c>
      <c r="T19" s="50">
        <v>11126.14</v>
      </c>
      <c r="U19" s="151">
        <v>-391.76</v>
      </c>
      <c r="V19" s="209">
        <f t="shared" si="2"/>
        <v>11517.9</v>
      </c>
      <c r="W19" s="210">
        <f t="shared" si="3"/>
        <v>1.17006871794872</v>
      </c>
      <c r="X19" s="210">
        <f t="shared" si="4"/>
        <v>1.26093336591338</v>
      </c>
      <c r="Y19" s="210">
        <f t="shared" si="5"/>
        <v>1.01745105908584</v>
      </c>
      <c r="Z19" s="210">
        <f t="shared" si="6"/>
        <v>1.2145445129868</v>
      </c>
      <c r="AA19" s="222">
        <f t="shared" si="41"/>
        <v>715.0428</v>
      </c>
      <c r="AB19" s="223">
        <v>12</v>
      </c>
      <c r="AC19" s="223">
        <v>12</v>
      </c>
      <c r="AD19" s="223"/>
      <c r="AE19" s="224">
        <v>8840</v>
      </c>
      <c r="AF19" s="224">
        <f t="shared" ref="AF19:AK19" si="50">AE19*3</f>
        <v>26520</v>
      </c>
      <c r="AG19" s="224">
        <v>2588.0868</v>
      </c>
      <c r="AH19" s="224">
        <f t="shared" si="50"/>
        <v>7764.2604</v>
      </c>
      <c r="AI19" s="230">
        <v>0.29277</v>
      </c>
      <c r="AJ19" s="231">
        <v>11050</v>
      </c>
      <c r="AK19" s="231">
        <f t="shared" si="50"/>
        <v>33150</v>
      </c>
      <c r="AL19" s="224">
        <v>2983.48895</v>
      </c>
      <c r="AM19" s="224">
        <f t="shared" si="9"/>
        <v>8950.46685</v>
      </c>
      <c r="AN19" s="230">
        <v>0.269999</v>
      </c>
      <c r="AO19" s="50">
        <v>26641.99</v>
      </c>
      <c r="AP19" s="50">
        <v>4892.87</v>
      </c>
      <c r="AQ19" s="208">
        <v>-113.2</v>
      </c>
      <c r="AR19" s="208">
        <f t="shared" si="10"/>
        <v>5006.07</v>
      </c>
      <c r="AS19" s="234">
        <f t="shared" si="11"/>
        <v>1.00459992458522</v>
      </c>
      <c r="AT19" s="235">
        <f t="shared" si="12"/>
        <v>0.644758127895865</v>
      </c>
      <c r="AU19" s="235">
        <f t="shared" si="13"/>
        <v>0.803679939668175</v>
      </c>
      <c r="AV19" s="235">
        <f t="shared" si="14"/>
        <v>0.559308255524124</v>
      </c>
      <c r="AW19" s="223"/>
      <c r="AX19" s="223"/>
      <c r="AY19" s="223">
        <f t="shared" si="15"/>
        <v>0</v>
      </c>
      <c r="AZ19" s="238">
        <f t="shared" si="16"/>
        <v>715.0428</v>
      </c>
    </row>
    <row r="20" s="10" customFormat="1" hidden="1" spans="1:52">
      <c r="A20" s="24">
        <v>18</v>
      </c>
      <c r="B20" s="24">
        <v>103198</v>
      </c>
      <c r="C20" s="71" t="s">
        <v>69</v>
      </c>
      <c r="D20" s="24" t="s">
        <v>52</v>
      </c>
      <c r="E20" s="27" t="s">
        <v>49</v>
      </c>
      <c r="F20" s="27">
        <v>2</v>
      </c>
      <c r="G20" s="28">
        <v>420</v>
      </c>
      <c r="H20" s="28"/>
      <c r="I20" s="200">
        <v>14000</v>
      </c>
      <c r="J20" s="200">
        <f t="shared" ref="J20:O20" si="51">I20*3</f>
        <v>42000</v>
      </c>
      <c r="K20" s="201">
        <v>0.211032</v>
      </c>
      <c r="L20" s="202">
        <v>2954.448</v>
      </c>
      <c r="M20" s="202">
        <f t="shared" si="51"/>
        <v>8863.344</v>
      </c>
      <c r="N20" s="200">
        <v>16100</v>
      </c>
      <c r="O20" s="200">
        <f t="shared" si="51"/>
        <v>48300</v>
      </c>
      <c r="P20" s="201">
        <v>0.190515</v>
      </c>
      <c r="Q20" s="202">
        <v>3067.2915</v>
      </c>
      <c r="R20" s="202">
        <f t="shared" si="1"/>
        <v>9201.8745</v>
      </c>
      <c r="S20" s="208">
        <v>48954.85</v>
      </c>
      <c r="T20" s="50">
        <v>9130.42</v>
      </c>
      <c r="U20" s="151">
        <v>-360.37</v>
      </c>
      <c r="V20" s="209">
        <f t="shared" si="2"/>
        <v>9490.79</v>
      </c>
      <c r="W20" s="210">
        <f t="shared" si="3"/>
        <v>1.16559166666667</v>
      </c>
      <c r="X20" s="210">
        <f t="shared" si="4"/>
        <v>1.07079111450486</v>
      </c>
      <c r="Y20" s="210">
        <f t="shared" si="5"/>
        <v>1.01355797101449</v>
      </c>
      <c r="Z20" s="210">
        <f t="shared" si="6"/>
        <v>1.03139746146288</v>
      </c>
      <c r="AA20" s="222">
        <f t="shared" si="41"/>
        <v>188.233800000001</v>
      </c>
      <c r="AB20" s="223">
        <v>12</v>
      </c>
      <c r="AC20" s="223">
        <v>4</v>
      </c>
      <c r="AD20" s="223"/>
      <c r="AE20" s="224">
        <v>9520</v>
      </c>
      <c r="AF20" s="224">
        <f t="shared" ref="AF20:AK20" si="52">AE20*3</f>
        <v>28560</v>
      </c>
      <c r="AG20" s="224">
        <v>2511.2808</v>
      </c>
      <c r="AH20" s="224">
        <f t="shared" si="52"/>
        <v>7533.8424</v>
      </c>
      <c r="AI20" s="230">
        <v>0.26379</v>
      </c>
      <c r="AJ20" s="231">
        <v>11900</v>
      </c>
      <c r="AK20" s="231">
        <f t="shared" si="52"/>
        <v>35700</v>
      </c>
      <c r="AL20" s="224">
        <v>2894.9487</v>
      </c>
      <c r="AM20" s="224">
        <f t="shared" si="9"/>
        <v>8684.8461</v>
      </c>
      <c r="AN20" s="230">
        <v>0.243273</v>
      </c>
      <c r="AO20" s="50">
        <v>33725.48</v>
      </c>
      <c r="AP20" s="50">
        <v>8771.75</v>
      </c>
      <c r="AQ20" s="208">
        <v>-251.6</v>
      </c>
      <c r="AR20" s="208">
        <f t="shared" si="10"/>
        <v>9023.35</v>
      </c>
      <c r="AS20" s="234">
        <f t="shared" si="11"/>
        <v>1.18086414565826</v>
      </c>
      <c r="AT20" s="234">
        <f t="shared" si="12"/>
        <v>1.19770888756579</v>
      </c>
      <c r="AU20" s="235">
        <f t="shared" si="13"/>
        <v>0.944691316526611</v>
      </c>
      <c r="AV20" s="234">
        <f t="shared" si="14"/>
        <v>1.03897638439442</v>
      </c>
      <c r="AW20" s="103">
        <v>300</v>
      </c>
      <c r="AX20" s="223"/>
      <c r="AY20" s="223">
        <f t="shared" si="15"/>
        <v>0</v>
      </c>
      <c r="AZ20" s="238">
        <f t="shared" si="16"/>
        <v>488.233800000001</v>
      </c>
    </row>
    <row r="21" s="92" customFormat="1" hidden="1" spans="1:52">
      <c r="A21" s="24">
        <v>19</v>
      </c>
      <c r="B21" s="24">
        <v>737</v>
      </c>
      <c r="C21" s="71" t="s">
        <v>70</v>
      </c>
      <c r="D21" s="24" t="s">
        <v>42</v>
      </c>
      <c r="E21" s="27" t="s">
        <v>49</v>
      </c>
      <c r="F21" s="27">
        <v>2</v>
      </c>
      <c r="G21" s="28">
        <v>420</v>
      </c>
      <c r="H21" s="30">
        <v>2</v>
      </c>
      <c r="I21" s="200">
        <v>18000</v>
      </c>
      <c r="J21" s="200">
        <f t="shared" ref="J21:O21" si="53">I21*3</f>
        <v>54000</v>
      </c>
      <c r="K21" s="201">
        <v>0.182</v>
      </c>
      <c r="L21" s="202">
        <v>3276</v>
      </c>
      <c r="M21" s="202">
        <f t="shared" si="53"/>
        <v>9828</v>
      </c>
      <c r="N21" s="200">
        <v>20700</v>
      </c>
      <c r="O21" s="200">
        <f t="shared" si="53"/>
        <v>62100</v>
      </c>
      <c r="P21" s="201">
        <v>0.164</v>
      </c>
      <c r="Q21" s="202">
        <v>3394.8</v>
      </c>
      <c r="R21" s="202">
        <f t="shared" si="1"/>
        <v>10184.4</v>
      </c>
      <c r="S21" s="208">
        <v>62868.23</v>
      </c>
      <c r="T21" s="50">
        <v>6975.93</v>
      </c>
      <c r="U21" s="151">
        <v>-3809.1</v>
      </c>
      <c r="V21" s="209">
        <f t="shared" si="2"/>
        <v>10785.03</v>
      </c>
      <c r="W21" s="210">
        <f t="shared" si="3"/>
        <v>1.16422648148148</v>
      </c>
      <c r="X21" s="210">
        <f t="shared" si="4"/>
        <v>1.0973778998779</v>
      </c>
      <c r="Y21" s="210">
        <f t="shared" si="5"/>
        <v>1.01237085346216</v>
      </c>
      <c r="Z21" s="210">
        <f t="shared" si="6"/>
        <v>1.05897549192883</v>
      </c>
      <c r="AA21" s="222">
        <f t="shared" si="41"/>
        <v>287.109</v>
      </c>
      <c r="AB21" s="223">
        <v>12</v>
      </c>
      <c r="AC21" s="223">
        <v>6</v>
      </c>
      <c r="AD21" s="223"/>
      <c r="AE21" s="224">
        <v>10298.19</v>
      </c>
      <c r="AF21" s="224">
        <f t="shared" ref="AF21:AK21" si="54">AE21*3</f>
        <v>30894.57</v>
      </c>
      <c r="AG21" s="224">
        <v>2337.68913</v>
      </c>
      <c r="AH21" s="224">
        <f t="shared" si="54"/>
        <v>7013.06739</v>
      </c>
      <c r="AI21" s="230">
        <v>0.227</v>
      </c>
      <c r="AJ21" s="231">
        <v>12872.7375</v>
      </c>
      <c r="AK21" s="231">
        <f t="shared" si="54"/>
        <v>38618.2125</v>
      </c>
      <c r="AL21" s="224">
        <v>2703.274875</v>
      </c>
      <c r="AM21" s="224">
        <f t="shared" si="9"/>
        <v>8109.824625</v>
      </c>
      <c r="AN21" s="230">
        <v>0.21</v>
      </c>
      <c r="AO21" s="50">
        <v>41479.32</v>
      </c>
      <c r="AP21" s="50">
        <v>12044.1</v>
      </c>
      <c r="AQ21" s="208">
        <v>79.2</v>
      </c>
      <c r="AR21" s="208">
        <f t="shared" si="10"/>
        <v>11964.9</v>
      </c>
      <c r="AS21" s="234">
        <f t="shared" si="11"/>
        <v>1.34260874969291</v>
      </c>
      <c r="AT21" s="234">
        <f t="shared" si="12"/>
        <v>1.70608655736873</v>
      </c>
      <c r="AU21" s="234">
        <f t="shared" si="13"/>
        <v>1.07408699975433</v>
      </c>
      <c r="AV21" s="234">
        <f t="shared" si="14"/>
        <v>1.47535866103886</v>
      </c>
      <c r="AW21" s="103">
        <v>500</v>
      </c>
      <c r="AX21" s="241">
        <f>(AR21-AH21)*0.1</f>
        <v>495.183261</v>
      </c>
      <c r="AY21" s="240">
        <f t="shared" si="15"/>
        <v>100</v>
      </c>
      <c r="AZ21" s="238">
        <f t="shared" si="16"/>
        <v>1382.292261</v>
      </c>
    </row>
    <row r="22" s="10" customFormat="1" hidden="1" spans="1:52">
      <c r="A22" s="24">
        <v>20</v>
      </c>
      <c r="B22" s="24">
        <v>723</v>
      </c>
      <c r="C22" s="71" t="s">
        <v>71</v>
      </c>
      <c r="D22" s="24" t="s">
        <v>42</v>
      </c>
      <c r="E22" s="27" t="s">
        <v>46</v>
      </c>
      <c r="F22" s="27">
        <v>2</v>
      </c>
      <c r="G22" s="28">
        <v>420</v>
      </c>
      <c r="H22" s="28"/>
      <c r="I22" s="200">
        <v>10000</v>
      </c>
      <c r="J22" s="200">
        <f t="shared" ref="J22:O22" si="55">I22*3</f>
        <v>30000</v>
      </c>
      <c r="K22" s="201">
        <v>0.212904</v>
      </c>
      <c r="L22" s="202">
        <v>2129.04</v>
      </c>
      <c r="M22" s="202">
        <f t="shared" si="55"/>
        <v>6387.12</v>
      </c>
      <c r="N22" s="200">
        <v>11500</v>
      </c>
      <c r="O22" s="200">
        <f t="shared" si="55"/>
        <v>34500</v>
      </c>
      <c r="P22" s="201">
        <v>0.192205</v>
      </c>
      <c r="Q22" s="202">
        <v>2210.3575</v>
      </c>
      <c r="R22" s="202">
        <f t="shared" si="1"/>
        <v>6631.0725</v>
      </c>
      <c r="S22" s="208">
        <v>34919.89</v>
      </c>
      <c r="T22" s="50">
        <v>5858.7</v>
      </c>
      <c r="U22" s="151">
        <v>-613.6</v>
      </c>
      <c r="V22" s="209">
        <f t="shared" si="2"/>
        <v>6472.3</v>
      </c>
      <c r="W22" s="210">
        <f t="shared" si="3"/>
        <v>1.16399633333333</v>
      </c>
      <c r="X22" s="210">
        <f t="shared" si="4"/>
        <v>1.01333621413094</v>
      </c>
      <c r="Y22" s="210">
        <f t="shared" si="5"/>
        <v>1.01217072463768</v>
      </c>
      <c r="Z22" s="212">
        <f t="shared" si="6"/>
        <v>0.97605628652077</v>
      </c>
      <c r="AA22" s="222">
        <f>(V22-M22)*0.2</f>
        <v>17.0360000000001</v>
      </c>
      <c r="AB22" s="223">
        <v>8</v>
      </c>
      <c r="AC22" s="223">
        <v>8</v>
      </c>
      <c r="AD22" s="225">
        <f>(AC22-AB22)*2</f>
        <v>0</v>
      </c>
      <c r="AE22" s="224">
        <v>6800</v>
      </c>
      <c r="AF22" s="224">
        <f t="shared" ref="AF22:AK22" si="56">AE22*3</f>
        <v>20400</v>
      </c>
      <c r="AG22" s="224">
        <v>1809.684</v>
      </c>
      <c r="AH22" s="224">
        <f t="shared" si="56"/>
        <v>5429.052</v>
      </c>
      <c r="AI22" s="230">
        <v>0.26613</v>
      </c>
      <c r="AJ22" s="231">
        <v>8500</v>
      </c>
      <c r="AK22" s="231">
        <f t="shared" si="56"/>
        <v>25500</v>
      </c>
      <c r="AL22" s="224">
        <v>2086.1635</v>
      </c>
      <c r="AM22" s="224">
        <f t="shared" si="9"/>
        <v>6258.4905</v>
      </c>
      <c r="AN22" s="230">
        <v>0.245431</v>
      </c>
      <c r="AO22" s="50">
        <v>17649.53</v>
      </c>
      <c r="AP22" s="50">
        <v>3677.35</v>
      </c>
      <c r="AQ22" s="208">
        <v>-59.6</v>
      </c>
      <c r="AR22" s="208">
        <f t="shared" si="10"/>
        <v>3736.95</v>
      </c>
      <c r="AS22" s="235">
        <f t="shared" si="11"/>
        <v>0.865173039215686</v>
      </c>
      <c r="AT22" s="235">
        <f t="shared" si="12"/>
        <v>0.688324591475639</v>
      </c>
      <c r="AU22" s="235">
        <f t="shared" si="13"/>
        <v>0.692138431372549</v>
      </c>
      <c r="AV22" s="235">
        <f t="shared" si="14"/>
        <v>0.597100850436699</v>
      </c>
      <c r="AW22" s="223"/>
      <c r="AX22" s="223"/>
      <c r="AY22" s="223">
        <f t="shared" si="15"/>
        <v>0</v>
      </c>
      <c r="AZ22" s="238">
        <f t="shared" si="16"/>
        <v>17.0360000000001</v>
      </c>
    </row>
    <row r="23" s="10" customFormat="1" hidden="1" spans="1:52">
      <c r="A23" s="24">
        <v>21</v>
      </c>
      <c r="B23" s="24">
        <v>106399</v>
      </c>
      <c r="C23" s="71" t="s">
        <v>72</v>
      </c>
      <c r="D23" s="24" t="s">
        <v>52</v>
      </c>
      <c r="E23" s="27" t="s">
        <v>49</v>
      </c>
      <c r="F23" s="27">
        <v>2</v>
      </c>
      <c r="G23" s="28">
        <v>420</v>
      </c>
      <c r="H23" s="28"/>
      <c r="I23" s="200">
        <v>13000</v>
      </c>
      <c r="J23" s="200">
        <f t="shared" ref="J23:O23" si="57">I23*3</f>
        <v>39000</v>
      </c>
      <c r="K23" s="201">
        <v>0.234072</v>
      </c>
      <c r="L23" s="202">
        <v>3042.936</v>
      </c>
      <c r="M23" s="202">
        <f t="shared" si="57"/>
        <v>9128.808</v>
      </c>
      <c r="N23" s="200">
        <v>14950</v>
      </c>
      <c r="O23" s="200">
        <f t="shared" si="57"/>
        <v>44850</v>
      </c>
      <c r="P23" s="201">
        <v>0.211315</v>
      </c>
      <c r="Q23" s="202">
        <v>3159.15925</v>
      </c>
      <c r="R23" s="202">
        <f t="shared" si="1"/>
        <v>9477.47775</v>
      </c>
      <c r="S23" s="208">
        <v>45263.46</v>
      </c>
      <c r="T23" s="50">
        <v>12653.98</v>
      </c>
      <c r="U23" s="151">
        <v>0</v>
      </c>
      <c r="V23" s="209">
        <f t="shared" si="2"/>
        <v>12653.98</v>
      </c>
      <c r="W23" s="210">
        <f t="shared" si="3"/>
        <v>1.16060153846154</v>
      </c>
      <c r="X23" s="210">
        <f t="shared" si="4"/>
        <v>1.38615906917968</v>
      </c>
      <c r="Y23" s="210">
        <f t="shared" si="5"/>
        <v>1.00921872909699</v>
      </c>
      <c r="Z23" s="210">
        <f t="shared" si="6"/>
        <v>1.33516325058109</v>
      </c>
      <c r="AA23" s="222">
        <f t="shared" ref="AA23:AA27" si="58">(V23-M23)*0.3</f>
        <v>1057.5516</v>
      </c>
      <c r="AB23" s="223">
        <v>12</v>
      </c>
      <c r="AC23" s="223">
        <v>7</v>
      </c>
      <c r="AD23" s="223"/>
      <c r="AE23" s="224">
        <v>8872.1875</v>
      </c>
      <c r="AF23" s="224">
        <f t="shared" ref="AF23:AK23" si="59">AE23*3</f>
        <v>26616.5625</v>
      </c>
      <c r="AG23" s="224">
        <v>2595.913340625</v>
      </c>
      <c r="AH23" s="224">
        <f t="shared" si="59"/>
        <v>7787.740021875</v>
      </c>
      <c r="AI23" s="230">
        <v>0.29259</v>
      </c>
      <c r="AJ23" s="231">
        <v>11090.234375</v>
      </c>
      <c r="AK23" s="231">
        <f t="shared" si="59"/>
        <v>33270.703125</v>
      </c>
      <c r="AL23" s="224">
        <v>2992.51121210937</v>
      </c>
      <c r="AM23" s="224">
        <f t="shared" si="9"/>
        <v>8977.53363632811</v>
      </c>
      <c r="AN23" s="230">
        <v>0.269833</v>
      </c>
      <c r="AO23" s="50">
        <v>35780.74</v>
      </c>
      <c r="AP23" s="50">
        <v>6503.54</v>
      </c>
      <c r="AQ23" s="208">
        <v>-1154</v>
      </c>
      <c r="AR23" s="208">
        <f t="shared" si="10"/>
        <v>7657.54</v>
      </c>
      <c r="AS23" s="234">
        <f t="shared" si="11"/>
        <v>1.34430357038028</v>
      </c>
      <c r="AT23" s="235">
        <f t="shared" si="12"/>
        <v>0.983281411358201</v>
      </c>
      <c r="AU23" s="234">
        <f t="shared" si="13"/>
        <v>1.07544285630423</v>
      </c>
      <c r="AV23" s="235">
        <f t="shared" si="14"/>
        <v>0.85296700744326</v>
      </c>
      <c r="AW23" s="223"/>
      <c r="AX23" s="223"/>
      <c r="AY23" s="223">
        <f t="shared" si="15"/>
        <v>0</v>
      </c>
      <c r="AZ23" s="238">
        <f t="shared" si="16"/>
        <v>1057.5516</v>
      </c>
    </row>
    <row r="24" s="10" customFormat="1" hidden="1" spans="1:52">
      <c r="A24" s="24">
        <v>22</v>
      </c>
      <c r="B24" s="24">
        <v>118758</v>
      </c>
      <c r="C24" s="71" t="s">
        <v>73</v>
      </c>
      <c r="D24" s="24" t="s">
        <v>42</v>
      </c>
      <c r="E24" s="27" t="s">
        <v>53</v>
      </c>
      <c r="F24" s="27">
        <v>2</v>
      </c>
      <c r="G24" s="28">
        <v>420</v>
      </c>
      <c r="H24" s="28"/>
      <c r="I24" s="200">
        <v>7000</v>
      </c>
      <c r="J24" s="200">
        <f t="shared" ref="J24:O24" si="60">I24*3</f>
        <v>21000</v>
      </c>
      <c r="K24" s="201">
        <v>0.205632</v>
      </c>
      <c r="L24" s="202">
        <v>1439.424</v>
      </c>
      <c r="M24" s="202">
        <f t="shared" si="60"/>
        <v>4318.272</v>
      </c>
      <c r="N24" s="200">
        <v>8050</v>
      </c>
      <c r="O24" s="200">
        <f t="shared" si="60"/>
        <v>24150</v>
      </c>
      <c r="P24" s="201">
        <v>0.18564</v>
      </c>
      <c r="Q24" s="202">
        <v>1494.402</v>
      </c>
      <c r="R24" s="202">
        <f t="shared" si="1"/>
        <v>4483.206</v>
      </c>
      <c r="S24" s="208">
        <v>24368.3</v>
      </c>
      <c r="T24" s="50">
        <v>1698.68</v>
      </c>
      <c r="U24" s="151">
        <v>-791.6</v>
      </c>
      <c r="V24" s="209">
        <f t="shared" si="2"/>
        <v>2490.28</v>
      </c>
      <c r="W24" s="210">
        <f t="shared" si="3"/>
        <v>1.16039523809524</v>
      </c>
      <c r="X24" s="211">
        <f t="shared" si="4"/>
        <v>0.576684377454686</v>
      </c>
      <c r="Y24" s="210">
        <f t="shared" si="5"/>
        <v>1.00903933747412</v>
      </c>
      <c r="Z24" s="212">
        <f t="shared" si="6"/>
        <v>0.555468564237289</v>
      </c>
      <c r="AA24" s="222"/>
      <c r="AB24" s="223">
        <v>6</v>
      </c>
      <c r="AC24" s="223">
        <v>0</v>
      </c>
      <c r="AD24" s="223"/>
      <c r="AE24" s="224">
        <v>4760</v>
      </c>
      <c r="AF24" s="224">
        <f t="shared" ref="AF24:AK24" si="61">AE24*3</f>
        <v>14280</v>
      </c>
      <c r="AG24" s="224">
        <v>1223.5104</v>
      </c>
      <c r="AH24" s="224">
        <f t="shared" si="61"/>
        <v>3670.5312</v>
      </c>
      <c r="AI24" s="230">
        <v>0.25704</v>
      </c>
      <c r="AJ24" s="231">
        <v>5950</v>
      </c>
      <c r="AK24" s="231">
        <f t="shared" si="61"/>
        <v>17850</v>
      </c>
      <c r="AL24" s="224">
        <v>1410.4356</v>
      </c>
      <c r="AM24" s="224">
        <f t="shared" si="9"/>
        <v>4231.3068</v>
      </c>
      <c r="AN24" s="230">
        <v>0.237048</v>
      </c>
      <c r="AO24" s="50">
        <v>6713.76</v>
      </c>
      <c r="AP24" s="50">
        <v>1625.05</v>
      </c>
      <c r="AQ24" s="208">
        <v>0</v>
      </c>
      <c r="AR24" s="208">
        <f t="shared" si="10"/>
        <v>1625.05</v>
      </c>
      <c r="AS24" s="235">
        <f t="shared" si="11"/>
        <v>0.470151260504202</v>
      </c>
      <c r="AT24" s="235">
        <f t="shared" si="12"/>
        <v>0.442728834453171</v>
      </c>
      <c r="AU24" s="235">
        <f t="shared" si="13"/>
        <v>0.376121008403361</v>
      </c>
      <c r="AV24" s="235">
        <f t="shared" si="14"/>
        <v>0.384053928682269</v>
      </c>
      <c r="AW24" s="223"/>
      <c r="AX24" s="223"/>
      <c r="AY24" s="223">
        <f t="shared" si="15"/>
        <v>0</v>
      </c>
      <c r="AZ24" s="238">
        <f t="shared" si="16"/>
        <v>0</v>
      </c>
    </row>
    <row r="25" s="10" customFormat="1" hidden="1" spans="1:52">
      <c r="A25" s="24">
        <v>23</v>
      </c>
      <c r="B25" s="24">
        <v>118074</v>
      </c>
      <c r="C25" s="71" t="s">
        <v>74</v>
      </c>
      <c r="D25" s="24" t="s">
        <v>42</v>
      </c>
      <c r="E25" s="27" t="s">
        <v>46</v>
      </c>
      <c r="F25" s="27">
        <v>2</v>
      </c>
      <c r="G25" s="28">
        <v>420</v>
      </c>
      <c r="H25" s="28"/>
      <c r="I25" s="200">
        <v>9000</v>
      </c>
      <c r="J25" s="200">
        <f t="shared" ref="J25:O25" si="62">I25*3</f>
        <v>27000</v>
      </c>
      <c r="K25" s="201">
        <v>0.213408</v>
      </c>
      <c r="L25" s="202">
        <v>1920.672</v>
      </c>
      <c r="M25" s="202">
        <f t="shared" si="62"/>
        <v>5762.016</v>
      </c>
      <c r="N25" s="200">
        <v>10350</v>
      </c>
      <c r="O25" s="200">
        <f t="shared" si="62"/>
        <v>31050</v>
      </c>
      <c r="P25" s="201">
        <v>0.19266</v>
      </c>
      <c r="Q25" s="202">
        <v>1994.031</v>
      </c>
      <c r="R25" s="202">
        <f t="shared" si="1"/>
        <v>5982.093</v>
      </c>
      <c r="S25" s="208">
        <v>31303.15</v>
      </c>
      <c r="T25" s="50">
        <v>6692.16</v>
      </c>
      <c r="U25" s="151">
        <v>-723.18</v>
      </c>
      <c r="V25" s="209">
        <f t="shared" si="2"/>
        <v>7415.34</v>
      </c>
      <c r="W25" s="210">
        <f t="shared" si="3"/>
        <v>1.15937592592593</v>
      </c>
      <c r="X25" s="210">
        <f t="shared" si="4"/>
        <v>1.28693498942037</v>
      </c>
      <c r="Y25" s="210">
        <f t="shared" si="5"/>
        <v>1.00815297906602</v>
      </c>
      <c r="Z25" s="210">
        <f t="shared" si="6"/>
        <v>1.23958955502698</v>
      </c>
      <c r="AA25" s="222">
        <f t="shared" si="58"/>
        <v>495.9972</v>
      </c>
      <c r="AB25" s="223">
        <v>8</v>
      </c>
      <c r="AC25" s="223">
        <v>0</v>
      </c>
      <c r="AD25" s="223"/>
      <c r="AE25" s="224">
        <v>6200</v>
      </c>
      <c r="AF25" s="224">
        <f t="shared" ref="AF25:AK25" si="63">AE25*3</f>
        <v>18600</v>
      </c>
      <c r="AG25" s="224">
        <v>1653.912</v>
      </c>
      <c r="AH25" s="224">
        <f t="shared" si="63"/>
        <v>4961.736</v>
      </c>
      <c r="AI25" s="230">
        <v>0.26676</v>
      </c>
      <c r="AJ25" s="231">
        <v>7750</v>
      </c>
      <c r="AK25" s="231">
        <f t="shared" si="63"/>
        <v>23250</v>
      </c>
      <c r="AL25" s="224">
        <v>1906.593</v>
      </c>
      <c r="AM25" s="224">
        <f t="shared" si="9"/>
        <v>5719.779</v>
      </c>
      <c r="AN25" s="230">
        <v>0.246012</v>
      </c>
      <c r="AO25" s="50">
        <v>22306.66</v>
      </c>
      <c r="AP25" s="50">
        <v>7151.94</v>
      </c>
      <c r="AQ25" s="208">
        <v>-91.2</v>
      </c>
      <c r="AR25" s="208">
        <f t="shared" si="10"/>
        <v>7243.14</v>
      </c>
      <c r="AS25" s="234">
        <f t="shared" si="11"/>
        <v>1.19928279569892</v>
      </c>
      <c r="AT25" s="234">
        <f t="shared" si="12"/>
        <v>1.45979955402706</v>
      </c>
      <c r="AU25" s="235">
        <f t="shared" si="13"/>
        <v>0.95942623655914</v>
      </c>
      <c r="AV25" s="234">
        <f t="shared" si="14"/>
        <v>1.26633214325239</v>
      </c>
      <c r="AW25" s="103">
        <v>300</v>
      </c>
      <c r="AX25" s="223"/>
      <c r="AY25" s="223">
        <f t="shared" si="15"/>
        <v>0</v>
      </c>
      <c r="AZ25" s="238">
        <f t="shared" si="16"/>
        <v>795.9972</v>
      </c>
    </row>
    <row r="26" s="10" customFormat="1" hidden="1" spans="1:52">
      <c r="A26" s="24">
        <v>24</v>
      </c>
      <c r="B26" s="24">
        <v>373</v>
      </c>
      <c r="C26" s="71" t="s">
        <v>75</v>
      </c>
      <c r="D26" s="24" t="s">
        <v>45</v>
      </c>
      <c r="E26" s="27" t="s">
        <v>58</v>
      </c>
      <c r="F26" s="28">
        <v>4</v>
      </c>
      <c r="G26" s="28">
        <v>840</v>
      </c>
      <c r="H26" s="30">
        <v>2</v>
      </c>
      <c r="I26" s="200">
        <v>20000</v>
      </c>
      <c r="J26" s="200">
        <f t="shared" ref="J26:O26" si="64">I26*3</f>
        <v>60000</v>
      </c>
      <c r="K26" s="201">
        <v>0.2286</v>
      </c>
      <c r="L26" s="202">
        <v>4572</v>
      </c>
      <c r="M26" s="202">
        <f t="shared" si="64"/>
        <v>13716</v>
      </c>
      <c r="N26" s="200">
        <v>23000</v>
      </c>
      <c r="O26" s="200">
        <f t="shared" si="64"/>
        <v>69000</v>
      </c>
      <c r="P26" s="201">
        <v>0.206375</v>
      </c>
      <c r="Q26" s="202">
        <v>4746.625</v>
      </c>
      <c r="R26" s="202">
        <f t="shared" si="1"/>
        <v>14239.875</v>
      </c>
      <c r="S26" s="208">
        <v>69511.42</v>
      </c>
      <c r="T26" s="50">
        <v>13586.42</v>
      </c>
      <c r="U26" s="151">
        <v>-939.2</v>
      </c>
      <c r="V26" s="209">
        <f t="shared" si="2"/>
        <v>14525.62</v>
      </c>
      <c r="W26" s="210">
        <f t="shared" si="3"/>
        <v>1.15852366666667</v>
      </c>
      <c r="X26" s="210">
        <f t="shared" si="4"/>
        <v>1.05902741324001</v>
      </c>
      <c r="Y26" s="210">
        <f t="shared" si="5"/>
        <v>1.00741188405797</v>
      </c>
      <c r="Z26" s="210">
        <f t="shared" si="6"/>
        <v>1.02006653850543</v>
      </c>
      <c r="AA26" s="222">
        <f t="shared" si="58"/>
        <v>242.886</v>
      </c>
      <c r="AB26" s="223">
        <v>18</v>
      </c>
      <c r="AC26" s="223">
        <v>22</v>
      </c>
      <c r="AD26" s="225">
        <f>(AC26-AB26)*2</f>
        <v>8</v>
      </c>
      <c r="AE26" s="224">
        <v>12395.2525</v>
      </c>
      <c r="AF26" s="224">
        <f t="shared" ref="AF26:AK26" si="65">AE26*3</f>
        <v>37185.7575</v>
      </c>
      <c r="AG26" s="224">
        <v>3541.943401875</v>
      </c>
      <c r="AH26" s="224">
        <f t="shared" si="65"/>
        <v>10625.830205625</v>
      </c>
      <c r="AI26" s="230">
        <v>0.28575</v>
      </c>
      <c r="AJ26" s="231">
        <v>15494.065625</v>
      </c>
      <c r="AK26" s="231">
        <f t="shared" si="65"/>
        <v>46482.196875</v>
      </c>
      <c r="AL26" s="224">
        <v>4083.07364382813</v>
      </c>
      <c r="AM26" s="224">
        <f t="shared" si="9"/>
        <v>12249.2209314844</v>
      </c>
      <c r="AN26" s="230">
        <v>0.263525</v>
      </c>
      <c r="AO26" s="50">
        <v>49565</v>
      </c>
      <c r="AP26" s="50">
        <v>12316.12</v>
      </c>
      <c r="AQ26" s="208">
        <v>-277.2</v>
      </c>
      <c r="AR26" s="208">
        <f t="shared" si="10"/>
        <v>12593.32</v>
      </c>
      <c r="AS26" s="234">
        <f t="shared" si="11"/>
        <v>1.332902792151</v>
      </c>
      <c r="AT26" s="234">
        <f t="shared" si="12"/>
        <v>1.18516104213047</v>
      </c>
      <c r="AU26" s="234">
        <f t="shared" si="13"/>
        <v>1.0663222337208</v>
      </c>
      <c r="AV26" s="234">
        <f t="shared" si="14"/>
        <v>1.02809150642643</v>
      </c>
      <c r="AW26" s="103">
        <v>500</v>
      </c>
      <c r="AX26" s="241">
        <f>(AR26-AH26)*0.1</f>
        <v>196.7489794375</v>
      </c>
      <c r="AY26" s="240">
        <f t="shared" si="15"/>
        <v>100</v>
      </c>
      <c r="AZ26" s="238">
        <f t="shared" si="16"/>
        <v>1039.6349794375</v>
      </c>
    </row>
    <row r="27" s="10" customFormat="1" hidden="1" spans="1:52">
      <c r="A27" s="24">
        <v>25</v>
      </c>
      <c r="B27" s="24">
        <v>357</v>
      </c>
      <c r="C27" s="71" t="s">
        <v>76</v>
      </c>
      <c r="D27" s="24" t="s">
        <v>52</v>
      </c>
      <c r="E27" s="27" t="s">
        <v>49</v>
      </c>
      <c r="F27" s="28">
        <v>2</v>
      </c>
      <c r="G27" s="28">
        <v>420</v>
      </c>
      <c r="H27" s="28"/>
      <c r="I27" s="200">
        <v>15000</v>
      </c>
      <c r="J27" s="200">
        <f t="shared" ref="J27:O27" si="66">I27*3</f>
        <v>45000</v>
      </c>
      <c r="K27" s="201">
        <v>0.20988</v>
      </c>
      <c r="L27" s="202">
        <v>3148.2</v>
      </c>
      <c r="M27" s="202">
        <f t="shared" si="66"/>
        <v>9444.6</v>
      </c>
      <c r="N27" s="200">
        <v>17250</v>
      </c>
      <c r="O27" s="200">
        <f t="shared" si="66"/>
        <v>51750</v>
      </c>
      <c r="P27" s="201">
        <v>0.189475</v>
      </c>
      <c r="Q27" s="202">
        <v>3268.44375</v>
      </c>
      <c r="R27" s="202">
        <f t="shared" si="1"/>
        <v>9805.33125</v>
      </c>
      <c r="S27" s="208">
        <v>52058.86</v>
      </c>
      <c r="T27" s="50">
        <v>6712.76</v>
      </c>
      <c r="U27" s="151">
        <v>-3412.1848999999</v>
      </c>
      <c r="V27" s="209">
        <f t="shared" si="2"/>
        <v>10124.9448999999</v>
      </c>
      <c r="W27" s="210">
        <f t="shared" si="3"/>
        <v>1.15686355555556</v>
      </c>
      <c r="X27" s="210">
        <f t="shared" si="4"/>
        <v>1.07203533235922</v>
      </c>
      <c r="Y27" s="210">
        <f t="shared" si="5"/>
        <v>1.00596830917874</v>
      </c>
      <c r="Z27" s="210">
        <f t="shared" si="6"/>
        <v>1.03259590541624</v>
      </c>
      <c r="AA27" s="222">
        <f t="shared" si="58"/>
        <v>204.103469999971</v>
      </c>
      <c r="AB27" s="223">
        <v>12</v>
      </c>
      <c r="AC27" s="223">
        <v>10</v>
      </c>
      <c r="AD27" s="223"/>
      <c r="AE27" s="224">
        <v>10200</v>
      </c>
      <c r="AF27" s="224">
        <f t="shared" ref="AF27:AK27" si="67">AE27*3</f>
        <v>30600</v>
      </c>
      <c r="AG27" s="224">
        <v>2675.97</v>
      </c>
      <c r="AH27" s="224">
        <f t="shared" si="67"/>
        <v>8027.91</v>
      </c>
      <c r="AI27" s="230">
        <v>0.26235</v>
      </c>
      <c r="AJ27" s="231">
        <v>12750</v>
      </c>
      <c r="AK27" s="231">
        <f t="shared" si="67"/>
        <v>38250</v>
      </c>
      <c r="AL27" s="224">
        <v>3084.79875</v>
      </c>
      <c r="AM27" s="224">
        <f t="shared" si="9"/>
        <v>9254.39625</v>
      </c>
      <c r="AN27" s="230">
        <v>0.241945</v>
      </c>
      <c r="AO27" s="50">
        <v>33215.78</v>
      </c>
      <c r="AP27" s="50">
        <v>4894.45</v>
      </c>
      <c r="AQ27" s="208">
        <v>-1258.39</v>
      </c>
      <c r="AR27" s="208">
        <f t="shared" si="10"/>
        <v>6152.84</v>
      </c>
      <c r="AS27" s="234">
        <f t="shared" si="11"/>
        <v>1.08548300653595</v>
      </c>
      <c r="AT27" s="235">
        <f t="shared" si="12"/>
        <v>0.766431113452941</v>
      </c>
      <c r="AU27" s="235">
        <f t="shared" si="13"/>
        <v>0.868386405228758</v>
      </c>
      <c r="AV27" s="235">
        <f t="shared" si="14"/>
        <v>0.664855905645925</v>
      </c>
      <c r="AW27" s="223"/>
      <c r="AX27" s="223"/>
      <c r="AY27" s="223">
        <f t="shared" si="15"/>
        <v>0</v>
      </c>
      <c r="AZ27" s="238">
        <f t="shared" si="16"/>
        <v>204.103469999971</v>
      </c>
    </row>
    <row r="28" s="10" customFormat="1" hidden="1" spans="1:52">
      <c r="A28" s="24">
        <v>26</v>
      </c>
      <c r="B28" s="24">
        <v>116919</v>
      </c>
      <c r="C28" s="71" t="s">
        <v>77</v>
      </c>
      <c r="D28" s="24" t="s">
        <v>45</v>
      </c>
      <c r="E28" s="27" t="s">
        <v>46</v>
      </c>
      <c r="F28" s="27">
        <v>1</v>
      </c>
      <c r="G28" s="28">
        <v>210</v>
      </c>
      <c r="H28" s="28"/>
      <c r="I28" s="200">
        <v>9000</v>
      </c>
      <c r="J28" s="200">
        <f t="shared" ref="J28:O28" si="68">I28*3</f>
        <v>27000</v>
      </c>
      <c r="K28" s="201">
        <v>0.256248</v>
      </c>
      <c r="L28" s="202">
        <v>2306.232</v>
      </c>
      <c r="M28" s="202">
        <f t="shared" si="68"/>
        <v>6918.696</v>
      </c>
      <c r="N28" s="200">
        <v>10350</v>
      </c>
      <c r="O28" s="200">
        <f t="shared" si="68"/>
        <v>31050</v>
      </c>
      <c r="P28" s="201">
        <v>0.231335</v>
      </c>
      <c r="Q28" s="202">
        <v>2394.31725</v>
      </c>
      <c r="R28" s="202">
        <f t="shared" si="1"/>
        <v>7182.95175</v>
      </c>
      <c r="S28" s="208">
        <v>31109.58</v>
      </c>
      <c r="T28" s="50">
        <v>4745.36</v>
      </c>
      <c r="U28" s="151">
        <v>-928</v>
      </c>
      <c r="V28" s="209">
        <f t="shared" si="2"/>
        <v>5673.36</v>
      </c>
      <c r="W28" s="210">
        <f t="shared" si="3"/>
        <v>1.15220666666667</v>
      </c>
      <c r="X28" s="211">
        <f t="shared" si="4"/>
        <v>0.82000423201135</v>
      </c>
      <c r="Y28" s="210">
        <f t="shared" si="5"/>
        <v>1.00191884057971</v>
      </c>
      <c r="Z28" s="212">
        <f t="shared" si="6"/>
        <v>0.789836852238357</v>
      </c>
      <c r="AA28" s="222"/>
      <c r="AB28" s="223">
        <v>8</v>
      </c>
      <c r="AC28" s="223">
        <v>2</v>
      </c>
      <c r="AD28" s="223"/>
      <c r="AE28" s="224">
        <v>6500</v>
      </c>
      <c r="AF28" s="224">
        <f t="shared" ref="AF28:AK28" si="69">AE28*3</f>
        <v>19500</v>
      </c>
      <c r="AG28" s="224">
        <v>2082.015</v>
      </c>
      <c r="AH28" s="224">
        <f t="shared" si="69"/>
        <v>6246.045</v>
      </c>
      <c r="AI28" s="230">
        <v>0.32031</v>
      </c>
      <c r="AJ28" s="231">
        <v>8125</v>
      </c>
      <c r="AK28" s="231">
        <f t="shared" si="69"/>
        <v>24375</v>
      </c>
      <c r="AL28" s="224">
        <v>2400.100625</v>
      </c>
      <c r="AM28" s="224">
        <f t="shared" si="9"/>
        <v>7200.301875</v>
      </c>
      <c r="AN28" s="230">
        <v>0.295397</v>
      </c>
      <c r="AO28" s="50">
        <v>14148.53</v>
      </c>
      <c r="AP28" s="50">
        <v>4791.98</v>
      </c>
      <c r="AQ28" s="208">
        <v>0</v>
      </c>
      <c r="AR28" s="208">
        <f t="shared" si="10"/>
        <v>4791.98</v>
      </c>
      <c r="AS28" s="235">
        <f t="shared" si="11"/>
        <v>0.725565641025641</v>
      </c>
      <c r="AT28" s="235">
        <f t="shared" si="12"/>
        <v>0.767202285606332</v>
      </c>
      <c r="AU28" s="235">
        <f t="shared" si="13"/>
        <v>0.580452512820513</v>
      </c>
      <c r="AV28" s="235">
        <f t="shared" si="14"/>
        <v>0.665524874260914</v>
      </c>
      <c r="AW28" s="223"/>
      <c r="AX28" s="223"/>
      <c r="AY28" s="223">
        <f t="shared" si="15"/>
        <v>0</v>
      </c>
      <c r="AZ28" s="238">
        <f t="shared" si="16"/>
        <v>0</v>
      </c>
    </row>
    <row r="29" s="10" customFormat="1" hidden="1" spans="1:52">
      <c r="A29" s="24">
        <v>27</v>
      </c>
      <c r="B29" s="24">
        <v>745</v>
      </c>
      <c r="C29" s="71" t="s">
        <v>78</v>
      </c>
      <c r="D29" s="24" t="s">
        <v>52</v>
      </c>
      <c r="E29" s="27" t="s">
        <v>43</v>
      </c>
      <c r="F29" s="30">
        <v>2</v>
      </c>
      <c r="G29" s="30">
        <v>420</v>
      </c>
      <c r="H29" s="28"/>
      <c r="I29" s="200">
        <v>12000</v>
      </c>
      <c r="J29" s="200">
        <f t="shared" ref="J29:O29" si="70">I29*3</f>
        <v>36000</v>
      </c>
      <c r="K29" s="201">
        <v>0.184896</v>
      </c>
      <c r="L29" s="202">
        <v>2218.752</v>
      </c>
      <c r="M29" s="202">
        <f t="shared" si="70"/>
        <v>6656.256</v>
      </c>
      <c r="N29" s="200">
        <v>13800</v>
      </c>
      <c r="O29" s="200">
        <f t="shared" si="70"/>
        <v>41400</v>
      </c>
      <c r="P29" s="201">
        <v>0.16692</v>
      </c>
      <c r="Q29" s="202">
        <v>2303.496</v>
      </c>
      <c r="R29" s="202">
        <f t="shared" si="1"/>
        <v>6910.488</v>
      </c>
      <c r="S29" s="208">
        <v>41306.36</v>
      </c>
      <c r="T29" s="50">
        <v>8462.08</v>
      </c>
      <c r="U29" s="151">
        <v>-410.4</v>
      </c>
      <c r="V29" s="209">
        <f t="shared" si="2"/>
        <v>8872.48</v>
      </c>
      <c r="W29" s="210">
        <f t="shared" si="3"/>
        <v>1.14739888888889</v>
      </c>
      <c r="X29" s="210">
        <f t="shared" si="4"/>
        <v>1.33295354024845</v>
      </c>
      <c r="Y29" s="212">
        <f t="shared" si="5"/>
        <v>0.997738164251208</v>
      </c>
      <c r="Z29" s="212">
        <f t="shared" si="6"/>
        <v>1.28391511569082</v>
      </c>
      <c r="AA29" s="222">
        <f t="shared" ref="AA29:AA39" si="71">(V29-M29)*0.2</f>
        <v>443.2448</v>
      </c>
      <c r="AB29" s="223">
        <v>12</v>
      </c>
      <c r="AC29" s="223">
        <v>4</v>
      </c>
      <c r="AD29" s="223"/>
      <c r="AE29" s="224">
        <v>8500</v>
      </c>
      <c r="AF29" s="224">
        <f t="shared" ref="AF29:AK29" si="72">AE29*3</f>
        <v>25500</v>
      </c>
      <c r="AG29" s="224">
        <v>1964.52</v>
      </c>
      <c r="AH29" s="224">
        <f t="shared" si="72"/>
        <v>5893.56</v>
      </c>
      <c r="AI29" s="230">
        <v>0.23112</v>
      </c>
      <c r="AJ29" s="231">
        <v>10625</v>
      </c>
      <c r="AK29" s="231">
        <f t="shared" si="72"/>
        <v>31875</v>
      </c>
      <c r="AL29" s="224">
        <v>2264.655</v>
      </c>
      <c r="AM29" s="224">
        <f t="shared" si="9"/>
        <v>6793.965</v>
      </c>
      <c r="AN29" s="230">
        <v>0.213144</v>
      </c>
      <c r="AO29" s="50">
        <v>32201.35</v>
      </c>
      <c r="AP29" s="50">
        <v>7649.81</v>
      </c>
      <c r="AQ29" s="208">
        <v>-505.98</v>
      </c>
      <c r="AR29" s="208">
        <f t="shared" si="10"/>
        <v>8155.79</v>
      </c>
      <c r="AS29" s="234">
        <f t="shared" si="11"/>
        <v>1.26279803921569</v>
      </c>
      <c r="AT29" s="234">
        <f t="shared" si="12"/>
        <v>1.38384779318443</v>
      </c>
      <c r="AU29" s="234">
        <f t="shared" si="13"/>
        <v>1.01023843137255</v>
      </c>
      <c r="AV29" s="234">
        <f t="shared" si="14"/>
        <v>1.20044627842504</v>
      </c>
      <c r="AW29" s="103">
        <v>500</v>
      </c>
      <c r="AX29" s="241">
        <f>(AR29-AH29)*0.1</f>
        <v>226.223</v>
      </c>
      <c r="AY29" s="223">
        <f t="shared" si="15"/>
        <v>0</v>
      </c>
      <c r="AZ29" s="238">
        <f t="shared" si="16"/>
        <v>1169.4678</v>
      </c>
    </row>
    <row r="30" s="10" customFormat="1" hidden="1" spans="1:52">
      <c r="A30" s="24">
        <v>28</v>
      </c>
      <c r="B30" s="24">
        <v>744</v>
      </c>
      <c r="C30" s="71" t="s">
        <v>79</v>
      </c>
      <c r="D30" s="24" t="s">
        <v>45</v>
      </c>
      <c r="E30" s="27" t="s">
        <v>43</v>
      </c>
      <c r="F30" s="27">
        <v>3</v>
      </c>
      <c r="G30" s="28">
        <v>630</v>
      </c>
      <c r="H30" s="30">
        <v>4</v>
      </c>
      <c r="I30" s="200">
        <v>15000</v>
      </c>
      <c r="J30" s="200">
        <f t="shared" ref="J30:O30" si="73">I30*3</f>
        <v>45000</v>
      </c>
      <c r="K30" s="201">
        <v>0.188208</v>
      </c>
      <c r="L30" s="202">
        <v>2823.12</v>
      </c>
      <c r="M30" s="202">
        <f t="shared" si="73"/>
        <v>8469.36</v>
      </c>
      <c r="N30" s="200">
        <v>17250</v>
      </c>
      <c r="O30" s="200">
        <f t="shared" si="73"/>
        <v>51750</v>
      </c>
      <c r="P30" s="201">
        <v>0.16991</v>
      </c>
      <c r="Q30" s="202">
        <v>2930.9475</v>
      </c>
      <c r="R30" s="202">
        <f t="shared" si="1"/>
        <v>8792.8425</v>
      </c>
      <c r="S30" s="208">
        <v>51077.74</v>
      </c>
      <c r="T30" s="50">
        <v>9652.51</v>
      </c>
      <c r="U30" s="151">
        <v>-950.76</v>
      </c>
      <c r="V30" s="209">
        <f t="shared" si="2"/>
        <v>10603.27</v>
      </c>
      <c r="W30" s="210">
        <f t="shared" si="3"/>
        <v>1.13506088888889</v>
      </c>
      <c r="X30" s="210">
        <f t="shared" si="4"/>
        <v>1.25195646424287</v>
      </c>
      <c r="Y30" s="212">
        <f t="shared" si="5"/>
        <v>0.987009468599034</v>
      </c>
      <c r="Z30" s="212">
        <f t="shared" si="6"/>
        <v>1.2058978652239</v>
      </c>
      <c r="AA30" s="222">
        <f t="shared" si="71"/>
        <v>426.782</v>
      </c>
      <c r="AB30" s="223">
        <v>12</v>
      </c>
      <c r="AC30" s="223">
        <v>0</v>
      </c>
      <c r="AD30" s="223"/>
      <c r="AE30" s="224">
        <v>10200</v>
      </c>
      <c r="AF30" s="224">
        <f t="shared" ref="AF30:AK30" si="74">AE30*3</f>
        <v>30600</v>
      </c>
      <c r="AG30" s="224">
        <v>2399.652</v>
      </c>
      <c r="AH30" s="224">
        <f t="shared" si="74"/>
        <v>7198.956</v>
      </c>
      <c r="AI30" s="230">
        <v>0.23526</v>
      </c>
      <c r="AJ30" s="231">
        <v>12750</v>
      </c>
      <c r="AK30" s="231">
        <f t="shared" si="74"/>
        <v>38250</v>
      </c>
      <c r="AL30" s="224">
        <v>2766.2655</v>
      </c>
      <c r="AM30" s="224">
        <f t="shared" si="9"/>
        <v>8298.7965</v>
      </c>
      <c r="AN30" s="230">
        <v>0.216962</v>
      </c>
      <c r="AO30" s="50">
        <v>20225.39</v>
      </c>
      <c r="AP30" s="50">
        <v>4881.32</v>
      </c>
      <c r="AQ30" s="208">
        <v>-162.4</v>
      </c>
      <c r="AR30" s="208">
        <f t="shared" si="10"/>
        <v>5043.72</v>
      </c>
      <c r="AS30" s="235">
        <f t="shared" si="11"/>
        <v>0.66096045751634</v>
      </c>
      <c r="AT30" s="235">
        <f t="shared" si="12"/>
        <v>0.700618256313832</v>
      </c>
      <c r="AU30" s="235">
        <f t="shared" si="13"/>
        <v>0.528768366013072</v>
      </c>
      <c r="AV30" s="235">
        <f t="shared" si="14"/>
        <v>0.607765234392722</v>
      </c>
      <c r="AW30" s="223"/>
      <c r="AX30" s="223"/>
      <c r="AY30" s="240">
        <f t="shared" si="15"/>
        <v>200</v>
      </c>
      <c r="AZ30" s="238">
        <f t="shared" si="16"/>
        <v>626.782</v>
      </c>
    </row>
    <row r="31" s="10" customFormat="1" hidden="1" spans="1:52">
      <c r="A31" s="24">
        <v>29</v>
      </c>
      <c r="B31" s="24">
        <v>707</v>
      </c>
      <c r="C31" s="71" t="s">
        <v>80</v>
      </c>
      <c r="D31" s="24" t="s">
        <v>42</v>
      </c>
      <c r="E31" s="27" t="s">
        <v>61</v>
      </c>
      <c r="F31" s="30">
        <v>2</v>
      </c>
      <c r="G31" s="30">
        <v>420</v>
      </c>
      <c r="H31" s="28"/>
      <c r="I31" s="200">
        <v>23000</v>
      </c>
      <c r="J31" s="200">
        <f t="shared" ref="J31:O31" si="75">I31*3</f>
        <v>69000</v>
      </c>
      <c r="K31" s="201">
        <v>0.243</v>
      </c>
      <c r="L31" s="202">
        <v>5589</v>
      </c>
      <c r="M31" s="202">
        <f t="shared" si="75"/>
        <v>16767</v>
      </c>
      <c r="N31" s="200">
        <v>26450</v>
      </c>
      <c r="O31" s="200">
        <f t="shared" si="75"/>
        <v>79350</v>
      </c>
      <c r="P31" s="201">
        <v>0.219375</v>
      </c>
      <c r="Q31" s="202">
        <v>5802.46875</v>
      </c>
      <c r="R31" s="202">
        <f t="shared" si="1"/>
        <v>17407.40625</v>
      </c>
      <c r="S31" s="208">
        <v>78193.82</v>
      </c>
      <c r="T31" s="50">
        <v>14042.86</v>
      </c>
      <c r="U31" s="151">
        <v>-1925.8046</v>
      </c>
      <c r="V31" s="209">
        <f t="shared" si="2"/>
        <v>15968.6646</v>
      </c>
      <c r="W31" s="210">
        <f t="shared" si="3"/>
        <v>1.13324376811594</v>
      </c>
      <c r="X31" s="211">
        <f t="shared" si="4"/>
        <v>0.952386509214528</v>
      </c>
      <c r="Y31" s="212">
        <f t="shared" si="5"/>
        <v>0.98542936357908</v>
      </c>
      <c r="Z31" s="212">
        <f t="shared" si="6"/>
        <v>0.91734887844075</v>
      </c>
      <c r="AA31" s="222"/>
      <c r="AB31" s="223">
        <v>18</v>
      </c>
      <c r="AC31" s="223">
        <v>6</v>
      </c>
      <c r="AD31" s="223"/>
      <c r="AE31" s="224">
        <v>15000</v>
      </c>
      <c r="AF31" s="224">
        <f t="shared" ref="AF31:AK31" si="76">AE31*3</f>
        <v>45000</v>
      </c>
      <c r="AG31" s="224">
        <v>4556.25</v>
      </c>
      <c r="AH31" s="224">
        <f t="shared" si="76"/>
        <v>13668.75</v>
      </c>
      <c r="AI31" s="230">
        <v>0.30375</v>
      </c>
      <c r="AJ31" s="231">
        <v>18750</v>
      </c>
      <c r="AK31" s="231">
        <f t="shared" si="76"/>
        <v>56250</v>
      </c>
      <c r="AL31" s="224">
        <v>5252.34375</v>
      </c>
      <c r="AM31" s="224">
        <f t="shared" si="9"/>
        <v>15757.03125</v>
      </c>
      <c r="AN31" s="230">
        <v>0.280125</v>
      </c>
      <c r="AO31" s="50">
        <v>40866.14</v>
      </c>
      <c r="AP31" s="50">
        <v>11149.26</v>
      </c>
      <c r="AQ31" s="208">
        <v>0</v>
      </c>
      <c r="AR31" s="208">
        <f t="shared" si="10"/>
        <v>11149.26</v>
      </c>
      <c r="AS31" s="235">
        <f t="shared" si="11"/>
        <v>0.908136444444444</v>
      </c>
      <c r="AT31" s="235">
        <f t="shared" si="12"/>
        <v>0.815675171467764</v>
      </c>
      <c r="AU31" s="235">
        <f t="shared" si="13"/>
        <v>0.726509155555556</v>
      </c>
      <c r="AV31" s="235">
        <f t="shared" si="14"/>
        <v>0.707573642719024</v>
      </c>
      <c r="AW31" s="223"/>
      <c r="AX31" s="223"/>
      <c r="AY31" s="223">
        <f t="shared" si="15"/>
        <v>0</v>
      </c>
      <c r="AZ31" s="238">
        <f t="shared" si="16"/>
        <v>0</v>
      </c>
    </row>
    <row r="32" s="10" customFormat="1" hidden="1" spans="1:52">
      <c r="A32" s="24">
        <v>30</v>
      </c>
      <c r="B32" s="24">
        <v>517</v>
      </c>
      <c r="C32" s="71" t="s">
        <v>81</v>
      </c>
      <c r="D32" s="24" t="s">
        <v>45</v>
      </c>
      <c r="E32" s="27" t="s">
        <v>82</v>
      </c>
      <c r="F32" s="27">
        <v>4</v>
      </c>
      <c r="G32" s="28">
        <v>840</v>
      </c>
      <c r="H32" s="30">
        <v>3</v>
      </c>
      <c r="I32" s="200">
        <v>55000</v>
      </c>
      <c r="J32" s="200">
        <f t="shared" ref="J32:O32" si="77">I32*3</f>
        <v>165000</v>
      </c>
      <c r="K32" s="201">
        <v>0.158688</v>
      </c>
      <c r="L32" s="202">
        <v>8727.84</v>
      </c>
      <c r="M32" s="202">
        <f t="shared" si="77"/>
        <v>26183.52</v>
      </c>
      <c r="N32" s="200">
        <v>60500</v>
      </c>
      <c r="O32" s="200">
        <f t="shared" si="77"/>
        <v>181500</v>
      </c>
      <c r="P32" s="201">
        <v>0.14326</v>
      </c>
      <c r="Q32" s="202">
        <v>8667.23</v>
      </c>
      <c r="R32" s="202">
        <f t="shared" si="1"/>
        <v>26001.69</v>
      </c>
      <c r="S32" s="208">
        <v>184850.27</v>
      </c>
      <c r="T32" s="50">
        <v>29415.95</v>
      </c>
      <c r="U32" s="151">
        <v>0</v>
      </c>
      <c r="V32" s="209">
        <f t="shared" si="2"/>
        <v>29415.95</v>
      </c>
      <c r="W32" s="210">
        <f t="shared" si="3"/>
        <v>1.12030466666667</v>
      </c>
      <c r="X32" s="210">
        <f t="shared" si="4"/>
        <v>1.12345284362072</v>
      </c>
      <c r="Y32" s="210">
        <f t="shared" si="5"/>
        <v>1.01845878787879</v>
      </c>
      <c r="Z32" s="210">
        <f t="shared" si="6"/>
        <v>1.13130915721247</v>
      </c>
      <c r="AA32" s="222">
        <f>(V32-M32)*0.3</f>
        <v>969.729</v>
      </c>
      <c r="AB32" s="223">
        <v>12</v>
      </c>
      <c r="AC32" s="223">
        <v>4</v>
      </c>
      <c r="AD32" s="223"/>
      <c r="AE32" s="224">
        <v>40000</v>
      </c>
      <c r="AF32" s="224">
        <f t="shared" ref="AF32:AK32" si="78">AE32*3</f>
        <v>120000</v>
      </c>
      <c r="AG32" s="224">
        <v>7934.4</v>
      </c>
      <c r="AH32" s="224">
        <f t="shared" si="78"/>
        <v>23803.2</v>
      </c>
      <c r="AI32" s="230">
        <v>0.19836</v>
      </c>
      <c r="AJ32" s="231">
        <v>50000</v>
      </c>
      <c r="AK32" s="231">
        <f t="shared" si="78"/>
        <v>150000</v>
      </c>
      <c r="AL32" s="224">
        <v>9146.6</v>
      </c>
      <c r="AM32" s="224">
        <f t="shared" si="9"/>
        <v>27439.8</v>
      </c>
      <c r="AN32" s="230">
        <v>0.182932</v>
      </c>
      <c r="AO32" s="50">
        <v>113725.92</v>
      </c>
      <c r="AP32" s="50">
        <v>26193.36</v>
      </c>
      <c r="AQ32" s="208">
        <v>0</v>
      </c>
      <c r="AR32" s="208">
        <f t="shared" si="10"/>
        <v>26193.36</v>
      </c>
      <c r="AS32" s="235">
        <f t="shared" si="11"/>
        <v>0.947716</v>
      </c>
      <c r="AT32" s="234">
        <f t="shared" si="12"/>
        <v>1.10041338979633</v>
      </c>
      <c r="AU32" s="235">
        <f t="shared" si="13"/>
        <v>0.7581728</v>
      </c>
      <c r="AV32" s="235">
        <f t="shared" si="14"/>
        <v>0.954575470666696</v>
      </c>
      <c r="AW32" s="223"/>
      <c r="AX32" s="223"/>
      <c r="AY32" s="240">
        <f t="shared" si="15"/>
        <v>150</v>
      </c>
      <c r="AZ32" s="238">
        <f t="shared" si="16"/>
        <v>1119.729</v>
      </c>
    </row>
    <row r="33" s="10" customFormat="1" hidden="1" spans="1:52">
      <c r="A33" s="24">
        <v>31</v>
      </c>
      <c r="B33" s="24">
        <v>743</v>
      </c>
      <c r="C33" s="71" t="s">
        <v>83</v>
      </c>
      <c r="D33" s="24" t="s">
        <v>42</v>
      </c>
      <c r="E33" s="27" t="s">
        <v>46</v>
      </c>
      <c r="F33" s="27">
        <v>2</v>
      </c>
      <c r="G33" s="28">
        <v>420</v>
      </c>
      <c r="H33" s="28"/>
      <c r="I33" s="200">
        <v>11000</v>
      </c>
      <c r="J33" s="200">
        <f t="shared" ref="J33:O33" si="79">I33*3</f>
        <v>33000</v>
      </c>
      <c r="K33" s="201">
        <v>0.249552</v>
      </c>
      <c r="L33" s="202">
        <v>2745.072</v>
      </c>
      <c r="M33" s="202">
        <f t="shared" si="79"/>
        <v>8235.216</v>
      </c>
      <c r="N33" s="200">
        <v>12650</v>
      </c>
      <c r="O33" s="200">
        <f t="shared" si="79"/>
        <v>37950</v>
      </c>
      <c r="P33" s="201">
        <v>0.22529</v>
      </c>
      <c r="Q33" s="202">
        <v>2849.9185</v>
      </c>
      <c r="R33" s="202">
        <f t="shared" si="1"/>
        <v>8549.7555</v>
      </c>
      <c r="S33" s="208">
        <v>36910.59</v>
      </c>
      <c r="T33" s="50">
        <v>5747.65</v>
      </c>
      <c r="U33" s="151">
        <v>-1313.6</v>
      </c>
      <c r="V33" s="209">
        <f t="shared" si="2"/>
        <v>7061.25</v>
      </c>
      <c r="W33" s="210">
        <f t="shared" si="3"/>
        <v>1.11850272727273</v>
      </c>
      <c r="X33" s="211">
        <f t="shared" si="4"/>
        <v>0.857445633484295</v>
      </c>
      <c r="Y33" s="212">
        <f t="shared" si="5"/>
        <v>0.972611067193676</v>
      </c>
      <c r="Z33" s="212">
        <f t="shared" si="6"/>
        <v>0.825900810847749</v>
      </c>
      <c r="AA33" s="222"/>
      <c r="AB33" s="223">
        <v>8</v>
      </c>
      <c r="AC33" s="223">
        <v>6</v>
      </c>
      <c r="AD33" s="223"/>
      <c r="AE33" s="224">
        <v>7800</v>
      </c>
      <c r="AF33" s="224">
        <f t="shared" ref="AF33:AK33" si="80">AE33*3</f>
        <v>23400</v>
      </c>
      <c r="AG33" s="224">
        <v>2433.132</v>
      </c>
      <c r="AH33" s="224">
        <f t="shared" si="80"/>
        <v>7299.396</v>
      </c>
      <c r="AI33" s="230">
        <v>0.31194</v>
      </c>
      <c r="AJ33" s="231">
        <v>9750</v>
      </c>
      <c r="AK33" s="231">
        <f t="shared" si="80"/>
        <v>29250</v>
      </c>
      <c r="AL33" s="224">
        <v>2804.8605</v>
      </c>
      <c r="AM33" s="224">
        <f t="shared" si="9"/>
        <v>8414.5815</v>
      </c>
      <c r="AN33" s="230">
        <v>0.287678</v>
      </c>
      <c r="AO33" s="50">
        <v>19867.63</v>
      </c>
      <c r="AP33" s="50">
        <v>5012.94</v>
      </c>
      <c r="AQ33" s="208">
        <v>0</v>
      </c>
      <c r="AR33" s="208">
        <f t="shared" si="10"/>
        <v>5012.94</v>
      </c>
      <c r="AS33" s="235">
        <f t="shared" si="11"/>
        <v>0.849044017094017</v>
      </c>
      <c r="AT33" s="235">
        <f t="shared" si="12"/>
        <v>0.686760932000401</v>
      </c>
      <c r="AU33" s="235">
        <f t="shared" si="13"/>
        <v>0.679235213675214</v>
      </c>
      <c r="AV33" s="235">
        <f t="shared" si="14"/>
        <v>0.595744422940107</v>
      </c>
      <c r="AW33" s="223"/>
      <c r="AX33" s="223"/>
      <c r="AY33" s="223">
        <f t="shared" si="15"/>
        <v>0</v>
      </c>
      <c r="AZ33" s="238">
        <f t="shared" si="16"/>
        <v>0</v>
      </c>
    </row>
    <row r="34" s="92" customFormat="1" hidden="1" spans="1:52">
      <c r="A34" s="24">
        <v>32</v>
      </c>
      <c r="B34" s="24">
        <v>591</v>
      </c>
      <c r="C34" s="71" t="s">
        <v>84</v>
      </c>
      <c r="D34" s="24" t="s">
        <v>85</v>
      </c>
      <c r="E34" s="27" t="s">
        <v>53</v>
      </c>
      <c r="F34" s="27">
        <v>2</v>
      </c>
      <c r="G34" s="28">
        <v>420</v>
      </c>
      <c r="H34" s="28"/>
      <c r="I34" s="200">
        <v>4000</v>
      </c>
      <c r="J34" s="200">
        <f t="shared" ref="J34:O34" si="81">I34*3</f>
        <v>12000</v>
      </c>
      <c r="K34" s="201">
        <v>0.20412</v>
      </c>
      <c r="L34" s="202">
        <v>816.48</v>
      </c>
      <c r="M34" s="202">
        <f t="shared" si="81"/>
        <v>2449.44</v>
      </c>
      <c r="N34" s="200">
        <v>4600</v>
      </c>
      <c r="O34" s="200">
        <f t="shared" si="81"/>
        <v>13800</v>
      </c>
      <c r="P34" s="201">
        <v>0.184275</v>
      </c>
      <c r="Q34" s="202">
        <v>847.665</v>
      </c>
      <c r="R34" s="202">
        <f t="shared" si="1"/>
        <v>2542.995</v>
      </c>
      <c r="S34" s="208">
        <v>13356.95</v>
      </c>
      <c r="T34" s="50">
        <v>2737.57</v>
      </c>
      <c r="U34" s="151">
        <v>0</v>
      </c>
      <c r="V34" s="209">
        <f t="shared" si="2"/>
        <v>2737.57</v>
      </c>
      <c r="W34" s="210">
        <f t="shared" si="3"/>
        <v>1.11307916666667</v>
      </c>
      <c r="X34" s="210">
        <f t="shared" si="4"/>
        <v>1.11763096871122</v>
      </c>
      <c r="Y34" s="212">
        <f t="shared" si="5"/>
        <v>0.967894927536232</v>
      </c>
      <c r="Z34" s="212">
        <f t="shared" si="6"/>
        <v>1.07651411033054</v>
      </c>
      <c r="AA34" s="222">
        <f t="shared" si="71"/>
        <v>57.626</v>
      </c>
      <c r="AB34" s="223">
        <v>4</v>
      </c>
      <c r="AC34" s="223">
        <v>8</v>
      </c>
      <c r="AD34" s="225">
        <f t="shared" ref="AD34:AD38" si="82">(AC34-AB34)*2</f>
        <v>8</v>
      </c>
      <c r="AE34" s="224">
        <v>3100</v>
      </c>
      <c r="AF34" s="224">
        <f t="shared" ref="AF34:AK34" si="83">AE34*3</f>
        <v>9300</v>
      </c>
      <c r="AG34" s="224">
        <v>790.965</v>
      </c>
      <c r="AH34" s="224">
        <f t="shared" si="83"/>
        <v>2372.895</v>
      </c>
      <c r="AI34" s="230">
        <v>0.25515</v>
      </c>
      <c r="AJ34" s="231">
        <v>3875</v>
      </c>
      <c r="AK34" s="231">
        <f t="shared" si="83"/>
        <v>11625</v>
      </c>
      <c r="AL34" s="224">
        <v>911.806875</v>
      </c>
      <c r="AM34" s="224">
        <f t="shared" si="9"/>
        <v>2735.420625</v>
      </c>
      <c r="AN34" s="230">
        <v>0.235305</v>
      </c>
      <c r="AO34" s="50">
        <v>9301.96</v>
      </c>
      <c r="AP34" s="50">
        <v>2469.24</v>
      </c>
      <c r="AQ34" s="208">
        <v>0</v>
      </c>
      <c r="AR34" s="208">
        <f t="shared" si="10"/>
        <v>2469.24</v>
      </c>
      <c r="AS34" s="234">
        <f t="shared" si="11"/>
        <v>1.00021075268817</v>
      </c>
      <c r="AT34" s="234">
        <f t="shared" si="12"/>
        <v>1.04060230225105</v>
      </c>
      <c r="AU34" s="235">
        <f t="shared" si="13"/>
        <v>0.800168602150538</v>
      </c>
      <c r="AV34" s="235">
        <f t="shared" si="14"/>
        <v>0.902691153759945</v>
      </c>
      <c r="AW34" s="103">
        <v>300</v>
      </c>
      <c r="AX34" s="103"/>
      <c r="AY34" s="223">
        <f t="shared" si="15"/>
        <v>0</v>
      </c>
      <c r="AZ34" s="238">
        <f t="shared" si="16"/>
        <v>357.626</v>
      </c>
    </row>
    <row r="35" s="10" customFormat="1" hidden="1" spans="1:52">
      <c r="A35" s="24">
        <v>33</v>
      </c>
      <c r="B35" s="24">
        <v>598</v>
      </c>
      <c r="C35" s="71" t="s">
        <v>86</v>
      </c>
      <c r="D35" s="24" t="s">
        <v>45</v>
      </c>
      <c r="E35" s="27" t="s">
        <v>49</v>
      </c>
      <c r="F35" s="27">
        <v>3</v>
      </c>
      <c r="G35" s="28">
        <v>630</v>
      </c>
      <c r="H35" s="28"/>
      <c r="I35" s="200">
        <v>13000</v>
      </c>
      <c r="J35" s="200">
        <f t="shared" ref="J35:O35" si="84">I35*3</f>
        <v>39000</v>
      </c>
      <c r="K35" s="201">
        <v>0.239472</v>
      </c>
      <c r="L35" s="202">
        <v>3113.136</v>
      </c>
      <c r="M35" s="202">
        <f t="shared" si="84"/>
        <v>9339.408</v>
      </c>
      <c r="N35" s="200">
        <v>14950</v>
      </c>
      <c r="O35" s="200">
        <f t="shared" si="84"/>
        <v>44850</v>
      </c>
      <c r="P35" s="201">
        <v>0.21619</v>
      </c>
      <c r="Q35" s="202">
        <v>3232.0405</v>
      </c>
      <c r="R35" s="202">
        <f t="shared" si="1"/>
        <v>9696.1215</v>
      </c>
      <c r="S35" s="208">
        <v>43323.77</v>
      </c>
      <c r="T35" s="50">
        <v>12362.82</v>
      </c>
      <c r="U35" s="151">
        <v>-352</v>
      </c>
      <c r="V35" s="209">
        <f t="shared" si="2"/>
        <v>12714.82</v>
      </c>
      <c r="W35" s="210">
        <f t="shared" si="3"/>
        <v>1.1108658974359</v>
      </c>
      <c r="X35" s="210">
        <f t="shared" si="4"/>
        <v>1.36141605549302</v>
      </c>
      <c r="Y35" s="212">
        <f t="shared" si="5"/>
        <v>0.965970345596432</v>
      </c>
      <c r="Z35" s="212">
        <f t="shared" si="6"/>
        <v>1.31133051498994</v>
      </c>
      <c r="AA35" s="222">
        <f t="shared" si="71"/>
        <v>675.0824</v>
      </c>
      <c r="AB35" s="223">
        <v>12</v>
      </c>
      <c r="AC35" s="223">
        <v>2</v>
      </c>
      <c r="AD35" s="223"/>
      <c r="AE35" s="224">
        <v>8840</v>
      </c>
      <c r="AF35" s="224">
        <f t="shared" ref="AF35:AK35" si="85">AE35*3</f>
        <v>26520</v>
      </c>
      <c r="AG35" s="224">
        <v>2646.1656</v>
      </c>
      <c r="AH35" s="224">
        <f t="shared" si="85"/>
        <v>7938.4968</v>
      </c>
      <c r="AI35" s="230">
        <v>0.29934</v>
      </c>
      <c r="AJ35" s="231">
        <v>11050</v>
      </c>
      <c r="AK35" s="231">
        <f t="shared" si="85"/>
        <v>33150</v>
      </c>
      <c r="AL35" s="224">
        <v>3050.4409</v>
      </c>
      <c r="AM35" s="224">
        <f t="shared" si="9"/>
        <v>9151.3227</v>
      </c>
      <c r="AN35" s="230">
        <v>0.276058</v>
      </c>
      <c r="AO35" s="50">
        <v>25279.8</v>
      </c>
      <c r="AP35" s="50">
        <v>7551.41</v>
      </c>
      <c r="AQ35" s="208">
        <v>-53.6</v>
      </c>
      <c r="AR35" s="208">
        <f t="shared" si="10"/>
        <v>7605.01</v>
      </c>
      <c r="AS35" s="235">
        <f t="shared" si="11"/>
        <v>0.953235294117647</v>
      </c>
      <c r="AT35" s="235">
        <f t="shared" si="12"/>
        <v>0.957991190473239</v>
      </c>
      <c r="AU35" s="235">
        <f t="shared" si="13"/>
        <v>0.762588235294118</v>
      </c>
      <c r="AV35" s="235">
        <f t="shared" si="14"/>
        <v>0.831028502579195</v>
      </c>
      <c r="AW35" s="223"/>
      <c r="AX35" s="223"/>
      <c r="AY35" s="223">
        <f t="shared" si="15"/>
        <v>0</v>
      </c>
      <c r="AZ35" s="238">
        <f t="shared" si="16"/>
        <v>675.0824</v>
      </c>
    </row>
    <row r="36" s="10" customFormat="1" hidden="1" spans="1:52">
      <c r="A36" s="24">
        <v>34</v>
      </c>
      <c r="B36" s="24">
        <v>108277</v>
      </c>
      <c r="C36" s="71" t="s">
        <v>87</v>
      </c>
      <c r="D36" s="24" t="s">
        <v>52</v>
      </c>
      <c r="E36" s="27" t="s">
        <v>43</v>
      </c>
      <c r="F36" s="28">
        <v>2</v>
      </c>
      <c r="G36" s="28">
        <v>420</v>
      </c>
      <c r="H36" s="28"/>
      <c r="I36" s="200">
        <v>11000</v>
      </c>
      <c r="J36" s="200">
        <f t="shared" ref="J36:O36" si="86">I36*3</f>
        <v>33000</v>
      </c>
      <c r="K36" s="201">
        <v>0.184392</v>
      </c>
      <c r="L36" s="202">
        <v>2028.312</v>
      </c>
      <c r="M36" s="202">
        <f t="shared" si="86"/>
        <v>6084.936</v>
      </c>
      <c r="N36" s="200">
        <v>12650</v>
      </c>
      <c r="O36" s="200">
        <f t="shared" si="86"/>
        <v>37950</v>
      </c>
      <c r="P36" s="201">
        <v>0.166465</v>
      </c>
      <c r="Q36" s="202">
        <v>2105.78225</v>
      </c>
      <c r="R36" s="202">
        <f t="shared" si="1"/>
        <v>6317.34675</v>
      </c>
      <c r="S36" s="208">
        <v>36544.42</v>
      </c>
      <c r="T36" s="50">
        <v>7493.61</v>
      </c>
      <c r="U36" s="151">
        <v>-228</v>
      </c>
      <c r="V36" s="209">
        <f t="shared" si="2"/>
        <v>7721.61</v>
      </c>
      <c r="W36" s="210">
        <f t="shared" si="3"/>
        <v>1.10740666666667</v>
      </c>
      <c r="X36" s="210">
        <f t="shared" si="4"/>
        <v>1.26897144029124</v>
      </c>
      <c r="Y36" s="212">
        <f t="shared" si="5"/>
        <v>0.96296231884058</v>
      </c>
      <c r="Z36" s="212">
        <f t="shared" si="6"/>
        <v>1.22228687225377</v>
      </c>
      <c r="AA36" s="222">
        <f t="shared" si="71"/>
        <v>327.3348</v>
      </c>
      <c r="AB36" s="223">
        <v>12</v>
      </c>
      <c r="AC36" s="223">
        <v>4</v>
      </c>
      <c r="AD36" s="223"/>
      <c r="AE36" s="224">
        <v>7800</v>
      </c>
      <c r="AF36" s="224">
        <f t="shared" ref="AF36:AK36" si="87">AE36*3</f>
        <v>23400</v>
      </c>
      <c r="AG36" s="224">
        <v>1797.822</v>
      </c>
      <c r="AH36" s="224">
        <f t="shared" si="87"/>
        <v>5393.466</v>
      </c>
      <c r="AI36" s="230">
        <v>0.23049</v>
      </c>
      <c r="AJ36" s="231">
        <v>9750</v>
      </c>
      <c r="AK36" s="231">
        <f t="shared" si="87"/>
        <v>29250</v>
      </c>
      <c r="AL36" s="224">
        <v>2072.48925</v>
      </c>
      <c r="AM36" s="224">
        <f t="shared" si="9"/>
        <v>6217.46775</v>
      </c>
      <c r="AN36" s="230">
        <v>0.212563</v>
      </c>
      <c r="AO36" s="50">
        <v>23494.4</v>
      </c>
      <c r="AP36" s="50">
        <v>4917.36</v>
      </c>
      <c r="AQ36" s="208">
        <v>0</v>
      </c>
      <c r="AR36" s="208">
        <f t="shared" si="10"/>
        <v>4917.36</v>
      </c>
      <c r="AS36" s="234">
        <f t="shared" si="11"/>
        <v>1.00403418803419</v>
      </c>
      <c r="AT36" s="235">
        <f t="shared" si="12"/>
        <v>0.911725409968284</v>
      </c>
      <c r="AU36" s="235">
        <f t="shared" si="13"/>
        <v>0.80322735042735</v>
      </c>
      <c r="AV36" s="235">
        <f t="shared" si="14"/>
        <v>0.790894331538752</v>
      </c>
      <c r="AW36" s="223"/>
      <c r="AX36" s="223"/>
      <c r="AY36" s="223">
        <f t="shared" si="15"/>
        <v>0</v>
      </c>
      <c r="AZ36" s="238">
        <f t="shared" si="16"/>
        <v>327.3348</v>
      </c>
    </row>
    <row r="37" s="10" customFormat="1" hidden="1" spans="1:52">
      <c r="A37" s="24">
        <v>35</v>
      </c>
      <c r="B37" s="24">
        <v>105910</v>
      </c>
      <c r="C37" s="71" t="s">
        <v>88</v>
      </c>
      <c r="D37" s="24" t="s">
        <v>45</v>
      </c>
      <c r="E37" s="27" t="s">
        <v>43</v>
      </c>
      <c r="F37" s="27">
        <v>3</v>
      </c>
      <c r="G37" s="28">
        <v>630</v>
      </c>
      <c r="H37" s="30">
        <v>1</v>
      </c>
      <c r="I37" s="200">
        <v>12000</v>
      </c>
      <c r="J37" s="200">
        <f t="shared" ref="J37:O37" si="88">I37*3</f>
        <v>36000</v>
      </c>
      <c r="K37" s="201">
        <v>0.237312</v>
      </c>
      <c r="L37" s="202">
        <v>2847.744</v>
      </c>
      <c r="M37" s="202">
        <f t="shared" si="88"/>
        <v>8543.232</v>
      </c>
      <c r="N37" s="200">
        <v>13800</v>
      </c>
      <c r="O37" s="200">
        <f t="shared" si="88"/>
        <v>41400</v>
      </c>
      <c r="P37" s="201">
        <v>0.21424</v>
      </c>
      <c r="Q37" s="202">
        <v>2956.512</v>
      </c>
      <c r="R37" s="202">
        <f t="shared" si="1"/>
        <v>8869.536</v>
      </c>
      <c r="S37" s="208">
        <v>39777.33</v>
      </c>
      <c r="T37" s="50">
        <v>8110.92</v>
      </c>
      <c r="U37" s="151">
        <v>-793.56</v>
      </c>
      <c r="V37" s="209">
        <f t="shared" si="2"/>
        <v>8904.48</v>
      </c>
      <c r="W37" s="210">
        <f t="shared" si="3"/>
        <v>1.10492583333333</v>
      </c>
      <c r="X37" s="210">
        <f t="shared" si="4"/>
        <v>1.04228469974829</v>
      </c>
      <c r="Y37" s="212">
        <f t="shared" si="5"/>
        <v>0.960805072463768</v>
      </c>
      <c r="Z37" s="212">
        <f t="shared" si="6"/>
        <v>1.00393977768397</v>
      </c>
      <c r="AA37" s="222">
        <f t="shared" si="71"/>
        <v>72.2495999999999</v>
      </c>
      <c r="AB37" s="223">
        <v>12</v>
      </c>
      <c r="AC37" s="223">
        <v>16</v>
      </c>
      <c r="AD37" s="225">
        <f t="shared" si="82"/>
        <v>8</v>
      </c>
      <c r="AE37" s="224">
        <v>8500</v>
      </c>
      <c r="AF37" s="224">
        <f t="shared" ref="AF37:AK37" si="89">AE37*3</f>
        <v>25500</v>
      </c>
      <c r="AG37" s="224">
        <v>2521.44</v>
      </c>
      <c r="AH37" s="224">
        <f t="shared" si="89"/>
        <v>7564.32</v>
      </c>
      <c r="AI37" s="230">
        <v>0.29664</v>
      </c>
      <c r="AJ37" s="231">
        <v>10625</v>
      </c>
      <c r="AK37" s="231">
        <f t="shared" si="89"/>
        <v>31875</v>
      </c>
      <c r="AL37" s="224">
        <v>2906.66</v>
      </c>
      <c r="AM37" s="224">
        <f t="shared" si="9"/>
        <v>8719.98</v>
      </c>
      <c r="AN37" s="230">
        <v>0.273568</v>
      </c>
      <c r="AO37" s="50">
        <v>28870.62</v>
      </c>
      <c r="AP37" s="50">
        <v>7924.01</v>
      </c>
      <c r="AQ37" s="208">
        <v>0</v>
      </c>
      <c r="AR37" s="208">
        <f t="shared" si="10"/>
        <v>7924.01</v>
      </c>
      <c r="AS37" s="234">
        <f t="shared" si="11"/>
        <v>1.13218117647059</v>
      </c>
      <c r="AT37" s="234">
        <f t="shared" si="12"/>
        <v>1.0475508704021</v>
      </c>
      <c r="AU37" s="235">
        <f t="shared" si="13"/>
        <v>0.905744941176471</v>
      </c>
      <c r="AV37" s="235">
        <f t="shared" si="14"/>
        <v>0.90871882733676</v>
      </c>
      <c r="AW37" s="103">
        <v>300</v>
      </c>
      <c r="AX37" s="223"/>
      <c r="AY37" s="240">
        <f t="shared" si="15"/>
        <v>50</v>
      </c>
      <c r="AZ37" s="238">
        <f t="shared" si="16"/>
        <v>422.2496</v>
      </c>
    </row>
    <row r="38" s="10" customFormat="1" hidden="1" spans="1:52">
      <c r="A38" s="24">
        <v>36</v>
      </c>
      <c r="B38" s="24">
        <v>515</v>
      </c>
      <c r="C38" s="71" t="s">
        <v>89</v>
      </c>
      <c r="D38" s="24" t="s">
        <v>42</v>
      </c>
      <c r="E38" s="27" t="s">
        <v>43</v>
      </c>
      <c r="F38" s="27">
        <v>3</v>
      </c>
      <c r="G38" s="28">
        <v>630</v>
      </c>
      <c r="H38" s="28"/>
      <c r="I38" s="200">
        <v>14000</v>
      </c>
      <c r="J38" s="200">
        <f t="shared" ref="J38:O38" si="90">I38*3</f>
        <v>42000</v>
      </c>
      <c r="K38" s="201">
        <v>0.231264</v>
      </c>
      <c r="L38" s="202">
        <v>3237.696</v>
      </c>
      <c r="M38" s="202">
        <f t="shared" si="90"/>
        <v>9713.088</v>
      </c>
      <c r="N38" s="200">
        <v>16100</v>
      </c>
      <c r="O38" s="200">
        <f t="shared" si="90"/>
        <v>48300</v>
      </c>
      <c r="P38" s="201">
        <v>0.20878</v>
      </c>
      <c r="Q38" s="202">
        <v>3361.358</v>
      </c>
      <c r="R38" s="202">
        <f t="shared" si="1"/>
        <v>10084.074</v>
      </c>
      <c r="S38" s="208">
        <v>46137.68</v>
      </c>
      <c r="T38" s="50">
        <v>9094.75</v>
      </c>
      <c r="U38" s="151">
        <v>-823.2</v>
      </c>
      <c r="V38" s="209">
        <f t="shared" si="2"/>
        <v>9917.95</v>
      </c>
      <c r="W38" s="210">
        <f t="shared" si="3"/>
        <v>1.09851619047619</v>
      </c>
      <c r="X38" s="210">
        <f t="shared" si="4"/>
        <v>1.02109133573175</v>
      </c>
      <c r="Y38" s="212">
        <f t="shared" si="5"/>
        <v>0.955231469979296</v>
      </c>
      <c r="Z38" s="212">
        <f t="shared" si="6"/>
        <v>0.983526102644626</v>
      </c>
      <c r="AA38" s="222">
        <f t="shared" si="71"/>
        <v>40.9724000000002</v>
      </c>
      <c r="AB38" s="223">
        <v>12</v>
      </c>
      <c r="AC38" s="223">
        <v>12</v>
      </c>
      <c r="AD38" s="225">
        <f t="shared" si="82"/>
        <v>0</v>
      </c>
      <c r="AE38" s="224">
        <v>9520</v>
      </c>
      <c r="AF38" s="224">
        <f t="shared" ref="AF38:AK38" si="91">AE38*3</f>
        <v>28560</v>
      </c>
      <c r="AG38" s="224">
        <v>2752.0416</v>
      </c>
      <c r="AH38" s="224">
        <f t="shared" si="91"/>
        <v>8256.1248</v>
      </c>
      <c r="AI38" s="230">
        <v>0.28908</v>
      </c>
      <c r="AJ38" s="231">
        <v>11900</v>
      </c>
      <c r="AK38" s="231">
        <f t="shared" si="91"/>
        <v>35700</v>
      </c>
      <c r="AL38" s="224">
        <v>3172.4924</v>
      </c>
      <c r="AM38" s="224">
        <f t="shared" si="9"/>
        <v>9517.4772</v>
      </c>
      <c r="AN38" s="230">
        <v>0.266596</v>
      </c>
      <c r="AO38" s="50">
        <v>30645.47</v>
      </c>
      <c r="AP38" s="50">
        <v>8523.96</v>
      </c>
      <c r="AQ38" s="208">
        <v>-150.8</v>
      </c>
      <c r="AR38" s="208">
        <f t="shared" si="10"/>
        <v>8674.76</v>
      </c>
      <c r="AS38" s="234">
        <f t="shared" si="11"/>
        <v>1.07302065826331</v>
      </c>
      <c r="AT38" s="234">
        <f t="shared" si="12"/>
        <v>1.05070601645944</v>
      </c>
      <c r="AU38" s="235">
        <f t="shared" si="13"/>
        <v>0.858416526610644</v>
      </c>
      <c r="AV38" s="235">
        <f t="shared" si="14"/>
        <v>0.911455821506985</v>
      </c>
      <c r="AW38" s="103">
        <v>300</v>
      </c>
      <c r="AX38" s="223"/>
      <c r="AY38" s="223">
        <f t="shared" si="15"/>
        <v>0</v>
      </c>
      <c r="AZ38" s="238">
        <f t="shared" si="16"/>
        <v>340.9724</v>
      </c>
    </row>
    <row r="39" s="10" customFormat="1" hidden="1" spans="1:52">
      <c r="A39" s="24">
        <v>37</v>
      </c>
      <c r="B39" s="24">
        <v>113025</v>
      </c>
      <c r="C39" s="71" t="s">
        <v>90</v>
      </c>
      <c r="D39" s="24" t="s">
        <v>52</v>
      </c>
      <c r="E39" s="27" t="s">
        <v>46</v>
      </c>
      <c r="F39" s="27">
        <v>2</v>
      </c>
      <c r="G39" s="28">
        <v>420</v>
      </c>
      <c r="H39" s="28"/>
      <c r="I39" s="200">
        <v>8000</v>
      </c>
      <c r="J39" s="200">
        <f t="shared" ref="J39:O39" si="92">I39*3</f>
        <v>24000</v>
      </c>
      <c r="K39" s="201">
        <v>0.195048</v>
      </c>
      <c r="L39" s="202">
        <v>1560.384</v>
      </c>
      <c r="M39" s="202">
        <f t="shared" si="92"/>
        <v>4681.152</v>
      </c>
      <c r="N39" s="200">
        <v>9200</v>
      </c>
      <c r="O39" s="200">
        <f t="shared" si="92"/>
        <v>27600</v>
      </c>
      <c r="P39" s="201">
        <v>0.176085</v>
      </c>
      <c r="Q39" s="202">
        <v>1619.982</v>
      </c>
      <c r="R39" s="202">
        <f t="shared" si="1"/>
        <v>4859.946</v>
      </c>
      <c r="S39" s="208">
        <v>26228.85</v>
      </c>
      <c r="T39" s="50">
        <v>5265.49</v>
      </c>
      <c r="U39" s="151">
        <v>-77.2</v>
      </c>
      <c r="V39" s="209">
        <f t="shared" si="2"/>
        <v>5342.69</v>
      </c>
      <c r="W39" s="210">
        <f t="shared" si="3"/>
        <v>1.09286875</v>
      </c>
      <c r="X39" s="210">
        <f t="shared" si="4"/>
        <v>1.14131948716897</v>
      </c>
      <c r="Y39" s="212">
        <f t="shared" si="5"/>
        <v>0.950320652173913</v>
      </c>
      <c r="Z39" s="212">
        <f t="shared" si="6"/>
        <v>1.09933114483165</v>
      </c>
      <c r="AA39" s="222">
        <f t="shared" si="71"/>
        <v>132.3076</v>
      </c>
      <c r="AB39" s="223">
        <v>8</v>
      </c>
      <c r="AC39" s="223">
        <v>0</v>
      </c>
      <c r="AD39" s="223"/>
      <c r="AE39" s="224">
        <v>5500</v>
      </c>
      <c r="AF39" s="224">
        <f t="shared" ref="AF39:AK39" si="93">AE39*3</f>
        <v>16500</v>
      </c>
      <c r="AG39" s="224">
        <v>1340.955</v>
      </c>
      <c r="AH39" s="224">
        <f t="shared" si="93"/>
        <v>4022.865</v>
      </c>
      <c r="AI39" s="230">
        <v>0.24381</v>
      </c>
      <c r="AJ39" s="231">
        <v>6875</v>
      </c>
      <c r="AK39" s="231">
        <f t="shared" si="93"/>
        <v>20625</v>
      </c>
      <c r="AL39" s="224">
        <v>1545.823125</v>
      </c>
      <c r="AM39" s="224">
        <f t="shared" si="9"/>
        <v>4637.469375</v>
      </c>
      <c r="AN39" s="230">
        <v>0.224847</v>
      </c>
      <c r="AO39" s="50">
        <v>14849.86</v>
      </c>
      <c r="AP39" s="50">
        <v>1901.61</v>
      </c>
      <c r="AQ39" s="208">
        <v>0</v>
      </c>
      <c r="AR39" s="208">
        <f t="shared" si="10"/>
        <v>1901.61</v>
      </c>
      <c r="AS39" s="235">
        <f t="shared" si="11"/>
        <v>0.899991515151515</v>
      </c>
      <c r="AT39" s="235">
        <f t="shared" si="12"/>
        <v>0.472700426188798</v>
      </c>
      <c r="AU39" s="235">
        <f t="shared" si="13"/>
        <v>0.719993212121212</v>
      </c>
      <c r="AV39" s="235">
        <f t="shared" si="14"/>
        <v>0.410053381754138</v>
      </c>
      <c r="AW39" s="223"/>
      <c r="AX39" s="223"/>
      <c r="AY39" s="223">
        <f t="shared" si="15"/>
        <v>0</v>
      </c>
      <c r="AZ39" s="238">
        <f t="shared" si="16"/>
        <v>132.3076</v>
      </c>
    </row>
    <row r="40" s="10" customFormat="1" hidden="1" spans="1:52">
      <c r="A40" s="24">
        <v>38</v>
      </c>
      <c r="B40" s="24">
        <v>104430</v>
      </c>
      <c r="C40" s="71" t="s">
        <v>91</v>
      </c>
      <c r="D40" s="24" t="s">
        <v>42</v>
      </c>
      <c r="E40" s="27" t="s">
        <v>46</v>
      </c>
      <c r="F40" s="28">
        <v>2</v>
      </c>
      <c r="G40" s="28">
        <v>420</v>
      </c>
      <c r="H40" s="28"/>
      <c r="I40" s="200">
        <v>9000</v>
      </c>
      <c r="J40" s="200">
        <f t="shared" ref="J40:O40" si="94">I40*3</f>
        <v>27000</v>
      </c>
      <c r="K40" s="201">
        <v>0.228528</v>
      </c>
      <c r="L40" s="202">
        <v>2056.752</v>
      </c>
      <c r="M40" s="202">
        <f t="shared" si="94"/>
        <v>6170.256</v>
      </c>
      <c r="N40" s="200">
        <v>10350</v>
      </c>
      <c r="O40" s="200">
        <f t="shared" si="94"/>
        <v>31050</v>
      </c>
      <c r="P40" s="201">
        <v>0.20631</v>
      </c>
      <c r="Q40" s="202">
        <v>2135.3085</v>
      </c>
      <c r="R40" s="202">
        <f t="shared" si="1"/>
        <v>6405.9255</v>
      </c>
      <c r="S40" s="208">
        <v>29309.49</v>
      </c>
      <c r="T40" s="50">
        <v>4424.96</v>
      </c>
      <c r="U40" s="151">
        <v>-206</v>
      </c>
      <c r="V40" s="209">
        <f t="shared" si="2"/>
        <v>4630.96</v>
      </c>
      <c r="W40" s="210">
        <f t="shared" si="3"/>
        <v>1.08553666666667</v>
      </c>
      <c r="X40" s="211">
        <f t="shared" si="4"/>
        <v>0.750529637668194</v>
      </c>
      <c r="Y40" s="212">
        <f t="shared" si="5"/>
        <v>0.943944927536232</v>
      </c>
      <c r="Z40" s="212">
        <f t="shared" si="6"/>
        <v>0.72291817942622</v>
      </c>
      <c r="AA40" s="222"/>
      <c r="AB40" s="223">
        <v>8</v>
      </c>
      <c r="AC40" s="223">
        <v>6</v>
      </c>
      <c r="AD40" s="223"/>
      <c r="AE40" s="224">
        <v>6200</v>
      </c>
      <c r="AF40" s="224">
        <f t="shared" ref="AF40:AK40" si="95">AE40*3</f>
        <v>18600</v>
      </c>
      <c r="AG40" s="224">
        <v>1771.092</v>
      </c>
      <c r="AH40" s="224">
        <f t="shared" si="95"/>
        <v>5313.276</v>
      </c>
      <c r="AI40" s="230">
        <v>0.28566</v>
      </c>
      <c r="AJ40" s="231">
        <v>7750</v>
      </c>
      <c r="AK40" s="231">
        <f t="shared" si="95"/>
        <v>23250</v>
      </c>
      <c r="AL40" s="224">
        <v>2041.6755</v>
      </c>
      <c r="AM40" s="224">
        <f t="shared" si="9"/>
        <v>6125.0265</v>
      </c>
      <c r="AN40" s="230">
        <v>0.263442</v>
      </c>
      <c r="AO40" s="50">
        <v>13398.72</v>
      </c>
      <c r="AP40" s="50">
        <v>3475.12</v>
      </c>
      <c r="AQ40" s="208">
        <v>-136.8</v>
      </c>
      <c r="AR40" s="208">
        <f t="shared" si="10"/>
        <v>3611.92</v>
      </c>
      <c r="AS40" s="235">
        <f t="shared" si="11"/>
        <v>0.720361290322581</v>
      </c>
      <c r="AT40" s="235">
        <f t="shared" si="12"/>
        <v>0.679791525981334</v>
      </c>
      <c r="AU40" s="235">
        <f t="shared" si="13"/>
        <v>0.576289032258064</v>
      </c>
      <c r="AV40" s="235">
        <f t="shared" si="14"/>
        <v>0.589698673140435</v>
      </c>
      <c r="AW40" s="223"/>
      <c r="AX40" s="223"/>
      <c r="AY40" s="223">
        <f t="shared" si="15"/>
        <v>0</v>
      </c>
      <c r="AZ40" s="238">
        <f t="shared" si="16"/>
        <v>0</v>
      </c>
    </row>
    <row r="41" s="10" customFormat="1" hidden="1" spans="1:52">
      <c r="A41" s="24">
        <v>39</v>
      </c>
      <c r="B41" s="24">
        <v>119622</v>
      </c>
      <c r="C41" s="71" t="s">
        <v>92</v>
      </c>
      <c r="D41" s="24" t="s">
        <v>52</v>
      </c>
      <c r="E41" s="27" t="s">
        <v>53</v>
      </c>
      <c r="F41" s="28">
        <v>1</v>
      </c>
      <c r="G41" s="28">
        <v>210</v>
      </c>
      <c r="H41" s="28"/>
      <c r="I41" s="200">
        <v>3500</v>
      </c>
      <c r="J41" s="200">
        <f t="shared" ref="J41:O41" si="96">I41*3</f>
        <v>10500</v>
      </c>
      <c r="K41" s="201">
        <v>0.1872</v>
      </c>
      <c r="L41" s="202">
        <v>655.2</v>
      </c>
      <c r="M41" s="202">
        <f t="shared" si="96"/>
        <v>1965.6</v>
      </c>
      <c r="N41" s="200">
        <v>4025</v>
      </c>
      <c r="O41" s="200">
        <f t="shared" si="96"/>
        <v>12075</v>
      </c>
      <c r="P41" s="201">
        <v>0.169</v>
      </c>
      <c r="Q41" s="202">
        <v>680.225</v>
      </c>
      <c r="R41" s="202">
        <f t="shared" si="1"/>
        <v>2040.675</v>
      </c>
      <c r="S41" s="208">
        <v>11327.91</v>
      </c>
      <c r="T41" s="50">
        <v>2332.62</v>
      </c>
      <c r="U41" s="151">
        <v>-53.6</v>
      </c>
      <c r="V41" s="209">
        <f t="shared" si="2"/>
        <v>2386.22</v>
      </c>
      <c r="W41" s="210">
        <f t="shared" si="3"/>
        <v>1.07884857142857</v>
      </c>
      <c r="X41" s="210">
        <f t="shared" si="4"/>
        <v>1.21399063899064</v>
      </c>
      <c r="Y41" s="212">
        <f t="shared" si="5"/>
        <v>0.938129192546584</v>
      </c>
      <c r="Z41" s="212">
        <f t="shared" si="6"/>
        <v>1.16932877601774</v>
      </c>
      <c r="AA41" s="222">
        <f>(V41-M41)*0.2</f>
        <v>84.1239999999999</v>
      </c>
      <c r="AB41" s="223">
        <v>4</v>
      </c>
      <c r="AC41" s="223">
        <v>2</v>
      </c>
      <c r="AD41" s="223"/>
      <c r="AE41" s="224">
        <v>3100</v>
      </c>
      <c r="AF41" s="224">
        <f t="shared" ref="AF41:AK41" si="97">AE41*3</f>
        <v>9300</v>
      </c>
      <c r="AG41" s="224">
        <v>725.4</v>
      </c>
      <c r="AH41" s="224">
        <f t="shared" si="97"/>
        <v>2176.2</v>
      </c>
      <c r="AI41" s="230">
        <v>0.234</v>
      </c>
      <c r="AJ41" s="231">
        <v>3875</v>
      </c>
      <c r="AK41" s="231">
        <f t="shared" si="97"/>
        <v>11625</v>
      </c>
      <c r="AL41" s="224">
        <v>836.225</v>
      </c>
      <c r="AM41" s="224">
        <f t="shared" si="9"/>
        <v>2508.675</v>
      </c>
      <c r="AN41" s="230">
        <v>0.2158</v>
      </c>
      <c r="AO41" s="50">
        <v>2051.56</v>
      </c>
      <c r="AP41" s="50">
        <v>616.92</v>
      </c>
      <c r="AQ41" s="208">
        <v>0</v>
      </c>
      <c r="AR41" s="208">
        <f t="shared" si="10"/>
        <v>616.92</v>
      </c>
      <c r="AS41" s="235">
        <f t="shared" si="11"/>
        <v>0.220597849462366</v>
      </c>
      <c r="AT41" s="235">
        <f t="shared" si="12"/>
        <v>0.283484973807554</v>
      </c>
      <c r="AU41" s="235">
        <f t="shared" si="13"/>
        <v>0.176478279569892</v>
      </c>
      <c r="AV41" s="235">
        <f t="shared" si="14"/>
        <v>0.245914676074023</v>
      </c>
      <c r="AW41" s="223"/>
      <c r="AX41" s="223"/>
      <c r="AY41" s="223">
        <f t="shared" si="15"/>
        <v>0</v>
      </c>
      <c r="AZ41" s="238">
        <f t="shared" si="16"/>
        <v>84.1239999999999</v>
      </c>
    </row>
    <row r="42" s="10" customFormat="1" hidden="1" spans="1:52">
      <c r="A42" s="24">
        <v>40</v>
      </c>
      <c r="B42" s="24">
        <v>114622</v>
      </c>
      <c r="C42" s="71" t="s">
        <v>93</v>
      </c>
      <c r="D42" s="24" t="s">
        <v>45</v>
      </c>
      <c r="E42" s="27" t="s">
        <v>43</v>
      </c>
      <c r="F42" s="27">
        <v>2</v>
      </c>
      <c r="G42" s="28">
        <v>420</v>
      </c>
      <c r="H42" s="28"/>
      <c r="I42" s="200">
        <v>14300</v>
      </c>
      <c r="J42" s="200">
        <f t="shared" ref="J42:O42" si="98">I42*3</f>
        <v>42900</v>
      </c>
      <c r="K42" s="201">
        <v>0.251856</v>
      </c>
      <c r="L42" s="202">
        <v>3601.5408</v>
      </c>
      <c r="M42" s="202">
        <f t="shared" si="98"/>
        <v>10804.6224</v>
      </c>
      <c r="N42" s="200">
        <v>16445</v>
      </c>
      <c r="O42" s="200">
        <f t="shared" si="98"/>
        <v>49335</v>
      </c>
      <c r="P42" s="201">
        <v>0.22737</v>
      </c>
      <c r="Q42" s="202">
        <v>3739.09965</v>
      </c>
      <c r="R42" s="202">
        <f t="shared" si="1"/>
        <v>11217.29895</v>
      </c>
      <c r="S42" s="208">
        <v>46033.95</v>
      </c>
      <c r="T42" s="50">
        <v>10627.26</v>
      </c>
      <c r="U42" s="151">
        <v>-150.4</v>
      </c>
      <c r="V42" s="209">
        <f t="shared" si="2"/>
        <v>10777.66</v>
      </c>
      <c r="W42" s="210">
        <f t="shared" si="3"/>
        <v>1.07305244755245</v>
      </c>
      <c r="X42" s="211">
        <f t="shared" si="4"/>
        <v>0.997504549534281</v>
      </c>
      <c r="Y42" s="212">
        <f t="shared" si="5"/>
        <v>0.933089084828215</v>
      </c>
      <c r="Z42" s="212">
        <f t="shared" si="6"/>
        <v>0.960807057745394</v>
      </c>
      <c r="AA42" s="222"/>
      <c r="AB42" s="223">
        <v>12</v>
      </c>
      <c r="AC42" s="223">
        <v>4</v>
      </c>
      <c r="AD42" s="223"/>
      <c r="AE42" s="224">
        <v>10485.3125</v>
      </c>
      <c r="AF42" s="224">
        <f t="shared" ref="AF42:AK42" si="99">AE42*3</f>
        <v>31455.9375</v>
      </c>
      <c r="AG42" s="224">
        <v>3300.98608125</v>
      </c>
      <c r="AH42" s="224">
        <f t="shared" si="99"/>
        <v>9902.95824375</v>
      </c>
      <c r="AI42" s="230">
        <v>0.31482</v>
      </c>
      <c r="AJ42" s="231">
        <v>13106.640625</v>
      </c>
      <c r="AK42" s="231">
        <f t="shared" si="99"/>
        <v>39319.921875</v>
      </c>
      <c r="AL42" s="224">
        <v>3805.30339921875</v>
      </c>
      <c r="AM42" s="224">
        <f t="shared" si="9"/>
        <v>11415.9101976563</v>
      </c>
      <c r="AN42" s="230">
        <v>0.290334</v>
      </c>
      <c r="AO42" s="50">
        <v>22431.26</v>
      </c>
      <c r="AP42" s="50">
        <v>6253.63</v>
      </c>
      <c r="AQ42" s="208">
        <v>-336.4</v>
      </c>
      <c r="AR42" s="208">
        <f t="shared" si="10"/>
        <v>6590.03</v>
      </c>
      <c r="AS42" s="235">
        <f t="shared" si="11"/>
        <v>0.713100984512065</v>
      </c>
      <c r="AT42" s="235">
        <f t="shared" si="12"/>
        <v>0.665460747969843</v>
      </c>
      <c r="AU42" s="235">
        <f t="shared" si="13"/>
        <v>0.570480787609652</v>
      </c>
      <c r="AV42" s="235">
        <f t="shared" si="14"/>
        <v>0.577267154865406</v>
      </c>
      <c r="AW42" s="223"/>
      <c r="AX42" s="223"/>
      <c r="AY42" s="223">
        <f t="shared" si="15"/>
        <v>0</v>
      </c>
      <c r="AZ42" s="238">
        <f t="shared" si="16"/>
        <v>0</v>
      </c>
    </row>
    <row r="43" s="10" customFormat="1" hidden="1" spans="1:52">
      <c r="A43" s="24">
        <v>41</v>
      </c>
      <c r="B43" s="24">
        <v>347</v>
      </c>
      <c r="C43" s="71" t="s">
        <v>94</v>
      </c>
      <c r="D43" s="24" t="s">
        <v>52</v>
      </c>
      <c r="E43" s="27" t="s">
        <v>46</v>
      </c>
      <c r="F43" s="27">
        <v>3</v>
      </c>
      <c r="G43" s="28">
        <v>630</v>
      </c>
      <c r="H43" s="28"/>
      <c r="I43" s="200">
        <v>10000</v>
      </c>
      <c r="J43" s="200">
        <f t="shared" ref="J43:O43" si="100">I43*3</f>
        <v>30000</v>
      </c>
      <c r="K43" s="201">
        <v>0.189</v>
      </c>
      <c r="L43" s="202">
        <v>1890</v>
      </c>
      <c r="M43" s="202">
        <f t="shared" si="100"/>
        <v>5670</v>
      </c>
      <c r="N43" s="200">
        <v>11500</v>
      </c>
      <c r="O43" s="200">
        <f t="shared" si="100"/>
        <v>34500</v>
      </c>
      <c r="P43" s="201">
        <v>0.170625</v>
      </c>
      <c r="Q43" s="202">
        <v>1962.1875</v>
      </c>
      <c r="R43" s="202">
        <f t="shared" si="1"/>
        <v>5886.5625</v>
      </c>
      <c r="S43" s="208">
        <v>31849.36</v>
      </c>
      <c r="T43" s="50">
        <v>3299.47</v>
      </c>
      <c r="U43" s="151">
        <v>-706.39</v>
      </c>
      <c r="V43" s="209">
        <f t="shared" si="2"/>
        <v>4005.86</v>
      </c>
      <c r="W43" s="210">
        <f t="shared" si="3"/>
        <v>1.06164533333333</v>
      </c>
      <c r="X43" s="211">
        <f t="shared" si="4"/>
        <v>0.706500881834215</v>
      </c>
      <c r="Y43" s="212">
        <f t="shared" si="5"/>
        <v>0.923169855072464</v>
      </c>
      <c r="Z43" s="212">
        <f t="shared" si="6"/>
        <v>0.680509210596167</v>
      </c>
      <c r="AA43" s="222"/>
      <c r="AB43" s="223">
        <v>8</v>
      </c>
      <c r="AC43" s="223">
        <v>0</v>
      </c>
      <c r="AD43" s="223"/>
      <c r="AE43" s="224">
        <v>6800</v>
      </c>
      <c r="AF43" s="224">
        <f t="shared" ref="AF43:AK43" si="101">AE43*3</f>
        <v>20400</v>
      </c>
      <c r="AG43" s="224">
        <v>1606.5</v>
      </c>
      <c r="AH43" s="224">
        <f t="shared" si="101"/>
        <v>4819.5</v>
      </c>
      <c r="AI43" s="230">
        <v>0.23625</v>
      </c>
      <c r="AJ43" s="231">
        <v>8500</v>
      </c>
      <c r="AK43" s="231">
        <f t="shared" si="101"/>
        <v>25500</v>
      </c>
      <c r="AL43" s="224">
        <v>1851.9375</v>
      </c>
      <c r="AM43" s="224">
        <f t="shared" si="9"/>
        <v>5555.8125</v>
      </c>
      <c r="AN43" s="230">
        <v>0.217875</v>
      </c>
      <c r="AO43" s="50">
        <v>17395.47</v>
      </c>
      <c r="AP43" s="50">
        <v>3869.23</v>
      </c>
      <c r="AQ43" s="208">
        <v>-176.4</v>
      </c>
      <c r="AR43" s="208">
        <f t="shared" si="10"/>
        <v>4045.63</v>
      </c>
      <c r="AS43" s="235">
        <f t="shared" si="11"/>
        <v>0.852719117647059</v>
      </c>
      <c r="AT43" s="235">
        <f t="shared" si="12"/>
        <v>0.839429401390186</v>
      </c>
      <c r="AU43" s="235">
        <f t="shared" si="13"/>
        <v>0.682175294117647</v>
      </c>
      <c r="AV43" s="235">
        <f t="shared" si="14"/>
        <v>0.728179721687872</v>
      </c>
      <c r="AW43" s="223"/>
      <c r="AX43" s="223"/>
      <c r="AY43" s="223">
        <f t="shared" si="15"/>
        <v>0</v>
      </c>
      <c r="AZ43" s="238">
        <f t="shared" si="16"/>
        <v>0</v>
      </c>
    </row>
    <row r="44" s="92" customFormat="1" hidden="1" spans="1:52">
      <c r="A44" s="24">
        <v>42</v>
      </c>
      <c r="B44" s="24">
        <v>514</v>
      </c>
      <c r="C44" s="71" t="s">
        <v>95</v>
      </c>
      <c r="D44" s="24" t="s">
        <v>48</v>
      </c>
      <c r="E44" s="27" t="s">
        <v>49</v>
      </c>
      <c r="F44" s="28">
        <v>3</v>
      </c>
      <c r="G44" s="28">
        <v>630</v>
      </c>
      <c r="H44" s="28"/>
      <c r="I44" s="200">
        <v>20000</v>
      </c>
      <c r="J44" s="200">
        <f t="shared" ref="J44:O44" si="102">I44*3</f>
        <v>60000</v>
      </c>
      <c r="K44" s="201">
        <v>0.219096</v>
      </c>
      <c r="L44" s="202">
        <v>4381.92</v>
      </c>
      <c r="M44" s="202">
        <f t="shared" si="102"/>
        <v>13145.76</v>
      </c>
      <c r="N44" s="200">
        <v>23000</v>
      </c>
      <c r="O44" s="200">
        <f t="shared" si="102"/>
        <v>69000</v>
      </c>
      <c r="P44" s="201">
        <v>0.197795</v>
      </c>
      <c r="Q44" s="202">
        <v>4549.285</v>
      </c>
      <c r="R44" s="202">
        <f t="shared" si="1"/>
        <v>13647.855</v>
      </c>
      <c r="S44" s="208">
        <v>63385.1</v>
      </c>
      <c r="T44" s="50">
        <v>15114.86</v>
      </c>
      <c r="U44" s="151">
        <v>-232</v>
      </c>
      <c r="V44" s="209">
        <f t="shared" si="2"/>
        <v>15346.86</v>
      </c>
      <c r="W44" s="210">
        <f t="shared" si="3"/>
        <v>1.05641833333333</v>
      </c>
      <c r="X44" s="210">
        <f t="shared" si="4"/>
        <v>1.16743801803776</v>
      </c>
      <c r="Y44" s="212">
        <f t="shared" si="5"/>
        <v>0.918624637681159</v>
      </c>
      <c r="Z44" s="212">
        <f t="shared" si="6"/>
        <v>1.12448879329389</v>
      </c>
      <c r="AA44" s="222">
        <f t="shared" ref="AA44:AA52" si="103">(V44-M44)*0.2</f>
        <v>440.22</v>
      </c>
      <c r="AB44" s="223">
        <v>12</v>
      </c>
      <c r="AC44" s="223">
        <v>26</v>
      </c>
      <c r="AD44" s="225">
        <f>(AC44-AB44)*2</f>
        <v>28</v>
      </c>
      <c r="AE44" s="224">
        <v>10207.855</v>
      </c>
      <c r="AF44" s="224">
        <f t="shared" ref="AF44:AK44" si="104">AE44*3</f>
        <v>30623.565</v>
      </c>
      <c r="AG44" s="224">
        <v>2795.62524885</v>
      </c>
      <c r="AH44" s="224">
        <f t="shared" si="104"/>
        <v>8386.87574655</v>
      </c>
      <c r="AI44" s="230">
        <v>0.27387</v>
      </c>
      <c r="AJ44" s="231">
        <v>12759.81875</v>
      </c>
      <c r="AK44" s="231">
        <f t="shared" si="104"/>
        <v>38279.45625</v>
      </c>
      <c r="AL44" s="224">
        <v>3222.73466186875</v>
      </c>
      <c r="AM44" s="224">
        <f t="shared" si="9"/>
        <v>9668.20398560625</v>
      </c>
      <c r="AN44" s="230">
        <v>0.252569</v>
      </c>
      <c r="AO44" s="50">
        <v>46153.14</v>
      </c>
      <c r="AP44" s="50">
        <v>7838.24</v>
      </c>
      <c r="AQ44" s="208">
        <v>-931.6</v>
      </c>
      <c r="AR44" s="208">
        <f t="shared" si="10"/>
        <v>8769.84</v>
      </c>
      <c r="AS44" s="234">
        <f t="shared" si="11"/>
        <v>1.50711192508122</v>
      </c>
      <c r="AT44" s="234">
        <f t="shared" si="12"/>
        <v>1.04566232587952</v>
      </c>
      <c r="AU44" s="234">
        <f t="shared" si="13"/>
        <v>1.20568954006498</v>
      </c>
      <c r="AV44" s="235">
        <f t="shared" si="14"/>
        <v>0.907080571847294</v>
      </c>
      <c r="AW44" s="103">
        <v>500</v>
      </c>
      <c r="AX44" s="103"/>
      <c r="AY44" s="223">
        <f t="shared" si="15"/>
        <v>0</v>
      </c>
      <c r="AZ44" s="238">
        <f t="shared" si="16"/>
        <v>940.22</v>
      </c>
    </row>
    <row r="45" s="10" customFormat="1" hidden="1" spans="1:52">
      <c r="A45" s="24">
        <v>43</v>
      </c>
      <c r="B45" s="24">
        <v>114069</v>
      </c>
      <c r="C45" s="71" t="s">
        <v>96</v>
      </c>
      <c r="D45" s="24" t="s">
        <v>42</v>
      </c>
      <c r="E45" s="27" t="s">
        <v>53</v>
      </c>
      <c r="F45" s="27">
        <v>2</v>
      </c>
      <c r="G45" s="28">
        <v>420</v>
      </c>
      <c r="H45" s="28"/>
      <c r="I45" s="200">
        <v>6000</v>
      </c>
      <c r="J45" s="200">
        <f t="shared" ref="J45:O45" si="105">I45*3</f>
        <v>18000</v>
      </c>
      <c r="K45" s="201">
        <v>0.245088</v>
      </c>
      <c r="L45" s="202">
        <v>1470.528</v>
      </c>
      <c r="M45" s="202">
        <f t="shared" si="105"/>
        <v>4411.584</v>
      </c>
      <c r="N45" s="200">
        <v>6900</v>
      </c>
      <c r="O45" s="200">
        <f t="shared" si="105"/>
        <v>20700</v>
      </c>
      <c r="P45" s="201">
        <v>0.22126</v>
      </c>
      <c r="Q45" s="202">
        <v>1526.694</v>
      </c>
      <c r="R45" s="202">
        <f t="shared" si="1"/>
        <v>4580.082</v>
      </c>
      <c r="S45" s="208">
        <v>18696.75</v>
      </c>
      <c r="T45" s="50">
        <v>2926.25</v>
      </c>
      <c r="U45" s="151">
        <v>-813.19</v>
      </c>
      <c r="V45" s="209">
        <f t="shared" si="2"/>
        <v>3739.44</v>
      </c>
      <c r="W45" s="210">
        <f t="shared" si="3"/>
        <v>1.03870833333333</v>
      </c>
      <c r="X45" s="211">
        <f t="shared" si="4"/>
        <v>0.84764111938025</v>
      </c>
      <c r="Y45" s="212">
        <f t="shared" si="5"/>
        <v>0.903224637681159</v>
      </c>
      <c r="Z45" s="212">
        <f t="shared" si="6"/>
        <v>0.816456997931478</v>
      </c>
      <c r="AA45" s="222"/>
      <c r="AB45" s="223">
        <v>6</v>
      </c>
      <c r="AC45" s="223">
        <v>6</v>
      </c>
      <c r="AD45" s="225">
        <f>(AC45-AB45)*2</f>
        <v>0</v>
      </c>
      <c r="AE45" s="224">
        <v>4080</v>
      </c>
      <c r="AF45" s="224">
        <f t="shared" ref="AF45:AK45" si="106">AE45*3</f>
        <v>12240</v>
      </c>
      <c r="AG45" s="224">
        <v>1249.9488</v>
      </c>
      <c r="AH45" s="224">
        <f t="shared" si="106"/>
        <v>3749.8464</v>
      </c>
      <c r="AI45" s="230">
        <v>0.30636</v>
      </c>
      <c r="AJ45" s="231">
        <v>5100</v>
      </c>
      <c r="AK45" s="231">
        <f t="shared" si="106"/>
        <v>15300</v>
      </c>
      <c r="AL45" s="224">
        <v>1440.9132</v>
      </c>
      <c r="AM45" s="224">
        <f t="shared" si="9"/>
        <v>4322.7396</v>
      </c>
      <c r="AN45" s="230">
        <v>0.282532</v>
      </c>
      <c r="AO45" s="50">
        <v>8978.71</v>
      </c>
      <c r="AP45" s="50">
        <v>1914.3</v>
      </c>
      <c r="AQ45" s="208">
        <v>-276</v>
      </c>
      <c r="AR45" s="208">
        <f t="shared" si="10"/>
        <v>2190.3</v>
      </c>
      <c r="AS45" s="235">
        <f t="shared" si="11"/>
        <v>0.733554738562091</v>
      </c>
      <c r="AT45" s="235">
        <f t="shared" si="12"/>
        <v>0.584103924896764</v>
      </c>
      <c r="AU45" s="235">
        <f t="shared" si="13"/>
        <v>0.586843790849673</v>
      </c>
      <c r="AV45" s="235">
        <f t="shared" si="14"/>
        <v>0.506692561356229</v>
      </c>
      <c r="AW45" s="223"/>
      <c r="AX45" s="223"/>
      <c r="AY45" s="223">
        <f t="shared" si="15"/>
        <v>0</v>
      </c>
      <c r="AZ45" s="238">
        <f t="shared" si="16"/>
        <v>0</v>
      </c>
    </row>
    <row r="46" s="10" customFormat="1" hidden="1" spans="1:52">
      <c r="A46" s="24">
        <v>44</v>
      </c>
      <c r="B46" s="24">
        <v>307</v>
      </c>
      <c r="C46" s="71" t="s">
        <v>97</v>
      </c>
      <c r="D46" s="24" t="s">
        <v>98</v>
      </c>
      <c r="E46" s="27" t="s">
        <v>99</v>
      </c>
      <c r="F46" s="27">
        <v>12</v>
      </c>
      <c r="G46" s="30">
        <v>1610</v>
      </c>
      <c r="H46" s="28"/>
      <c r="I46" s="200">
        <v>120000</v>
      </c>
      <c r="J46" s="200">
        <f t="shared" ref="J46:O46" si="107">I46*3</f>
        <v>360000</v>
      </c>
      <c r="K46" s="201">
        <v>0.150984</v>
      </c>
      <c r="L46" s="202">
        <v>18118.08</v>
      </c>
      <c r="M46" s="202">
        <f t="shared" si="107"/>
        <v>54354.24</v>
      </c>
      <c r="N46" s="200">
        <v>132000</v>
      </c>
      <c r="O46" s="200">
        <f t="shared" si="107"/>
        <v>396000</v>
      </c>
      <c r="P46" s="201">
        <v>0.136305</v>
      </c>
      <c r="Q46" s="202">
        <v>17992.26</v>
      </c>
      <c r="R46" s="202">
        <f t="shared" si="1"/>
        <v>53976.78</v>
      </c>
      <c r="S46" s="208">
        <v>369393.78</v>
      </c>
      <c r="T46" s="50">
        <v>48474.78</v>
      </c>
      <c r="U46" s="151">
        <v>0</v>
      </c>
      <c r="V46" s="209">
        <f t="shared" si="2"/>
        <v>48474.78</v>
      </c>
      <c r="W46" s="210">
        <f t="shared" si="3"/>
        <v>1.02609383333333</v>
      </c>
      <c r="X46" s="211">
        <f t="shared" si="4"/>
        <v>0.891830701707907</v>
      </c>
      <c r="Y46" s="212">
        <f t="shared" si="5"/>
        <v>0.932812575757576</v>
      </c>
      <c r="Z46" s="212">
        <f t="shared" si="6"/>
        <v>0.898067280041529</v>
      </c>
      <c r="AA46" s="222"/>
      <c r="AB46" s="223">
        <v>62</v>
      </c>
      <c r="AC46" s="223">
        <v>20</v>
      </c>
      <c r="AD46" s="223"/>
      <c r="AE46" s="224">
        <v>85000</v>
      </c>
      <c r="AF46" s="224">
        <f t="shared" ref="AF46:AK46" si="108">AE46*3</f>
        <v>255000</v>
      </c>
      <c r="AG46" s="224">
        <v>16042.05</v>
      </c>
      <c r="AH46" s="224">
        <f t="shared" si="108"/>
        <v>48126.15</v>
      </c>
      <c r="AI46" s="230">
        <v>0.18873</v>
      </c>
      <c r="AJ46" s="231">
        <v>106250</v>
      </c>
      <c r="AK46" s="231">
        <f t="shared" si="108"/>
        <v>318750</v>
      </c>
      <c r="AL46" s="224">
        <v>18492.91875</v>
      </c>
      <c r="AM46" s="224">
        <f t="shared" si="9"/>
        <v>55478.75625</v>
      </c>
      <c r="AN46" s="230">
        <v>0.174051</v>
      </c>
      <c r="AO46" s="50">
        <v>217725.33</v>
      </c>
      <c r="AP46" s="50">
        <v>35462.46</v>
      </c>
      <c r="AQ46" s="208">
        <v>0</v>
      </c>
      <c r="AR46" s="208">
        <f t="shared" si="10"/>
        <v>35462.46</v>
      </c>
      <c r="AS46" s="235">
        <f t="shared" si="11"/>
        <v>0.853824823529412</v>
      </c>
      <c r="AT46" s="235">
        <f t="shared" si="12"/>
        <v>0.736864677519394</v>
      </c>
      <c r="AU46" s="235">
        <f t="shared" si="13"/>
        <v>0.683059858823529</v>
      </c>
      <c r="AV46" s="235">
        <f t="shared" si="14"/>
        <v>0.639207913028872</v>
      </c>
      <c r="AW46" s="223"/>
      <c r="AX46" s="223"/>
      <c r="AY46" s="223">
        <f t="shared" si="15"/>
        <v>0</v>
      </c>
      <c r="AZ46" s="238">
        <f t="shared" si="16"/>
        <v>0</v>
      </c>
    </row>
    <row r="47" s="10" customFormat="1" hidden="1" spans="1:52">
      <c r="A47" s="24">
        <v>45</v>
      </c>
      <c r="B47" s="24">
        <v>752</v>
      </c>
      <c r="C47" s="71" t="s">
        <v>100</v>
      </c>
      <c r="D47" s="24" t="s">
        <v>52</v>
      </c>
      <c r="E47" s="27" t="s">
        <v>46</v>
      </c>
      <c r="F47" s="27">
        <v>2</v>
      </c>
      <c r="G47" s="28">
        <v>420</v>
      </c>
      <c r="H47" s="28"/>
      <c r="I47" s="200">
        <v>9000</v>
      </c>
      <c r="J47" s="200">
        <f t="shared" ref="J47:O47" si="109">I47*3</f>
        <v>27000</v>
      </c>
      <c r="K47" s="201">
        <v>0.224136</v>
      </c>
      <c r="L47" s="202">
        <v>2017.224</v>
      </c>
      <c r="M47" s="202">
        <f t="shared" si="109"/>
        <v>6051.672</v>
      </c>
      <c r="N47" s="200">
        <v>10350</v>
      </c>
      <c r="O47" s="200">
        <f t="shared" si="109"/>
        <v>31050</v>
      </c>
      <c r="P47" s="201">
        <v>0.202345</v>
      </c>
      <c r="Q47" s="202">
        <v>2094.27075</v>
      </c>
      <c r="R47" s="202">
        <f t="shared" si="1"/>
        <v>6282.81225</v>
      </c>
      <c r="S47" s="208">
        <v>27619.99</v>
      </c>
      <c r="T47" s="50">
        <v>6143.57</v>
      </c>
      <c r="U47" s="151">
        <v>-285.2</v>
      </c>
      <c r="V47" s="209">
        <f t="shared" si="2"/>
        <v>6428.77</v>
      </c>
      <c r="W47" s="210">
        <f t="shared" si="3"/>
        <v>1.02296259259259</v>
      </c>
      <c r="X47" s="210">
        <f t="shared" si="4"/>
        <v>1.06231302687918</v>
      </c>
      <c r="Y47" s="212">
        <f t="shared" si="5"/>
        <v>0.88953268921095</v>
      </c>
      <c r="Z47" s="212">
        <f t="shared" si="6"/>
        <v>1.02323127672644</v>
      </c>
      <c r="AA47" s="222">
        <f t="shared" si="103"/>
        <v>75.4196</v>
      </c>
      <c r="AB47" s="223">
        <v>8</v>
      </c>
      <c r="AC47" s="223">
        <v>4</v>
      </c>
      <c r="AD47" s="223"/>
      <c r="AE47" s="224">
        <v>6200</v>
      </c>
      <c r="AF47" s="224">
        <f t="shared" ref="AF47:AK47" si="110">AE47*3</f>
        <v>18600</v>
      </c>
      <c r="AG47" s="224">
        <v>1737.054</v>
      </c>
      <c r="AH47" s="224">
        <f t="shared" si="110"/>
        <v>5211.162</v>
      </c>
      <c r="AI47" s="230">
        <v>0.28017</v>
      </c>
      <c r="AJ47" s="231">
        <v>7750</v>
      </c>
      <c r="AK47" s="231">
        <f t="shared" si="110"/>
        <v>23250</v>
      </c>
      <c r="AL47" s="224">
        <v>2002.43725</v>
      </c>
      <c r="AM47" s="224">
        <f t="shared" si="9"/>
        <v>6007.31175</v>
      </c>
      <c r="AN47" s="230">
        <v>0.258379</v>
      </c>
      <c r="AO47" s="50">
        <v>13986.32</v>
      </c>
      <c r="AP47" s="50">
        <v>3891.35</v>
      </c>
      <c r="AQ47" s="208">
        <v>0</v>
      </c>
      <c r="AR47" s="208">
        <f t="shared" si="10"/>
        <v>3891.35</v>
      </c>
      <c r="AS47" s="235">
        <f t="shared" si="11"/>
        <v>0.751952688172043</v>
      </c>
      <c r="AT47" s="235">
        <f t="shared" si="12"/>
        <v>0.746733645969939</v>
      </c>
      <c r="AU47" s="235">
        <f t="shared" si="13"/>
        <v>0.601562150537634</v>
      </c>
      <c r="AV47" s="235">
        <f t="shared" si="14"/>
        <v>0.647768945901634</v>
      </c>
      <c r="AW47" s="223"/>
      <c r="AX47" s="223"/>
      <c r="AY47" s="223">
        <f t="shared" si="15"/>
        <v>0</v>
      </c>
      <c r="AZ47" s="238">
        <f t="shared" si="16"/>
        <v>75.4196</v>
      </c>
    </row>
    <row r="48" s="10" customFormat="1" hidden="1" spans="1:52">
      <c r="A48" s="24">
        <v>46</v>
      </c>
      <c r="B48" s="24">
        <v>115971</v>
      </c>
      <c r="C48" s="71" t="s">
        <v>101</v>
      </c>
      <c r="D48" s="24" t="s">
        <v>45</v>
      </c>
      <c r="E48" s="27" t="s">
        <v>46</v>
      </c>
      <c r="F48" s="27">
        <v>2</v>
      </c>
      <c r="G48" s="28">
        <v>420</v>
      </c>
      <c r="H48" s="28"/>
      <c r="I48" s="200">
        <v>9000</v>
      </c>
      <c r="J48" s="200">
        <f t="shared" ref="J48:O48" si="111">I48*3</f>
        <v>27000</v>
      </c>
      <c r="K48" s="201">
        <v>0.22572</v>
      </c>
      <c r="L48" s="202">
        <v>2031.48</v>
      </c>
      <c r="M48" s="202">
        <f t="shared" si="111"/>
        <v>6094.44</v>
      </c>
      <c r="N48" s="200">
        <v>10350</v>
      </c>
      <c r="O48" s="200">
        <f t="shared" si="111"/>
        <v>31050</v>
      </c>
      <c r="P48" s="201">
        <v>0.203775</v>
      </c>
      <c r="Q48" s="202">
        <v>2109.07125</v>
      </c>
      <c r="R48" s="202">
        <f t="shared" si="1"/>
        <v>6327.21375</v>
      </c>
      <c r="S48" s="208">
        <v>27531.14</v>
      </c>
      <c r="T48" s="50">
        <v>5007.36</v>
      </c>
      <c r="U48" s="151">
        <v>-579.98</v>
      </c>
      <c r="V48" s="209">
        <f t="shared" si="2"/>
        <v>5587.34</v>
      </c>
      <c r="W48" s="210">
        <f t="shared" si="3"/>
        <v>1.01967185185185</v>
      </c>
      <c r="X48" s="211">
        <f t="shared" si="4"/>
        <v>0.916793011334922</v>
      </c>
      <c r="Y48" s="212">
        <f t="shared" si="5"/>
        <v>0.886671175523349</v>
      </c>
      <c r="Z48" s="212">
        <f t="shared" si="6"/>
        <v>0.883064840349356</v>
      </c>
      <c r="AA48" s="222"/>
      <c r="AB48" s="223">
        <v>8</v>
      </c>
      <c r="AC48" s="223">
        <v>3</v>
      </c>
      <c r="AD48" s="223"/>
      <c r="AE48" s="224">
        <v>6200</v>
      </c>
      <c r="AF48" s="224">
        <f t="shared" ref="AF48:AK48" si="112">AE48*3</f>
        <v>18600</v>
      </c>
      <c r="AG48" s="224">
        <v>1749.33</v>
      </c>
      <c r="AH48" s="224">
        <f t="shared" si="112"/>
        <v>5247.99</v>
      </c>
      <c r="AI48" s="230">
        <v>0.28215</v>
      </c>
      <c r="AJ48" s="231">
        <v>7750</v>
      </c>
      <c r="AK48" s="231">
        <f t="shared" si="112"/>
        <v>23250</v>
      </c>
      <c r="AL48" s="224">
        <v>2016.58875</v>
      </c>
      <c r="AM48" s="224">
        <f t="shared" si="9"/>
        <v>6049.76625</v>
      </c>
      <c r="AN48" s="230">
        <v>0.260205</v>
      </c>
      <c r="AO48" s="50">
        <v>14744.66</v>
      </c>
      <c r="AP48" s="50">
        <v>3769.96</v>
      </c>
      <c r="AQ48" s="208">
        <v>0</v>
      </c>
      <c r="AR48" s="208">
        <f t="shared" si="10"/>
        <v>3769.96</v>
      </c>
      <c r="AS48" s="235">
        <f t="shared" si="11"/>
        <v>0.792723655913979</v>
      </c>
      <c r="AT48" s="235">
        <f t="shared" si="12"/>
        <v>0.718362649319073</v>
      </c>
      <c r="AU48" s="235">
        <f t="shared" si="13"/>
        <v>0.634178924731183</v>
      </c>
      <c r="AV48" s="235">
        <f t="shared" si="14"/>
        <v>0.623157960855099</v>
      </c>
      <c r="AW48" s="223"/>
      <c r="AX48" s="223"/>
      <c r="AY48" s="223">
        <f t="shared" si="15"/>
        <v>0</v>
      </c>
      <c r="AZ48" s="238">
        <f t="shared" si="16"/>
        <v>0</v>
      </c>
    </row>
    <row r="49" s="10" customFormat="1" hidden="1" spans="1:52">
      <c r="A49" s="24">
        <v>47</v>
      </c>
      <c r="B49" s="24">
        <v>710</v>
      </c>
      <c r="C49" s="71" t="s">
        <v>102</v>
      </c>
      <c r="D49" s="24" t="s">
        <v>56</v>
      </c>
      <c r="E49" s="27" t="s">
        <v>46</v>
      </c>
      <c r="F49" s="27">
        <v>2</v>
      </c>
      <c r="G49" s="28">
        <v>420</v>
      </c>
      <c r="H49" s="28"/>
      <c r="I49" s="200">
        <v>10000</v>
      </c>
      <c r="J49" s="200">
        <f t="shared" ref="J49:O49" si="113">I49*3</f>
        <v>30000</v>
      </c>
      <c r="K49" s="201">
        <v>0.255384</v>
      </c>
      <c r="L49" s="202">
        <v>2553.84</v>
      </c>
      <c r="M49" s="202">
        <f t="shared" si="113"/>
        <v>7661.52</v>
      </c>
      <c r="N49" s="200">
        <v>11500</v>
      </c>
      <c r="O49" s="200">
        <f t="shared" si="113"/>
        <v>34500</v>
      </c>
      <c r="P49" s="201">
        <v>0.230555</v>
      </c>
      <c r="Q49" s="202">
        <v>2651.3825</v>
      </c>
      <c r="R49" s="202">
        <f t="shared" si="1"/>
        <v>7954.1475</v>
      </c>
      <c r="S49" s="208">
        <v>30427.99</v>
      </c>
      <c r="T49" s="50">
        <v>7483.27</v>
      </c>
      <c r="U49" s="151">
        <v>-273.6</v>
      </c>
      <c r="V49" s="209">
        <f t="shared" si="2"/>
        <v>7756.87</v>
      </c>
      <c r="W49" s="210">
        <f t="shared" si="3"/>
        <v>1.01426633333333</v>
      </c>
      <c r="X49" s="210">
        <f t="shared" si="4"/>
        <v>1.0124453111132</v>
      </c>
      <c r="Y49" s="212">
        <f t="shared" si="5"/>
        <v>0.881970724637681</v>
      </c>
      <c r="Z49" s="212">
        <f t="shared" si="6"/>
        <v>0.975198159199336</v>
      </c>
      <c r="AA49" s="222">
        <f t="shared" si="103"/>
        <v>19.0700000000001</v>
      </c>
      <c r="AB49" s="223">
        <v>8</v>
      </c>
      <c r="AC49" s="223">
        <v>2</v>
      </c>
      <c r="AD49" s="223"/>
      <c r="AE49" s="224">
        <v>6800</v>
      </c>
      <c r="AF49" s="224">
        <f t="shared" ref="AF49:AK49" si="114">AE49*3</f>
        <v>20400</v>
      </c>
      <c r="AG49" s="224">
        <v>2170.764</v>
      </c>
      <c r="AH49" s="224">
        <f t="shared" si="114"/>
        <v>6512.292</v>
      </c>
      <c r="AI49" s="230">
        <v>0.31923</v>
      </c>
      <c r="AJ49" s="231">
        <v>8500</v>
      </c>
      <c r="AK49" s="231">
        <f t="shared" si="114"/>
        <v>25500</v>
      </c>
      <c r="AL49" s="224">
        <v>2502.4085</v>
      </c>
      <c r="AM49" s="224">
        <f t="shared" si="9"/>
        <v>7507.2255</v>
      </c>
      <c r="AN49" s="230">
        <v>0.294401</v>
      </c>
      <c r="AO49" s="50">
        <v>15961.03</v>
      </c>
      <c r="AP49" s="50">
        <v>4894.74</v>
      </c>
      <c r="AQ49" s="208">
        <v>-37.6</v>
      </c>
      <c r="AR49" s="208">
        <f t="shared" si="10"/>
        <v>4932.34</v>
      </c>
      <c r="AS49" s="235">
        <f t="shared" si="11"/>
        <v>0.782403431372549</v>
      </c>
      <c r="AT49" s="235">
        <f t="shared" si="12"/>
        <v>0.757389257115621</v>
      </c>
      <c r="AU49" s="235">
        <f t="shared" si="13"/>
        <v>0.625922745098039</v>
      </c>
      <c r="AV49" s="235">
        <f t="shared" si="14"/>
        <v>0.65701236761837</v>
      </c>
      <c r="AW49" s="223"/>
      <c r="AX49" s="223"/>
      <c r="AY49" s="223">
        <f t="shared" si="15"/>
        <v>0</v>
      </c>
      <c r="AZ49" s="238">
        <f t="shared" si="16"/>
        <v>19.0700000000001</v>
      </c>
    </row>
    <row r="50" s="10" customFormat="1" hidden="1" spans="1:52">
      <c r="A50" s="24">
        <v>48</v>
      </c>
      <c r="B50" s="24">
        <v>581</v>
      </c>
      <c r="C50" s="71" t="s">
        <v>103</v>
      </c>
      <c r="D50" s="24" t="s">
        <v>45</v>
      </c>
      <c r="E50" s="27" t="s">
        <v>49</v>
      </c>
      <c r="F50" s="27">
        <v>3</v>
      </c>
      <c r="G50" s="28">
        <v>630</v>
      </c>
      <c r="H50" s="28"/>
      <c r="I50" s="200">
        <v>22000</v>
      </c>
      <c r="J50" s="200">
        <f t="shared" ref="J50:O50" si="115">I50*3</f>
        <v>66000</v>
      </c>
      <c r="K50" s="201">
        <v>0.199296</v>
      </c>
      <c r="L50" s="202">
        <v>4384.512</v>
      </c>
      <c r="M50" s="202">
        <f t="shared" si="115"/>
        <v>13153.536</v>
      </c>
      <c r="N50" s="200">
        <v>25300</v>
      </c>
      <c r="O50" s="200">
        <f t="shared" si="115"/>
        <v>75900</v>
      </c>
      <c r="P50" s="201">
        <v>0.17992</v>
      </c>
      <c r="Q50" s="202">
        <v>4551.976</v>
      </c>
      <c r="R50" s="202">
        <f t="shared" si="1"/>
        <v>13655.928</v>
      </c>
      <c r="S50" s="208">
        <v>66751.07</v>
      </c>
      <c r="T50" s="50">
        <v>15721.54</v>
      </c>
      <c r="U50" s="151">
        <v>-801.34895</v>
      </c>
      <c r="V50" s="209">
        <f t="shared" si="2"/>
        <v>16522.88895</v>
      </c>
      <c r="W50" s="210">
        <f t="shared" si="3"/>
        <v>1.01137984848485</v>
      </c>
      <c r="X50" s="210">
        <f t="shared" si="4"/>
        <v>1.25615567935497</v>
      </c>
      <c r="Y50" s="212">
        <f t="shared" si="5"/>
        <v>0.879460737812912</v>
      </c>
      <c r="Z50" s="212">
        <f t="shared" si="6"/>
        <v>1.2099425941613</v>
      </c>
      <c r="AA50" s="222">
        <f t="shared" si="103"/>
        <v>673.87059</v>
      </c>
      <c r="AB50" s="223">
        <v>12</v>
      </c>
      <c r="AC50" s="223">
        <v>18</v>
      </c>
      <c r="AD50" s="225">
        <f>(AC50-AB50)*2</f>
        <v>12</v>
      </c>
      <c r="AE50" s="224">
        <v>12719.168</v>
      </c>
      <c r="AF50" s="224">
        <f t="shared" ref="AF50:AK50" si="116">AE50*3</f>
        <v>38157.504</v>
      </c>
      <c r="AG50" s="224">
        <v>3168.59913216</v>
      </c>
      <c r="AH50" s="224">
        <f t="shared" si="116"/>
        <v>9505.79739648</v>
      </c>
      <c r="AI50" s="230">
        <v>0.24912</v>
      </c>
      <c r="AJ50" s="231">
        <v>15898.96</v>
      </c>
      <c r="AK50" s="231">
        <f t="shared" si="116"/>
        <v>47696.88</v>
      </c>
      <c r="AL50" s="224">
        <v>3652.69066624</v>
      </c>
      <c r="AM50" s="224">
        <f t="shared" si="9"/>
        <v>10958.07199872</v>
      </c>
      <c r="AN50" s="230">
        <v>0.229744</v>
      </c>
      <c r="AO50" s="50">
        <v>36772.32</v>
      </c>
      <c r="AP50" s="50">
        <v>2667.74</v>
      </c>
      <c r="AQ50" s="208">
        <v>-2849.9999999998</v>
      </c>
      <c r="AR50" s="208">
        <f t="shared" si="10"/>
        <v>5517.7399999998</v>
      </c>
      <c r="AS50" s="235">
        <f t="shared" si="11"/>
        <v>0.963698254477022</v>
      </c>
      <c r="AT50" s="235">
        <f t="shared" si="12"/>
        <v>0.580460509503708</v>
      </c>
      <c r="AU50" s="235">
        <f t="shared" si="13"/>
        <v>0.770958603581618</v>
      </c>
      <c r="AV50" s="235">
        <f t="shared" si="14"/>
        <v>0.50353200824418</v>
      </c>
      <c r="AW50" s="223"/>
      <c r="AX50" s="223"/>
      <c r="AY50" s="223">
        <f t="shared" si="15"/>
        <v>0</v>
      </c>
      <c r="AZ50" s="238">
        <f t="shared" si="16"/>
        <v>673.87059</v>
      </c>
    </row>
    <row r="51" s="10" customFormat="1" hidden="1" spans="1:52">
      <c r="A51" s="24">
        <v>49</v>
      </c>
      <c r="B51" s="24">
        <v>713</v>
      </c>
      <c r="C51" s="71" t="s">
        <v>104</v>
      </c>
      <c r="D51" s="24" t="s">
        <v>56</v>
      </c>
      <c r="E51" s="27" t="s">
        <v>46</v>
      </c>
      <c r="F51" s="27">
        <v>2</v>
      </c>
      <c r="G51" s="28">
        <v>420</v>
      </c>
      <c r="H51" s="28"/>
      <c r="I51" s="200">
        <v>9000</v>
      </c>
      <c r="J51" s="200">
        <f t="shared" ref="J51:O51" si="117">I51*3</f>
        <v>27000</v>
      </c>
      <c r="K51" s="201">
        <v>0.21888</v>
      </c>
      <c r="L51" s="202">
        <v>1969.92</v>
      </c>
      <c r="M51" s="202">
        <f t="shared" si="117"/>
        <v>5909.76</v>
      </c>
      <c r="N51" s="200">
        <v>10350</v>
      </c>
      <c r="O51" s="200">
        <f t="shared" si="117"/>
        <v>31050</v>
      </c>
      <c r="P51" s="201">
        <v>0.1976</v>
      </c>
      <c r="Q51" s="202">
        <v>2045.16</v>
      </c>
      <c r="R51" s="202">
        <f t="shared" si="1"/>
        <v>6135.48</v>
      </c>
      <c r="S51" s="208">
        <v>27235.75</v>
      </c>
      <c r="T51" s="50">
        <v>5985.68</v>
      </c>
      <c r="U51" s="151">
        <v>-72.8</v>
      </c>
      <c r="V51" s="209">
        <f t="shared" si="2"/>
        <v>6058.48</v>
      </c>
      <c r="W51" s="210">
        <f t="shared" si="3"/>
        <v>1.00873148148148</v>
      </c>
      <c r="X51" s="210">
        <f t="shared" si="4"/>
        <v>1.02516515053065</v>
      </c>
      <c r="Y51" s="212">
        <f t="shared" si="5"/>
        <v>0.877157809983897</v>
      </c>
      <c r="Z51" s="212">
        <f t="shared" si="6"/>
        <v>0.987450044658283</v>
      </c>
      <c r="AA51" s="222">
        <f t="shared" si="103"/>
        <v>29.7440000000001</v>
      </c>
      <c r="AB51" s="223">
        <v>8</v>
      </c>
      <c r="AC51" s="223">
        <v>16</v>
      </c>
      <c r="AD51" s="225">
        <f>(AC51-AB51)*2</f>
        <v>16</v>
      </c>
      <c r="AE51" s="224">
        <v>6200</v>
      </c>
      <c r="AF51" s="224">
        <f t="shared" ref="AF51:AK51" si="118">AE51*3</f>
        <v>18600</v>
      </c>
      <c r="AG51" s="224">
        <v>1696.32</v>
      </c>
      <c r="AH51" s="224">
        <f t="shared" si="118"/>
        <v>5088.96</v>
      </c>
      <c r="AI51" s="230">
        <v>0.2736</v>
      </c>
      <c r="AJ51" s="231">
        <v>7750</v>
      </c>
      <c r="AK51" s="231">
        <f t="shared" si="118"/>
        <v>23250</v>
      </c>
      <c r="AL51" s="224">
        <v>1955.48</v>
      </c>
      <c r="AM51" s="224">
        <f t="shared" si="9"/>
        <v>5866.44</v>
      </c>
      <c r="AN51" s="230">
        <v>0.25232</v>
      </c>
      <c r="AO51" s="50">
        <v>13363.66</v>
      </c>
      <c r="AP51" s="50">
        <v>3073.85</v>
      </c>
      <c r="AQ51" s="208">
        <v>0</v>
      </c>
      <c r="AR51" s="208">
        <f t="shared" si="10"/>
        <v>3073.85</v>
      </c>
      <c r="AS51" s="235">
        <f t="shared" si="11"/>
        <v>0.718476344086021</v>
      </c>
      <c r="AT51" s="235">
        <f t="shared" si="12"/>
        <v>0.604023218889518</v>
      </c>
      <c r="AU51" s="235">
        <f t="shared" si="13"/>
        <v>0.574781075268817</v>
      </c>
      <c r="AV51" s="235">
        <f t="shared" si="14"/>
        <v>0.523971948916208</v>
      </c>
      <c r="AW51" s="223"/>
      <c r="AX51" s="223"/>
      <c r="AY51" s="223">
        <f t="shared" si="15"/>
        <v>0</v>
      </c>
      <c r="AZ51" s="238">
        <f t="shared" si="16"/>
        <v>29.7440000000001</v>
      </c>
    </row>
    <row r="52" s="10" customFormat="1" hidden="1" spans="1:52">
      <c r="A52" s="24">
        <v>50</v>
      </c>
      <c r="B52" s="24">
        <v>539</v>
      </c>
      <c r="C52" s="71" t="s">
        <v>105</v>
      </c>
      <c r="D52" s="24" t="s">
        <v>85</v>
      </c>
      <c r="E52" s="27" t="s">
        <v>46</v>
      </c>
      <c r="F52" s="28">
        <v>2</v>
      </c>
      <c r="G52" s="28">
        <v>420</v>
      </c>
      <c r="H52" s="28"/>
      <c r="I52" s="200">
        <v>12000</v>
      </c>
      <c r="J52" s="200">
        <f t="shared" ref="J52:O52" si="119">I52*3</f>
        <v>36000</v>
      </c>
      <c r="K52" s="201">
        <v>0.199944</v>
      </c>
      <c r="L52" s="202">
        <v>2399.328</v>
      </c>
      <c r="M52" s="202">
        <f t="shared" si="119"/>
        <v>7197.984</v>
      </c>
      <c r="N52" s="200">
        <v>13800</v>
      </c>
      <c r="O52" s="200">
        <f t="shared" si="119"/>
        <v>41400</v>
      </c>
      <c r="P52" s="201">
        <v>0.180505</v>
      </c>
      <c r="Q52" s="202">
        <v>2490.969</v>
      </c>
      <c r="R52" s="202">
        <f t="shared" si="1"/>
        <v>7472.907</v>
      </c>
      <c r="S52" s="208">
        <v>36302.97</v>
      </c>
      <c r="T52" s="50">
        <v>7399.14</v>
      </c>
      <c r="U52" s="151">
        <v>-81.2</v>
      </c>
      <c r="V52" s="209">
        <f t="shared" si="2"/>
        <v>7480.34</v>
      </c>
      <c r="W52" s="210">
        <f t="shared" si="3"/>
        <v>1.00841583333333</v>
      </c>
      <c r="X52" s="210">
        <f t="shared" si="4"/>
        <v>1.03922709469763</v>
      </c>
      <c r="Y52" s="212">
        <f t="shared" si="5"/>
        <v>0.876883333333333</v>
      </c>
      <c r="Z52" s="212">
        <f t="shared" si="6"/>
        <v>1.00099465977564</v>
      </c>
      <c r="AA52" s="222">
        <f t="shared" si="103"/>
        <v>56.4712</v>
      </c>
      <c r="AB52" s="223">
        <v>8</v>
      </c>
      <c r="AC52" s="223">
        <v>2</v>
      </c>
      <c r="AD52" s="223"/>
      <c r="AE52" s="224">
        <v>8500</v>
      </c>
      <c r="AF52" s="224">
        <f t="shared" ref="AF52:AK52" si="120">AE52*3</f>
        <v>25500</v>
      </c>
      <c r="AG52" s="224">
        <v>2124.405</v>
      </c>
      <c r="AH52" s="224">
        <f t="shared" si="120"/>
        <v>6373.215</v>
      </c>
      <c r="AI52" s="230">
        <v>0.24993</v>
      </c>
      <c r="AJ52" s="231">
        <v>10625</v>
      </c>
      <c r="AK52" s="231">
        <f t="shared" si="120"/>
        <v>31875</v>
      </c>
      <c r="AL52" s="224">
        <v>2448.966875</v>
      </c>
      <c r="AM52" s="224">
        <f t="shared" si="9"/>
        <v>7346.900625</v>
      </c>
      <c r="AN52" s="230">
        <v>0.230491</v>
      </c>
      <c r="AO52" s="50">
        <v>32998.58</v>
      </c>
      <c r="AP52" s="50">
        <v>7585.46</v>
      </c>
      <c r="AQ52" s="208">
        <v>0</v>
      </c>
      <c r="AR52" s="208">
        <f t="shared" si="10"/>
        <v>7585.46</v>
      </c>
      <c r="AS52" s="234">
        <f t="shared" si="11"/>
        <v>1.29406196078431</v>
      </c>
      <c r="AT52" s="234">
        <f t="shared" si="12"/>
        <v>1.19020933704575</v>
      </c>
      <c r="AU52" s="234">
        <f t="shared" si="13"/>
        <v>1.03524956862745</v>
      </c>
      <c r="AV52" s="234">
        <f t="shared" si="14"/>
        <v>1.03247075020836</v>
      </c>
      <c r="AW52" s="103">
        <v>500</v>
      </c>
      <c r="AX52" s="241">
        <f>(AR52-AH52)*0.1</f>
        <v>121.2245</v>
      </c>
      <c r="AY52" s="223">
        <f t="shared" si="15"/>
        <v>0</v>
      </c>
      <c r="AZ52" s="238">
        <f t="shared" si="16"/>
        <v>677.6957</v>
      </c>
    </row>
    <row r="53" s="10" customFormat="1" hidden="1" spans="1:52">
      <c r="A53" s="24">
        <v>51</v>
      </c>
      <c r="B53" s="24">
        <v>106865</v>
      </c>
      <c r="C53" s="71" t="s">
        <v>106</v>
      </c>
      <c r="D53" s="24" t="s">
        <v>98</v>
      </c>
      <c r="E53" s="27" t="s">
        <v>46</v>
      </c>
      <c r="F53" s="27">
        <v>2</v>
      </c>
      <c r="G53" s="28">
        <v>0</v>
      </c>
      <c r="H53" s="28"/>
      <c r="I53" s="200">
        <v>10000</v>
      </c>
      <c r="J53" s="200">
        <f t="shared" ref="J53:O53" si="121">I53*3</f>
        <v>30000</v>
      </c>
      <c r="K53" s="201">
        <v>0.207432</v>
      </c>
      <c r="L53" s="202">
        <v>2074.32</v>
      </c>
      <c r="M53" s="202">
        <f t="shared" si="121"/>
        <v>6222.96</v>
      </c>
      <c r="N53" s="200">
        <v>11500</v>
      </c>
      <c r="O53" s="200">
        <f t="shared" si="121"/>
        <v>34500</v>
      </c>
      <c r="P53" s="201">
        <v>0.187265</v>
      </c>
      <c r="Q53" s="202">
        <v>2153.5475</v>
      </c>
      <c r="R53" s="202">
        <f t="shared" si="1"/>
        <v>6460.6425</v>
      </c>
      <c r="S53" s="208">
        <v>30170.68</v>
      </c>
      <c r="T53" s="50">
        <v>3262.04</v>
      </c>
      <c r="U53" s="151">
        <v>-1003.6</v>
      </c>
      <c r="V53" s="209">
        <f t="shared" si="2"/>
        <v>4265.64</v>
      </c>
      <c r="W53" s="210">
        <f t="shared" si="3"/>
        <v>1.00568933333333</v>
      </c>
      <c r="X53" s="211">
        <f t="shared" si="4"/>
        <v>0.685468008793243</v>
      </c>
      <c r="Y53" s="212">
        <f t="shared" si="5"/>
        <v>0.874512463768116</v>
      </c>
      <c r="Z53" s="212">
        <f t="shared" si="6"/>
        <v>0.660250122182121</v>
      </c>
      <c r="AA53" s="222"/>
      <c r="AB53" s="223">
        <v>8</v>
      </c>
      <c r="AC53" s="223">
        <v>2</v>
      </c>
      <c r="AD53" s="223"/>
      <c r="AE53" s="224">
        <v>6800</v>
      </c>
      <c r="AF53" s="224">
        <f t="shared" ref="AF53:AK53" si="122">AE53*3</f>
        <v>20400</v>
      </c>
      <c r="AG53" s="224">
        <v>1763.172</v>
      </c>
      <c r="AH53" s="224">
        <f t="shared" si="122"/>
        <v>5289.516</v>
      </c>
      <c r="AI53" s="230">
        <v>0.25929</v>
      </c>
      <c r="AJ53" s="231">
        <v>8500</v>
      </c>
      <c r="AK53" s="231">
        <f t="shared" si="122"/>
        <v>25500</v>
      </c>
      <c r="AL53" s="224">
        <v>2032.5455</v>
      </c>
      <c r="AM53" s="224">
        <f t="shared" si="9"/>
        <v>6097.6365</v>
      </c>
      <c r="AN53" s="230">
        <v>0.239123</v>
      </c>
      <c r="AO53" s="50">
        <v>27324.16</v>
      </c>
      <c r="AP53" s="50">
        <v>6614.41</v>
      </c>
      <c r="AQ53" s="208">
        <v>-110.8</v>
      </c>
      <c r="AR53" s="208">
        <f t="shared" si="10"/>
        <v>6725.21</v>
      </c>
      <c r="AS53" s="234">
        <f t="shared" si="11"/>
        <v>1.33941960784314</v>
      </c>
      <c r="AT53" s="234">
        <f t="shared" si="12"/>
        <v>1.27142256493789</v>
      </c>
      <c r="AU53" s="234">
        <f t="shared" si="13"/>
        <v>1.07153568627451</v>
      </c>
      <c r="AV53" s="234">
        <f t="shared" si="14"/>
        <v>1.10292077922323</v>
      </c>
      <c r="AW53" s="103">
        <v>500</v>
      </c>
      <c r="AX53" s="241">
        <f>(AR53-AH53)*0.1</f>
        <v>143.5694</v>
      </c>
      <c r="AY53" s="223">
        <f t="shared" si="15"/>
        <v>0</v>
      </c>
      <c r="AZ53" s="238">
        <f t="shared" si="16"/>
        <v>643.5694</v>
      </c>
    </row>
    <row r="54" s="10" customFormat="1" hidden="1" spans="1:52">
      <c r="A54" s="24">
        <v>52</v>
      </c>
      <c r="B54" s="24">
        <v>102564</v>
      </c>
      <c r="C54" s="71" t="s">
        <v>107</v>
      </c>
      <c r="D54" s="24" t="s">
        <v>85</v>
      </c>
      <c r="E54" s="27" t="s">
        <v>46</v>
      </c>
      <c r="F54" s="27">
        <v>2</v>
      </c>
      <c r="G54" s="28">
        <v>420</v>
      </c>
      <c r="H54" s="28"/>
      <c r="I54" s="200">
        <v>10000</v>
      </c>
      <c r="J54" s="200">
        <f t="shared" ref="J54:O54" si="123">I54*3</f>
        <v>30000</v>
      </c>
      <c r="K54" s="201">
        <v>0.216144</v>
      </c>
      <c r="L54" s="202">
        <v>2161.44</v>
      </c>
      <c r="M54" s="202">
        <f t="shared" si="123"/>
        <v>6484.32</v>
      </c>
      <c r="N54" s="200">
        <v>11500</v>
      </c>
      <c r="O54" s="200">
        <f t="shared" si="123"/>
        <v>34500</v>
      </c>
      <c r="P54" s="201">
        <v>0.19513</v>
      </c>
      <c r="Q54" s="202">
        <v>2243.995</v>
      </c>
      <c r="R54" s="202">
        <f t="shared" si="1"/>
        <v>6731.985</v>
      </c>
      <c r="S54" s="208">
        <v>30138.87</v>
      </c>
      <c r="T54" s="50">
        <v>7524.7</v>
      </c>
      <c r="U54" s="151">
        <v>-302.8</v>
      </c>
      <c r="V54" s="209">
        <f t="shared" si="2"/>
        <v>7827.5</v>
      </c>
      <c r="W54" s="210">
        <f t="shared" si="3"/>
        <v>1.004629</v>
      </c>
      <c r="X54" s="210">
        <f t="shared" si="4"/>
        <v>1.20714276901819</v>
      </c>
      <c r="Y54" s="212">
        <f t="shared" si="5"/>
        <v>0.873590434782609</v>
      </c>
      <c r="Z54" s="212">
        <f t="shared" si="6"/>
        <v>1.16273283437203</v>
      </c>
      <c r="AA54" s="222">
        <f>(V54-M54)*0.2</f>
        <v>268.636</v>
      </c>
      <c r="AB54" s="223">
        <v>8</v>
      </c>
      <c r="AC54" s="223">
        <v>2</v>
      </c>
      <c r="AD54" s="223"/>
      <c r="AE54" s="224">
        <v>7500</v>
      </c>
      <c r="AF54" s="224">
        <f t="shared" ref="AF54:AK54" si="124">AE54*3</f>
        <v>22500</v>
      </c>
      <c r="AG54" s="224">
        <v>2026.35</v>
      </c>
      <c r="AH54" s="224">
        <f t="shared" si="124"/>
        <v>6079.05</v>
      </c>
      <c r="AI54" s="230">
        <v>0.27018</v>
      </c>
      <c r="AJ54" s="231">
        <v>9375</v>
      </c>
      <c r="AK54" s="231">
        <f t="shared" si="124"/>
        <v>28125</v>
      </c>
      <c r="AL54" s="224">
        <v>2335.93125</v>
      </c>
      <c r="AM54" s="224">
        <f t="shared" si="9"/>
        <v>7007.79375</v>
      </c>
      <c r="AN54" s="230">
        <v>0.249166</v>
      </c>
      <c r="AO54" s="50">
        <v>20010.85</v>
      </c>
      <c r="AP54" s="50">
        <v>4658.11</v>
      </c>
      <c r="AQ54" s="208">
        <v>-17.6</v>
      </c>
      <c r="AR54" s="208">
        <f t="shared" si="10"/>
        <v>4675.71</v>
      </c>
      <c r="AS54" s="235">
        <f t="shared" si="11"/>
        <v>0.889371111111111</v>
      </c>
      <c r="AT54" s="235">
        <f t="shared" si="12"/>
        <v>0.769151429910924</v>
      </c>
      <c r="AU54" s="235">
        <f t="shared" si="13"/>
        <v>0.711496888888889</v>
      </c>
      <c r="AV54" s="235">
        <f t="shared" si="14"/>
        <v>0.667215698235982</v>
      </c>
      <c r="AW54" s="223"/>
      <c r="AX54" s="223"/>
      <c r="AY54" s="223">
        <f t="shared" si="15"/>
        <v>0</v>
      </c>
      <c r="AZ54" s="238">
        <f t="shared" si="16"/>
        <v>268.636</v>
      </c>
    </row>
    <row r="55" s="10" customFormat="1" hidden="1" spans="1:52">
      <c r="A55" s="24">
        <v>53</v>
      </c>
      <c r="B55" s="24">
        <v>102934</v>
      </c>
      <c r="C55" s="71" t="s">
        <v>108</v>
      </c>
      <c r="D55" s="24" t="s">
        <v>52</v>
      </c>
      <c r="E55" s="27" t="s">
        <v>49</v>
      </c>
      <c r="F55" s="28">
        <v>2</v>
      </c>
      <c r="G55" s="28">
        <v>420</v>
      </c>
      <c r="H55" s="28"/>
      <c r="I55" s="200">
        <v>18000</v>
      </c>
      <c r="J55" s="200">
        <f t="shared" ref="J55:O55" si="125">I55*3</f>
        <v>54000</v>
      </c>
      <c r="K55" s="201">
        <v>0.225936</v>
      </c>
      <c r="L55" s="202">
        <v>4066.848</v>
      </c>
      <c r="M55" s="202">
        <f t="shared" si="125"/>
        <v>12200.544</v>
      </c>
      <c r="N55" s="200">
        <v>20700</v>
      </c>
      <c r="O55" s="200">
        <f t="shared" si="125"/>
        <v>62100</v>
      </c>
      <c r="P55" s="201">
        <v>0.20397</v>
      </c>
      <c r="Q55" s="202">
        <v>4222.179</v>
      </c>
      <c r="R55" s="202">
        <f t="shared" si="1"/>
        <v>12666.537</v>
      </c>
      <c r="S55" s="208">
        <v>54239.84</v>
      </c>
      <c r="T55" s="50">
        <v>9288.56</v>
      </c>
      <c r="U55" s="151">
        <v>-2552.3596</v>
      </c>
      <c r="V55" s="209">
        <f t="shared" si="2"/>
        <v>11840.9196</v>
      </c>
      <c r="W55" s="210">
        <f t="shared" si="3"/>
        <v>1.00444148148148</v>
      </c>
      <c r="X55" s="211">
        <f t="shared" si="4"/>
        <v>0.970523904507865</v>
      </c>
      <c r="Y55" s="212">
        <f t="shared" si="5"/>
        <v>0.873427375201288</v>
      </c>
      <c r="Z55" s="212">
        <f t="shared" si="6"/>
        <v>0.934819011699883</v>
      </c>
      <c r="AA55" s="222"/>
      <c r="AB55" s="223">
        <v>12</v>
      </c>
      <c r="AC55" s="223">
        <v>5</v>
      </c>
      <c r="AD55" s="223"/>
      <c r="AE55" s="224">
        <v>10499.508</v>
      </c>
      <c r="AF55" s="224">
        <f t="shared" ref="AF55:AK55" si="126">AE55*3</f>
        <v>31498.524</v>
      </c>
      <c r="AG55" s="224">
        <v>2965.27104936</v>
      </c>
      <c r="AH55" s="224">
        <f t="shared" si="126"/>
        <v>8895.81314808</v>
      </c>
      <c r="AI55" s="230">
        <v>0.28242</v>
      </c>
      <c r="AJ55" s="231">
        <v>13124.385</v>
      </c>
      <c r="AK55" s="231">
        <f t="shared" si="126"/>
        <v>39373.155</v>
      </c>
      <c r="AL55" s="224">
        <v>3418.29857079</v>
      </c>
      <c r="AM55" s="224">
        <f t="shared" si="9"/>
        <v>10254.89571237</v>
      </c>
      <c r="AN55" s="230">
        <v>0.260454</v>
      </c>
      <c r="AO55" s="50">
        <v>26686.68</v>
      </c>
      <c r="AP55" s="50">
        <v>6942.92</v>
      </c>
      <c r="AQ55" s="208">
        <v>-33.6</v>
      </c>
      <c r="AR55" s="208">
        <f t="shared" si="10"/>
        <v>6976.52</v>
      </c>
      <c r="AS55" s="235">
        <f t="shared" si="11"/>
        <v>0.8472358895293</v>
      </c>
      <c r="AT55" s="235">
        <f t="shared" si="12"/>
        <v>0.784247587473862</v>
      </c>
      <c r="AU55" s="235">
        <f t="shared" si="13"/>
        <v>0.67778871162344</v>
      </c>
      <c r="AV55" s="235">
        <f t="shared" si="14"/>
        <v>0.68031116021829</v>
      </c>
      <c r="AW55" s="223"/>
      <c r="AX55" s="223"/>
      <c r="AY55" s="223">
        <f t="shared" si="15"/>
        <v>0</v>
      </c>
      <c r="AZ55" s="238">
        <f t="shared" si="16"/>
        <v>0</v>
      </c>
    </row>
    <row r="56" s="10" customFormat="1" hidden="1" spans="1:52">
      <c r="A56" s="24">
        <v>54</v>
      </c>
      <c r="B56" s="24">
        <v>117184</v>
      </c>
      <c r="C56" s="71" t="s">
        <v>109</v>
      </c>
      <c r="D56" s="24" t="s">
        <v>45</v>
      </c>
      <c r="E56" s="27" t="s">
        <v>43</v>
      </c>
      <c r="F56" s="27">
        <v>4</v>
      </c>
      <c r="G56" s="28">
        <v>840</v>
      </c>
      <c r="H56" s="28"/>
      <c r="I56" s="200">
        <v>13000</v>
      </c>
      <c r="J56" s="200">
        <f t="shared" ref="J56:O56" si="127">I56*3</f>
        <v>39000</v>
      </c>
      <c r="K56" s="201">
        <v>0.262584</v>
      </c>
      <c r="L56" s="202">
        <v>3413.592</v>
      </c>
      <c r="M56" s="202">
        <f t="shared" si="127"/>
        <v>10240.776</v>
      </c>
      <c r="N56" s="200">
        <v>14950</v>
      </c>
      <c r="O56" s="200">
        <f t="shared" si="127"/>
        <v>44850</v>
      </c>
      <c r="P56" s="201">
        <v>0.237055</v>
      </c>
      <c r="Q56" s="202">
        <v>3543.97225</v>
      </c>
      <c r="R56" s="202">
        <f t="shared" si="1"/>
        <v>10631.91675</v>
      </c>
      <c r="S56" s="208">
        <v>39139.53</v>
      </c>
      <c r="T56" s="50">
        <v>9685.33</v>
      </c>
      <c r="U56" s="151">
        <v>-522.8</v>
      </c>
      <c r="V56" s="209">
        <f t="shared" si="2"/>
        <v>10208.13</v>
      </c>
      <c r="W56" s="210">
        <f t="shared" si="3"/>
        <v>1.00357769230769</v>
      </c>
      <c r="X56" s="211">
        <f t="shared" si="4"/>
        <v>0.99681215564133</v>
      </c>
      <c r="Y56" s="212">
        <f t="shared" si="5"/>
        <v>0.872676254180602</v>
      </c>
      <c r="Z56" s="212">
        <f t="shared" si="6"/>
        <v>0.960140136537469</v>
      </c>
      <c r="AA56" s="222"/>
      <c r="AB56" s="223">
        <v>12</v>
      </c>
      <c r="AC56" s="223">
        <v>0</v>
      </c>
      <c r="AD56" s="223"/>
      <c r="AE56" s="224">
        <v>8840</v>
      </c>
      <c r="AF56" s="224">
        <f t="shared" ref="AF56:AK56" si="128">AE56*3</f>
        <v>26520</v>
      </c>
      <c r="AG56" s="224">
        <v>2901.5532</v>
      </c>
      <c r="AH56" s="224">
        <f t="shared" si="128"/>
        <v>8704.6596</v>
      </c>
      <c r="AI56" s="230">
        <v>0.32823</v>
      </c>
      <c r="AJ56" s="231">
        <v>11050</v>
      </c>
      <c r="AK56" s="231">
        <f t="shared" si="128"/>
        <v>33150</v>
      </c>
      <c r="AL56" s="224">
        <v>3344.84605</v>
      </c>
      <c r="AM56" s="224">
        <f t="shared" si="9"/>
        <v>10034.53815</v>
      </c>
      <c r="AN56" s="230">
        <v>0.302701</v>
      </c>
      <c r="AO56" s="50">
        <v>20053.67</v>
      </c>
      <c r="AP56" s="50">
        <v>6524.54</v>
      </c>
      <c r="AQ56" s="208">
        <v>-69.2</v>
      </c>
      <c r="AR56" s="208">
        <f t="shared" si="10"/>
        <v>6593.74</v>
      </c>
      <c r="AS56" s="235">
        <f t="shared" si="11"/>
        <v>0.756171568627451</v>
      </c>
      <c r="AT56" s="235">
        <f t="shared" si="12"/>
        <v>0.757495445312991</v>
      </c>
      <c r="AU56" s="235">
        <f t="shared" si="13"/>
        <v>0.604937254901961</v>
      </c>
      <c r="AV56" s="235">
        <f t="shared" si="14"/>
        <v>0.657104482681149</v>
      </c>
      <c r="AW56" s="223"/>
      <c r="AX56" s="223"/>
      <c r="AY56" s="223">
        <f t="shared" si="15"/>
        <v>0</v>
      </c>
      <c r="AZ56" s="238">
        <f t="shared" si="16"/>
        <v>0</v>
      </c>
    </row>
    <row r="57" s="10" customFormat="1" hidden="1" spans="1:52">
      <c r="A57" s="24">
        <v>55</v>
      </c>
      <c r="B57" s="24">
        <v>120844</v>
      </c>
      <c r="C57" s="71" t="s">
        <v>110</v>
      </c>
      <c r="D57" s="24" t="s">
        <v>56</v>
      </c>
      <c r="E57" s="27" t="s">
        <v>46</v>
      </c>
      <c r="F57" s="27">
        <v>3</v>
      </c>
      <c r="G57" s="28">
        <v>630</v>
      </c>
      <c r="H57" s="28"/>
      <c r="I57" s="200">
        <v>10000</v>
      </c>
      <c r="J57" s="200">
        <f t="shared" ref="J57:O57" si="129">I57*3</f>
        <v>30000</v>
      </c>
      <c r="K57" s="201">
        <v>0.205632</v>
      </c>
      <c r="L57" s="202">
        <v>2056.32</v>
      </c>
      <c r="M57" s="202">
        <f t="shared" si="129"/>
        <v>6168.96</v>
      </c>
      <c r="N57" s="200">
        <v>11500</v>
      </c>
      <c r="O57" s="200">
        <f t="shared" si="129"/>
        <v>34500</v>
      </c>
      <c r="P57" s="201">
        <v>0.18564</v>
      </c>
      <c r="Q57" s="202">
        <v>2134.86</v>
      </c>
      <c r="R57" s="202">
        <f t="shared" si="1"/>
        <v>6404.58</v>
      </c>
      <c r="S57" s="208">
        <v>30056.35</v>
      </c>
      <c r="T57" s="50">
        <v>3520.31</v>
      </c>
      <c r="U57" s="151">
        <v>-769.6</v>
      </c>
      <c r="V57" s="209">
        <f t="shared" si="2"/>
        <v>4289.91</v>
      </c>
      <c r="W57" s="210">
        <f t="shared" si="3"/>
        <v>1.00187833333333</v>
      </c>
      <c r="X57" s="211">
        <f t="shared" si="4"/>
        <v>0.695402466542172</v>
      </c>
      <c r="Y57" s="212">
        <f t="shared" si="5"/>
        <v>0.871198550724638</v>
      </c>
      <c r="Z57" s="212">
        <f t="shared" si="6"/>
        <v>0.669819098207845</v>
      </c>
      <c r="AA57" s="222"/>
      <c r="AB57" s="223">
        <v>8</v>
      </c>
      <c r="AC57" s="223">
        <v>0</v>
      </c>
      <c r="AD57" s="223"/>
      <c r="AE57" s="224">
        <v>6800</v>
      </c>
      <c r="AF57" s="224">
        <f t="shared" ref="AF57:AK57" si="130">AE57*3</f>
        <v>20400</v>
      </c>
      <c r="AG57" s="224">
        <v>1747.872</v>
      </c>
      <c r="AH57" s="224">
        <f t="shared" si="130"/>
        <v>5243.616</v>
      </c>
      <c r="AI57" s="230">
        <v>0.25704</v>
      </c>
      <c r="AJ57" s="231">
        <v>8500</v>
      </c>
      <c r="AK57" s="231">
        <f t="shared" si="130"/>
        <v>25500</v>
      </c>
      <c r="AL57" s="224">
        <v>2014.908</v>
      </c>
      <c r="AM57" s="224">
        <f t="shared" si="9"/>
        <v>6044.724</v>
      </c>
      <c r="AN57" s="230">
        <v>0.237048</v>
      </c>
      <c r="AO57" s="50">
        <v>10942.23</v>
      </c>
      <c r="AP57" s="50">
        <v>2268.87</v>
      </c>
      <c r="AQ57" s="208">
        <v>0</v>
      </c>
      <c r="AR57" s="208">
        <f t="shared" si="10"/>
        <v>2268.87</v>
      </c>
      <c r="AS57" s="235">
        <f t="shared" si="11"/>
        <v>0.536383823529412</v>
      </c>
      <c r="AT57" s="235">
        <f t="shared" si="12"/>
        <v>0.432691867596712</v>
      </c>
      <c r="AU57" s="235">
        <f t="shared" si="13"/>
        <v>0.429107058823529</v>
      </c>
      <c r="AV57" s="235">
        <f t="shared" si="14"/>
        <v>0.375347162252569</v>
      </c>
      <c r="AW57" s="223"/>
      <c r="AX57" s="223"/>
      <c r="AY57" s="223">
        <f t="shared" si="15"/>
        <v>0</v>
      </c>
      <c r="AZ57" s="238">
        <f t="shared" si="16"/>
        <v>0</v>
      </c>
    </row>
    <row r="58" s="10" customFormat="1" hidden="1" spans="1:52">
      <c r="A58" s="24">
        <v>56</v>
      </c>
      <c r="B58" s="24">
        <v>573</v>
      </c>
      <c r="C58" s="71" t="s">
        <v>111</v>
      </c>
      <c r="D58" s="24" t="s">
        <v>42</v>
      </c>
      <c r="E58" s="27" t="s">
        <v>46</v>
      </c>
      <c r="F58" s="27">
        <v>2</v>
      </c>
      <c r="G58" s="28">
        <v>420</v>
      </c>
      <c r="H58" s="28"/>
      <c r="I58" s="200">
        <v>9000</v>
      </c>
      <c r="J58" s="200">
        <f t="shared" ref="J58:O58" si="131">I58*3</f>
        <v>27000</v>
      </c>
      <c r="K58" s="201">
        <v>0.200232</v>
      </c>
      <c r="L58" s="202">
        <v>1802.088</v>
      </c>
      <c r="M58" s="202">
        <f t="shared" si="131"/>
        <v>5406.264</v>
      </c>
      <c r="N58" s="200">
        <v>10350</v>
      </c>
      <c r="O58" s="200">
        <f t="shared" si="131"/>
        <v>31050</v>
      </c>
      <c r="P58" s="201">
        <v>0.180765</v>
      </c>
      <c r="Q58" s="202">
        <v>1870.91775</v>
      </c>
      <c r="R58" s="202">
        <f t="shared" si="1"/>
        <v>5612.75325</v>
      </c>
      <c r="S58" s="208">
        <v>27038.48</v>
      </c>
      <c r="T58" s="50">
        <v>7615.29</v>
      </c>
      <c r="U58" s="151">
        <v>0</v>
      </c>
      <c r="V58" s="209">
        <f t="shared" si="2"/>
        <v>7615.29</v>
      </c>
      <c r="W58" s="210">
        <f t="shared" si="3"/>
        <v>1.00142518518519</v>
      </c>
      <c r="X58" s="210">
        <f t="shared" si="4"/>
        <v>1.40860490719654</v>
      </c>
      <c r="Y58" s="212">
        <f t="shared" si="5"/>
        <v>0.870804508856683</v>
      </c>
      <c r="Z58" s="212">
        <f t="shared" si="6"/>
        <v>1.35678332198195</v>
      </c>
      <c r="AA58" s="222">
        <f>(V58-M58)*0.2</f>
        <v>441.8052</v>
      </c>
      <c r="AB58" s="223">
        <v>8</v>
      </c>
      <c r="AC58" s="223">
        <v>2</v>
      </c>
      <c r="AD58" s="223"/>
      <c r="AE58" s="224">
        <v>6500</v>
      </c>
      <c r="AF58" s="224">
        <f t="shared" ref="AF58:AK58" si="132">AE58*3</f>
        <v>19500</v>
      </c>
      <c r="AG58" s="224">
        <v>1626.885</v>
      </c>
      <c r="AH58" s="224">
        <f t="shared" si="132"/>
        <v>4880.655</v>
      </c>
      <c r="AI58" s="230">
        <v>0.25029</v>
      </c>
      <c r="AJ58" s="231">
        <v>8125</v>
      </c>
      <c r="AK58" s="231">
        <f t="shared" si="132"/>
        <v>24375</v>
      </c>
      <c r="AL58" s="224">
        <v>1875.436875</v>
      </c>
      <c r="AM58" s="224">
        <f t="shared" si="9"/>
        <v>5626.310625</v>
      </c>
      <c r="AN58" s="230">
        <v>0.230823</v>
      </c>
      <c r="AO58" s="50">
        <v>18480.3</v>
      </c>
      <c r="AP58" s="50">
        <v>4729.92</v>
      </c>
      <c r="AQ58" s="208">
        <v>-234</v>
      </c>
      <c r="AR58" s="208">
        <f t="shared" si="10"/>
        <v>4963.92</v>
      </c>
      <c r="AS58" s="235">
        <f t="shared" si="11"/>
        <v>0.947707692307692</v>
      </c>
      <c r="AT58" s="234">
        <f t="shared" si="12"/>
        <v>1.01706021015622</v>
      </c>
      <c r="AU58" s="235">
        <f t="shared" si="13"/>
        <v>0.758166153846154</v>
      </c>
      <c r="AV58" s="235">
        <f t="shared" si="14"/>
        <v>0.88226909796684</v>
      </c>
      <c r="AW58" s="223"/>
      <c r="AX58" s="223"/>
      <c r="AY58" s="223">
        <f t="shared" si="15"/>
        <v>0</v>
      </c>
      <c r="AZ58" s="238">
        <f t="shared" si="16"/>
        <v>441.8052</v>
      </c>
    </row>
    <row r="59" s="10" customFormat="1" hidden="1" spans="1:52">
      <c r="A59" s="24">
        <v>57</v>
      </c>
      <c r="B59" s="24">
        <v>578</v>
      </c>
      <c r="C59" s="71" t="s">
        <v>112</v>
      </c>
      <c r="D59" s="24" t="s">
        <v>45</v>
      </c>
      <c r="E59" s="27" t="s">
        <v>49</v>
      </c>
      <c r="F59" s="27">
        <v>3</v>
      </c>
      <c r="G59" s="28">
        <v>630</v>
      </c>
      <c r="H59" s="28"/>
      <c r="I59" s="200">
        <v>20000</v>
      </c>
      <c r="J59" s="200">
        <f t="shared" ref="J59:O59" si="133">I59*3</f>
        <v>60000</v>
      </c>
      <c r="K59" s="201">
        <v>0.232848</v>
      </c>
      <c r="L59" s="202">
        <v>4656.96</v>
      </c>
      <c r="M59" s="202">
        <f t="shared" si="133"/>
        <v>13970.88</v>
      </c>
      <c r="N59" s="200">
        <v>23000</v>
      </c>
      <c r="O59" s="200">
        <f t="shared" si="133"/>
        <v>69000</v>
      </c>
      <c r="P59" s="201">
        <v>0.21021</v>
      </c>
      <c r="Q59" s="202">
        <v>4834.83</v>
      </c>
      <c r="R59" s="202">
        <f t="shared" si="1"/>
        <v>14504.49</v>
      </c>
      <c r="S59" s="208">
        <v>59740.65</v>
      </c>
      <c r="T59" s="50">
        <v>12701.83</v>
      </c>
      <c r="U59" s="151">
        <v>-1275.59</v>
      </c>
      <c r="V59" s="209">
        <f t="shared" si="2"/>
        <v>13977.42</v>
      </c>
      <c r="W59" s="212">
        <f t="shared" si="3"/>
        <v>0.9956775</v>
      </c>
      <c r="X59" s="211">
        <f t="shared" si="4"/>
        <v>1.00046811653955</v>
      </c>
      <c r="Y59" s="212">
        <f t="shared" si="5"/>
        <v>0.86580652173913</v>
      </c>
      <c r="Z59" s="212">
        <f t="shared" si="6"/>
        <v>0.96366159720197</v>
      </c>
      <c r="AA59" s="222"/>
      <c r="AB59" s="223">
        <v>12</v>
      </c>
      <c r="AC59" s="223">
        <v>18</v>
      </c>
      <c r="AD59" s="225">
        <f>(AC59-AB59)*2</f>
        <v>12</v>
      </c>
      <c r="AE59" s="224">
        <v>11374.467</v>
      </c>
      <c r="AF59" s="224">
        <f t="shared" ref="AF59:AK59" si="134">AE59*3</f>
        <v>34123.401</v>
      </c>
      <c r="AG59" s="224">
        <v>3310.65236502</v>
      </c>
      <c r="AH59" s="224">
        <f t="shared" si="134"/>
        <v>9931.95709506</v>
      </c>
      <c r="AI59" s="230">
        <v>0.29106</v>
      </c>
      <c r="AJ59" s="231">
        <v>14218.08375</v>
      </c>
      <c r="AK59" s="231">
        <f t="shared" si="134"/>
        <v>42654.25125</v>
      </c>
      <c r="AL59" s="224">
        <v>3816.4464763425</v>
      </c>
      <c r="AM59" s="224">
        <f t="shared" si="9"/>
        <v>11449.3394290275</v>
      </c>
      <c r="AN59" s="230">
        <v>0.268422</v>
      </c>
      <c r="AO59" s="50">
        <v>48094.08</v>
      </c>
      <c r="AP59" s="50">
        <v>7291.13</v>
      </c>
      <c r="AQ59" s="208">
        <v>-1967.6</v>
      </c>
      <c r="AR59" s="208">
        <f t="shared" si="10"/>
        <v>9258.73</v>
      </c>
      <c r="AS59" s="234">
        <f t="shared" si="11"/>
        <v>1.40941637089457</v>
      </c>
      <c r="AT59" s="235">
        <f t="shared" si="12"/>
        <v>0.932216068936217</v>
      </c>
      <c r="AU59" s="234">
        <f t="shared" si="13"/>
        <v>1.12753309671565</v>
      </c>
      <c r="AV59" s="235">
        <f t="shared" si="14"/>
        <v>0.808669361004911</v>
      </c>
      <c r="AW59" s="223"/>
      <c r="AX59" s="223"/>
      <c r="AY59" s="223">
        <f t="shared" si="15"/>
        <v>0</v>
      </c>
      <c r="AZ59" s="238">
        <f t="shared" si="16"/>
        <v>0</v>
      </c>
    </row>
    <row r="60" s="10" customFormat="1" hidden="1" spans="1:52">
      <c r="A60" s="24">
        <v>58</v>
      </c>
      <c r="B60" s="24">
        <v>587</v>
      </c>
      <c r="C60" s="71" t="s">
        <v>113</v>
      </c>
      <c r="D60" s="24" t="s">
        <v>56</v>
      </c>
      <c r="E60" s="27" t="s">
        <v>43</v>
      </c>
      <c r="F60" s="27">
        <v>2</v>
      </c>
      <c r="G60" s="28">
        <v>420</v>
      </c>
      <c r="H60" s="28"/>
      <c r="I60" s="200">
        <v>13000</v>
      </c>
      <c r="J60" s="200">
        <f t="shared" ref="J60:O60" si="135">I60*3</f>
        <v>39000</v>
      </c>
      <c r="K60" s="201">
        <v>0.208584</v>
      </c>
      <c r="L60" s="202">
        <v>2711.592</v>
      </c>
      <c r="M60" s="202">
        <f t="shared" si="135"/>
        <v>8134.776</v>
      </c>
      <c r="N60" s="200">
        <v>14950</v>
      </c>
      <c r="O60" s="200">
        <f t="shared" si="135"/>
        <v>44850</v>
      </c>
      <c r="P60" s="201">
        <v>0.188305</v>
      </c>
      <c r="Q60" s="202">
        <v>2815.15975</v>
      </c>
      <c r="R60" s="202">
        <f t="shared" si="1"/>
        <v>8445.47925</v>
      </c>
      <c r="S60" s="208">
        <v>38332.59</v>
      </c>
      <c r="T60" s="50">
        <v>6771.87</v>
      </c>
      <c r="U60" s="151">
        <v>-506.8</v>
      </c>
      <c r="V60" s="209">
        <f t="shared" si="2"/>
        <v>7278.67</v>
      </c>
      <c r="W60" s="212">
        <f t="shared" si="3"/>
        <v>0.982886923076923</v>
      </c>
      <c r="X60" s="211">
        <f t="shared" si="4"/>
        <v>0.894759732781825</v>
      </c>
      <c r="Y60" s="212">
        <f t="shared" si="5"/>
        <v>0.854684280936455</v>
      </c>
      <c r="Z60" s="212">
        <f t="shared" si="6"/>
        <v>0.861842150639349</v>
      </c>
      <c r="AA60" s="222"/>
      <c r="AB60" s="223">
        <v>12</v>
      </c>
      <c r="AC60" s="223">
        <v>2</v>
      </c>
      <c r="AD60" s="223"/>
      <c r="AE60" s="224">
        <v>8840</v>
      </c>
      <c r="AF60" s="224">
        <f t="shared" ref="AF60:AK60" si="136">AE60*3</f>
        <v>26520</v>
      </c>
      <c r="AG60" s="224">
        <v>2304.8532</v>
      </c>
      <c r="AH60" s="224">
        <f t="shared" si="136"/>
        <v>6914.5596</v>
      </c>
      <c r="AI60" s="230">
        <v>0.26073</v>
      </c>
      <c r="AJ60" s="231">
        <v>11050</v>
      </c>
      <c r="AK60" s="231">
        <f t="shared" si="136"/>
        <v>33150</v>
      </c>
      <c r="AL60" s="224">
        <v>2656.98355</v>
      </c>
      <c r="AM60" s="224">
        <f t="shared" si="9"/>
        <v>7970.95065</v>
      </c>
      <c r="AN60" s="230">
        <v>0.240451</v>
      </c>
      <c r="AO60" s="50">
        <v>19791.52</v>
      </c>
      <c r="AP60" s="50">
        <v>4273.38</v>
      </c>
      <c r="AQ60" s="208">
        <v>0</v>
      </c>
      <c r="AR60" s="208">
        <f t="shared" si="10"/>
        <v>4273.38</v>
      </c>
      <c r="AS60" s="235">
        <f t="shared" si="11"/>
        <v>0.746286576168929</v>
      </c>
      <c r="AT60" s="235">
        <f t="shared" si="12"/>
        <v>0.618026345452283</v>
      </c>
      <c r="AU60" s="235">
        <f t="shared" si="13"/>
        <v>0.597029260935143</v>
      </c>
      <c r="AV60" s="235">
        <f t="shared" si="14"/>
        <v>0.536119239428486</v>
      </c>
      <c r="AW60" s="223"/>
      <c r="AX60" s="223"/>
      <c r="AY60" s="223">
        <f t="shared" si="15"/>
        <v>0</v>
      </c>
      <c r="AZ60" s="238">
        <f t="shared" si="16"/>
        <v>0</v>
      </c>
    </row>
    <row r="61" s="10" customFormat="1" hidden="1" spans="1:52">
      <c r="A61" s="24">
        <v>59</v>
      </c>
      <c r="B61" s="24">
        <v>104429</v>
      </c>
      <c r="C61" s="71" t="s">
        <v>114</v>
      </c>
      <c r="D61" s="24" t="s">
        <v>52</v>
      </c>
      <c r="E61" s="27" t="s">
        <v>46</v>
      </c>
      <c r="F61" s="27">
        <v>2</v>
      </c>
      <c r="G61" s="28">
        <v>420</v>
      </c>
      <c r="H61" s="28"/>
      <c r="I61" s="200">
        <v>7000</v>
      </c>
      <c r="J61" s="200">
        <f t="shared" ref="J61:O61" si="137">I61*3</f>
        <v>21000</v>
      </c>
      <c r="K61" s="201">
        <v>0.164088</v>
      </c>
      <c r="L61" s="202">
        <v>1148.616</v>
      </c>
      <c r="M61" s="202">
        <f t="shared" si="137"/>
        <v>3445.848</v>
      </c>
      <c r="N61" s="200">
        <v>8050</v>
      </c>
      <c r="O61" s="200">
        <f t="shared" si="137"/>
        <v>24150</v>
      </c>
      <c r="P61" s="201">
        <v>0.148135</v>
      </c>
      <c r="Q61" s="202">
        <v>1192.48675</v>
      </c>
      <c r="R61" s="202">
        <f t="shared" si="1"/>
        <v>3577.46025</v>
      </c>
      <c r="S61" s="208">
        <v>20470.27</v>
      </c>
      <c r="T61" s="50">
        <v>2655.65</v>
      </c>
      <c r="U61" s="151">
        <v>-201.98</v>
      </c>
      <c r="V61" s="209">
        <f t="shared" si="2"/>
        <v>2857.63</v>
      </c>
      <c r="W61" s="212">
        <f t="shared" si="3"/>
        <v>0.974774761904762</v>
      </c>
      <c r="X61" s="211">
        <f t="shared" si="4"/>
        <v>0.829296591143893</v>
      </c>
      <c r="Y61" s="212">
        <f t="shared" si="5"/>
        <v>0.847630227743271</v>
      </c>
      <c r="Z61" s="212">
        <f t="shared" si="6"/>
        <v>0.79878735200482</v>
      </c>
      <c r="AA61" s="222"/>
      <c r="AB61" s="223">
        <v>8</v>
      </c>
      <c r="AC61" s="223">
        <v>8</v>
      </c>
      <c r="AD61" s="223">
        <v>0</v>
      </c>
      <c r="AE61" s="224">
        <v>5032.95</v>
      </c>
      <c r="AF61" s="224">
        <f t="shared" ref="AF61:AK61" si="138">AE61*3</f>
        <v>15098.85</v>
      </c>
      <c r="AG61" s="224">
        <v>1032.3083745</v>
      </c>
      <c r="AH61" s="224">
        <f t="shared" si="138"/>
        <v>3096.9251235</v>
      </c>
      <c r="AI61" s="230">
        <v>0.20511</v>
      </c>
      <c r="AJ61" s="231">
        <v>6291.1875</v>
      </c>
      <c r="AK61" s="231">
        <f t="shared" si="138"/>
        <v>18873.5625</v>
      </c>
      <c r="AL61" s="224">
        <v>1190.0221539375</v>
      </c>
      <c r="AM61" s="224">
        <f t="shared" si="9"/>
        <v>3570.0664618125</v>
      </c>
      <c r="AN61" s="230">
        <v>0.189157</v>
      </c>
      <c r="AO61" s="50">
        <v>16551.06</v>
      </c>
      <c r="AP61" s="50">
        <v>3970.05</v>
      </c>
      <c r="AQ61" s="208">
        <v>0</v>
      </c>
      <c r="AR61" s="208">
        <f t="shared" si="10"/>
        <v>3970.05</v>
      </c>
      <c r="AS61" s="234">
        <f t="shared" si="11"/>
        <v>1.09618017266216</v>
      </c>
      <c r="AT61" s="234">
        <f t="shared" si="12"/>
        <v>1.28193283391793</v>
      </c>
      <c r="AU61" s="235">
        <f t="shared" si="13"/>
        <v>0.876944138129725</v>
      </c>
      <c r="AV61" s="234">
        <f t="shared" si="14"/>
        <v>1.11203812098905</v>
      </c>
      <c r="AW61" s="103">
        <v>300</v>
      </c>
      <c r="AX61" s="223"/>
      <c r="AY61" s="223">
        <f t="shared" si="15"/>
        <v>0</v>
      </c>
      <c r="AZ61" s="238">
        <f t="shared" si="16"/>
        <v>300</v>
      </c>
    </row>
    <row r="62" s="10" customFormat="1" hidden="1" spans="1:52">
      <c r="A62" s="24">
        <v>60</v>
      </c>
      <c r="B62" s="24">
        <v>104428</v>
      </c>
      <c r="C62" s="71" t="s">
        <v>115</v>
      </c>
      <c r="D62" s="24" t="s">
        <v>56</v>
      </c>
      <c r="E62" s="27" t="s">
        <v>43</v>
      </c>
      <c r="F62" s="27">
        <v>3</v>
      </c>
      <c r="G62" s="28">
        <v>630</v>
      </c>
      <c r="H62" s="28"/>
      <c r="I62" s="200">
        <v>13000</v>
      </c>
      <c r="J62" s="200">
        <f t="shared" ref="J62:O62" si="139">I62*3</f>
        <v>39000</v>
      </c>
      <c r="K62" s="201">
        <v>0.237312</v>
      </c>
      <c r="L62" s="202">
        <v>3085.056</v>
      </c>
      <c r="M62" s="202">
        <f t="shared" si="139"/>
        <v>9255.168</v>
      </c>
      <c r="N62" s="200">
        <v>14950</v>
      </c>
      <c r="O62" s="200">
        <f t="shared" si="139"/>
        <v>44850</v>
      </c>
      <c r="P62" s="201">
        <v>0.21424</v>
      </c>
      <c r="Q62" s="202">
        <v>3202.888</v>
      </c>
      <c r="R62" s="202">
        <f t="shared" si="1"/>
        <v>9608.664</v>
      </c>
      <c r="S62" s="208">
        <v>37766.81</v>
      </c>
      <c r="T62" s="50">
        <v>8890.81</v>
      </c>
      <c r="U62" s="151">
        <v>-449.6</v>
      </c>
      <c r="V62" s="209">
        <f t="shared" si="2"/>
        <v>9340.41</v>
      </c>
      <c r="W62" s="212">
        <f t="shared" si="3"/>
        <v>0.968379743589744</v>
      </c>
      <c r="X62" s="211">
        <f t="shared" si="4"/>
        <v>1.0092102055846</v>
      </c>
      <c r="Y62" s="212">
        <f t="shared" si="5"/>
        <v>0.842069342251951</v>
      </c>
      <c r="Z62" s="212">
        <f t="shared" si="6"/>
        <v>0.972082070930985</v>
      </c>
      <c r="AA62" s="222"/>
      <c r="AB62" s="223">
        <v>12</v>
      </c>
      <c r="AC62" s="223">
        <v>14</v>
      </c>
      <c r="AD62" s="225">
        <f>(AC62-AB62)*2</f>
        <v>4</v>
      </c>
      <c r="AE62" s="224">
        <v>8840</v>
      </c>
      <c r="AF62" s="224">
        <f t="shared" ref="AF62:AK62" si="140">AE62*3</f>
        <v>26520</v>
      </c>
      <c r="AG62" s="224">
        <v>2622.2976</v>
      </c>
      <c r="AH62" s="224">
        <f t="shared" si="140"/>
        <v>7866.8928</v>
      </c>
      <c r="AI62" s="230">
        <v>0.29664</v>
      </c>
      <c r="AJ62" s="231">
        <v>11050</v>
      </c>
      <c r="AK62" s="231">
        <f t="shared" si="140"/>
        <v>33150</v>
      </c>
      <c r="AL62" s="224">
        <v>3022.9264</v>
      </c>
      <c r="AM62" s="224">
        <f t="shared" si="9"/>
        <v>9068.7792</v>
      </c>
      <c r="AN62" s="230">
        <v>0.273568</v>
      </c>
      <c r="AO62" s="50">
        <v>18687.05</v>
      </c>
      <c r="AP62" s="50">
        <v>4963.38</v>
      </c>
      <c r="AQ62" s="208">
        <v>-53.59</v>
      </c>
      <c r="AR62" s="208">
        <f t="shared" si="10"/>
        <v>5016.97</v>
      </c>
      <c r="AS62" s="235">
        <f t="shared" si="11"/>
        <v>0.704639894419306</v>
      </c>
      <c r="AT62" s="235">
        <f t="shared" si="12"/>
        <v>0.637732091633434</v>
      </c>
      <c r="AU62" s="235">
        <f t="shared" si="13"/>
        <v>0.563711915535445</v>
      </c>
      <c r="AV62" s="235">
        <f t="shared" si="14"/>
        <v>0.553213380694063</v>
      </c>
      <c r="AW62" s="223"/>
      <c r="AX62" s="223"/>
      <c r="AY62" s="223">
        <f t="shared" si="15"/>
        <v>0</v>
      </c>
      <c r="AZ62" s="238">
        <f t="shared" si="16"/>
        <v>0</v>
      </c>
    </row>
    <row r="63" s="10" customFormat="1" hidden="1" spans="1:52">
      <c r="A63" s="24">
        <v>61</v>
      </c>
      <c r="B63" s="24">
        <v>545</v>
      </c>
      <c r="C63" s="71" t="s">
        <v>116</v>
      </c>
      <c r="D63" s="24" t="s">
        <v>42</v>
      </c>
      <c r="E63" s="27" t="s">
        <v>53</v>
      </c>
      <c r="F63" s="27">
        <v>2</v>
      </c>
      <c r="G63" s="28">
        <v>420</v>
      </c>
      <c r="H63" s="28"/>
      <c r="I63" s="200">
        <v>6000</v>
      </c>
      <c r="J63" s="200">
        <f t="shared" ref="J63:O63" si="141">I63*3</f>
        <v>18000</v>
      </c>
      <c r="K63" s="201">
        <v>0.210816</v>
      </c>
      <c r="L63" s="202">
        <v>1264.896</v>
      </c>
      <c r="M63" s="202">
        <f t="shared" si="141"/>
        <v>3794.688</v>
      </c>
      <c r="N63" s="200">
        <v>6900</v>
      </c>
      <c r="O63" s="200">
        <f t="shared" si="141"/>
        <v>20700</v>
      </c>
      <c r="P63" s="201">
        <v>0.19032</v>
      </c>
      <c r="Q63" s="202">
        <v>1313.208</v>
      </c>
      <c r="R63" s="202">
        <f t="shared" si="1"/>
        <v>3939.624</v>
      </c>
      <c r="S63" s="208">
        <v>16909.68</v>
      </c>
      <c r="T63" s="50">
        <v>2347.34</v>
      </c>
      <c r="U63" s="151">
        <v>-721.6</v>
      </c>
      <c r="V63" s="209">
        <f t="shared" si="2"/>
        <v>3068.94</v>
      </c>
      <c r="W63" s="212">
        <f t="shared" si="3"/>
        <v>0.939426666666667</v>
      </c>
      <c r="X63" s="211">
        <f t="shared" si="4"/>
        <v>0.808746331714228</v>
      </c>
      <c r="Y63" s="212">
        <f t="shared" si="5"/>
        <v>0.816892753623188</v>
      </c>
      <c r="Z63" s="212">
        <f t="shared" si="6"/>
        <v>0.77899312218628</v>
      </c>
      <c r="AA63" s="222"/>
      <c r="AB63" s="223">
        <v>6</v>
      </c>
      <c r="AC63" s="223">
        <v>0</v>
      </c>
      <c r="AD63" s="223"/>
      <c r="AE63" s="224">
        <v>4080</v>
      </c>
      <c r="AF63" s="224">
        <f t="shared" ref="AF63:AK63" si="142">AE63*3</f>
        <v>12240</v>
      </c>
      <c r="AG63" s="224">
        <v>1075.1616</v>
      </c>
      <c r="AH63" s="224">
        <f t="shared" si="142"/>
        <v>3225.4848</v>
      </c>
      <c r="AI63" s="230">
        <v>0.26352</v>
      </c>
      <c r="AJ63" s="231">
        <v>5100</v>
      </c>
      <c r="AK63" s="231">
        <f t="shared" si="142"/>
        <v>15300</v>
      </c>
      <c r="AL63" s="224">
        <v>1239.4224</v>
      </c>
      <c r="AM63" s="224">
        <f t="shared" si="9"/>
        <v>3718.2672</v>
      </c>
      <c r="AN63" s="230">
        <v>0.243024</v>
      </c>
      <c r="AO63" s="50">
        <v>12189.93</v>
      </c>
      <c r="AP63" s="50">
        <v>2982.69</v>
      </c>
      <c r="AQ63" s="208">
        <v>-348.4</v>
      </c>
      <c r="AR63" s="208">
        <f t="shared" si="10"/>
        <v>3331.09</v>
      </c>
      <c r="AS63" s="235">
        <f t="shared" si="11"/>
        <v>0.99590931372549</v>
      </c>
      <c r="AT63" s="234">
        <f t="shared" si="12"/>
        <v>1.03274087665829</v>
      </c>
      <c r="AU63" s="235">
        <f t="shared" si="13"/>
        <v>0.796727450980392</v>
      </c>
      <c r="AV63" s="235">
        <f t="shared" si="14"/>
        <v>0.895871603848158</v>
      </c>
      <c r="AW63" s="223"/>
      <c r="AX63" s="223"/>
      <c r="AY63" s="223">
        <f t="shared" si="15"/>
        <v>0</v>
      </c>
      <c r="AZ63" s="238">
        <f t="shared" si="16"/>
        <v>0</v>
      </c>
    </row>
    <row r="64" s="10" customFormat="1" hidden="1" spans="1:52">
      <c r="A64" s="24">
        <v>62</v>
      </c>
      <c r="B64" s="24">
        <v>572</v>
      </c>
      <c r="C64" s="71" t="s">
        <v>117</v>
      </c>
      <c r="D64" s="24" t="s">
        <v>45</v>
      </c>
      <c r="E64" s="27" t="s">
        <v>49</v>
      </c>
      <c r="F64" s="28">
        <v>2</v>
      </c>
      <c r="G64" s="28">
        <v>420</v>
      </c>
      <c r="H64" s="28"/>
      <c r="I64" s="200">
        <v>13000</v>
      </c>
      <c r="J64" s="200">
        <f t="shared" ref="J64:O64" si="143">I64*3</f>
        <v>39000</v>
      </c>
      <c r="K64" s="201">
        <v>0.199224</v>
      </c>
      <c r="L64" s="202">
        <v>2589.912</v>
      </c>
      <c r="M64" s="202">
        <f t="shared" si="143"/>
        <v>7769.736</v>
      </c>
      <c r="N64" s="200">
        <v>14950</v>
      </c>
      <c r="O64" s="200">
        <f t="shared" si="143"/>
        <v>44850</v>
      </c>
      <c r="P64" s="201">
        <v>0.179855</v>
      </c>
      <c r="Q64" s="202">
        <v>2688.83225</v>
      </c>
      <c r="R64" s="202">
        <f t="shared" si="1"/>
        <v>8066.49675</v>
      </c>
      <c r="S64" s="208">
        <v>36295.69</v>
      </c>
      <c r="T64" s="50">
        <v>8926.42</v>
      </c>
      <c r="U64" s="151">
        <v>-242</v>
      </c>
      <c r="V64" s="209">
        <f t="shared" si="2"/>
        <v>9168.42</v>
      </c>
      <c r="W64" s="212">
        <f t="shared" si="3"/>
        <v>0.930658717948718</v>
      </c>
      <c r="X64" s="211">
        <f t="shared" si="4"/>
        <v>1.18001692721606</v>
      </c>
      <c r="Y64" s="212">
        <f t="shared" si="5"/>
        <v>0.80926845039019</v>
      </c>
      <c r="Z64" s="212">
        <f t="shared" si="6"/>
        <v>1.13660493323821</v>
      </c>
      <c r="AA64" s="222"/>
      <c r="AB64" s="223">
        <v>12</v>
      </c>
      <c r="AC64" s="223">
        <v>6</v>
      </c>
      <c r="AD64" s="223"/>
      <c r="AE64" s="224">
        <v>8840</v>
      </c>
      <c r="AF64" s="224">
        <f t="shared" ref="AF64:AK64" si="144">AE64*3</f>
        <v>26520</v>
      </c>
      <c r="AG64" s="224">
        <v>2201.4252</v>
      </c>
      <c r="AH64" s="224">
        <f t="shared" si="144"/>
        <v>6604.2756</v>
      </c>
      <c r="AI64" s="230">
        <v>0.24903</v>
      </c>
      <c r="AJ64" s="231">
        <v>11050</v>
      </c>
      <c r="AK64" s="231">
        <f t="shared" si="144"/>
        <v>33150</v>
      </c>
      <c r="AL64" s="224">
        <v>2537.75405</v>
      </c>
      <c r="AM64" s="224">
        <f t="shared" si="9"/>
        <v>7613.26215</v>
      </c>
      <c r="AN64" s="230">
        <v>0.229661</v>
      </c>
      <c r="AO64" s="50">
        <v>23239.26</v>
      </c>
      <c r="AP64" s="50">
        <v>5238.5</v>
      </c>
      <c r="AQ64" s="208">
        <v>-212.4</v>
      </c>
      <c r="AR64" s="208">
        <f t="shared" si="10"/>
        <v>5450.9</v>
      </c>
      <c r="AS64" s="235">
        <f t="shared" si="11"/>
        <v>0.87629185520362</v>
      </c>
      <c r="AT64" s="235">
        <f t="shared" si="12"/>
        <v>0.825359256660942</v>
      </c>
      <c r="AU64" s="235">
        <f t="shared" si="13"/>
        <v>0.701033484162896</v>
      </c>
      <c r="AV64" s="235">
        <f t="shared" si="14"/>
        <v>0.715974294934793</v>
      </c>
      <c r="AW64" s="223"/>
      <c r="AX64" s="223"/>
      <c r="AY64" s="223">
        <f t="shared" si="15"/>
        <v>0</v>
      </c>
      <c r="AZ64" s="238">
        <f t="shared" si="16"/>
        <v>0</v>
      </c>
    </row>
    <row r="65" s="10" customFormat="1" hidden="1" spans="1:52">
      <c r="A65" s="24">
        <v>63</v>
      </c>
      <c r="B65" s="24">
        <v>379</v>
      </c>
      <c r="C65" s="71" t="s">
        <v>118</v>
      </c>
      <c r="D65" s="24" t="s">
        <v>52</v>
      </c>
      <c r="E65" s="27" t="s">
        <v>58</v>
      </c>
      <c r="F65" s="27">
        <v>3</v>
      </c>
      <c r="G65" s="28">
        <v>630</v>
      </c>
      <c r="H65" s="28"/>
      <c r="I65" s="200">
        <v>20000</v>
      </c>
      <c r="J65" s="200">
        <f t="shared" ref="J65:O65" si="145">I65*3</f>
        <v>60000</v>
      </c>
      <c r="K65" s="201">
        <v>0.199368</v>
      </c>
      <c r="L65" s="202">
        <v>3987.36</v>
      </c>
      <c r="M65" s="202">
        <f t="shared" si="145"/>
        <v>11962.08</v>
      </c>
      <c r="N65" s="200">
        <v>23000</v>
      </c>
      <c r="O65" s="200">
        <f t="shared" si="145"/>
        <v>69000</v>
      </c>
      <c r="P65" s="201">
        <v>0.179985</v>
      </c>
      <c r="Q65" s="202">
        <v>4139.655</v>
      </c>
      <c r="R65" s="202">
        <f t="shared" si="1"/>
        <v>12418.965</v>
      </c>
      <c r="S65" s="208">
        <v>54924.02</v>
      </c>
      <c r="T65" s="50">
        <v>11995.33</v>
      </c>
      <c r="U65" s="151">
        <v>-766.39</v>
      </c>
      <c r="V65" s="209">
        <f t="shared" si="2"/>
        <v>12761.72</v>
      </c>
      <c r="W65" s="212">
        <f t="shared" si="3"/>
        <v>0.915400333333333</v>
      </c>
      <c r="X65" s="211">
        <f t="shared" si="4"/>
        <v>1.06684790604978</v>
      </c>
      <c r="Y65" s="212">
        <f t="shared" si="5"/>
        <v>0.796000289855072</v>
      </c>
      <c r="Z65" s="212">
        <f t="shared" si="6"/>
        <v>1.02759932087738</v>
      </c>
      <c r="AA65" s="222"/>
      <c r="AB65" s="223">
        <v>18</v>
      </c>
      <c r="AC65" s="223">
        <v>6</v>
      </c>
      <c r="AD65" s="223"/>
      <c r="AE65" s="224">
        <v>11520.2935</v>
      </c>
      <c r="AF65" s="224">
        <f t="shared" ref="AF65:AK65" si="146">AE65*3</f>
        <v>34560.8805</v>
      </c>
      <c r="AG65" s="224">
        <v>2870.972343135</v>
      </c>
      <c r="AH65" s="224">
        <f t="shared" si="146"/>
        <v>8612.917029405</v>
      </c>
      <c r="AI65" s="230">
        <v>0.24921</v>
      </c>
      <c r="AJ65" s="231">
        <v>14400.366875</v>
      </c>
      <c r="AK65" s="231">
        <f t="shared" si="146"/>
        <v>43201.100625</v>
      </c>
      <c r="AL65" s="224">
        <v>3309.59311778062</v>
      </c>
      <c r="AM65" s="224">
        <f t="shared" si="9"/>
        <v>9928.77935334186</v>
      </c>
      <c r="AN65" s="230">
        <v>0.229827</v>
      </c>
      <c r="AO65" s="50">
        <v>57517.68</v>
      </c>
      <c r="AP65" s="50">
        <v>11854.35</v>
      </c>
      <c r="AQ65" s="208">
        <v>-356</v>
      </c>
      <c r="AR65" s="208">
        <f t="shared" si="10"/>
        <v>12210.35</v>
      </c>
      <c r="AS65" s="234">
        <f t="shared" si="11"/>
        <v>1.66424232160405</v>
      </c>
      <c r="AT65" s="234">
        <f t="shared" si="12"/>
        <v>1.41767881407811</v>
      </c>
      <c r="AU65" s="234">
        <f t="shared" si="13"/>
        <v>1.33139385728324</v>
      </c>
      <c r="AV65" s="234">
        <f t="shared" si="14"/>
        <v>1.22979367004366</v>
      </c>
      <c r="AW65" s="103">
        <v>500</v>
      </c>
      <c r="AX65" s="241">
        <f>(AR65-AH65)*0.1</f>
        <v>359.7432970595</v>
      </c>
      <c r="AY65" s="223">
        <f t="shared" si="15"/>
        <v>0</v>
      </c>
      <c r="AZ65" s="238">
        <f t="shared" si="16"/>
        <v>859.7432970595</v>
      </c>
    </row>
    <row r="66" s="10" customFormat="1" hidden="1" spans="1:52">
      <c r="A66" s="24">
        <v>64</v>
      </c>
      <c r="B66" s="24">
        <v>113833</v>
      </c>
      <c r="C66" s="71" t="s">
        <v>119</v>
      </c>
      <c r="D66" s="24" t="s">
        <v>52</v>
      </c>
      <c r="E66" s="27" t="s">
        <v>53</v>
      </c>
      <c r="F66" s="27">
        <v>2</v>
      </c>
      <c r="G66" s="28">
        <v>420</v>
      </c>
      <c r="H66" s="28"/>
      <c r="I66" s="200">
        <v>7000</v>
      </c>
      <c r="J66" s="200">
        <f t="shared" ref="J66:O66" si="147">I66*3</f>
        <v>21000</v>
      </c>
      <c r="K66" s="201">
        <v>0.256248</v>
      </c>
      <c r="L66" s="202">
        <v>1793.736</v>
      </c>
      <c r="M66" s="202">
        <f t="shared" si="147"/>
        <v>5381.208</v>
      </c>
      <c r="N66" s="200">
        <v>8050</v>
      </c>
      <c r="O66" s="200">
        <f t="shared" si="147"/>
        <v>24150</v>
      </c>
      <c r="P66" s="201">
        <v>0.231335</v>
      </c>
      <c r="Q66" s="202">
        <v>1862.24675</v>
      </c>
      <c r="R66" s="202">
        <f t="shared" si="1"/>
        <v>5586.74025</v>
      </c>
      <c r="S66" s="208">
        <v>19205.47</v>
      </c>
      <c r="T66" s="50">
        <v>4556.92</v>
      </c>
      <c r="U66" s="151">
        <v>-273.6</v>
      </c>
      <c r="V66" s="209">
        <f t="shared" si="2"/>
        <v>4830.52</v>
      </c>
      <c r="W66" s="212">
        <f t="shared" si="3"/>
        <v>0.914546190476191</v>
      </c>
      <c r="X66" s="211">
        <f t="shared" si="4"/>
        <v>0.897664613596055</v>
      </c>
      <c r="Y66" s="212">
        <f t="shared" si="5"/>
        <v>0.795257556935818</v>
      </c>
      <c r="Z66" s="212">
        <f t="shared" si="6"/>
        <v>0.864640162928642</v>
      </c>
      <c r="AA66" s="222"/>
      <c r="AB66" s="223">
        <v>6</v>
      </c>
      <c r="AC66" s="223">
        <v>6</v>
      </c>
      <c r="AD66" s="225">
        <f>(AC66-AB66)*2</f>
        <v>0</v>
      </c>
      <c r="AE66" s="224">
        <v>4760</v>
      </c>
      <c r="AF66" s="224">
        <f t="shared" ref="AF66:AK66" si="148">AE66*3</f>
        <v>14280</v>
      </c>
      <c r="AG66" s="224">
        <v>1524.6756</v>
      </c>
      <c r="AH66" s="224">
        <f t="shared" si="148"/>
        <v>4574.0268</v>
      </c>
      <c r="AI66" s="230">
        <v>0.32031</v>
      </c>
      <c r="AJ66" s="231">
        <v>5950</v>
      </c>
      <c r="AK66" s="231">
        <f t="shared" si="148"/>
        <v>17850</v>
      </c>
      <c r="AL66" s="224">
        <v>1757.61215</v>
      </c>
      <c r="AM66" s="224">
        <f t="shared" si="9"/>
        <v>5272.83645</v>
      </c>
      <c r="AN66" s="230">
        <v>0.295397</v>
      </c>
      <c r="AO66" s="50">
        <v>16834.28</v>
      </c>
      <c r="AP66" s="50">
        <v>3048.03</v>
      </c>
      <c r="AQ66" s="208">
        <v>-485.2</v>
      </c>
      <c r="AR66" s="208">
        <f t="shared" si="10"/>
        <v>3533.23</v>
      </c>
      <c r="AS66" s="234">
        <f t="shared" si="11"/>
        <v>1.17887114845938</v>
      </c>
      <c r="AT66" s="235">
        <f t="shared" si="12"/>
        <v>0.772455028029132</v>
      </c>
      <c r="AU66" s="235">
        <f t="shared" si="13"/>
        <v>0.943096918767507</v>
      </c>
      <c r="AV66" s="235">
        <f t="shared" si="14"/>
        <v>0.67008147009756</v>
      </c>
      <c r="AW66" s="223"/>
      <c r="AX66" s="223"/>
      <c r="AY66" s="223">
        <f t="shared" si="15"/>
        <v>0</v>
      </c>
      <c r="AZ66" s="238">
        <f t="shared" si="16"/>
        <v>0</v>
      </c>
    </row>
    <row r="67" s="10" customFormat="1" hidden="1" spans="1:52">
      <c r="A67" s="24">
        <v>65</v>
      </c>
      <c r="B67" s="24">
        <v>387</v>
      </c>
      <c r="C67" s="71" t="s">
        <v>120</v>
      </c>
      <c r="D67" s="24" t="s">
        <v>42</v>
      </c>
      <c r="E67" s="27" t="s">
        <v>49</v>
      </c>
      <c r="F67" s="27">
        <v>3</v>
      </c>
      <c r="G67" s="28">
        <v>630</v>
      </c>
      <c r="H67" s="28"/>
      <c r="I67" s="200">
        <v>19000</v>
      </c>
      <c r="J67" s="200">
        <f t="shared" ref="J67:O67" si="149">I67*3</f>
        <v>57000</v>
      </c>
      <c r="K67" s="201">
        <v>0.194832</v>
      </c>
      <c r="L67" s="202">
        <v>3701.808</v>
      </c>
      <c r="M67" s="202">
        <f t="shared" si="149"/>
        <v>11105.424</v>
      </c>
      <c r="N67" s="200">
        <v>21850</v>
      </c>
      <c r="O67" s="200">
        <f t="shared" si="149"/>
        <v>65550</v>
      </c>
      <c r="P67" s="201">
        <v>0.17589</v>
      </c>
      <c r="Q67" s="202">
        <v>3843.1965</v>
      </c>
      <c r="R67" s="202">
        <f t="shared" ref="R67:R130" si="150">Q67*3</f>
        <v>11529.5895</v>
      </c>
      <c r="S67" s="208">
        <v>52014.62</v>
      </c>
      <c r="T67" s="50">
        <v>13096.17</v>
      </c>
      <c r="U67" s="151">
        <v>-218</v>
      </c>
      <c r="V67" s="209">
        <f t="shared" ref="V67:V130" si="151">T67-U67</f>
        <v>13314.17</v>
      </c>
      <c r="W67" s="212">
        <f t="shared" ref="W67:W130" si="152">S67/J67</f>
        <v>0.912537192982456</v>
      </c>
      <c r="X67" s="211">
        <f t="shared" ref="X67:X130" si="153">V67/M67</f>
        <v>1.1988889393147</v>
      </c>
      <c r="Y67" s="212">
        <f t="shared" ref="Y67:Y130" si="154">S67/O67</f>
        <v>0.79351060259344</v>
      </c>
      <c r="Z67" s="212">
        <f t="shared" ref="Z67:Z130" si="155">V67/R67</f>
        <v>1.15478265726633</v>
      </c>
      <c r="AA67" s="222"/>
      <c r="AB67" s="223">
        <v>12</v>
      </c>
      <c r="AC67" s="223">
        <v>0</v>
      </c>
      <c r="AD67" s="223"/>
      <c r="AE67" s="224">
        <v>11666.12</v>
      </c>
      <c r="AF67" s="224">
        <f t="shared" ref="AF67:AK67" si="156">AE67*3</f>
        <v>34998.36</v>
      </c>
      <c r="AG67" s="224">
        <v>2841.1668648</v>
      </c>
      <c r="AH67" s="224">
        <f t="shared" si="156"/>
        <v>8523.5005944</v>
      </c>
      <c r="AI67" s="230">
        <v>0.24354</v>
      </c>
      <c r="AJ67" s="231">
        <v>14582.65</v>
      </c>
      <c r="AK67" s="231">
        <f t="shared" si="156"/>
        <v>43747.95</v>
      </c>
      <c r="AL67" s="224">
        <v>3275.2340247</v>
      </c>
      <c r="AM67" s="224">
        <f t="shared" ref="AM67:AM130" si="157">AL67*3</f>
        <v>9825.7020741</v>
      </c>
      <c r="AN67" s="230">
        <v>0.224598</v>
      </c>
      <c r="AO67" s="50">
        <v>34283.68</v>
      </c>
      <c r="AP67" s="50">
        <v>8085.19</v>
      </c>
      <c r="AQ67" s="208">
        <v>-49.6</v>
      </c>
      <c r="AR67" s="208">
        <f t="shared" ref="AR67:AR130" si="158">AP67-AQ67</f>
        <v>8134.79</v>
      </c>
      <c r="AS67" s="235">
        <f t="shared" ref="AS67:AS130" si="159">AO67/AF67</f>
        <v>0.979579614587655</v>
      </c>
      <c r="AT67" s="235">
        <f t="shared" ref="AT67:AT130" si="160">AR67/AH67</f>
        <v>0.954395428252168</v>
      </c>
      <c r="AU67" s="235">
        <f t="shared" ref="AU67:AU130" si="161">AO67/AK67</f>
        <v>0.783663691670124</v>
      </c>
      <c r="AV67" s="235">
        <f t="shared" ref="AV67:AV130" si="162">AR67/AM67</f>
        <v>0.827909287158507</v>
      </c>
      <c r="AW67" s="223"/>
      <c r="AX67" s="223"/>
      <c r="AY67" s="223">
        <f t="shared" ref="AY67:AY130" si="163">H67*50</f>
        <v>0</v>
      </c>
      <c r="AZ67" s="238">
        <f t="shared" ref="AZ67:AZ130" si="164">AA67+AW67+AX67+AY67</f>
        <v>0</v>
      </c>
    </row>
    <row r="68" s="10" customFormat="1" hidden="1" spans="1:52">
      <c r="A68" s="24">
        <v>66</v>
      </c>
      <c r="B68" s="24">
        <v>339</v>
      </c>
      <c r="C68" s="71" t="s">
        <v>121</v>
      </c>
      <c r="D68" s="24" t="s">
        <v>52</v>
      </c>
      <c r="E68" s="27" t="s">
        <v>46</v>
      </c>
      <c r="F68" s="27">
        <v>2</v>
      </c>
      <c r="G68" s="28">
        <v>420</v>
      </c>
      <c r="H68" s="28"/>
      <c r="I68" s="200">
        <v>9000</v>
      </c>
      <c r="J68" s="200">
        <f t="shared" ref="J68:O68" si="165">I68*3</f>
        <v>27000</v>
      </c>
      <c r="K68" s="201">
        <v>0.20772</v>
      </c>
      <c r="L68" s="202">
        <v>1869.48</v>
      </c>
      <c r="M68" s="202">
        <f t="shared" si="165"/>
        <v>5608.44</v>
      </c>
      <c r="N68" s="200">
        <v>10350</v>
      </c>
      <c r="O68" s="200">
        <f t="shared" si="165"/>
        <v>31050</v>
      </c>
      <c r="P68" s="201">
        <v>0.187525</v>
      </c>
      <c r="Q68" s="202">
        <v>1940.88375</v>
      </c>
      <c r="R68" s="202">
        <f t="shared" si="150"/>
        <v>5822.65125</v>
      </c>
      <c r="S68" s="208">
        <v>24596.02</v>
      </c>
      <c r="T68" s="50">
        <v>5195.11</v>
      </c>
      <c r="U68" s="151">
        <v>-271.59</v>
      </c>
      <c r="V68" s="209">
        <f t="shared" si="151"/>
        <v>5466.7</v>
      </c>
      <c r="W68" s="212">
        <f t="shared" si="152"/>
        <v>0.910963703703704</v>
      </c>
      <c r="X68" s="211">
        <f t="shared" si="153"/>
        <v>0.974727375170279</v>
      </c>
      <c r="Y68" s="212">
        <f t="shared" si="154"/>
        <v>0.792142351046699</v>
      </c>
      <c r="Z68" s="212">
        <f t="shared" si="155"/>
        <v>0.938867839628898</v>
      </c>
      <c r="AA68" s="222"/>
      <c r="AB68" s="223">
        <v>8</v>
      </c>
      <c r="AC68" s="223">
        <v>2</v>
      </c>
      <c r="AD68" s="223"/>
      <c r="AE68" s="224">
        <v>6200</v>
      </c>
      <c r="AF68" s="224">
        <f t="shared" ref="AF68:AK68" si="166">AE68*3</f>
        <v>18600</v>
      </c>
      <c r="AG68" s="224">
        <v>1609.83</v>
      </c>
      <c r="AH68" s="224">
        <f t="shared" si="166"/>
        <v>4829.49</v>
      </c>
      <c r="AI68" s="230">
        <v>0.25965</v>
      </c>
      <c r="AJ68" s="231">
        <v>7750</v>
      </c>
      <c r="AK68" s="231">
        <f t="shared" si="166"/>
        <v>23250</v>
      </c>
      <c r="AL68" s="224">
        <v>1855.77625</v>
      </c>
      <c r="AM68" s="224">
        <f t="shared" si="157"/>
        <v>5567.32875</v>
      </c>
      <c r="AN68" s="230">
        <v>0.239455</v>
      </c>
      <c r="AO68" s="50">
        <v>16315.57</v>
      </c>
      <c r="AP68" s="50">
        <v>4946.64</v>
      </c>
      <c r="AQ68" s="208">
        <v>-77.2</v>
      </c>
      <c r="AR68" s="208">
        <f t="shared" si="158"/>
        <v>5023.84</v>
      </c>
      <c r="AS68" s="235">
        <f t="shared" si="159"/>
        <v>0.877181182795699</v>
      </c>
      <c r="AT68" s="234">
        <f t="shared" si="160"/>
        <v>1.04024234442974</v>
      </c>
      <c r="AU68" s="235">
        <f t="shared" si="161"/>
        <v>0.701744946236559</v>
      </c>
      <c r="AV68" s="235">
        <f t="shared" si="162"/>
        <v>0.902378901192066</v>
      </c>
      <c r="AW68" s="223"/>
      <c r="AX68" s="223"/>
      <c r="AY68" s="223">
        <f t="shared" si="163"/>
        <v>0</v>
      </c>
      <c r="AZ68" s="238">
        <f t="shared" si="164"/>
        <v>0</v>
      </c>
    </row>
    <row r="69" s="10" customFormat="1" hidden="1" spans="1:52">
      <c r="A69" s="24">
        <v>67</v>
      </c>
      <c r="B69" s="24">
        <v>102565</v>
      </c>
      <c r="C69" s="71" t="s">
        <v>122</v>
      </c>
      <c r="D69" s="24" t="s">
        <v>52</v>
      </c>
      <c r="E69" s="27" t="s">
        <v>43</v>
      </c>
      <c r="F69" s="27">
        <v>2</v>
      </c>
      <c r="G69" s="28">
        <v>420</v>
      </c>
      <c r="H69" s="28"/>
      <c r="I69" s="200">
        <v>14000</v>
      </c>
      <c r="J69" s="200">
        <f t="shared" ref="J69:O69" si="167">I69*3</f>
        <v>42000</v>
      </c>
      <c r="K69" s="201">
        <v>0.255024</v>
      </c>
      <c r="L69" s="202">
        <v>3570.336</v>
      </c>
      <c r="M69" s="202">
        <f t="shared" si="167"/>
        <v>10711.008</v>
      </c>
      <c r="N69" s="200">
        <v>16100</v>
      </c>
      <c r="O69" s="200">
        <f t="shared" si="167"/>
        <v>48300</v>
      </c>
      <c r="P69" s="201">
        <v>0.23023</v>
      </c>
      <c r="Q69" s="202">
        <v>3706.703</v>
      </c>
      <c r="R69" s="202">
        <f t="shared" si="150"/>
        <v>11120.109</v>
      </c>
      <c r="S69" s="208">
        <v>38246.49</v>
      </c>
      <c r="T69" s="50">
        <v>5466.16</v>
      </c>
      <c r="U69" s="151">
        <v>-635.96</v>
      </c>
      <c r="V69" s="209">
        <f t="shared" si="151"/>
        <v>6102.12</v>
      </c>
      <c r="W69" s="212">
        <f t="shared" si="152"/>
        <v>0.910630714285714</v>
      </c>
      <c r="X69" s="211">
        <f t="shared" si="153"/>
        <v>0.569705484301758</v>
      </c>
      <c r="Y69" s="212">
        <f t="shared" si="154"/>
        <v>0.791852795031056</v>
      </c>
      <c r="Z69" s="212">
        <f t="shared" si="155"/>
        <v>0.548746419661894</v>
      </c>
      <c r="AA69" s="222"/>
      <c r="AB69" s="223">
        <v>12</v>
      </c>
      <c r="AC69" s="223">
        <v>9</v>
      </c>
      <c r="AD69" s="223"/>
      <c r="AE69" s="224">
        <v>9520</v>
      </c>
      <c r="AF69" s="224">
        <f t="shared" ref="AF69:AK69" si="168">AE69*3</f>
        <v>28560</v>
      </c>
      <c r="AG69" s="224">
        <v>3034.7856</v>
      </c>
      <c r="AH69" s="224">
        <f t="shared" si="168"/>
        <v>9104.3568</v>
      </c>
      <c r="AI69" s="230">
        <v>0.31878</v>
      </c>
      <c r="AJ69" s="231">
        <v>11900</v>
      </c>
      <c r="AK69" s="231">
        <f t="shared" si="168"/>
        <v>35700</v>
      </c>
      <c r="AL69" s="224">
        <v>3498.4334</v>
      </c>
      <c r="AM69" s="224">
        <f t="shared" si="157"/>
        <v>10495.3002</v>
      </c>
      <c r="AN69" s="230">
        <v>0.293986</v>
      </c>
      <c r="AO69" s="50">
        <v>29430.44</v>
      </c>
      <c r="AP69" s="50">
        <v>6255.22</v>
      </c>
      <c r="AQ69" s="208">
        <v>0</v>
      </c>
      <c r="AR69" s="208">
        <f t="shared" si="158"/>
        <v>6255.22</v>
      </c>
      <c r="AS69" s="234">
        <f t="shared" si="159"/>
        <v>1.03047759103641</v>
      </c>
      <c r="AT69" s="235">
        <f t="shared" si="160"/>
        <v>0.687057871018412</v>
      </c>
      <c r="AU69" s="235">
        <f t="shared" si="161"/>
        <v>0.824382072829132</v>
      </c>
      <c r="AV69" s="235">
        <f t="shared" si="162"/>
        <v>0.596002008594285</v>
      </c>
      <c r="AW69" s="223"/>
      <c r="AX69" s="223"/>
      <c r="AY69" s="223">
        <f t="shared" si="163"/>
        <v>0</v>
      </c>
      <c r="AZ69" s="238">
        <f t="shared" si="164"/>
        <v>0</v>
      </c>
    </row>
    <row r="70" s="10" customFormat="1" hidden="1" spans="1:52">
      <c r="A70" s="24">
        <v>68</v>
      </c>
      <c r="B70" s="24">
        <v>571</v>
      </c>
      <c r="C70" s="71" t="s">
        <v>123</v>
      </c>
      <c r="D70" s="24" t="s">
        <v>42</v>
      </c>
      <c r="E70" s="27" t="s">
        <v>61</v>
      </c>
      <c r="F70" s="27">
        <v>4</v>
      </c>
      <c r="G70" s="28">
        <v>840</v>
      </c>
      <c r="H70" s="28"/>
      <c r="I70" s="200">
        <v>28080</v>
      </c>
      <c r="J70" s="200">
        <f t="shared" ref="J70:O70" si="169">I70*3</f>
        <v>84240</v>
      </c>
      <c r="K70" s="201">
        <v>0.190224</v>
      </c>
      <c r="L70" s="202">
        <v>5341.48992</v>
      </c>
      <c r="M70" s="202">
        <f t="shared" si="169"/>
        <v>16024.46976</v>
      </c>
      <c r="N70" s="200">
        <v>32292</v>
      </c>
      <c r="O70" s="200">
        <f t="shared" si="169"/>
        <v>96876</v>
      </c>
      <c r="P70" s="201">
        <v>0.17173</v>
      </c>
      <c r="Q70" s="202">
        <v>5545.50516</v>
      </c>
      <c r="R70" s="202">
        <f t="shared" si="150"/>
        <v>16636.51548</v>
      </c>
      <c r="S70" s="208">
        <v>76537.44</v>
      </c>
      <c r="T70" s="50">
        <v>18259.36</v>
      </c>
      <c r="U70" s="151">
        <v>-1271.2</v>
      </c>
      <c r="V70" s="209">
        <f t="shared" si="151"/>
        <v>19530.56</v>
      </c>
      <c r="W70" s="212">
        <f t="shared" si="152"/>
        <v>0.908564102564103</v>
      </c>
      <c r="X70" s="211">
        <f t="shared" si="153"/>
        <v>1.21879602211562</v>
      </c>
      <c r="Y70" s="212">
        <f t="shared" si="154"/>
        <v>0.790055741360089</v>
      </c>
      <c r="Z70" s="212">
        <f t="shared" si="155"/>
        <v>1.17395737247257</v>
      </c>
      <c r="AA70" s="222"/>
      <c r="AB70" s="223">
        <v>18</v>
      </c>
      <c r="AC70" s="223">
        <v>20</v>
      </c>
      <c r="AD70" s="225">
        <f>(AC70-AB70)*2</f>
        <v>4</v>
      </c>
      <c r="AE70" s="224">
        <v>18454.15</v>
      </c>
      <c r="AF70" s="224">
        <f t="shared" ref="AF70:AK70" si="170">AE70*3</f>
        <v>55362.45</v>
      </c>
      <c r="AG70" s="224">
        <v>4388.027787</v>
      </c>
      <c r="AH70" s="224">
        <f t="shared" si="170"/>
        <v>13164.083361</v>
      </c>
      <c r="AI70" s="230">
        <v>0.23778</v>
      </c>
      <c r="AJ70" s="231">
        <v>23067.6875</v>
      </c>
      <c r="AK70" s="231">
        <f t="shared" si="170"/>
        <v>69203.0625</v>
      </c>
      <c r="AL70" s="224">
        <v>5058.420921125</v>
      </c>
      <c r="AM70" s="224">
        <f t="shared" si="157"/>
        <v>15175.262763375</v>
      </c>
      <c r="AN70" s="230">
        <v>0.219286</v>
      </c>
      <c r="AO70" s="50">
        <v>83178.33</v>
      </c>
      <c r="AP70" s="50">
        <v>20136.29</v>
      </c>
      <c r="AQ70" s="208">
        <v>-170.4</v>
      </c>
      <c r="AR70" s="208">
        <f t="shared" si="158"/>
        <v>20306.69</v>
      </c>
      <c r="AS70" s="234">
        <f t="shared" si="159"/>
        <v>1.50243224423775</v>
      </c>
      <c r="AT70" s="234">
        <f t="shared" si="160"/>
        <v>1.54258290859512</v>
      </c>
      <c r="AU70" s="234">
        <f t="shared" si="161"/>
        <v>1.2019457953902</v>
      </c>
      <c r="AV70" s="234">
        <f t="shared" si="162"/>
        <v>1.33814420986565</v>
      </c>
      <c r="AW70" s="103">
        <v>500</v>
      </c>
      <c r="AX70" s="241">
        <f>(AR70-AH70)*0.1</f>
        <v>714.2606639</v>
      </c>
      <c r="AY70" s="223">
        <f t="shared" si="163"/>
        <v>0</v>
      </c>
      <c r="AZ70" s="238">
        <f t="shared" si="164"/>
        <v>1214.2606639</v>
      </c>
    </row>
    <row r="71" s="10" customFormat="1" hidden="1" spans="1:52">
      <c r="A71" s="24">
        <v>69</v>
      </c>
      <c r="B71" s="24">
        <v>724</v>
      </c>
      <c r="C71" s="71" t="s">
        <v>124</v>
      </c>
      <c r="D71" s="24" t="s">
        <v>45</v>
      </c>
      <c r="E71" s="27" t="s">
        <v>49</v>
      </c>
      <c r="F71" s="27">
        <v>2</v>
      </c>
      <c r="G71" s="28">
        <v>420</v>
      </c>
      <c r="H71" s="28"/>
      <c r="I71" s="200">
        <v>16000</v>
      </c>
      <c r="J71" s="200">
        <f t="shared" ref="J71:O71" si="171">I71*3</f>
        <v>48000</v>
      </c>
      <c r="K71" s="201">
        <v>0.22392</v>
      </c>
      <c r="L71" s="202">
        <v>3582.72</v>
      </c>
      <c r="M71" s="202">
        <f t="shared" si="171"/>
        <v>10748.16</v>
      </c>
      <c r="N71" s="200">
        <v>18400</v>
      </c>
      <c r="O71" s="200">
        <f t="shared" si="171"/>
        <v>55200</v>
      </c>
      <c r="P71" s="201">
        <v>0.20215</v>
      </c>
      <c r="Q71" s="202">
        <v>3719.56</v>
      </c>
      <c r="R71" s="202">
        <f t="shared" si="150"/>
        <v>11158.68</v>
      </c>
      <c r="S71" s="208">
        <v>43504.79</v>
      </c>
      <c r="T71" s="50">
        <v>8785.05</v>
      </c>
      <c r="U71" s="151">
        <v>-828.36</v>
      </c>
      <c r="V71" s="209">
        <f t="shared" si="151"/>
        <v>9613.41</v>
      </c>
      <c r="W71" s="212">
        <f t="shared" si="152"/>
        <v>0.906349791666667</v>
      </c>
      <c r="X71" s="211">
        <f t="shared" si="153"/>
        <v>0.894423789746338</v>
      </c>
      <c r="Y71" s="212">
        <f t="shared" si="154"/>
        <v>0.788130253623188</v>
      </c>
      <c r="Z71" s="212">
        <f t="shared" si="155"/>
        <v>0.861518566712192</v>
      </c>
      <c r="AA71" s="222"/>
      <c r="AB71" s="223">
        <v>12</v>
      </c>
      <c r="AC71" s="223">
        <v>4</v>
      </c>
      <c r="AD71" s="223"/>
      <c r="AE71" s="224">
        <v>10645.3345</v>
      </c>
      <c r="AF71" s="224">
        <f t="shared" ref="AF71:AK71" si="172">AE71*3</f>
        <v>31936.0035</v>
      </c>
      <c r="AG71" s="224">
        <v>2979.62912655</v>
      </c>
      <c r="AH71" s="224">
        <f t="shared" si="172"/>
        <v>8938.88737965</v>
      </c>
      <c r="AI71" s="230">
        <v>0.2799</v>
      </c>
      <c r="AJ71" s="231">
        <v>13306.668125</v>
      </c>
      <c r="AK71" s="231">
        <f t="shared" si="172"/>
        <v>39920.004375</v>
      </c>
      <c r="AL71" s="224">
        <v>3434.85024310625</v>
      </c>
      <c r="AM71" s="224">
        <f t="shared" si="157"/>
        <v>10304.5507293188</v>
      </c>
      <c r="AN71" s="230">
        <v>0.25813</v>
      </c>
      <c r="AO71" s="50">
        <v>34417.53</v>
      </c>
      <c r="AP71" s="50">
        <v>8359.85</v>
      </c>
      <c r="AQ71" s="208">
        <v>-383.2</v>
      </c>
      <c r="AR71" s="208">
        <f t="shared" si="158"/>
        <v>8743.05</v>
      </c>
      <c r="AS71" s="234">
        <f t="shared" si="159"/>
        <v>1.07770310082788</v>
      </c>
      <c r="AT71" s="235">
        <f t="shared" si="160"/>
        <v>0.97809152623448</v>
      </c>
      <c r="AU71" s="235">
        <f t="shared" si="161"/>
        <v>0.862162480662303</v>
      </c>
      <c r="AV71" s="235">
        <f t="shared" si="162"/>
        <v>0.848464938420272</v>
      </c>
      <c r="AW71" s="223"/>
      <c r="AX71" s="223"/>
      <c r="AY71" s="223">
        <f t="shared" si="163"/>
        <v>0</v>
      </c>
      <c r="AZ71" s="238">
        <f t="shared" si="164"/>
        <v>0</v>
      </c>
    </row>
    <row r="72" s="10" customFormat="1" hidden="1" spans="1:52">
      <c r="A72" s="24">
        <v>70</v>
      </c>
      <c r="B72" s="24">
        <v>712</v>
      </c>
      <c r="C72" s="71" t="s">
        <v>125</v>
      </c>
      <c r="D72" s="24" t="s">
        <v>42</v>
      </c>
      <c r="E72" s="27" t="s">
        <v>58</v>
      </c>
      <c r="F72" s="27">
        <v>3</v>
      </c>
      <c r="G72" s="28">
        <v>630</v>
      </c>
      <c r="H72" s="28"/>
      <c r="I72" s="200">
        <v>23000</v>
      </c>
      <c r="J72" s="200">
        <f t="shared" ref="J72:O72" si="173">I72*3</f>
        <v>69000</v>
      </c>
      <c r="K72" s="201">
        <v>0.257256</v>
      </c>
      <c r="L72" s="202">
        <v>5916.888</v>
      </c>
      <c r="M72" s="202">
        <f t="shared" si="173"/>
        <v>17750.664</v>
      </c>
      <c r="N72" s="200">
        <v>26450</v>
      </c>
      <c r="O72" s="200">
        <f t="shared" si="173"/>
        <v>79350</v>
      </c>
      <c r="P72" s="201">
        <v>0.232245</v>
      </c>
      <c r="Q72" s="202">
        <v>6142.88025</v>
      </c>
      <c r="R72" s="202">
        <f t="shared" si="150"/>
        <v>18428.64075</v>
      </c>
      <c r="S72" s="208">
        <v>62520.99</v>
      </c>
      <c r="T72" s="50">
        <v>16466.33</v>
      </c>
      <c r="U72" s="151">
        <v>-987.6</v>
      </c>
      <c r="V72" s="209">
        <f t="shared" si="151"/>
        <v>17453.93</v>
      </c>
      <c r="W72" s="212">
        <f t="shared" si="152"/>
        <v>0.906101304347826</v>
      </c>
      <c r="X72" s="211">
        <f t="shared" si="153"/>
        <v>0.983283216898252</v>
      </c>
      <c r="Y72" s="212">
        <f t="shared" si="154"/>
        <v>0.787914177693762</v>
      </c>
      <c r="Z72" s="212">
        <f t="shared" si="155"/>
        <v>0.947108917948818</v>
      </c>
      <c r="AA72" s="222"/>
      <c r="AB72" s="223">
        <v>18</v>
      </c>
      <c r="AC72" s="223">
        <v>2</v>
      </c>
      <c r="AD72" s="223"/>
      <c r="AE72" s="224">
        <v>15615.05</v>
      </c>
      <c r="AF72" s="224">
        <f t="shared" ref="AF72:AK72" si="174">AE72*3</f>
        <v>46845.15</v>
      </c>
      <c r="AG72" s="224">
        <v>5021.3316285</v>
      </c>
      <c r="AH72" s="224">
        <f t="shared" si="174"/>
        <v>15063.9948855</v>
      </c>
      <c r="AI72" s="230">
        <v>0.32157</v>
      </c>
      <c r="AJ72" s="231">
        <v>19518.8125</v>
      </c>
      <c r="AK72" s="231">
        <f t="shared" si="174"/>
        <v>58556.4375</v>
      </c>
      <c r="AL72" s="224">
        <v>5788.4795161875</v>
      </c>
      <c r="AM72" s="224">
        <f t="shared" si="157"/>
        <v>17365.4385485625</v>
      </c>
      <c r="AN72" s="230">
        <v>0.296559</v>
      </c>
      <c r="AO72" s="50">
        <v>36033.84</v>
      </c>
      <c r="AP72" s="50">
        <v>10432.61</v>
      </c>
      <c r="AQ72" s="208">
        <v>-554.8</v>
      </c>
      <c r="AR72" s="208">
        <f t="shared" si="158"/>
        <v>10987.41</v>
      </c>
      <c r="AS72" s="235">
        <f t="shared" si="159"/>
        <v>0.769211754044976</v>
      </c>
      <c r="AT72" s="235">
        <f t="shared" si="160"/>
        <v>0.729382217898656</v>
      </c>
      <c r="AU72" s="235">
        <f t="shared" si="161"/>
        <v>0.615369403235981</v>
      </c>
      <c r="AV72" s="235">
        <f t="shared" si="162"/>
        <v>0.632717104683171</v>
      </c>
      <c r="AW72" s="223"/>
      <c r="AX72" s="223"/>
      <c r="AY72" s="223">
        <f t="shared" si="163"/>
        <v>0</v>
      </c>
      <c r="AZ72" s="238">
        <f t="shared" si="164"/>
        <v>0</v>
      </c>
    </row>
    <row r="73" s="92" customFormat="1" hidden="1" spans="1:52">
      <c r="A73" s="24">
        <v>71</v>
      </c>
      <c r="B73" s="24">
        <v>122176</v>
      </c>
      <c r="C73" s="71" t="s">
        <v>126</v>
      </c>
      <c r="D73" s="24" t="s">
        <v>56</v>
      </c>
      <c r="E73" s="27" t="s">
        <v>53</v>
      </c>
      <c r="F73" s="27">
        <v>2</v>
      </c>
      <c r="G73" s="28">
        <v>420</v>
      </c>
      <c r="H73" s="28"/>
      <c r="I73" s="200">
        <v>4000</v>
      </c>
      <c r="J73" s="200">
        <f t="shared" ref="J73:O73" si="175">I73*3</f>
        <v>12000</v>
      </c>
      <c r="K73" s="201">
        <v>0.1872</v>
      </c>
      <c r="L73" s="202">
        <v>748.8</v>
      </c>
      <c r="M73" s="202">
        <f t="shared" si="175"/>
        <v>2246.4</v>
      </c>
      <c r="N73" s="200">
        <v>4600</v>
      </c>
      <c r="O73" s="200">
        <f t="shared" si="175"/>
        <v>13800</v>
      </c>
      <c r="P73" s="201">
        <v>0.169</v>
      </c>
      <c r="Q73" s="202">
        <v>777.4</v>
      </c>
      <c r="R73" s="202">
        <f t="shared" si="150"/>
        <v>2332.2</v>
      </c>
      <c r="S73" s="208">
        <v>10851.74</v>
      </c>
      <c r="T73" s="50">
        <v>2125.53</v>
      </c>
      <c r="U73" s="151">
        <v>-94.8</v>
      </c>
      <c r="V73" s="209">
        <f t="shared" si="151"/>
        <v>2220.33</v>
      </c>
      <c r="W73" s="212">
        <f t="shared" si="152"/>
        <v>0.904311666666667</v>
      </c>
      <c r="X73" s="211">
        <f t="shared" si="153"/>
        <v>0.988394764957265</v>
      </c>
      <c r="Y73" s="212">
        <f t="shared" si="154"/>
        <v>0.786357971014493</v>
      </c>
      <c r="Z73" s="212">
        <f t="shared" si="155"/>
        <v>0.952032415744791</v>
      </c>
      <c r="AA73" s="222"/>
      <c r="AB73" s="223">
        <v>4</v>
      </c>
      <c r="AC73" s="223">
        <v>0</v>
      </c>
      <c r="AD73" s="223"/>
      <c r="AE73" s="224">
        <v>3100</v>
      </c>
      <c r="AF73" s="224">
        <f t="shared" ref="AF73:AK73" si="176">AE73*3</f>
        <v>9300</v>
      </c>
      <c r="AG73" s="224">
        <v>725.4</v>
      </c>
      <c r="AH73" s="224">
        <f t="shared" si="176"/>
        <v>2176.2</v>
      </c>
      <c r="AI73" s="230">
        <v>0.234</v>
      </c>
      <c r="AJ73" s="231">
        <v>3875</v>
      </c>
      <c r="AK73" s="231">
        <f t="shared" si="176"/>
        <v>11625</v>
      </c>
      <c r="AL73" s="224">
        <v>836.225</v>
      </c>
      <c r="AM73" s="224">
        <f t="shared" si="157"/>
        <v>2508.675</v>
      </c>
      <c r="AN73" s="230">
        <v>0.2158</v>
      </c>
      <c r="AO73" s="50">
        <v>2780.41</v>
      </c>
      <c r="AP73" s="50">
        <v>859.74</v>
      </c>
      <c r="AQ73" s="208">
        <v>0</v>
      </c>
      <c r="AR73" s="208">
        <f t="shared" si="158"/>
        <v>859.74</v>
      </c>
      <c r="AS73" s="235">
        <f t="shared" si="159"/>
        <v>0.298968817204301</v>
      </c>
      <c r="AT73" s="235">
        <f t="shared" si="160"/>
        <v>0.395064791838985</v>
      </c>
      <c r="AU73" s="235">
        <f t="shared" si="161"/>
        <v>0.239175053763441</v>
      </c>
      <c r="AV73" s="235">
        <f t="shared" si="162"/>
        <v>0.342706807378397</v>
      </c>
      <c r="AW73" s="103"/>
      <c r="AX73" s="103"/>
      <c r="AY73" s="223">
        <f t="shared" si="163"/>
        <v>0</v>
      </c>
      <c r="AZ73" s="238">
        <f t="shared" si="164"/>
        <v>0</v>
      </c>
    </row>
    <row r="74" s="10" customFormat="1" hidden="1" spans="1:52">
      <c r="A74" s="24">
        <v>72</v>
      </c>
      <c r="B74" s="24">
        <v>726</v>
      </c>
      <c r="C74" s="71" t="s">
        <v>127</v>
      </c>
      <c r="D74" s="24" t="s">
        <v>52</v>
      </c>
      <c r="E74" s="27" t="s">
        <v>43</v>
      </c>
      <c r="F74" s="27">
        <v>3</v>
      </c>
      <c r="G74" s="28">
        <v>630</v>
      </c>
      <c r="H74" s="28"/>
      <c r="I74" s="200">
        <v>15000</v>
      </c>
      <c r="J74" s="200">
        <f t="shared" ref="J74:O74" si="177">I74*3</f>
        <v>45000</v>
      </c>
      <c r="K74" s="201">
        <v>0.205776</v>
      </c>
      <c r="L74" s="202">
        <v>3086.64</v>
      </c>
      <c r="M74" s="202">
        <f t="shared" si="177"/>
        <v>9259.92</v>
      </c>
      <c r="N74" s="200">
        <v>17250</v>
      </c>
      <c r="O74" s="200">
        <f t="shared" si="177"/>
        <v>51750</v>
      </c>
      <c r="P74" s="201">
        <v>0.18577</v>
      </c>
      <c r="Q74" s="202">
        <v>3204.5325</v>
      </c>
      <c r="R74" s="202">
        <f t="shared" si="150"/>
        <v>9613.5975</v>
      </c>
      <c r="S74" s="208">
        <v>40468.43</v>
      </c>
      <c r="T74" s="50">
        <v>6401.54</v>
      </c>
      <c r="U74" s="151">
        <v>-1083.95</v>
      </c>
      <c r="V74" s="209">
        <f t="shared" si="151"/>
        <v>7485.49</v>
      </c>
      <c r="W74" s="212">
        <f t="shared" si="152"/>
        <v>0.899298444444444</v>
      </c>
      <c r="X74" s="211">
        <f t="shared" si="153"/>
        <v>0.808375234343277</v>
      </c>
      <c r="Y74" s="212">
        <f t="shared" si="154"/>
        <v>0.781998647342995</v>
      </c>
      <c r="Z74" s="212">
        <f t="shared" si="155"/>
        <v>0.778635677226969</v>
      </c>
      <c r="AA74" s="222"/>
      <c r="AB74" s="223">
        <v>12</v>
      </c>
      <c r="AC74" s="223">
        <v>32</v>
      </c>
      <c r="AD74" s="225">
        <f>(AC74-AB74)*2</f>
        <v>40</v>
      </c>
      <c r="AE74" s="224">
        <v>10200</v>
      </c>
      <c r="AF74" s="224">
        <f t="shared" ref="AF74:AK74" si="178">AE74*3</f>
        <v>30600</v>
      </c>
      <c r="AG74" s="224">
        <v>2623.644</v>
      </c>
      <c r="AH74" s="224">
        <f t="shared" si="178"/>
        <v>7870.932</v>
      </c>
      <c r="AI74" s="230">
        <v>0.25722</v>
      </c>
      <c r="AJ74" s="231">
        <v>12750</v>
      </c>
      <c r="AK74" s="231">
        <f t="shared" si="178"/>
        <v>38250</v>
      </c>
      <c r="AL74" s="224">
        <v>3024.4785</v>
      </c>
      <c r="AM74" s="224">
        <f t="shared" si="157"/>
        <v>9073.4355</v>
      </c>
      <c r="AN74" s="230">
        <v>0.237214</v>
      </c>
      <c r="AO74" s="50">
        <v>31193.3</v>
      </c>
      <c r="AP74" s="50">
        <v>5310.63</v>
      </c>
      <c r="AQ74" s="208">
        <v>-719.2</v>
      </c>
      <c r="AR74" s="208">
        <f t="shared" si="158"/>
        <v>6029.83</v>
      </c>
      <c r="AS74" s="234">
        <f t="shared" si="159"/>
        <v>1.01938888888889</v>
      </c>
      <c r="AT74" s="235">
        <f t="shared" si="160"/>
        <v>0.766088437811431</v>
      </c>
      <c r="AU74" s="235">
        <f t="shared" si="161"/>
        <v>0.815511111111111</v>
      </c>
      <c r="AV74" s="235">
        <f t="shared" si="162"/>
        <v>0.66455864484847</v>
      </c>
      <c r="AW74" s="223"/>
      <c r="AX74" s="223"/>
      <c r="AY74" s="223">
        <f t="shared" si="163"/>
        <v>0</v>
      </c>
      <c r="AZ74" s="238">
        <f t="shared" si="164"/>
        <v>0</v>
      </c>
    </row>
    <row r="75" s="10" customFormat="1" hidden="1" spans="1:52">
      <c r="A75" s="24">
        <v>73</v>
      </c>
      <c r="B75" s="24">
        <v>747</v>
      </c>
      <c r="C75" s="71" t="s">
        <v>128</v>
      </c>
      <c r="D75" s="24" t="s">
        <v>45</v>
      </c>
      <c r="E75" s="27" t="s">
        <v>49</v>
      </c>
      <c r="F75" s="27">
        <v>2</v>
      </c>
      <c r="G75" s="28">
        <v>420</v>
      </c>
      <c r="H75" s="28"/>
      <c r="I75" s="200">
        <v>12000</v>
      </c>
      <c r="J75" s="200">
        <f t="shared" ref="J75:O75" si="179">I75*3</f>
        <v>36000</v>
      </c>
      <c r="K75" s="201">
        <v>0.135936</v>
      </c>
      <c r="L75" s="202">
        <v>1631.232</v>
      </c>
      <c r="M75" s="202">
        <f t="shared" si="179"/>
        <v>4893.696</v>
      </c>
      <c r="N75" s="200">
        <v>13800</v>
      </c>
      <c r="O75" s="200">
        <f t="shared" si="179"/>
        <v>41400</v>
      </c>
      <c r="P75" s="201">
        <v>0.12272</v>
      </c>
      <c r="Q75" s="202">
        <v>1693.536</v>
      </c>
      <c r="R75" s="202">
        <f t="shared" si="150"/>
        <v>5080.608</v>
      </c>
      <c r="S75" s="208">
        <v>32102.15</v>
      </c>
      <c r="T75" s="50">
        <v>5494.59</v>
      </c>
      <c r="U75" s="151">
        <v>-73.2</v>
      </c>
      <c r="V75" s="209">
        <f t="shared" si="151"/>
        <v>5567.79</v>
      </c>
      <c r="W75" s="212">
        <f t="shared" si="152"/>
        <v>0.891726388888889</v>
      </c>
      <c r="X75" s="211">
        <f t="shared" si="153"/>
        <v>1.13774742035468</v>
      </c>
      <c r="Y75" s="212">
        <f t="shared" si="154"/>
        <v>0.77541425120773</v>
      </c>
      <c r="Z75" s="212">
        <f t="shared" si="155"/>
        <v>1.09589049184664</v>
      </c>
      <c r="AA75" s="222"/>
      <c r="AB75" s="223">
        <v>12</v>
      </c>
      <c r="AC75" s="223">
        <v>4</v>
      </c>
      <c r="AD75" s="223"/>
      <c r="AE75" s="224">
        <v>8500</v>
      </c>
      <c r="AF75" s="224">
        <f t="shared" ref="AF75:AK75" si="180">AE75*3</f>
        <v>25500</v>
      </c>
      <c r="AG75" s="224">
        <v>1444.32</v>
      </c>
      <c r="AH75" s="224">
        <f t="shared" si="180"/>
        <v>4332.96</v>
      </c>
      <c r="AI75" s="230">
        <v>0.16992</v>
      </c>
      <c r="AJ75" s="231">
        <v>10625</v>
      </c>
      <c r="AK75" s="231">
        <f t="shared" si="180"/>
        <v>31875</v>
      </c>
      <c r="AL75" s="224">
        <v>1664.98</v>
      </c>
      <c r="AM75" s="224">
        <f t="shared" si="157"/>
        <v>4994.94</v>
      </c>
      <c r="AN75" s="230">
        <v>0.156704</v>
      </c>
      <c r="AO75" s="50">
        <v>34634.91</v>
      </c>
      <c r="AP75" s="50">
        <v>5408.8</v>
      </c>
      <c r="AQ75" s="208">
        <v>-1037.6</v>
      </c>
      <c r="AR75" s="208">
        <f t="shared" si="158"/>
        <v>6446.4</v>
      </c>
      <c r="AS75" s="234">
        <f t="shared" si="159"/>
        <v>1.35823176470588</v>
      </c>
      <c r="AT75" s="234">
        <f t="shared" si="160"/>
        <v>1.48775894538606</v>
      </c>
      <c r="AU75" s="234">
        <f t="shared" si="161"/>
        <v>1.08658541176471</v>
      </c>
      <c r="AV75" s="234">
        <f t="shared" si="162"/>
        <v>1.29058607310598</v>
      </c>
      <c r="AW75" s="103">
        <v>500</v>
      </c>
      <c r="AX75" s="241">
        <f>(AR75-AH75)*0.1</f>
        <v>211.344</v>
      </c>
      <c r="AY75" s="223">
        <f t="shared" si="163"/>
        <v>0</v>
      </c>
      <c r="AZ75" s="238">
        <f t="shared" si="164"/>
        <v>711.344</v>
      </c>
    </row>
    <row r="76" s="10" customFormat="1" hidden="1" spans="1:52">
      <c r="A76" s="24">
        <v>74</v>
      </c>
      <c r="B76" s="24">
        <v>730</v>
      </c>
      <c r="C76" s="71" t="s">
        <v>129</v>
      </c>
      <c r="D76" s="24" t="s">
        <v>56</v>
      </c>
      <c r="E76" s="27" t="s">
        <v>58</v>
      </c>
      <c r="F76" s="27">
        <v>3</v>
      </c>
      <c r="G76" s="28">
        <v>630</v>
      </c>
      <c r="H76" s="28"/>
      <c r="I76" s="200">
        <v>23000</v>
      </c>
      <c r="J76" s="200">
        <f t="shared" ref="J76:O76" si="181">I76*3</f>
        <v>69000</v>
      </c>
      <c r="K76" s="201">
        <v>0.18</v>
      </c>
      <c r="L76" s="202">
        <v>4140</v>
      </c>
      <c r="M76" s="202">
        <f t="shared" si="181"/>
        <v>12420</v>
      </c>
      <c r="N76" s="200">
        <v>26450</v>
      </c>
      <c r="O76" s="200">
        <f t="shared" si="181"/>
        <v>79350</v>
      </c>
      <c r="P76" s="201">
        <v>0.1625</v>
      </c>
      <c r="Q76" s="202">
        <v>4298.125</v>
      </c>
      <c r="R76" s="202">
        <f t="shared" si="150"/>
        <v>12894.375</v>
      </c>
      <c r="S76" s="208">
        <v>60762.66</v>
      </c>
      <c r="T76" s="50">
        <v>9306.43</v>
      </c>
      <c r="U76" s="151">
        <v>0</v>
      </c>
      <c r="V76" s="209">
        <f t="shared" si="151"/>
        <v>9306.43</v>
      </c>
      <c r="W76" s="212">
        <f t="shared" si="152"/>
        <v>0.880618260869565</v>
      </c>
      <c r="X76" s="211">
        <f t="shared" si="153"/>
        <v>0.74930998389694</v>
      </c>
      <c r="Y76" s="212">
        <f t="shared" si="154"/>
        <v>0.765755009451796</v>
      </c>
      <c r="Z76" s="212">
        <f t="shared" si="155"/>
        <v>0.721743395860598</v>
      </c>
      <c r="AA76" s="222"/>
      <c r="AB76" s="223">
        <v>10</v>
      </c>
      <c r="AC76" s="223">
        <v>2</v>
      </c>
      <c r="AD76" s="223"/>
      <c r="AE76" s="224">
        <v>13875.456</v>
      </c>
      <c r="AF76" s="224">
        <f t="shared" ref="AF76:AK76" si="182">AE76*3</f>
        <v>41626.368</v>
      </c>
      <c r="AG76" s="224">
        <v>3121.9776</v>
      </c>
      <c r="AH76" s="224">
        <f t="shared" si="182"/>
        <v>9365.9328</v>
      </c>
      <c r="AI76" s="230">
        <v>0.225</v>
      </c>
      <c r="AJ76" s="231">
        <v>17344.32</v>
      </c>
      <c r="AK76" s="231">
        <f t="shared" si="182"/>
        <v>52032.96</v>
      </c>
      <c r="AL76" s="224">
        <v>3598.9464</v>
      </c>
      <c r="AM76" s="224">
        <f t="shared" si="157"/>
        <v>10796.8392</v>
      </c>
      <c r="AN76" s="230">
        <v>0.2075</v>
      </c>
      <c r="AO76" s="50">
        <v>36834.38</v>
      </c>
      <c r="AP76" s="50">
        <v>8312.85</v>
      </c>
      <c r="AQ76" s="208">
        <v>-267.6</v>
      </c>
      <c r="AR76" s="208">
        <f t="shared" si="158"/>
        <v>8580.45</v>
      </c>
      <c r="AS76" s="235">
        <f t="shared" si="159"/>
        <v>0.884880948537235</v>
      </c>
      <c r="AT76" s="235">
        <f t="shared" si="160"/>
        <v>0.916134055542231</v>
      </c>
      <c r="AU76" s="235">
        <f t="shared" si="161"/>
        <v>0.707904758829788</v>
      </c>
      <c r="AV76" s="235">
        <f t="shared" si="162"/>
        <v>0.794718698783622</v>
      </c>
      <c r="AW76" s="223"/>
      <c r="AX76" s="223"/>
      <c r="AY76" s="223">
        <f t="shared" si="163"/>
        <v>0</v>
      </c>
      <c r="AZ76" s="238">
        <f t="shared" si="164"/>
        <v>0</v>
      </c>
    </row>
    <row r="77" s="10" customFormat="1" hidden="1" spans="1:52">
      <c r="A77" s="24">
        <v>75</v>
      </c>
      <c r="B77" s="24">
        <v>585</v>
      </c>
      <c r="C77" s="71" t="s">
        <v>130</v>
      </c>
      <c r="D77" s="24" t="s">
        <v>45</v>
      </c>
      <c r="E77" s="27" t="s">
        <v>58</v>
      </c>
      <c r="F77" s="27">
        <v>3</v>
      </c>
      <c r="G77" s="28">
        <v>630</v>
      </c>
      <c r="H77" s="28"/>
      <c r="I77" s="200">
        <v>21000</v>
      </c>
      <c r="J77" s="200">
        <f t="shared" ref="J77:O77" si="183">I77*3</f>
        <v>63000</v>
      </c>
      <c r="K77" s="201">
        <v>0.2466</v>
      </c>
      <c r="L77" s="202">
        <v>5178.6</v>
      </c>
      <c r="M77" s="202">
        <f t="shared" si="183"/>
        <v>15535.8</v>
      </c>
      <c r="N77" s="200">
        <v>24150</v>
      </c>
      <c r="O77" s="200">
        <f t="shared" si="183"/>
        <v>72450</v>
      </c>
      <c r="P77" s="201">
        <v>0.222625</v>
      </c>
      <c r="Q77" s="202">
        <v>5376.39375</v>
      </c>
      <c r="R77" s="202">
        <f t="shared" si="150"/>
        <v>16129.18125</v>
      </c>
      <c r="S77" s="208">
        <v>55196.29</v>
      </c>
      <c r="T77" s="50">
        <v>8613.48</v>
      </c>
      <c r="U77" s="151">
        <v>-2132.79</v>
      </c>
      <c r="V77" s="209">
        <f t="shared" si="151"/>
        <v>10746.27</v>
      </c>
      <c r="W77" s="212">
        <f t="shared" si="152"/>
        <v>0.876131587301587</v>
      </c>
      <c r="X77" s="211">
        <f t="shared" si="153"/>
        <v>0.691710114702815</v>
      </c>
      <c r="Y77" s="212">
        <f t="shared" si="154"/>
        <v>0.761853554175293</v>
      </c>
      <c r="Z77" s="212">
        <f t="shared" si="155"/>
        <v>0.666262585399367</v>
      </c>
      <c r="AA77" s="222"/>
      <c r="AB77" s="223">
        <v>18</v>
      </c>
      <c r="AC77" s="223">
        <v>8</v>
      </c>
      <c r="AD77" s="223"/>
      <c r="AE77" s="224">
        <v>12863.704</v>
      </c>
      <c r="AF77" s="224">
        <f t="shared" ref="AF77:AK77" si="184">AE77*3</f>
        <v>38591.112</v>
      </c>
      <c r="AG77" s="224">
        <v>3965.236758</v>
      </c>
      <c r="AH77" s="224">
        <f t="shared" si="184"/>
        <v>11895.710274</v>
      </c>
      <c r="AI77" s="230">
        <v>0.30825</v>
      </c>
      <c r="AJ77" s="231">
        <v>16079.63</v>
      </c>
      <c r="AK77" s="231">
        <f t="shared" si="184"/>
        <v>48238.89</v>
      </c>
      <c r="AL77" s="224">
        <v>4571.03681825</v>
      </c>
      <c r="AM77" s="224">
        <f t="shared" si="157"/>
        <v>13713.11045475</v>
      </c>
      <c r="AN77" s="230">
        <v>0.284275</v>
      </c>
      <c r="AO77" s="50">
        <v>7846.33</v>
      </c>
      <c r="AP77" s="50">
        <v>2053.51</v>
      </c>
      <c r="AQ77" s="208">
        <v>-241.98</v>
      </c>
      <c r="AR77" s="208">
        <f t="shared" si="158"/>
        <v>2295.49</v>
      </c>
      <c r="AS77" s="235">
        <f t="shared" si="159"/>
        <v>0.203319614112182</v>
      </c>
      <c r="AT77" s="235">
        <f t="shared" si="160"/>
        <v>0.192967880616357</v>
      </c>
      <c r="AU77" s="235">
        <f t="shared" si="161"/>
        <v>0.162655691289746</v>
      </c>
      <c r="AV77" s="235">
        <f t="shared" si="162"/>
        <v>0.167393824149129</v>
      </c>
      <c r="AW77" s="223"/>
      <c r="AX77" s="223"/>
      <c r="AY77" s="223">
        <f t="shared" si="163"/>
        <v>0</v>
      </c>
      <c r="AZ77" s="238">
        <f t="shared" si="164"/>
        <v>0</v>
      </c>
    </row>
    <row r="78" s="10" customFormat="1" hidden="1" spans="1:52">
      <c r="A78" s="24">
        <v>76</v>
      </c>
      <c r="B78" s="24">
        <v>549</v>
      </c>
      <c r="C78" s="71" t="s">
        <v>131</v>
      </c>
      <c r="D78" s="24" t="s">
        <v>85</v>
      </c>
      <c r="E78" s="27" t="s">
        <v>46</v>
      </c>
      <c r="F78" s="27">
        <v>2</v>
      </c>
      <c r="G78" s="28">
        <v>420</v>
      </c>
      <c r="H78" s="28"/>
      <c r="I78" s="200">
        <v>10000</v>
      </c>
      <c r="J78" s="200">
        <f t="shared" ref="J78:O78" si="185">I78*3</f>
        <v>30000</v>
      </c>
      <c r="K78" s="201">
        <v>0.211392</v>
      </c>
      <c r="L78" s="202">
        <v>2113.92</v>
      </c>
      <c r="M78" s="202">
        <f t="shared" si="185"/>
        <v>6341.76</v>
      </c>
      <c r="N78" s="200">
        <v>11500</v>
      </c>
      <c r="O78" s="200">
        <f t="shared" si="185"/>
        <v>34500</v>
      </c>
      <c r="P78" s="201">
        <v>0.19084</v>
      </c>
      <c r="Q78" s="202">
        <v>2194.66</v>
      </c>
      <c r="R78" s="202">
        <f t="shared" si="150"/>
        <v>6583.98</v>
      </c>
      <c r="S78" s="208">
        <v>26200.16</v>
      </c>
      <c r="T78" s="50">
        <v>5657.34</v>
      </c>
      <c r="U78" s="151">
        <v>-278</v>
      </c>
      <c r="V78" s="209">
        <f t="shared" si="151"/>
        <v>5935.34</v>
      </c>
      <c r="W78" s="212">
        <f t="shared" si="152"/>
        <v>0.873338666666667</v>
      </c>
      <c r="X78" s="211">
        <f t="shared" si="153"/>
        <v>0.935913689575134</v>
      </c>
      <c r="Y78" s="212">
        <f t="shared" si="154"/>
        <v>0.759424927536232</v>
      </c>
      <c r="Z78" s="212">
        <f t="shared" si="155"/>
        <v>0.90148208226635</v>
      </c>
      <c r="AA78" s="222"/>
      <c r="AB78" s="223">
        <v>8</v>
      </c>
      <c r="AC78" s="223">
        <v>2</v>
      </c>
      <c r="AD78" s="223"/>
      <c r="AE78" s="224">
        <v>6800</v>
      </c>
      <c r="AF78" s="224">
        <f t="shared" ref="AF78:AK78" si="186">AE78*3</f>
        <v>20400</v>
      </c>
      <c r="AG78" s="224">
        <v>1796.832</v>
      </c>
      <c r="AH78" s="224">
        <f t="shared" si="186"/>
        <v>5390.496</v>
      </c>
      <c r="AI78" s="230">
        <v>0.26424</v>
      </c>
      <c r="AJ78" s="231">
        <v>8500</v>
      </c>
      <c r="AK78" s="231">
        <f t="shared" si="186"/>
        <v>25500</v>
      </c>
      <c r="AL78" s="224">
        <v>2071.348</v>
      </c>
      <c r="AM78" s="224">
        <f t="shared" si="157"/>
        <v>6214.044</v>
      </c>
      <c r="AN78" s="230">
        <v>0.243688</v>
      </c>
      <c r="AO78" s="50">
        <v>21198.33</v>
      </c>
      <c r="AP78" s="50">
        <v>4608.93</v>
      </c>
      <c r="AQ78" s="208">
        <v>0</v>
      </c>
      <c r="AR78" s="208">
        <f t="shared" si="158"/>
        <v>4608.93</v>
      </c>
      <c r="AS78" s="234">
        <f t="shared" si="159"/>
        <v>1.03913382352941</v>
      </c>
      <c r="AT78" s="235">
        <f t="shared" si="160"/>
        <v>0.855010373813467</v>
      </c>
      <c r="AU78" s="235">
        <f t="shared" si="161"/>
        <v>0.83130705882353</v>
      </c>
      <c r="AV78" s="235">
        <f t="shared" si="162"/>
        <v>0.74169574595867</v>
      </c>
      <c r="AW78" s="223"/>
      <c r="AX78" s="223"/>
      <c r="AY78" s="223">
        <f t="shared" si="163"/>
        <v>0</v>
      </c>
      <c r="AZ78" s="238">
        <f t="shared" si="164"/>
        <v>0</v>
      </c>
    </row>
    <row r="79" s="92" customFormat="1" hidden="1" spans="1:52">
      <c r="A79" s="24">
        <v>77</v>
      </c>
      <c r="B79" s="24">
        <v>113008</v>
      </c>
      <c r="C79" s="71" t="s">
        <v>132</v>
      </c>
      <c r="D79" s="24" t="s">
        <v>42</v>
      </c>
      <c r="E79" s="27" t="s">
        <v>53</v>
      </c>
      <c r="F79" s="27">
        <v>2</v>
      </c>
      <c r="G79" s="28">
        <v>420</v>
      </c>
      <c r="H79" s="28"/>
      <c r="I79" s="200">
        <v>3300</v>
      </c>
      <c r="J79" s="200">
        <f t="shared" ref="J79:O79" si="187">I79*3</f>
        <v>9900</v>
      </c>
      <c r="K79" s="201">
        <v>0.1872</v>
      </c>
      <c r="L79" s="202">
        <v>617.76</v>
      </c>
      <c r="M79" s="202">
        <f t="shared" si="187"/>
        <v>1853.28</v>
      </c>
      <c r="N79" s="200">
        <v>3795</v>
      </c>
      <c r="O79" s="200">
        <f t="shared" si="187"/>
        <v>11385</v>
      </c>
      <c r="P79" s="201">
        <v>0.169</v>
      </c>
      <c r="Q79" s="202">
        <v>641.355</v>
      </c>
      <c r="R79" s="202">
        <f t="shared" si="150"/>
        <v>1924.065</v>
      </c>
      <c r="S79" s="208">
        <v>8559.41</v>
      </c>
      <c r="T79" s="50">
        <v>2170.23</v>
      </c>
      <c r="U79" s="151">
        <v>-167.97</v>
      </c>
      <c r="V79" s="209">
        <f t="shared" si="151"/>
        <v>2338.2</v>
      </c>
      <c r="W79" s="212">
        <f t="shared" si="152"/>
        <v>0.864586868686869</v>
      </c>
      <c r="X79" s="211">
        <f t="shared" si="153"/>
        <v>1.26165501165501</v>
      </c>
      <c r="Y79" s="212">
        <f t="shared" si="154"/>
        <v>0.751814668423364</v>
      </c>
      <c r="Z79" s="212">
        <f t="shared" si="155"/>
        <v>1.21523960988844</v>
      </c>
      <c r="AA79" s="222"/>
      <c r="AB79" s="223">
        <v>4</v>
      </c>
      <c r="AC79" s="223">
        <v>0</v>
      </c>
      <c r="AD79" s="223"/>
      <c r="AE79" s="224">
        <v>3100</v>
      </c>
      <c r="AF79" s="224">
        <f t="shared" ref="AF79:AK79" si="188">AE79*3</f>
        <v>9300</v>
      </c>
      <c r="AG79" s="224">
        <v>725.4</v>
      </c>
      <c r="AH79" s="224">
        <f t="shared" si="188"/>
        <v>2176.2</v>
      </c>
      <c r="AI79" s="230">
        <v>0.234</v>
      </c>
      <c r="AJ79" s="231">
        <v>3875</v>
      </c>
      <c r="AK79" s="231">
        <f t="shared" si="188"/>
        <v>11625</v>
      </c>
      <c r="AL79" s="224">
        <v>836.225</v>
      </c>
      <c r="AM79" s="224">
        <f t="shared" si="157"/>
        <v>2508.675</v>
      </c>
      <c r="AN79" s="230">
        <v>0.2158</v>
      </c>
      <c r="AO79" s="50">
        <v>5701.22</v>
      </c>
      <c r="AP79" s="50">
        <v>1288.35</v>
      </c>
      <c r="AQ79" s="208">
        <v>0</v>
      </c>
      <c r="AR79" s="208">
        <f t="shared" si="158"/>
        <v>1288.35</v>
      </c>
      <c r="AS79" s="235">
        <f t="shared" si="159"/>
        <v>0.613034408602151</v>
      </c>
      <c r="AT79" s="235">
        <f t="shared" si="160"/>
        <v>0.592018196856906</v>
      </c>
      <c r="AU79" s="235">
        <f t="shared" si="161"/>
        <v>0.49042752688172</v>
      </c>
      <c r="AV79" s="235">
        <f t="shared" si="162"/>
        <v>0.513557953899967</v>
      </c>
      <c r="AW79" s="103"/>
      <c r="AX79" s="103"/>
      <c r="AY79" s="223">
        <f t="shared" si="163"/>
        <v>0</v>
      </c>
      <c r="AZ79" s="238">
        <f t="shared" si="164"/>
        <v>0</v>
      </c>
    </row>
    <row r="80" s="92" customFormat="1" hidden="1" spans="1:52">
      <c r="A80" s="24">
        <v>78</v>
      </c>
      <c r="B80" s="24">
        <v>733</v>
      </c>
      <c r="C80" s="71" t="s">
        <v>133</v>
      </c>
      <c r="D80" s="24" t="s">
        <v>42</v>
      </c>
      <c r="E80" s="27" t="s">
        <v>46</v>
      </c>
      <c r="F80" s="27">
        <v>3</v>
      </c>
      <c r="G80" s="28">
        <v>630</v>
      </c>
      <c r="H80" s="28"/>
      <c r="I80" s="200">
        <v>9000</v>
      </c>
      <c r="J80" s="200">
        <f t="shared" ref="J80:O80" si="189">I80*3</f>
        <v>27000</v>
      </c>
      <c r="K80" s="201">
        <v>0.250272</v>
      </c>
      <c r="L80" s="202">
        <v>2252.448</v>
      </c>
      <c r="M80" s="202">
        <f t="shared" si="189"/>
        <v>6757.344</v>
      </c>
      <c r="N80" s="200">
        <v>10350</v>
      </c>
      <c r="O80" s="200">
        <f t="shared" si="189"/>
        <v>31050</v>
      </c>
      <c r="P80" s="201">
        <v>0.22594</v>
      </c>
      <c r="Q80" s="202">
        <v>2338.479</v>
      </c>
      <c r="R80" s="202">
        <f t="shared" si="150"/>
        <v>7015.437</v>
      </c>
      <c r="S80" s="208">
        <v>23232.24</v>
      </c>
      <c r="T80" s="50">
        <v>6865.29</v>
      </c>
      <c r="U80" s="151">
        <v>0</v>
      </c>
      <c r="V80" s="209">
        <f t="shared" si="151"/>
        <v>6865.29</v>
      </c>
      <c r="W80" s="212">
        <f t="shared" si="152"/>
        <v>0.860453333333333</v>
      </c>
      <c r="X80" s="211">
        <f t="shared" si="153"/>
        <v>1.01597461961386</v>
      </c>
      <c r="Y80" s="212">
        <f t="shared" si="154"/>
        <v>0.748220289855072</v>
      </c>
      <c r="Z80" s="212">
        <f t="shared" si="155"/>
        <v>0.978597626919036</v>
      </c>
      <c r="AA80" s="222"/>
      <c r="AB80" s="223">
        <v>8</v>
      </c>
      <c r="AC80" s="223">
        <v>5</v>
      </c>
      <c r="AD80" s="223"/>
      <c r="AE80" s="224">
        <v>6500</v>
      </c>
      <c r="AF80" s="224">
        <f t="shared" ref="AF80:AK80" si="190">AE80*3</f>
        <v>19500</v>
      </c>
      <c r="AG80" s="224">
        <v>2033.46</v>
      </c>
      <c r="AH80" s="224">
        <f t="shared" si="190"/>
        <v>6100.38</v>
      </c>
      <c r="AI80" s="230">
        <v>0.31284</v>
      </c>
      <c r="AJ80" s="231">
        <v>8125</v>
      </c>
      <c r="AK80" s="231">
        <f t="shared" si="190"/>
        <v>24375</v>
      </c>
      <c r="AL80" s="224">
        <v>2344.1275</v>
      </c>
      <c r="AM80" s="224">
        <f t="shared" si="157"/>
        <v>7032.3825</v>
      </c>
      <c r="AN80" s="230">
        <v>0.288508</v>
      </c>
      <c r="AO80" s="50">
        <v>21874.17</v>
      </c>
      <c r="AP80" s="50">
        <v>6249.68</v>
      </c>
      <c r="AQ80" s="208">
        <v>-103.2</v>
      </c>
      <c r="AR80" s="208">
        <f t="shared" si="158"/>
        <v>6352.88</v>
      </c>
      <c r="AS80" s="234">
        <f t="shared" si="159"/>
        <v>1.12175230769231</v>
      </c>
      <c r="AT80" s="234">
        <f t="shared" si="160"/>
        <v>1.04139086417567</v>
      </c>
      <c r="AU80" s="235">
        <f t="shared" si="161"/>
        <v>0.897401846153846</v>
      </c>
      <c r="AV80" s="235">
        <f t="shared" si="162"/>
        <v>0.903375207477693</v>
      </c>
      <c r="AW80" s="103">
        <v>300</v>
      </c>
      <c r="AX80" s="103"/>
      <c r="AY80" s="223">
        <f t="shared" si="163"/>
        <v>0</v>
      </c>
      <c r="AZ80" s="238">
        <f t="shared" si="164"/>
        <v>300</v>
      </c>
    </row>
    <row r="81" s="10" customFormat="1" hidden="1" spans="1:52">
      <c r="A81" s="24">
        <v>79</v>
      </c>
      <c r="B81" s="24">
        <v>107658</v>
      </c>
      <c r="C81" s="71" t="s">
        <v>134</v>
      </c>
      <c r="D81" s="24" t="s">
        <v>56</v>
      </c>
      <c r="E81" s="27" t="s">
        <v>49</v>
      </c>
      <c r="F81" s="27">
        <v>2</v>
      </c>
      <c r="G81" s="28">
        <v>420</v>
      </c>
      <c r="H81" s="28"/>
      <c r="I81" s="200">
        <v>16000</v>
      </c>
      <c r="J81" s="200">
        <f t="shared" ref="J81:O81" si="191">I81*3</f>
        <v>48000</v>
      </c>
      <c r="K81" s="201">
        <v>0.195984</v>
      </c>
      <c r="L81" s="202">
        <v>3135.744</v>
      </c>
      <c r="M81" s="202">
        <f t="shared" si="191"/>
        <v>9407.232</v>
      </c>
      <c r="N81" s="200">
        <v>18400</v>
      </c>
      <c r="O81" s="200">
        <f t="shared" si="191"/>
        <v>55200</v>
      </c>
      <c r="P81" s="201">
        <v>0.17693</v>
      </c>
      <c r="Q81" s="202">
        <v>3255.512</v>
      </c>
      <c r="R81" s="202">
        <f t="shared" si="150"/>
        <v>9766.536</v>
      </c>
      <c r="S81" s="208">
        <v>41177.9</v>
      </c>
      <c r="T81" s="50">
        <v>10661.64</v>
      </c>
      <c r="U81" s="151">
        <v>-232.4</v>
      </c>
      <c r="V81" s="209">
        <f t="shared" si="151"/>
        <v>10894.04</v>
      </c>
      <c r="W81" s="212">
        <f t="shared" si="152"/>
        <v>0.857872916666667</v>
      </c>
      <c r="X81" s="211">
        <f t="shared" si="153"/>
        <v>1.15804946662313</v>
      </c>
      <c r="Y81" s="212">
        <f t="shared" si="154"/>
        <v>0.745976449275362</v>
      </c>
      <c r="Z81" s="212">
        <f t="shared" si="155"/>
        <v>1.11544564009184</v>
      </c>
      <c r="AA81" s="222"/>
      <c r="AB81" s="223">
        <v>12</v>
      </c>
      <c r="AC81" s="223">
        <v>6</v>
      </c>
      <c r="AD81" s="223"/>
      <c r="AE81" s="224">
        <v>11291.875</v>
      </c>
      <c r="AF81" s="224">
        <f t="shared" ref="AF81:AK81" si="192">AE81*3</f>
        <v>33875.625</v>
      </c>
      <c r="AG81" s="224">
        <v>2766.2835375</v>
      </c>
      <c r="AH81" s="224">
        <f t="shared" si="192"/>
        <v>8298.8506125</v>
      </c>
      <c r="AI81" s="230">
        <v>0.24498</v>
      </c>
      <c r="AJ81" s="231">
        <v>14114.84375</v>
      </c>
      <c r="AK81" s="231">
        <f t="shared" si="192"/>
        <v>42344.53125</v>
      </c>
      <c r="AL81" s="224">
        <v>3188.9101890625</v>
      </c>
      <c r="AM81" s="224">
        <f t="shared" si="157"/>
        <v>9566.7305671875</v>
      </c>
      <c r="AN81" s="230">
        <v>0.225926</v>
      </c>
      <c r="AO81" s="50">
        <v>32706.54</v>
      </c>
      <c r="AP81" s="50">
        <v>7243.74</v>
      </c>
      <c r="AQ81" s="208">
        <v>-33.6</v>
      </c>
      <c r="AR81" s="208">
        <f t="shared" si="158"/>
        <v>7277.34</v>
      </c>
      <c r="AS81" s="235">
        <f t="shared" si="159"/>
        <v>0.965488902418775</v>
      </c>
      <c r="AT81" s="235">
        <f t="shared" si="160"/>
        <v>0.876909386588865</v>
      </c>
      <c r="AU81" s="235">
        <f t="shared" si="161"/>
        <v>0.77239112193502</v>
      </c>
      <c r="AV81" s="235">
        <f t="shared" si="162"/>
        <v>0.760692479932509</v>
      </c>
      <c r="AW81" s="223"/>
      <c r="AX81" s="223"/>
      <c r="AY81" s="223">
        <f t="shared" si="163"/>
        <v>0</v>
      </c>
      <c r="AZ81" s="238">
        <f t="shared" si="164"/>
        <v>0</v>
      </c>
    </row>
    <row r="82" s="92" customFormat="1" hidden="1" spans="1:52">
      <c r="A82" s="24">
        <v>80</v>
      </c>
      <c r="B82" s="24">
        <v>118951</v>
      </c>
      <c r="C82" s="71" t="s">
        <v>135</v>
      </c>
      <c r="D82" s="24" t="s">
        <v>52</v>
      </c>
      <c r="E82" s="27" t="s">
        <v>53</v>
      </c>
      <c r="F82" s="27">
        <v>2</v>
      </c>
      <c r="G82" s="28">
        <v>420</v>
      </c>
      <c r="H82" s="28"/>
      <c r="I82" s="200">
        <v>8000</v>
      </c>
      <c r="J82" s="200">
        <f t="shared" ref="J82:O82" si="193">I82*3</f>
        <v>24000</v>
      </c>
      <c r="K82" s="201">
        <v>0.222696</v>
      </c>
      <c r="L82" s="202">
        <v>1781.568</v>
      </c>
      <c r="M82" s="202">
        <f t="shared" si="193"/>
        <v>5344.704</v>
      </c>
      <c r="N82" s="200">
        <v>9200</v>
      </c>
      <c r="O82" s="200">
        <f t="shared" si="193"/>
        <v>27600</v>
      </c>
      <c r="P82" s="201">
        <v>0.201045</v>
      </c>
      <c r="Q82" s="202">
        <v>1849.614</v>
      </c>
      <c r="R82" s="202">
        <f t="shared" si="150"/>
        <v>5548.842</v>
      </c>
      <c r="S82" s="208">
        <v>20471.8</v>
      </c>
      <c r="T82" s="50">
        <v>3564.62</v>
      </c>
      <c r="U82" s="151">
        <v>-257.59</v>
      </c>
      <c r="V82" s="209">
        <f t="shared" si="151"/>
        <v>3822.21</v>
      </c>
      <c r="W82" s="212">
        <f t="shared" si="152"/>
        <v>0.852991666666667</v>
      </c>
      <c r="X82" s="211">
        <f t="shared" si="153"/>
        <v>0.715139697165643</v>
      </c>
      <c r="Y82" s="212">
        <f t="shared" si="154"/>
        <v>0.741731884057971</v>
      </c>
      <c r="Z82" s="212">
        <f t="shared" si="155"/>
        <v>0.688830209978947</v>
      </c>
      <c r="AA82" s="222"/>
      <c r="AB82" s="223">
        <v>6</v>
      </c>
      <c r="AC82" s="223">
        <v>0</v>
      </c>
      <c r="AD82" s="223"/>
      <c r="AE82" s="224">
        <v>5500</v>
      </c>
      <c r="AF82" s="224">
        <f t="shared" ref="AF82:AK82" si="194">AE82*3</f>
        <v>16500</v>
      </c>
      <c r="AG82" s="224">
        <v>1531.035</v>
      </c>
      <c r="AH82" s="224">
        <f t="shared" si="194"/>
        <v>4593.105</v>
      </c>
      <c r="AI82" s="230">
        <v>0.27837</v>
      </c>
      <c r="AJ82" s="231">
        <v>6875</v>
      </c>
      <c r="AK82" s="231">
        <f t="shared" si="194"/>
        <v>20625</v>
      </c>
      <c r="AL82" s="224">
        <v>1764.943125</v>
      </c>
      <c r="AM82" s="224">
        <f t="shared" si="157"/>
        <v>5294.829375</v>
      </c>
      <c r="AN82" s="230">
        <v>0.256719</v>
      </c>
      <c r="AO82" s="50">
        <v>13098.42</v>
      </c>
      <c r="AP82" s="50">
        <v>3323.59</v>
      </c>
      <c r="AQ82" s="208">
        <v>0</v>
      </c>
      <c r="AR82" s="208">
        <f t="shared" si="158"/>
        <v>3323.59</v>
      </c>
      <c r="AS82" s="235">
        <f t="shared" si="159"/>
        <v>0.793843636363636</v>
      </c>
      <c r="AT82" s="235">
        <f t="shared" si="160"/>
        <v>0.723604184968556</v>
      </c>
      <c r="AU82" s="235">
        <f t="shared" si="161"/>
        <v>0.635074909090909</v>
      </c>
      <c r="AV82" s="235">
        <f t="shared" si="162"/>
        <v>0.627704835153446</v>
      </c>
      <c r="AW82" s="103"/>
      <c r="AX82" s="103"/>
      <c r="AY82" s="223">
        <f t="shared" si="163"/>
        <v>0</v>
      </c>
      <c r="AZ82" s="238">
        <f t="shared" si="164"/>
        <v>0</v>
      </c>
    </row>
    <row r="83" s="10" customFormat="1" hidden="1" spans="1:52">
      <c r="A83" s="24">
        <v>81</v>
      </c>
      <c r="B83" s="72">
        <v>102935</v>
      </c>
      <c r="C83" s="73" t="s">
        <v>136</v>
      </c>
      <c r="D83" s="72" t="s">
        <v>98</v>
      </c>
      <c r="E83" s="28" t="s">
        <v>46</v>
      </c>
      <c r="F83" s="28">
        <v>2</v>
      </c>
      <c r="G83" s="28">
        <v>0</v>
      </c>
      <c r="H83" s="28"/>
      <c r="I83" s="200">
        <v>10000</v>
      </c>
      <c r="J83" s="200">
        <f t="shared" ref="J83:O83" si="195">I83*3</f>
        <v>30000</v>
      </c>
      <c r="K83" s="201">
        <v>0.272376</v>
      </c>
      <c r="L83" s="202">
        <v>2723.76</v>
      </c>
      <c r="M83" s="202">
        <f t="shared" si="195"/>
        <v>8171.28</v>
      </c>
      <c r="N83" s="200">
        <v>11500</v>
      </c>
      <c r="O83" s="200">
        <f t="shared" si="195"/>
        <v>34500</v>
      </c>
      <c r="P83" s="201">
        <v>0.245895</v>
      </c>
      <c r="Q83" s="202">
        <v>2827.7925</v>
      </c>
      <c r="R83" s="202">
        <f t="shared" si="150"/>
        <v>8483.3775</v>
      </c>
      <c r="S83" s="208">
        <v>30695.53</v>
      </c>
      <c r="T83" s="61">
        <v>5323.83</v>
      </c>
      <c r="U83" s="242">
        <v>-983.18</v>
      </c>
      <c r="V83" s="209">
        <f t="shared" si="151"/>
        <v>6307.01</v>
      </c>
      <c r="W83" s="210">
        <f t="shared" si="152"/>
        <v>1.02318433333333</v>
      </c>
      <c r="X83" s="211">
        <f t="shared" si="153"/>
        <v>0.771850921765011</v>
      </c>
      <c r="Y83" s="212">
        <f t="shared" si="154"/>
        <v>0.889725507246377</v>
      </c>
      <c r="Z83" s="212">
        <f t="shared" si="155"/>
        <v>0.74345506845593</v>
      </c>
      <c r="AA83" s="222"/>
      <c r="AB83" s="103">
        <v>8</v>
      </c>
      <c r="AC83" s="223">
        <v>8</v>
      </c>
      <c r="AD83" s="225">
        <f>(AC83-AB83)*2</f>
        <v>0</v>
      </c>
      <c r="AE83" s="243">
        <v>6800</v>
      </c>
      <c r="AF83" s="224">
        <f t="shared" ref="AF83:AK83" si="196">AE83*3</f>
        <v>20400</v>
      </c>
      <c r="AG83" s="243">
        <v>2315.196</v>
      </c>
      <c r="AH83" s="224">
        <f t="shared" si="196"/>
        <v>6945.588</v>
      </c>
      <c r="AI83" s="244">
        <v>0.34047</v>
      </c>
      <c r="AJ83" s="245">
        <v>8500</v>
      </c>
      <c r="AK83" s="231">
        <f t="shared" si="196"/>
        <v>25500</v>
      </c>
      <c r="AL83" s="243">
        <v>2668.9065</v>
      </c>
      <c r="AM83" s="224">
        <f t="shared" si="157"/>
        <v>8006.7195</v>
      </c>
      <c r="AN83" s="244">
        <v>0.313989</v>
      </c>
      <c r="AO83" s="61">
        <v>22637.95</v>
      </c>
      <c r="AP83" s="61">
        <v>6271.94</v>
      </c>
      <c r="AQ83" s="208">
        <v>0</v>
      </c>
      <c r="AR83" s="208">
        <f t="shared" si="158"/>
        <v>6271.94</v>
      </c>
      <c r="AS83" s="234">
        <f t="shared" si="159"/>
        <v>1.10970343137255</v>
      </c>
      <c r="AT83" s="235">
        <f t="shared" si="160"/>
        <v>0.903010659428691</v>
      </c>
      <c r="AU83" s="235">
        <f t="shared" si="161"/>
        <v>0.887762745098039</v>
      </c>
      <c r="AV83" s="235">
        <f t="shared" si="162"/>
        <v>0.783334547938141</v>
      </c>
      <c r="AW83" s="223"/>
      <c r="AX83" s="223"/>
      <c r="AY83" s="223">
        <f t="shared" si="163"/>
        <v>0</v>
      </c>
      <c r="AZ83" s="238">
        <f t="shared" si="164"/>
        <v>0</v>
      </c>
    </row>
    <row r="84" s="10" customFormat="1" hidden="1" spans="1:52">
      <c r="A84" s="24">
        <v>82</v>
      </c>
      <c r="B84" s="24">
        <v>721</v>
      </c>
      <c r="C84" s="71" t="s">
        <v>137</v>
      </c>
      <c r="D84" s="24" t="s">
        <v>85</v>
      </c>
      <c r="E84" s="27" t="s">
        <v>43</v>
      </c>
      <c r="F84" s="27">
        <v>3</v>
      </c>
      <c r="G84" s="28">
        <v>630</v>
      </c>
      <c r="H84" s="28"/>
      <c r="I84" s="200">
        <v>12000</v>
      </c>
      <c r="J84" s="200">
        <f t="shared" ref="J84:O84" si="197">I84*3</f>
        <v>36000</v>
      </c>
      <c r="K84" s="201">
        <v>0.234144</v>
      </c>
      <c r="L84" s="202">
        <v>2809.728</v>
      </c>
      <c r="M84" s="202">
        <f t="shared" si="197"/>
        <v>8429.184</v>
      </c>
      <c r="N84" s="200">
        <v>13800</v>
      </c>
      <c r="O84" s="200">
        <f t="shared" si="197"/>
        <v>41400</v>
      </c>
      <c r="P84" s="201">
        <v>0.21138</v>
      </c>
      <c r="Q84" s="202">
        <v>2917.044</v>
      </c>
      <c r="R84" s="202">
        <f t="shared" si="150"/>
        <v>8751.132</v>
      </c>
      <c r="S84" s="208">
        <v>30046.78</v>
      </c>
      <c r="T84" s="50">
        <v>8044.28</v>
      </c>
      <c r="U84" s="151">
        <v>-301.6</v>
      </c>
      <c r="V84" s="209">
        <f t="shared" si="151"/>
        <v>8345.88</v>
      </c>
      <c r="W84" s="212">
        <f t="shared" si="152"/>
        <v>0.834632777777778</v>
      </c>
      <c r="X84" s="211">
        <f t="shared" si="153"/>
        <v>0.990117192838595</v>
      </c>
      <c r="Y84" s="212">
        <f t="shared" si="154"/>
        <v>0.725767632850241</v>
      </c>
      <c r="Z84" s="212">
        <f t="shared" si="155"/>
        <v>0.953691476714098</v>
      </c>
      <c r="AA84" s="222"/>
      <c r="AB84" s="223">
        <v>12</v>
      </c>
      <c r="AC84" s="223">
        <v>10</v>
      </c>
      <c r="AD84" s="223"/>
      <c r="AE84" s="224">
        <v>8500</v>
      </c>
      <c r="AF84" s="224">
        <f t="shared" ref="AF84:AK84" si="198">AE84*3</f>
        <v>25500</v>
      </c>
      <c r="AG84" s="224">
        <v>2487.78</v>
      </c>
      <c r="AH84" s="224">
        <f t="shared" si="198"/>
        <v>7463.34</v>
      </c>
      <c r="AI84" s="230">
        <v>0.29268</v>
      </c>
      <c r="AJ84" s="231">
        <v>10625</v>
      </c>
      <c r="AK84" s="231">
        <f t="shared" si="198"/>
        <v>31875</v>
      </c>
      <c r="AL84" s="224">
        <v>2867.8575</v>
      </c>
      <c r="AM84" s="224">
        <f t="shared" si="157"/>
        <v>8603.5725</v>
      </c>
      <c r="AN84" s="230">
        <v>0.269916</v>
      </c>
      <c r="AO84" s="50">
        <v>36252.93</v>
      </c>
      <c r="AP84" s="50">
        <v>9311.17</v>
      </c>
      <c r="AQ84" s="208">
        <v>0</v>
      </c>
      <c r="AR84" s="208">
        <f t="shared" si="158"/>
        <v>9311.17</v>
      </c>
      <c r="AS84" s="234">
        <f t="shared" si="159"/>
        <v>1.42168352941176</v>
      </c>
      <c r="AT84" s="234">
        <f t="shared" si="160"/>
        <v>1.24758754123489</v>
      </c>
      <c r="AU84" s="234">
        <f t="shared" si="161"/>
        <v>1.13734682352941</v>
      </c>
      <c r="AV84" s="234">
        <f t="shared" si="162"/>
        <v>1.08224461408328</v>
      </c>
      <c r="AW84" s="103">
        <v>500</v>
      </c>
      <c r="AX84" s="241">
        <f>(AR84-AH84)*0.1</f>
        <v>184.783</v>
      </c>
      <c r="AY84" s="223">
        <f t="shared" si="163"/>
        <v>0</v>
      </c>
      <c r="AZ84" s="238">
        <f t="shared" si="164"/>
        <v>684.783</v>
      </c>
    </row>
    <row r="85" s="10" customFormat="1" hidden="1" spans="1:52">
      <c r="A85" s="24">
        <v>83</v>
      </c>
      <c r="B85" s="24">
        <v>754</v>
      </c>
      <c r="C85" s="71" t="s">
        <v>138</v>
      </c>
      <c r="D85" s="24" t="s">
        <v>56</v>
      </c>
      <c r="E85" s="27" t="s">
        <v>46</v>
      </c>
      <c r="F85" s="27">
        <v>2</v>
      </c>
      <c r="G85" s="28">
        <v>420</v>
      </c>
      <c r="H85" s="28"/>
      <c r="I85" s="200">
        <v>8500</v>
      </c>
      <c r="J85" s="200">
        <f t="shared" ref="J85:O85" si="199">I85*3</f>
        <v>25500</v>
      </c>
      <c r="K85" s="201">
        <v>0.191664</v>
      </c>
      <c r="L85" s="202">
        <v>1632</v>
      </c>
      <c r="M85" s="202">
        <f t="shared" si="199"/>
        <v>4896</v>
      </c>
      <c r="N85" s="200">
        <v>9775</v>
      </c>
      <c r="O85" s="200">
        <f t="shared" si="199"/>
        <v>29325</v>
      </c>
      <c r="P85" s="201">
        <v>0.17303</v>
      </c>
      <c r="Q85" s="202">
        <v>1691</v>
      </c>
      <c r="R85" s="202">
        <f t="shared" si="150"/>
        <v>5073</v>
      </c>
      <c r="S85" s="208">
        <v>21222.96</v>
      </c>
      <c r="T85" s="50">
        <v>5709.43</v>
      </c>
      <c r="U85" s="151">
        <v>0</v>
      </c>
      <c r="V85" s="209">
        <f t="shared" si="151"/>
        <v>5709.43</v>
      </c>
      <c r="W85" s="212">
        <f t="shared" si="152"/>
        <v>0.832272941176471</v>
      </c>
      <c r="X85" s="211">
        <f t="shared" si="153"/>
        <v>1.16614174836601</v>
      </c>
      <c r="Y85" s="212">
        <f t="shared" si="154"/>
        <v>0.723715601023018</v>
      </c>
      <c r="Z85" s="212">
        <f t="shared" si="155"/>
        <v>1.12545436625271</v>
      </c>
      <c r="AA85" s="222"/>
      <c r="AB85" s="223">
        <v>8</v>
      </c>
      <c r="AC85" s="223">
        <v>2</v>
      </c>
      <c r="AD85" s="223"/>
      <c r="AE85" s="224">
        <v>6200</v>
      </c>
      <c r="AF85" s="224">
        <f t="shared" ref="AF85:AK85" si="200">AE85*3</f>
        <v>18600</v>
      </c>
      <c r="AG85" s="224">
        <v>1485.396</v>
      </c>
      <c r="AH85" s="224">
        <f t="shared" si="200"/>
        <v>4456.188</v>
      </c>
      <c r="AI85" s="230">
        <v>0.23958</v>
      </c>
      <c r="AJ85" s="231">
        <v>7750</v>
      </c>
      <c r="AK85" s="231">
        <f t="shared" si="200"/>
        <v>23250</v>
      </c>
      <c r="AL85" s="224">
        <v>1712.3315</v>
      </c>
      <c r="AM85" s="224">
        <f t="shared" si="157"/>
        <v>5136.9945</v>
      </c>
      <c r="AN85" s="230">
        <v>0.220946</v>
      </c>
      <c r="AO85" s="50">
        <v>20292.68</v>
      </c>
      <c r="AP85" s="50">
        <v>4620.17</v>
      </c>
      <c r="AQ85" s="208">
        <v>-168.39</v>
      </c>
      <c r="AR85" s="208">
        <f t="shared" si="158"/>
        <v>4788.56</v>
      </c>
      <c r="AS85" s="234">
        <f t="shared" si="159"/>
        <v>1.09100430107527</v>
      </c>
      <c r="AT85" s="234">
        <f t="shared" si="160"/>
        <v>1.07458661977457</v>
      </c>
      <c r="AU85" s="235">
        <f t="shared" si="161"/>
        <v>0.872803440860215</v>
      </c>
      <c r="AV85" s="235">
        <f t="shared" si="162"/>
        <v>0.932171525587579</v>
      </c>
      <c r="AW85" s="103">
        <v>300</v>
      </c>
      <c r="AX85" s="223"/>
      <c r="AY85" s="223">
        <f t="shared" si="163"/>
        <v>0</v>
      </c>
      <c r="AZ85" s="238">
        <f t="shared" si="164"/>
        <v>300</v>
      </c>
    </row>
    <row r="86" s="92" customFormat="1" hidden="1" spans="1:52">
      <c r="A86" s="24">
        <v>84</v>
      </c>
      <c r="B86" s="24">
        <v>102479</v>
      </c>
      <c r="C86" s="71" t="s">
        <v>139</v>
      </c>
      <c r="D86" s="24" t="s">
        <v>45</v>
      </c>
      <c r="E86" s="27" t="s">
        <v>46</v>
      </c>
      <c r="F86" s="28">
        <v>2</v>
      </c>
      <c r="G86" s="28">
        <v>420</v>
      </c>
      <c r="H86" s="28"/>
      <c r="I86" s="200">
        <v>11000</v>
      </c>
      <c r="J86" s="200">
        <f t="shared" ref="J86:O86" si="201">I86*3</f>
        <v>33000</v>
      </c>
      <c r="K86" s="201">
        <v>0.255888</v>
      </c>
      <c r="L86" s="202">
        <v>2814.768</v>
      </c>
      <c r="M86" s="202">
        <f t="shared" si="201"/>
        <v>8444.304</v>
      </c>
      <c r="N86" s="200">
        <v>12650</v>
      </c>
      <c r="O86" s="200">
        <f t="shared" si="201"/>
        <v>37950</v>
      </c>
      <c r="P86" s="201">
        <v>0.23101</v>
      </c>
      <c r="Q86" s="202">
        <v>2922.2765</v>
      </c>
      <c r="R86" s="202">
        <f t="shared" si="150"/>
        <v>8766.8295</v>
      </c>
      <c r="S86" s="208">
        <v>27343</v>
      </c>
      <c r="T86" s="50">
        <v>7613.11</v>
      </c>
      <c r="U86" s="151">
        <v>-49.6</v>
      </c>
      <c r="V86" s="209">
        <f t="shared" si="151"/>
        <v>7662.71</v>
      </c>
      <c r="W86" s="212">
        <f t="shared" si="152"/>
        <v>0.828575757575758</v>
      </c>
      <c r="X86" s="211">
        <f t="shared" si="153"/>
        <v>0.907441276391755</v>
      </c>
      <c r="Y86" s="212">
        <f t="shared" si="154"/>
        <v>0.720500658761528</v>
      </c>
      <c r="Z86" s="212">
        <f t="shared" si="155"/>
        <v>0.87405714916664</v>
      </c>
      <c r="AA86" s="222"/>
      <c r="AB86" s="223">
        <v>8</v>
      </c>
      <c r="AC86" s="223">
        <v>0</v>
      </c>
      <c r="AD86" s="223"/>
      <c r="AE86" s="224">
        <v>7800</v>
      </c>
      <c r="AF86" s="224">
        <f t="shared" ref="AF86:AK86" si="202">AE86*3</f>
        <v>23400</v>
      </c>
      <c r="AG86" s="224">
        <v>2494.908</v>
      </c>
      <c r="AH86" s="224">
        <f t="shared" si="202"/>
        <v>7484.724</v>
      </c>
      <c r="AI86" s="230">
        <v>0.31986</v>
      </c>
      <c r="AJ86" s="231">
        <v>9750</v>
      </c>
      <c r="AK86" s="231">
        <f t="shared" si="202"/>
        <v>29250</v>
      </c>
      <c r="AL86" s="224">
        <v>2876.0745</v>
      </c>
      <c r="AM86" s="224">
        <f t="shared" si="157"/>
        <v>8628.2235</v>
      </c>
      <c r="AN86" s="230">
        <v>0.294982</v>
      </c>
      <c r="AO86" s="50">
        <v>12257.09</v>
      </c>
      <c r="AP86" s="50">
        <v>3564.99</v>
      </c>
      <c r="AQ86" s="208">
        <v>-49.6</v>
      </c>
      <c r="AR86" s="208">
        <f t="shared" si="158"/>
        <v>3614.59</v>
      </c>
      <c r="AS86" s="235">
        <f t="shared" si="159"/>
        <v>0.523807264957265</v>
      </c>
      <c r="AT86" s="235">
        <f t="shared" si="160"/>
        <v>0.482928963045264</v>
      </c>
      <c r="AU86" s="235">
        <f t="shared" si="161"/>
        <v>0.419045811965812</v>
      </c>
      <c r="AV86" s="235">
        <f t="shared" si="162"/>
        <v>0.418926329388663</v>
      </c>
      <c r="AW86" s="103"/>
      <c r="AX86" s="103"/>
      <c r="AY86" s="223">
        <f t="shared" si="163"/>
        <v>0</v>
      </c>
      <c r="AZ86" s="238">
        <f t="shared" si="164"/>
        <v>0</v>
      </c>
    </row>
    <row r="87" s="10" customFormat="1" hidden="1" spans="1:52">
      <c r="A87" s="24">
        <v>85</v>
      </c>
      <c r="B87" s="24">
        <v>105267</v>
      </c>
      <c r="C87" s="71" t="s">
        <v>140</v>
      </c>
      <c r="D87" s="24" t="s">
        <v>52</v>
      </c>
      <c r="E87" s="27" t="s">
        <v>49</v>
      </c>
      <c r="F87" s="27">
        <v>2</v>
      </c>
      <c r="G87" s="28">
        <v>420</v>
      </c>
      <c r="H87" s="28"/>
      <c r="I87" s="200">
        <v>16000</v>
      </c>
      <c r="J87" s="200">
        <f t="shared" ref="J87:O87" si="203">I87*3</f>
        <v>48000</v>
      </c>
      <c r="K87" s="201">
        <v>0.246384</v>
      </c>
      <c r="L87" s="202">
        <v>3942.144</v>
      </c>
      <c r="M87" s="202">
        <f t="shared" si="203"/>
        <v>11826.432</v>
      </c>
      <c r="N87" s="200">
        <v>18400</v>
      </c>
      <c r="O87" s="200">
        <f t="shared" si="203"/>
        <v>55200</v>
      </c>
      <c r="P87" s="201">
        <v>0.22243</v>
      </c>
      <c r="Q87" s="202">
        <v>4092.712</v>
      </c>
      <c r="R87" s="202">
        <f t="shared" si="150"/>
        <v>12278.136</v>
      </c>
      <c r="S87" s="208">
        <v>39540.92</v>
      </c>
      <c r="T87" s="50">
        <v>2154.2</v>
      </c>
      <c r="U87" s="151">
        <v>-3065.52</v>
      </c>
      <c r="V87" s="209">
        <f t="shared" si="151"/>
        <v>5219.72</v>
      </c>
      <c r="W87" s="212">
        <f t="shared" si="152"/>
        <v>0.823769166666667</v>
      </c>
      <c r="X87" s="211">
        <f t="shared" si="153"/>
        <v>0.441360505011148</v>
      </c>
      <c r="Y87" s="212">
        <f t="shared" si="154"/>
        <v>0.716321014492754</v>
      </c>
      <c r="Z87" s="212">
        <f t="shared" si="155"/>
        <v>0.425123162017427</v>
      </c>
      <c r="AA87" s="222"/>
      <c r="AB87" s="223">
        <v>12</v>
      </c>
      <c r="AC87" s="223">
        <v>8</v>
      </c>
      <c r="AD87" s="223"/>
      <c r="AE87" s="224">
        <v>10880</v>
      </c>
      <c r="AF87" s="224">
        <f t="shared" ref="AF87:AK87" si="204">AE87*3</f>
        <v>32640</v>
      </c>
      <c r="AG87" s="224">
        <v>3350.8224</v>
      </c>
      <c r="AH87" s="224">
        <f t="shared" si="204"/>
        <v>10052.4672</v>
      </c>
      <c r="AI87" s="230">
        <v>0.30798</v>
      </c>
      <c r="AJ87" s="231">
        <v>13600</v>
      </c>
      <c r="AK87" s="231">
        <f t="shared" si="204"/>
        <v>40800</v>
      </c>
      <c r="AL87" s="224">
        <v>3862.7536</v>
      </c>
      <c r="AM87" s="224">
        <f t="shared" si="157"/>
        <v>11588.2608</v>
      </c>
      <c r="AN87" s="230">
        <v>0.284026</v>
      </c>
      <c r="AO87" s="50">
        <v>26560.07</v>
      </c>
      <c r="AP87" s="50">
        <v>5062.86</v>
      </c>
      <c r="AQ87" s="208">
        <v>-356.4</v>
      </c>
      <c r="AR87" s="208">
        <f t="shared" si="158"/>
        <v>5419.26</v>
      </c>
      <c r="AS87" s="235">
        <f t="shared" si="159"/>
        <v>0.813727634803922</v>
      </c>
      <c r="AT87" s="235">
        <f t="shared" si="160"/>
        <v>0.53909750633158</v>
      </c>
      <c r="AU87" s="235">
        <f t="shared" si="161"/>
        <v>0.650982107843137</v>
      </c>
      <c r="AV87" s="235">
        <f t="shared" si="162"/>
        <v>0.467650848865949</v>
      </c>
      <c r="AW87" s="223"/>
      <c r="AX87" s="223"/>
      <c r="AY87" s="223">
        <f t="shared" si="163"/>
        <v>0</v>
      </c>
      <c r="AZ87" s="238">
        <f t="shared" si="164"/>
        <v>0</v>
      </c>
    </row>
    <row r="88" s="10" customFormat="1" hidden="1" spans="1:52">
      <c r="A88" s="24">
        <v>86</v>
      </c>
      <c r="B88" s="24">
        <v>738</v>
      </c>
      <c r="C88" s="71" t="s">
        <v>141</v>
      </c>
      <c r="D88" s="24" t="s">
        <v>56</v>
      </c>
      <c r="E88" s="27" t="s">
        <v>46</v>
      </c>
      <c r="F88" s="27">
        <v>2</v>
      </c>
      <c r="G88" s="28">
        <v>420</v>
      </c>
      <c r="H88" s="28"/>
      <c r="I88" s="200">
        <v>11000</v>
      </c>
      <c r="J88" s="200">
        <f t="shared" ref="J88:O88" si="205">I88*3</f>
        <v>33000</v>
      </c>
      <c r="K88" s="201">
        <v>0.220968</v>
      </c>
      <c r="L88" s="202">
        <v>2430.648</v>
      </c>
      <c r="M88" s="202">
        <f t="shared" si="205"/>
        <v>7291.944</v>
      </c>
      <c r="N88" s="200">
        <v>12650</v>
      </c>
      <c r="O88" s="200">
        <f t="shared" si="205"/>
        <v>37950</v>
      </c>
      <c r="P88" s="201">
        <v>0.199485</v>
      </c>
      <c r="Q88" s="202">
        <v>2523.48525</v>
      </c>
      <c r="R88" s="202">
        <f t="shared" si="150"/>
        <v>7570.45575</v>
      </c>
      <c r="S88" s="208">
        <v>26926.43</v>
      </c>
      <c r="T88" s="50">
        <v>6822.33</v>
      </c>
      <c r="U88" s="151">
        <v>-116.4</v>
      </c>
      <c r="V88" s="209">
        <f t="shared" si="151"/>
        <v>6938.73</v>
      </c>
      <c r="W88" s="212">
        <f t="shared" si="152"/>
        <v>0.815952424242424</v>
      </c>
      <c r="X88" s="211">
        <f t="shared" si="153"/>
        <v>0.951561065197429</v>
      </c>
      <c r="Y88" s="212">
        <f t="shared" si="154"/>
        <v>0.709523847167325</v>
      </c>
      <c r="Z88" s="212">
        <f t="shared" si="155"/>
        <v>0.916553801929296</v>
      </c>
      <c r="AA88" s="222"/>
      <c r="AB88" s="223">
        <v>8</v>
      </c>
      <c r="AC88" s="223">
        <v>4</v>
      </c>
      <c r="AD88" s="223"/>
      <c r="AE88" s="224">
        <v>7800</v>
      </c>
      <c r="AF88" s="224">
        <f t="shared" ref="AF88:AK88" si="206">AE88*3</f>
        <v>23400</v>
      </c>
      <c r="AG88" s="224">
        <v>2154.438</v>
      </c>
      <c r="AH88" s="224">
        <f t="shared" si="206"/>
        <v>6463.314</v>
      </c>
      <c r="AI88" s="230">
        <v>0.27621</v>
      </c>
      <c r="AJ88" s="231">
        <v>9750</v>
      </c>
      <c r="AK88" s="231">
        <f t="shared" si="206"/>
        <v>29250</v>
      </c>
      <c r="AL88" s="224">
        <v>2483.58825</v>
      </c>
      <c r="AM88" s="224">
        <f t="shared" si="157"/>
        <v>7450.76475</v>
      </c>
      <c r="AN88" s="230">
        <v>0.254727</v>
      </c>
      <c r="AO88" s="50">
        <v>24622.08</v>
      </c>
      <c r="AP88" s="50">
        <v>6465.27</v>
      </c>
      <c r="AQ88" s="208">
        <v>0</v>
      </c>
      <c r="AR88" s="208">
        <f t="shared" si="158"/>
        <v>6465.27</v>
      </c>
      <c r="AS88" s="234">
        <f t="shared" si="159"/>
        <v>1.05222564102564</v>
      </c>
      <c r="AT88" s="234">
        <f t="shared" si="160"/>
        <v>1.000302631127</v>
      </c>
      <c r="AU88" s="235">
        <f t="shared" si="161"/>
        <v>0.841780512820513</v>
      </c>
      <c r="AV88" s="235">
        <f t="shared" si="162"/>
        <v>0.867732402905353</v>
      </c>
      <c r="AW88" s="103">
        <v>300</v>
      </c>
      <c r="AX88" s="223"/>
      <c r="AY88" s="223">
        <f t="shared" si="163"/>
        <v>0</v>
      </c>
      <c r="AZ88" s="238">
        <f t="shared" si="164"/>
        <v>300</v>
      </c>
    </row>
    <row r="89" s="10" customFormat="1" hidden="1" spans="1:52">
      <c r="A89" s="24">
        <v>87</v>
      </c>
      <c r="B89" s="24">
        <v>103199</v>
      </c>
      <c r="C89" s="71" t="s">
        <v>142</v>
      </c>
      <c r="D89" s="24" t="s">
        <v>45</v>
      </c>
      <c r="E89" s="27" t="s">
        <v>46</v>
      </c>
      <c r="F89" s="27">
        <v>3</v>
      </c>
      <c r="G89" s="28">
        <v>630</v>
      </c>
      <c r="H89" s="28"/>
      <c r="I89" s="200">
        <v>11000</v>
      </c>
      <c r="J89" s="200">
        <f t="shared" ref="J89:O89" si="207">I89*3</f>
        <v>33000</v>
      </c>
      <c r="K89" s="201">
        <v>0.240552</v>
      </c>
      <c r="L89" s="202">
        <v>2646.072</v>
      </c>
      <c r="M89" s="202">
        <f t="shared" si="207"/>
        <v>7938.216</v>
      </c>
      <c r="N89" s="200">
        <v>12650</v>
      </c>
      <c r="O89" s="200">
        <f t="shared" si="207"/>
        <v>37950</v>
      </c>
      <c r="P89" s="201">
        <v>0.217165</v>
      </c>
      <c r="Q89" s="202">
        <v>2747.13725</v>
      </c>
      <c r="R89" s="202">
        <f t="shared" si="150"/>
        <v>8241.41175</v>
      </c>
      <c r="S89" s="208">
        <v>26866.88</v>
      </c>
      <c r="T89" s="50">
        <v>6074.34</v>
      </c>
      <c r="U89" s="151">
        <v>-642.8</v>
      </c>
      <c r="V89" s="209">
        <f t="shared" si="151"/>
        <v>6717.14</v>
      </c>
      <c r="W89" s="212">
        <f t="shared" si="152"/>
        <v>0.814147878787879</v>
      </c>
      <c r="X89" s="211">
        <f t="shared" si="153"/>
        <v>0.846177529056906</v>
      </c>
      <c r="Y89" s="212">
        <f t="shared" si="154"/>
        <v>0.707954677206851</v>
      </c>
      <c r="Z89" s="212">
        <f t="shared" si="155"/>
        <v>0.815047252068191</v>
      </c>
      <c r="AA89" s="222"/>
      <c r="AB89" s="223">
        <v>8</v>
      </c>
      <c r="AC89" s="223">
        <v>2</v>
      </c>
      <c r="AD89" s="223"/>
      <c r="AE89" s="224">
        <v>7800</v>
      </c>
      <c r="AF89" s="224">
        <f t="shared" ref="AF89:AK89" si="208">AE89*3</f>
        <v>23400</v>
      </c>
      <c r="AG89" s="224">
        <v>2345.382</v>
      </c>
      <c r="AH89" s="224">
        <f t="shared" si="208"/>
        <v>7036.146</v>
      </c>
      <c r="AI89" s="230">
        <v>0.30069</v>
      </c>
      <c r="AJ89" s="231">
        <v>9750</v>
      </c>
      <c r="AK89" s="231">
        <f t="shared" si="208"/>
        <v>29250</v>
      </c>
      <c r="AL89" s="224">
        <v>2703.70425</v>
      </c>
      <c r="AM89" s="224">
        <f t="shared" si="157"/>
        <v>8111.11275</v>
      </c>
      <c r="AN89" s="230">
        <v>0.277303</v>
      </c>
      <c r="AO89" s="50">
        <v>13101.69</v>
      </c>
      <c r="AP89" s="50">
        <v>3200.58</v>
      </c>
      <c r="AQ89" s="208">
        <v>-340.4</v>
      </c>
      <c r="AR89" s="208">
        <f t="shared" si="158"/>
        <v>3540.98</v>
      </c>
      <c r="AS89" s="235">
        <f t="shared" si="159"/>
        <v>0.559901282051282</v>
      </c>
      <c r="AT89" s="235">
        <f t="shared" si="160"/>
        <v>0.503255617492872</v>
      </c>
      <c r="AU89" s="235">
        <f t="shared" si="161"/>
        <v>0.447921025641026</v>
      </c>
      <c r="AV89" s="235">
        <f t="shared" si="162"/>
        <v>0.436559089873335</v>
      </c>
      <c r="AW89" s="223"/>
      <c r="AX89" s="223"/>
      <c r="AY89" s="223">
        <f t="shared" si="163"/>
        <v>0</v>
      </c>
      <c r="AZ89" s="238">
        <f t="shared" si="164"/>
        <v>0</v>
      </c>
    </row>
    <row r="90" s="10" customFormat="1" hidden="1" spans="1:52">
      <c r="A90" s="24">
        <v>88</v>
      </c>
      <c r="B90" s="24">
        <v>116773</v>
      </c>
      <c r="C90" s="71" t="s">
        <v>143</v>
      </c>
      <c r="D90" s="24" t="s">
        <v>52</v>
      </c>
      <c r="E90" s="27" t="s">
        <v>53</v>
      </c>
      <c r="F90" s="27">
        <v>1</v>
      </c>
      <c r="G90" s="28">
        <v>210</v>
      </c>
      <c r="H90" s="28"/>
      <c r="I90" s="200">
        <v>8000</v>
      </c>
      <c r="J90" s="200">
        <f t="shared" ref="J90:O90" si="209">I90*3</f>
        <v>24000</v>
      </c>
      <c r="K90" s="201">
        <v>0.211608</v>
      </c>
      <c r="L90" s="202">
        <v>1692.864</v>
      </c>
      <c r="M90" s="202">
        <f t="shared" si="209"/>
        <v>5078.592</v>
      </c>
      <c r="N90" s="200">
        <v>9200</v>
      </c>
      <c r="O90" s="200">
        <f t="shared" si="209"/>
        <v>27600</v>
      </c>
      <c r="P90" s="201">
        <v>0.191035</v>
      </c>
      <c r="Q90" s="202">
        <v>1757.522</v>
      </c>
      <c r="R90" s="202">
        <f t="shared" si="150"/>
        <v>5272.566</v>
      </c>
      <c r="S90" s="208">
        <v>19503.8</v>
      </c>
      <c r="T90" s="50">
        <v>3081.88</v>
      </c>
      <c r="U90" s="151">
        <v>-57.6</v>
      </c>
      <c r="V90" s="209">
        <f t="shared" si="151"/>
        <v>3139.48</v>
      </c>
      <c r="W90" s="212">
        <f t="shared" si="152"/>
        <v>0.812658333333333</v>
      </c>
      <c r="X90" s="211">
        <f t="shared" si="153"/>
        <v>0.618179211876048</v>
      </c>
      <c r="Y90" s="212">
        <f t="shared" si="154"/>
        <v>0.706659420289855</v>
      </c>
      <c r="Z90" s="212">
        <f t="shared" si="155"/>
        <v>0.595436832843818</v>
      </c>
      <c r="AA90" s="222"/>
      <c r="AB90" s="223">
        <v>6</v>
      </c>
      <c r="AC90" s="223">
        <v>0</v>
      </c>
      <c r="AD90" s="223"/>
      <c r="AE90" s="224">
        <v>5500</v>
      </c>
      <c r="AF90" s="224">
        <f t="shared" ref="AF90:AK90" si="210">AE90*3</f>
        <v>16500</v>
      </c>
      <c r="AG90" s="224">
        <v>1454.805</v>
      </c>
      <c r="AH90" s="224">
        <f t="shared" si="210"/>
        <v>4364.415</v>
      </c>
      <c r="AI90" s="230">
        <v>0.26451</v>
      </c>
      <c r="AJ90" s="231">
        <v>6875</v>
      </c>
      <c r="AK90" s="231">
        <f t="shared" si="210"/>
        <v>20625</v>
      </c>
      <c r="AL90" s="224">
        <v>1677.066875</v>
      </c>
      <c r="AM90" s="224">
        <f t="shared" si="157"/>
        <v>5031.200625</v>
      </c>
      <c r="AN90" s="230">
        <v>0.243937</v>
      </c>
      <c r="AO90" s="50">
        <v>9259.86</v>
      </c>
      <c r="AP90" s="50">
        <v>2095.81</v>
      </c>
      <c r="AQ90" s="208">
        <v>0</v>
      </c>
      <c r="AR90" s="208">
        <f t="shared" si="158"/>
        <v>2095.81</v>
      </c>
      <c r="AS90" s="235">
        <f t="shared" si="159"/>
        <v>0.561203636363636</v>
      </c>
      <c r="AT90" s="235">
        <f t="shared" si="160"/>
        <v>0.480204105246637</v>
      </c>
      <c r="AU90" s="235">
        <f t="shared" si="161"/>
        <v>0.448962909090909</v>
      </c>
      <c r="AV90" s="235">
        <f t="shared" si="162"/>
        <v>0.416562597322384</v>
      </c>
      <c r="AW90" s="223"/>
      <c r="AX90" s="223"/>
      <c r="AY90" s="223">
        <f t="shared" si="163"/>
        <v>0</v>
      </c>
      <c r="AZ90" s="238">
        <f t="shared" si="164"/>
        <v>0</v>
      </c>
    </row>
    <row r="91" s="10" customFormat="1" hidden="1" spans="1:52">
      <c r="A91" s="24">
        <v>89</v>
      </c>
      <c r="B91" s="24">
        <v>102567</v>
      </c>
      <c r="C91" s="71" t="s">
        <v>144</v>
      </c>
      <c r="D91" s="24" t="s">
        <v>48</v>
      </c>
      <c r="E91" s="27" t="s">
        <v>46</v>
      </c>
      <c r="F91" s="27">
        <v>2</v>
      </c>
      <c r="G91" s="28">
        <v>420</v>
      </c>
      <c r="H91" s="28"/>
      <c r="I91" s="200">
        <v>9000</v>
      </c>
      <c r="J91" s="200">
        <f t="shared" ref="J91:O91" si="211">I91*3</f>
        <v>27000</v>
      </c>
      <c r="K91" s="201">
        <v>0.20448</v>
      </c>
      <c r="L91" s="202">
        <v>1840.32</v>
      </c>
      <c r="M91" s="202">
        <f t="shared" si="211"/>
        <v>5520.96</v>
      </c>
      <c r="N91" s="200">
        <v>10350</v>
      </c>
      <c r="O91" s="200">
        <f t="shared" si="211"/>
        <v>31050</v>
      </c>
      <c r="P91" s="201">
        <v>0.1846</v>
      </c>
      <c r="Q91" s="202">
        <v>1910.61</v>
      </c>
      <c r="R91" s="202">
        <f t="shared" si="150"/>
        <v>5731.83</v>
      </c>
      <c r="S91" s="208">
        <v>21733.25</v>
      </c>
      <c r="T91" s="50">
        <v>4139</v>
      </c>
      <c r="U91" s="151">
        <v>-487.99</v>
      </c>
      <c r="V91" s="209">
        <f t="shared" si="151"/>
        <v>4626.99</v>
      </c>
      <c r="W91" s="212">
        <f t="shared" si="152"/>
        <v>0.804935185185185</v>
      </c>
      <c r="X91" s="211">
        <f t="shared" si="153"/>
        <v>0.838077073552426</v>
      </c>
      <c r="Y91" s="212">
        <f t="shared" si="154"/>
        <v>0.699943639291465</v>
      </c>
      <c r="Z91" s="212">
        <f t="shared" si="155"/>
        <v>0.807244806632437</v>
      </c>
      <c r="AA91" s="222"/>
      <c r="AB91" s="223">
        <v>8</v>
      </c>
      <c r="AC91" s="223">
        <v>9</v>
      </c>
      <c r="AD91" s="225">
        <f>(AC91-AB91)*2</f>
        <v>2</v>
      </c>
      <c r="AE91" s="224">
        <v>6200</v>
      </c>
      <c r="AF91" s="224">
        <f t="shared" ref="AF91:AK91" si="212">AE91*3</f>
        <v>18600</v>
      </c>
      <c r="AG91" s="224">
        <v>1584.72</v>
      </c>
      <c r="AH91" s="224">
        <f t="shared" si="212"/>
        <v>4754.16</v>
      </c>
      <c r="AI91" s="230">
        <v>0.2556</v>
      </c>
      <c r="AJ91" s="231">
        <v>7750</v>
      </c>
      <c r="AK91" s="231">
        <f t="shared" si="212"/>
        <v>23250</v>
      </c>
      <c r="AL91" s="224">
        <v>1826.83</v>
      </c>
      <c r="AM91" s="224">
        <f t="shared" si="157"/>
        <v>5480.49</v>
      </c>
      <c r="AN91" s="230">
        <v>0.23572</v>
      </c>
      <c r="AO91" s="50">
        <v>17531.12</v>
      </c>
      <c r="AP91" s="50">
        <v>4569.24</v>
      </c>
      <c r="AQ91" s="208">
        <v>0</v>
      </c>
      <c r="AR91" s="208">
        <f t="shared" si="158"/>
        <v>4569.24</v>
      </c>
      <c r="AS91" s="235">
        <f t="shared" si="159"/>
        <v>0.942533333333333</v>
      </c>
      <c r="AT91" s="235">
        <f t="shared" si="160"/>
        <v>0.961103538795497</v>
      </c>
      <c r="AU91" s="235">
        <f t="shared" si="161"/>
        <v>0.754026666666667</v>
      </c>
      <c r="AV91" s="235">
        <f t="shared" si="162"/>
        <v>0.833728371003323</v>
      </c>
      <c r="AW91" s="223"/>
      <c r="AX91" s="223"/>
      <c r="AY91" s="223">
        <f t="shared" si="163"/>
        <v>0</v>
      </c>
      <c r="AZ91" s="238">
        <f t="shared" si="164"/>
        <v>0</v>
      </c>
    </row>
    <row r="92" s="10" customFormat="1" hidden="1" spans="1:52">
      <c r="A92" s="24">
        <v>90</v>
      </c>
      <c r="B92" s="24">
        <v>570</v>
      </c>
      <c r="C92" s="71" t="s">
        <v>145</v>
      </c>
      <c r="D92" s="24" t="s">
        <v>52</v>
      </c>
      <c r="E92" s="27" t="s">
        <v>46</v>
      </c>
      <c r="F92" s="29">
        <v>1</v>
      </c>
      <c r="G92" s="30">
        <v>210</v>
      </c>
      <c r="H92" s="28"/>
      <c r="I92" s="200">
        <v>9000</v>
      </c>
      <c r="J92" s="200">
        <f t="shared" ref="J92:O92" si="213">I92*3</f>
        <v>27000</v>
      </c>
      <c r="K92" s="201">
        <v>0.216576</v>
      </c>
      <c r="L92" s="202">
        <v>1949.184</v>
      </c>
      <c r="M92" s="202">
        <f t="shared" si="213"/>
        <v>5847.552</v>
      </c>
      <c r="N92" s="200">
        <v>10350</v>
      </c>
      <c r="O92" s="200">
        <f t="shared" si="213"/>
        <v>31050</v>
      </c>
      <c r="P92" s="201">
        <v>0.19552</v>
      </c>
      <c r="Q92" s="202">
        <v>2023.632</v>
      </c>
      <c r="R92" s="202">
        <f t="shared" si="150"/>
        <v>6070.896</v>
      </c>
      <c r="S92" s="208">
        <v>21429.57</v>
      </c>
      <c r="T92" s="50">
        <v>4419.87</v>
      </c>
      <c r="U92" s="151">
        <v>-474.4</v>
      </c>
      <c r="V92" s="209">
        <f t="shared" si="151"/>
        <v>4894.27</v>
      </c>
      <c r="W92" s="212">
        <f t="shared" si="152"/>
        <v>0.793687777777778</v>
      </c>
      <c r="X92" s="211">
        <f t="shared" si="153"/>
        <v>0.836977593358725</v>
      </c>
      <c r="Y92" s="212">
        <f t="shared" si="154"/>
        <v>0.690163285024155</v>
      </c>
      <c r="Z92" s="212">
        <f t="shared" si="155"/>
        <v>0.806185775542852</v>
      </c>
      <c r="AA92" s="222"/>
      <c r="AB92" s="223">
        <v>8</v>
      </c>
      <c r="AC92" s="223">
        <v>0</v>
      </c>
      <c r="AD92" s="223"/>
      <c r="AE92" s="224">
        <v>6200</v>
      </c>
      <c r="AF92" s="224">
        <f t="shared" ref="AF92:AK92" si="214">AE92*3</f>
        <v>18600</v>
      </c>
      <c r="AG92" s="224">
        <v>1678.464</v>
      </c>
      <c r="AH92" s="224">
        <f t="shared" si="214"/>
        <v>5035.392</v>
      </c>
      <c r="AI92" s="230">
        <v>0.27072</v>
      </c>
      <c r="AJ92" s="231">
        <v>7750</v>
      </c>
      <c r="AK92" s="231">
        <f t="shared" si="214"/>
        <v>23250</v>
      </c>
      <c r="AL92" s="224">
        <v>1934.896</v>
      </c>
      <c r="AM92" s="224">
        <f t="shared" si="157"/>
        <v>5804.688</v>
      </c>
      <c r="AN92" s="230">
        <v>0.249664</v>
      </c>
      <c r="AO92" s="50">
        <v>15317.9</v>
      </c>
      <c r="AP92" s="50">
        <v>4570.05</v>
      </c>
      <c r="AQ92" s="208">
        <v>75.2</v>
      </c>
      <c r="AR92" s="208">
        <f t="shared" si="158"/>
        <v>4494.85</v>
      </c>
      <c r="AS92" s="235">
        <f t="shared" si="159"/>
        <v>0.823543010752688</v>
      </c>
      <c r="AT92" s="235">
        <f t="shared" si="160"/>
        <v>0.892651455934315</v>
      </c>
      <c r="AU92" s="235">
        <f t="shared" si="161"/>
        <v>0.65883440860215</v>
      </c>
      <c r="AV92" s="235">
        <f t="shared" si="162"/>
        <v>0.774348250930972</v>
      </c>
      <c r="AW92" s="223"/>
      <c r="AX92" s="223"/>
      <c r="AY92" s="223">
        <f t="shared" si="163"/>
        <v>0</v>
      </c>
      <c r="AZ92" s="238">
        <f t="shared" si="164"/>
        <v>0</v>
      </c>
    </row>
    <row r="93" s="10" customFormat="1" hidden="1" spans="1:52">
      <c r="A93" s="24">
        <v>91</v>
      </c>
      <c r="B93" s="24">
        <v>112415</v>
      </c>
      <c r="C93" s="71" t="s">
        <v>146</v>
      </c>
      <c r="D93" s="24" t="s">
        <v>52</v>
      </c>
      <c r="E93" s="27" t="s">
        <v>46</v>
      </c>
      <c r="F93" s="27">
        <v>2</v>
      </c>
      <c r="G93" s="28">
        <v>420</v>
      </c>
      <c r="H93" s="28"/>
      <c r="I93" s="200">
        <v>8000</v>
      </c>
      <c r="J93" s="200">
        <f t="shared" ref="J93:O93" si="215">I93*3</f>
        <v>24000</v>
      </c>
      <c r="K93" s="201">
        <v>0.178344</v>
      </c>
      <c r="L93" s="202">
        <v>1426.752</v>
      </c>
      <c r="M93" s="202">
        <f t="shared" si="215"/>
        <v>4280.256</v>
      </c>
      <c r="N93" s="200">
        <v>9200</v>
      </c>
      <c r="O93" s="200">
        <f t="shared" si="215"/>
        <v>27600</v>
      </c>
      <c r="P93" s="201">
        <v>0.161005</v>
      </c>
      <c r="Q93" s="202">
        <v>1481.246</v>
      </c>
      <c r="R93" s="202">
        <f t="shared" si="150"/>
        <v>4443.738</v>
      </c>
      <c r="S93" s="208">
        <v>18836.07</v>
      </c>
      <c r="T93" s="50">
        <v>1875.03</v>
      </c>
      <c r="U93" s="151">
        <v>-151.97</v>
      </c>
      <c r="V93" s="209">
        <f t="shared" si="151"/>
        <v>2027</v>
      </c>
      <c r="W93" s="212">
        <f t="shared" si="152"/>
        <v>0.78483625</v>
      </c>
      <c r="X93" s="211">
        <f t="shared" si="153"/>
        <v>0.473569805170532</v>
      </c>
      <c r="Y93" s="212">
        <f t="shared" si="154"/>
        <v>0.682466304347826</v>
      </c>
      <c r="Z93" s="212">
        <f t="shared" si="155"/>
        <v>0.456147504645863</v>
      </c>
      <c r="AA93" s="222"/>
      <c r="AB93" s="223">
        <v>8</v>
      </c>
      <c r="AC93" s="223">
        <v>0</v>
      </c>
      <c r="AD93" s="223"/>
      <c r="AE93" s="224">
        <v>5500</v>
      </c>
      <c r="AF93" s="224">
        <f t="shared" ref="AF93:AK93" si="216">AE93*3</f>
        <v>16500</v>
      </c>
      <c r="AG93" s="224">
        <v>1226.115</v>
      </c>
      <c r="AH93" s="224">
        <f t="shared" si="216"/>
        <v>3678.345</v>
      </c>
      <c r="AI93" s="230">
        <v>0.22293</v>
      </c>
      <c r="AJ93" s="231">
        <v>6875</v>
      </c>
      <c r="AK93" s="231">
        <f t="shared" si="216"/>
        <v>20625</v>
      </c>
      <c r="AL93" s="224">
        <v>1413.438125</v>
      </c>
      <c r="AM93" s="224">
        <f t="shared" si="157"/>
        <v>4240.314375</v>
      </c>
      <c r="AN93" s="230">
        <v>0.205591</v>
      </c>
      <c r="AO93" s="50">
        <v>15197.61</v>
      </c>
      <c r="AP93" s="50">
        <v>4008.74</v>
      </c>
      <c r="AQ93" s="208">
        <v>0</v>
      </c>
      <c r="AR93" s="208">
        <f t="shared" si="158"/>
        <v>4008.74</v>
      </c>
      <c r="AS93" s="235">
        <f t="shared" si="159"/>
        <v>0.921067272727273</v>
      </c>
      <c r="AT93" s="234">
        <f t="shared" si="160"/>
        <v>1.08982164533234</v>
      </c>
      <c r="AU93" s="235">
        <f t="shared" si="161"/>
        <v>0.736853818181818</v>
      </c>
      <c r="AV93" s="235">
        <f t="shared" si="162"/>
        <v>0.945387451372635</v>
      </c>
      <c r="AW93" s="223"/>
      <c r="AX93" s="223"/>
      <c r="AY93" s="223">
        <f t="shared" si="163"/>
        <v>0</v>
      </c>
      <c r="AZ93" s="238">
        <f t="shared" si="164"/>
        <v>0</v>
      </c>
    </row>
    <row r="94" s="10" customFormat="1" hidden="1" spans="1:52">
      <c r="A94" s="24">
        <v>92</v>
      </c>
      <c r="B94" s="72">
        <v>114685</v>
      </c>
      <c r="C94" s="73" t="s">
        <v>147</v>
      </c>
      <c r="D94" s="72" t="s">
        <v>45</v>
      </c>
      <c r="E94" s="28" t="s">
        <v>82</v>
      </c>
      <c r="F94" s="28">
        <v>3</v>
      </c>
      <c r="G94" s="28">
        <v>630</v>
      </c>
      <c r="H94" s="28"/>
      <c r="I94" s="200">
        <v>38000</v>
      </c>
      <c r="J94" s="200">
        <f t="shared" ref="J94:O94" si="217">I94*3</f>
        <v>114000</v>
      </c>
      <c r="K94" s="201">
        <v>0.1296</v>
      </c>
      <c r="L94" s="202">
        <v>4924.8</v>
      </c>
      <c r="M94" s="202">
        <f t="shared" si="217"/>
        <v>14774.4</v>
      </c>
      <c r="N94" s="200">
        <v>41800</v>
      </c>
      <c r="O94" s="200">
        <f t="shared" si="217"/>
        <v>125400</v>
      </c>
      <c r="P94" s="201">
        <v>0.117</v>
      </c>
      <c r="Q94" s="202">
        <v>4890.6</v>
      </c>
      <c r="R94" s="202">
        <f t="shared" si="150"/>
        <v>14671.8</v>
      </c>
      <c r="S94" s="208">
        <v>126139.74</v>
      </c>
      <c r="T94" s="61">
        <v>15680.64</v>
      </c>
      <c r="U94" s="242">
        <v>-488.4</v>
      </c>
      <c r="V94" s="209">
        <f t="shared" si="151"/>
        <v>16169.04</v>
      </c>
      <c r="W94" s="210">
        <f t="shared" si="152"/>
        <v>1.10648894736842</v>
      </c>
      <c r="X94" s="210">
        <f t="shared" si="153"/>
        <v>1.09439571150097</v>
      </c>
      <c r="Y94" s="210">
        <f t="shared" si="154"/>
        <v>1.0058990430622</v>
      </c>
      <c r="Z94" s="210">
        <f t="shared" si="155"/>
        <v>1.10204882836462</v>
      </c>
      <c r="AA94" s="222">
        <f>(V94-M94)*0.3</f>
        <v>418.391999999999</v>
      </c>
      <c r="AB94" s="103">
        <v>12</v>
      </c>
      <c r="AC94" s="223">
        <v>8</v>
      </c>
      <c r="AD94" s="223"/>
      <c r="AE94" s="243">
        <v>30000</v>
      </c>
      <c r="AF94" s="224">
        <f t="shared" ref="AF94:AK94" si="218">AE94*3</f>
        <v>90000</v>
      </c>
      <c r="AG94" s="243">
        <v>4860</v>
      </c>
      <c r="AH94" s="224">
        <f t="shared" si="218"/>
        <v>14580</v>
      </c>
      <c r="AI94" s="244">
        <v>0.162</v>
      </c>
      <c r="AJ94" s="245">
        <v>37500</v>
      </c>
      <c r="AK94" s="231">
        <f t="shared" si="218"/>
        <v>112500</v>
      </c>
      <c r="AL94" s="243">
        <v>5602.5</v>
      </c>
      <c r="AM94" s="224">
        <f t="shared" si="157"/>
        <v>16807.5</v>
      </c>
      <c r="AN94" s="244">
        <v>0.1494</v>
      </c>
      <c r="AO94" s="61">
        <v>94832.43</v>
      </c>
      <c r="AP94" s="61">
        <v>12809.45</v>
      </c>
      <c r="AQ94" s="208">
        <v>0</v>
      </c>
      <c r="AR94" s="208">
        <f t="shared" si="158"/>
        <v>12809.45</v>
      </c>
      <c r="AS94" s="234">
        <f t="shared" si="159"/>
        <v>1.05369366666667</v>
      </c>
      <c r="AT94" s="235">
        <f t="shared" si="160"/>
        <v>0.878563100137174</v>
      </c>
      <c r="AU94" s="235">
        <f t="shared" si="161"/>
        <v>0.842954933333333</v>
      </c>
      <c r="AV94" s="235">
        <f t="shared" si="162"/>
        <v>0.762127026625019</v>
      </c>
      <c r="AW94" s="223"/>
      <c r="AX94" s="223"/>
      <c r="AY94" s="223">
        <f t="shared" si="163"/>
        <v>0</v>
      </c>
      <c r="AZ94" s="238">
        <f t="shared" si="164"/>
        <v>418.391999999999</v>
      </c>
    </row>
    <row r="95" s="10" customFormat="1" hidden="1" spans="1:52">
      <c r="A95" s="24">
        <v>93</v>
      </c>
      <c r="B95" s="24">
        <v>709</v>
      </c>
      <c r="C95" s="71" t="s">
        <v>148</v>
      </c>
      <c r="D95" s="24" t="s">
        <v>56</v>
      </c>
      <c r="E95" s="27" t="s">
        <v>49</v>
      </c>
      <c r="F95" s="27">
        <v>3</v>
      </c>
      <c r="G95" s="28">
        <v>630</v>
      </c>
      <c r="H95" s="28"/>
      <c r="I95" s="200">
        <v>18000</v>
      </c>
      <c r="J95" s="200">
        <f t="shared" ref="J95:O95" si="219">I95*3</f>
        <v>54000</v>
      </c>
      <c r="K95" s="201">
        <v>0.232992</v>
      </c>
      <c r="L95" s="202">
        <v>4193.856</v>
      </c>
      <c r="M95" s="202">
        <f t="shared" si="219"/>
        <v>12581.568</v>
      </c>
      <c r="N95" s="200">
        <v>20700</v>
      </c>
      <c r="O95" s="200">
        <f t="shared" si="219"/>
        <v>62100</v>
      </c>
      <c r="P95" s="201">
        <v>0.21034</v>
      </c>
      <c r="Q95" s="202">
        <v>4354.038</v>
      </c>
      <c r="R95" s="202">
        <f t="shared" si="150"/>
        <v>13062.114</v>
      </c>
      <c r="S95" s="208">
        <v>41667.74</v>
      </c>
      <c r="T95" s="50">
        <v>10114.18</v>
      </c>
      <c r="U95" s="151">
        <v>-142.8</v>
      </c>
      <c r="V95" s="209">
        <f t="shared" si="151"/>
        <v>10256.98</v>
      </c>
      <c r="W95" s="212">
        <f t="shared" si="152"/>
        <v>0.771624814814815</v>
      </c>
      <c r="X95" s="211">
        <f t="shared" si="153"/>
        <v>0.81523860936888</v>
      </c>
      <c r="Y95" s="212">
        <f t="shared" si="154"/>
        <v>0.670978099838969</v>
      </c>
      <c r="Z95" s="212">
        <f t="shared" si="155"/>
        <v>0.785246553505811</v>
      </c>
      <c r="AA95" s="222"/>
      <c r="AB95" s="223">
        <v>12</v>
      </c>
      <c r="AC95" s="223">
        <v>8</v>
      </c>
      <c r="AD95" s="223"/>
      <c r="AE95" s="224">
        <v>11666.12</v>
      </c>
      <c r="AF95" s="224">
        <f t="shared" ref="AF95:AK95" si="220">AE95*3</f>
        <v>34998.36</v>
      </c>
      <c r="AG95" s="224">
        <v>3397.6407888</v>
      </c>
      <c r="AH95" s="224">
        <f t="shared" si="220"/>
        <v>10192.9223664</v>
      </c>
      <c r="AI95" s="230">
        <v>0.29124</v>
      </c>
      <c r="AJ95" s="231">
        <v>14582.65</v>
      </c>
      <c r="AK95" s="231">
        <f t="shared" si="220"/>
        <v>43747.95</v>
      </c>
      <c r="AL95" s="224">
        <v>3916.7247982</v>
      </c>
      <c r="AM95" s="224">
        <f t="shared" si="157"/>
        <v>11750.1743946</v>
      </c>
      <c r="AN95" s="230">
        <v>0.268588</v>
      </c>
      <c r="AO95" s="50">
        <v>29391.03</v>
      </c>
      <c r="AP95" s="50">
        <v>7780.9</v>
      </c>
      <c r="AQ95" s="208">
        <v>0</v>
      </c>
      <c r="AR95" s="208">
        <f t="shared" si="158"/>
        <v>7780.9</v>
      </c>
      <c r="AS95" s="235">
        <f t="shared" si="159"/>
        <v>0.839783064120719</v>
      </c>
      <c r="AT95" s="235">
        <f t="shared" si="160"/>
        <v>0.76336301997639</v>
      </c>
      <c r="AU95" s="235">
        <f t="shared" si="161"/>
        <v>0.671826451296575</v>
      </c>
      <c r="AV95" s="235">
        <f t="shared" si="162"/>
        <v>0.662194426967471</v>
      </c>
      <c r="AW95" s="223"/>
      <c r="AX95" s="223"/>
      <c r="AY95" s="223">
        <f t="shared" si="163"/>
        <v>0</v>
      </c>
      <c r="AZ95" s="238">
        <f t="shared" si="164"/>
        <v>0</v>
      </c>
    </row>
    <row r="96" s="10" customFormat="1" hidden="1" spans="1:52">
      <c r="A96" s="24">
        <v>94</v>
      </c>
      <c r="B96" s="24">
        <v>111064</v>
      </c>
      <c r="C96" s="71" t="s">
        <v>149</v>
      </c>
      <c r="D96" s="24" t="s">
        <v>85</v>
      </c>
      <c r="E96" s="27" t="s">
        <v>53</v>
      </c>
      <c r="F96" s="27">
        <v>2</v>
      </c>
      <c r="G96" s="28">
        <v>420</v>
      </c>
      <c r="H96" s="28"/>
      <c r="I96" s="200">
        <v>4000</v>
      </c>
      <c r="J96" s="200">
        <f t="shared" ref="J96:O96" si="221">I96*3</f>
        <v>12000</v>
      </c>
      <c r="K96" s="201">
        <v>0.238104</v>
      </c>
      <c r="L96" s="202">
        <v>952.416</v>
      </c>
      <c r="M96" s="202">
        <f t="shared" si="221"/>
        <v>2857.248</v>
      </c>
      <c r="N96" s="200">
        <v>4600</v>
      </c>
      <c r="O96" s="200">
        <f t="shared" si="221"/>
        <v>13800</v>
      </c>
      <c r="P96" s="201">
        <v>0.214955</v>
      </c>
      <c r="Q96" s="202">
        <v>988.793</v>
      </c>
      <c r="R96" s="202">
        <f t="shared" si="150"/>
        <v>2966.379</v>
      </c>
      <c r="S96" s="208">
        <v>9252.52</v>
      </c>
      <c r="T96" s="50">
        <v>1942.46</v>
      </c>
      <c r="U96" s="151">
        <v>0</v>
      </c>
      <c r="V96" s="209">
        <f t="shared" si="151"/>
        <v>1942.46</v>
      </c>
      <c r="W96" s="212">
        <f t="shared" si="152"/>
        <v>0.771043333333333</v>
      </c>
      <c r="X96" s="211">
        <f t="shared" si="153"/>
        <v>0.679835982035861</v>
      </c>
      <c r="Y96" s="212">
        <f t="shared" si="154"/>
        <v>0.670472463768116</v>
      </c>
      <c r="Z96" s="212">
        <f t="shared" si="155"/>
        <v>0.654825293733538</v>
      </c>
      <c r="AA96" s="222"/>
      <c r="AB96" s="223">
        <v>4</v>
      </c>
      <c r="AC96" s="223">
        <v>0</v>
      </c>
      <c r="AD96" s="223"/>
      <c r="AE96" s="224">
        <v>3100</v>
      </c>
      <c r="AF96" s="224">
        <f t="shared" ref="AF96:AK96" si="222">AE96*3</f>
        <v>9300</v>
      </c>
      <c r="AG96" s="224">
        <v>922.653</v>
      </c>
      <c r="AH96" s="224">
        <f t="shared" si="222"/>
        <v>2767.959</v>
      </c>
      <c r="AI96" s="230">
        <v>0.29763</v>
      </c>
      <c r="AJ96" s="231">
        <v>3875</v>
      </c>
      <c r="AK96" s="231">
        <f t="shared" si="222"/>
        <v>11625</v>
      </c>
      <c r="AL96" s="224">
        <v>1063.613875</v>
      </c>
      <c r="AM96" s="224">
        <f t="shared" si="157"/>
        <v>3190.841625</v>
      </c>
      <c r="AN96" s="230">
        <v>0.274481</v>
      </c>
      <c r="AO96" s="50">
        <v>4285.85</v>
      </c>
      <c r="AP96" s="50">
        <v>1064.22</v>
      </c>
      <c r="AQ96" s="208">
        <v>0</v>
      </c>
      <c r="AR96" s="208">
        <f t="shared" si="158"/>
        <v>1064.22</v>
      </c>
      <c r="AS96" s="235">
        <f t="shared" si="159"/>
        <v>0.460844086021505</v>
      </c>
      <c r="AT96" s="235">
        <f t="shared" si="160"/>
        <v>0.384478238297605</v>
      </c>
      <c r="AU96" s="235">
        <f t="shared" si="161"/>
        <v>0.368675268817204</v>
      </c>
      <c r="AV96" s="235">
        <f t="shared" si="162"/>
        <v>0.333523291053344</v>
      </c>
      <c r="AW96" s="223"/>
      <c r="AX96" s="223"/>
      <c r="AY96" s="223">
        <f t="shared" si="163"/>
        <v>0</v>
      </c>
      <c r="AZ96" s="238">
        <f t="shared" si="164"/>
        <v>0</v>
      </c>
    </row>
    <row r="97" s="10" customFormat="1" hidden="1" spans="1:52">
      <c r="A97" s="24">
        <v>95</v>
      </c>
      <c r="B97" s="24">
        <v>52</v>
      </c>
      <c r="C97" s="71" t="s">
        <v>150</v>
      </c>
      <c r="D97" s="24" t="s">
        <v>56</v>
      </c>
      <c r="E97" s="27" t="s">
        <v>46</v>
      </c>
      <c r="F97" s="27">
        <v>1</v>
      </c>
      <c r="G97" s="28">
        <v>210</v>
      </c>
      <c r="H97" s="28"/>
      <c r="I97" s="200">
        <v>8000</v>
      </c>
      <c r="J97" s="200">
        <f t="shared" ref="J97:O97" si="223">I97*3</f>
        <v>24000</v>
      </c>
      <c r="K97" s="201">
        <v>0.22248</v>
      </c>
      <c r="L97" s="202">
        <v>1779.84</v>
      </c>
      <c r="M97" s="202">
        <f t="shared" si="223"/>
        <v>5339.52</v>
      </c>
      <c r="N97" s="200">
        <v>9200</v>
      </c>
      <c r="O97" s="200">
        <f t="shared" si="223"/>
        <v>27600</v>
      </c>
      <c r="P97" s="201">
        <v>0.20085</v>
      </c>
      <c r="Q97" s="202">
        <v>1847.82</v>
      </c>
      <c r="R97" s="202">
        <f t="shared" si="150"/>
        <v>5543.46</v>
      </c>
      <c r="S97" s="208">
        <v>18418.51</v>
      </c>
      <c r="T97" s="50">
        <v>3762.12</v>
      </c>
      <c r="U97" s="151">
        <v>-312.4</v>
      </c>
      <c r="V97" s="209">
        <f t="shared" si="151"/>
        <v>4074.52</v>
      </c>
      <c r="W97" s="212">
        <f t="shared" si="152"/>
        <v>0.767437916666667</v>
      </c>
      <c r="X97" s="211">
        <f t="shared" si="153"/>
        <v>0.763087318710296</v>
      </c>
      <c r="Y97" s="212">
        <f t="shared" si="154"/>
        <v>0.66733731884058</v>
      </c>
      <c r="Z97" s="212">
        <f t="shared" si="155"/>
        <v>0.735013872202559</v>
      </c>
      <c r="AA97" s="222"/>
      <c r="AB97" s="223">
        <v>8</v>
      </c>
      <c r="AC97" s="223">
        <v>10</v>
      </c>
      <c r="AD97" s="225">
        <f>(AC97-AB97)*2</f>
        <v>4</v>
      </c>
      <c r="AE97" s="224">
        <v>5500</v>
      </c>
      <c r="AF97" s="224">
        <f t="shared" ref="AF97:AK97" si="224">AE97*3</f>
        <v>16500</v>
      </c>
      <c r="AG97" s="224">
        <v>1529.55</v>
      </c>
      <c r="AH97" s="224">
        <f t="shared" si="224"/>
        <v>4588.65</v>
      </c>
      <c r="AI97" s="230">
        <v>0.2781</v>
      </c>
      <c r="AJ97" s="231">
        <v>6875</v>
      </c>
      <c r="AK97" s="231">
        <f t="shared" si="224"/>
        <v>20625</v>
      </c>
      <c r="AL97" s="224">
        <v>1763.23125</v>
      </c>
      <c r="AM97" s="224">
        <f t="shared" si="157"/>
        <v>5289.69375</v>
      </c>
      <c r="AN97" s="230">
        <v>0.25647</v>
      </c>
      <c r="AO97" s="50">
        <v>22047.93</v>
      </c>
      <c r="AP97" s="50">
        <v>5831.39</v>
      </c>
      <c r="AQ97" s="208">
        <v>-71.2</v>
      </c>
      <c r="AR97" s="208">
        <f t="shared" si="158"/>
        <v>5902.59</v>
      </c>
      <c r="AS97" s="234">
        <f t="shared" si="159"/>
        <v>1.33623818181818</v>
      </c>
      <c r="AT97" s="234">
        <f t="shared" si="160"/>
        <v>1.28634565721944</v>
      </c>
      <c r="AU97" s="234">
        <f t="shared" si="161"/>
        <v>1.06899054545455</v>
      </c>
      <c r="AV97" s="234">
        <f t="shared" si="162"/>
        <v>1.11586611228675</v>
      </c>
      <c r="AW97" s="103">
        <v>500</v>
      </c>
      <c r="AX97" s="241">
        <f>(AR97-AH97)*0.1</f>
        <v>131.394</v>
      </c>
      <c r="AY97" s="223">
        <f t="shared" si="163"/>
        <v>0</v>
      </c>
      <c r="AZ97" s="238">
        <f t="shared" si="164"/>
        <v>631.394</v>
      </c>
    </row>
    <row r="98" s="10" customFormat="1" hidden="1" spans="1:52">
      <c r="A98" s="24">
        <v>96</v>
      </c>
      <c r="B98" s="72">
        <v>111400</v>
      </c>
      <c r="C98" s="73" t="s">
        <v>151</v>
      </c>
      <c r="D98" s="72" t="s">
        <v>85</v>
      </c>
      <c r="E98" s="28" t="s">
        <v>61</v>
      </c>
      <c r="F98" s="28">
        <v>4</v>
      </c>
      <c r="G98" s="28">
        <v>840</v>
      </c>
      <c r="H98" s="28"/>
      <c r="I98" s="200">
        <v>20000</v>
      </c>
      <c r="J98" s="200">
        <f t="shared" ref="J98:O98" si="225">I98*3</f>
        <v>60000</v>
      </c>
      <c r="K98" s="201">
        <v>0.152352</v>
      </c>
      <c r="L98" s="202">
        <v>3047.04</v>
      </c>
      <c r="M98" s="202">
        <f t="shared" si="225"/>
        <v>9141.12</v>
      </c>
      <c r="N98" s="200">
        <v>23000</v>
      </c>
      <c r="O98" s="200">
        <f t="shared" si="225"/>
        <v>69000</v>
      </c>
      <c r="P98" s="201">
        <v>0.13754</v>
      </c>
      <c r="Q98" s="202">
        <v>3163.42</v>
      </c>
      <c r="R98" s="202">
        <f t="shared" si="150"/>
        <v>9490.26</v>
      </c>
      <c r="S98" s="208">
        <v>66808.47</v>
      </c>
      <c r="T98" s="61">
        <v>7880.94</v>
      </c>
      <c r="U98" s="242">
        <v>-263.57</v>
      </c>
      <c r="V98" s="209">
        <f t="shared" si="151"/>
        <v>8144.51</v>
      </c>
      <c r="W98" s="210">
        <f t="shared" si="152"/>
        <v>1.1134745</v>
      </c>
      <c r="X98" s="211">
        <f t="shared" si="153"/>
        <v>0.890975066512637</v>
      </c>
      <c r="Y98" s="212">
        <f t="shared" si="154"/>
        <v>0.968238695652174</v>
      </c>
      <c r="Z98" s="212">
        <f t="shared" si="155"/>
        <v>0.858196719584079</v>
      </c>
      <c r="AA98" s="222"/>
      <c r="AB98" s="103">
        <v>12</v>
      </c>
      <c r="AC98" s="223">
        <v>18</v>
      </c>
      <c r="AD98" s="225">
        <f>(AC98-AB98)*2</f>
        <v>12</v>
      </c>
      <c r="AE98" s="243">
        <v>14518.125</v>
      </c>
      <c r="AF98" s="224">
        <f t="shared" ref="AF98:AK98" si="226">AE98*3</f>
        <v>43554.375</v>
      </c>
      <c r="AG98" s="243">
        <v>2764.831725</v>
      </c>
      <c r="AH98" s="224">
        <f t="shared" si="226"/>
        <v>8294.495175</v>
      </c>
      <c r="AI98" s="244">
        <v>0.19044</v>
      </c>
      <c r="AJ98" s="245">
        <v>18147.65625</v>
      </c>
      <c r="AK98" s="231">
        <f t="shared" si="226"/>
        <v>54442.96875</v>
      </c>
      <c r="AL98" s="243">
        <v>3187.236571875</v>
      </c>
      <c r="AM98" s="224">
        <f t="shared" si="157"/>
        <v>9561.709715625</v>
      </c>
      <c r="AN98" s="244">
        <v>0.175628</v>
      </c>
      <c r="AO98" s="61">
        <v>41764.97</v>
      </c>
      <c r="AP98" s="61">
        <v>5699.44</v>
      </c>
      <c r="AQ98" s="208">
        <v>-59.6</v>
      </c>
      <c r="AR98" s="208">
        <f t="shared" si="158"/>
        <v>5759.04</v>
      </c>
      <c r="AS98" s="235">
        <f t="shared" si="159"/>
        <v>0.958915608363109</v>
      </c>
      <c r="AT98" s="235">
        <f t="shared" si="160"/>
        <v>0.69432073664447</v>
      </c>
      <c r="AU98" s="235">
        <f t="shared" si="161"/>
        <v>0.767132486690488</v>
      </c>
      <c r="AV98" s="235">
        <f t="shared" si="162"/>
        <v>0.602302325763877</v>
      </c>
      <c r="AW98" s="223"/>
      <c r="AX98" s="223"/>
      <c r="AY98" s="223">
        <f t="shared" si="163"/>
        <v>0</v>
      </c>
      <c r="AZ98" s="238">
        <f t="shared" si="164"/>
        <v>0</v>
      </c>
    </row>
    <row r="99" s="10" customFormat="1" hidden="1" spans="1:52">
      <c r="A99" s="24">
        <v>97</v>
      </c>
      <c r="B99" s="24">
        <v>399</v>
      </c>
      <c r="C99" s="71" t="s">
        <v>152</v>
      </c>
      <c r="D99" s="24" t="s">
        <v>45</v>
      </c>
      <c r="E99" s="27" t="s">
        <v>49</v>
      </c>
      <c r="F99" s="27">
        <v>2</v>
      </c>
      <c r="G99" s="28">
        <v>420</v>
      </c>
      <c r="H99" s="28"/>
      <c r="I99" s="200">
        <v>16000</v>
      </c>
      <c r="J99" s="200">
        <f t="shared" ref="J99:O99" si="227">I99*3</f>
        <v>48000</v>
      </c>
      <c r="K99" s="201">
        <v>0.197712</v>
      </c>
      <c r="L99" s="202">
        <v>3163.392</v>
      </c>
      <c r="M99" s="202">
        <f t="shared" si="227"/>
        <v>9490.176</v>
      </c>
      <c r="N99" s="200">
        <v>18400</v>
      </c>
      <c r="O99" s="200">
        <f t="shared" si="227"/>
        <v>55200</v>
      </c>
      <c r="P99" s="201">
        <v>0.17849</v>
      </c>
      <c r="Q99" s="202">
        <v>3284.216</v>
      </c>
      <c r="R99" s="202">
        <f t="shared" si="150"/>
        <v>9852.648</v>
      </c>
      <c r="S99" s="208">
        <v>36248.8</v>
      </c>
      <c r="T99" s="50">
        <v>4712.3</v>
      </c>
      <c r="U99" s="151">
        <v>-1957.2</v>
      </c>
      <c r="V99" s="209">
        <f t="shared" si="151"/>
        <v>6669.5</v>
      </c>
      <c r="W99" s="212">
        <f t="shared" si="152"/>
        <v>0.755183333333333</v>
      </c>
      <c r="X99" s="211">
        <f t="shared" si="153"/>
        <v>0.702779379434059</v>
      </c>
      <c r="Y99" s="212">
        <f t="shared" si="154"/>
        <v>0.65668115942029</v>
      </c>
      <c r="Z99" s="212">
        <f t="shared" si="155"/>
        <v>0.676924619655549</v>
      </c>
      <c r="AA99" s="222"/>
      <c r="AB99" s="223">
        <v>12</v>
      </c>
      <c r="AC99" s="223">
        <v>8</v>
      </c>
      <c r="AD99" s="223"/>
      <c r="AE99" s="224">
        <v>10880</v>
      </c>
      <c r="AF99" s="224">
        <f t="shared" ref="AF99:AK99" si="228">AE99*3</f>
        <v>32640</v>
      </c>
      <c r="AG99" s="224">
        <v>2688.8832</v>
      </c>
      <c r="AH99" s="224">
        <f t="shared" si="228"/>
        <v>8066.6496</v>
      </c>
      <c r="AI99" s="230">
        <v>0.24714</v>
      </c>
      <c r="AJ99" s="231">
        <v>13600</v>
      </c>
      <c r="AK99" s="231">
        <f t="shared" si="228"/>
        <v>40800</v>
      </c>
      <c r="AL99" s="224">
        <v>3099.6848</v>
      </c>
      <c r="AM99" s="224">
        <f t="shared" si="157"/>
        <v>9299.0544</v>
      </c>
      <c r="AN99" s="230">
        <v>0.227918</v>
      </c>
      <c r="AO99" s="50">
        <v>44007.08</v>
      </c>
      <c r="AP99" s="50">
        <v>8859.1</v>
      </c>
      <c r="AQ99" s="208">
        <v>-688.8</v>
      </c>
      <c r="AR99" s="208">
        <f t="shared" si="158"/>
        <v>9547.9</v>
      </c>
      <c r="AS99" s="234">
        <f t="shared" si="159"/>
        <v>1.34825612745098</v>
      </c>
      <c r="AT99" s="234">
        <f t="shared" si="160"/>
        <v>1.18362647114361</v>
      </c>
      <c r="AU99" s="234">
        <f t="shared" si="161"/>
        <v>1.07860490196078</v>
      </c>
      <c r="AV99" s="234">
        <f t="shared" si="162"/>
        <v>1.02676031231735</v>
      </c>
      <c r="AW99" s="103">
        <v>500</v>
      </c>
      <c r="AX99" s="241">
        <f>(AR99-AH99)*0.1</f>
        <v>148.12504</v>
      </c>
      <c r="AY99" s="223">
        <f t="shared" si="163"/>
        <v>0</v>
      </c>
      <c r="AZ99" s="238">
        <f t="shared" si="164"/>
        <v>648.12504</v>
      </c>
    </row>
    <row r="100" s="10" customFormat="1" hidden="1" spans="1:52">
      <c r="A100" s="24">
        <v>98</v>
      </c>
      <c r="B100" s="24">
        <v>101453</v>
      </c>
      <c r="C100" s="71" t="s">
        <v>153</v>
      </c>
      <c r="D100" s="24" t="s">
        <v>56</v>
      </c>
      <c r="E100" s="27" t="s">
        <v>43</v>
      </c>
      <c r="F100" s="27">
        <v>3</v>
      </c>
      <c r="G100" s="28">
        <v>630</v>
      </c>
      <c r="H100" s="28"/>
      <c r="I100" s="200">
        <v>16000</v>
      </c>
      <c r="J100" s="200">
        <f t="shared" ref="J100:O100" si="229">I100*3</f>
        <v>48000</v>
      </c>
      <c r="K100" s="201">
        <v>0.241704</v>
      </c>
      <c r="L100" s="202">
        <v>3867.264</v>
      </c>
      <c r="M100" s="202">
        <f t="shared" si="229"/>
        <v>11601.792</v>
      </c>
      <c r="N100" s="200">
        <v>18400</v>
      </c>
      <c r="O100" s="200">
        <f t="shared" si="229"/>
        <v>55200</v>
      </c>
      <c r="P100" s="201">
        <v>0.218205</v>
      </c>
      <c r="Q100" s="202">
        <v>4014.972</v>
      </c>
      <c r="R100" s="202">
        <f t="shared" si="150"/>
        <v>12044.916</v>
      </c>
      <c r="S100" s="208">
        <v>35878.11</v>
      </c>
      <c r="T100" s="50">
        <v>6948.19</v>
      </c>
      <c r="U100" s="151">
        <v>-760</v>
      </c>
      <c r="V100" s="209">
        <f t="shared" si="151"/>
        <v>7708.19</v>
      </c>
      <c r="W100" s="212">
        <f t="shared" si="152"/>
        <v>0.747460625</v>
      </c>
      <c r="X100" s="211">
        <f t="shared" si="153"/>
        <v>0.664396500126877</v>
      </c>
      <c r="Y100" s="212">
        <f t="shared" si="154"/>
        <v>0.649965760869565</v>
      </c>
      <c r="Z100" s="212">
        <f t="shared" si="155"/>
        <v>0.639953819520202</v>
      </c>
      <c r="AA100" s="222"/>
      <c r="AB100" s="223">
        <v>12</v>
      </c>
      <c r="AC100" s="223">
        <v>4</v>
      </c>
      <c r="AD100" s="223"/>
      <c r="AE100" s="224">
        <v>10003.956</v>
      </c>
      <c r="AF100" s="224">
        <f t="shared" ref="AF100:AK100" si="230">AE100*3</f>
        <v>30011.868</v>
      </c>
      <c r="AG100" s="224">
        <v>3022.49522628</v>
      </c>
      <c r="AH100" s="224">
        <f t="shared" si="230"/>
        <v>9067.48567884</v>
      </c>
      <c r="AI100" s="230">
        <v>0.30213</v>
      </c>
      <c r="AJ100" s="231">
        <v>12504.945</v>
      </c>
      <c r="AK100" s="231">
        <f t="shared" si="230"/>
        <v>37514.835</v>
      </c>
      <c r="AL100" s="224">
        <v>3484.265330295</v>
      </c>
      <c r="AM100" s="224">
        <f t="shared" si="157"/>
        <v>10452.795990885</v>
      </c>
      <c r="AN100" s="230">
        <v>0.278631</v>
      </c>
      <c r="AO100" s="50">
        <v>25122.85</v>
      </c>
      <c r="AP100" s="50">
        <v>4680.18</v>
      </c>
      <c r="AQ100" s="208">
        <v>-900.4</v>
      </c>
      <c r="AR100" s="208">
        <f t="shared" si="158"/>
        <v>5580.58</v>
      </c>
      <c r="AS100" s="235">
        <f t="shared" si="159"/>
        <v>0.837097177689839</v>
      </c>
      <c r="AT100" s="235">
        <f t="shared" si="160"/>
        <v>0.615449552131404</v>
      </c>
      <c r="AU100" s="235">
        <f t="shared" si="161"/>
        <v>0.669677742151871</v>
      </c>
      <c r="AV100" s="235">
        <f t="shared" si="162"/>
        <v>0.533883948836881</v>
      </c>
      <c r="AW100" s="223"/>
      <c r="AX100" s="223"/>
      <c r="AY100" s="223">
        <f t="shared" si="163"/>
        <v>0</v>
      </c>
      <c r="AZ100" s="238">
        <f t="shared" si="164"/>
        <v>0</v>
      </c>
    </row>
    <row r="101" s="10" customFormat="1" spans="1:52">
      <c r="A101" s="24">
        <v>99</v>
      </c>
      <c r="B101" s="72">
        <v>122198</v>
      </c>
      <c r="C101" s="73" t="s">
        <v>154</v>
      </c>
      <c r="D101" s="72" t="s">
        <v>42</v>
      </c>
      <c r="E101" s="28" t="s">
        <v>53</v>
      </c>
      <c r="F101" s="28">
        <v>2</v>
      </c>
      <c r="G101" s="28">
        <v>420</v>
      </c>
      <c r="H101" s="28"/>
      <c r="I101" s="200">
        <v>6000</v>
      </c>
      <c r="J101" s="200">
        <f t="shared" ref="J101:O101" si="231">I101*3</f>
        <v>18000</v>
      </c>
      <c r="K101" s="201">
        <v>0.1872</v>
      </c>
      <c r="L101" s="202">
        <v>1123.2</v>
      </c>
      <c r="M101" s="202">
        <f t="shared" si="231"/>
        <v>3369.6</v>
      </c>
      <c r="N101" s="200">
        <v>6900</v>
      </c>
      <c r="O101" s="200">
        <f t="shared" si="231"/>
        <v>20700</v>
      </c>
      <c r="P101" s="201">
        <v>0.169</v>
      </c>
      <c r="Q101" s="202">
        <v>1166.1</v>
      </c>
      <c r="R101" s="202">
        <f t="shared" si="150"/>
        <v>3498.3</v>
      </c>
      <c r="S101" s="208">
        <v>21788.06</v>
      </c>
      <c r="T101" s="61">
        <v>4108.93</v>
      </c>
      <c r="U101" s="242">
        <v>-452</v>
      </c>
      <c r="V101" s="209">
        <f t="shared" si="151"/>
        <v>4560.93</v>
      </c>
      <c r="W101" s="210">
        <f t="shared" si="152"/>
        <v>1.21044777777778</v>
      </c>
      <c r="X101" s="210">
        <f t="shared" si="153"/>
        <v>1.35355235042735</v>
      </c>
      <c r="Y101" s="210">
        <f t="shared" si="154"/>
        <v>1.05256328502415</v>
      </c>
      <c r="Z101" s="210">
        <f t="shared" si="155"/>
        <v>1.30375611011063</v>
      </c>
      <c r="AA101" s="222">
        <f>(V101-M101)*0.3</f>
        <v>357.399</v>
      </c>
      <c r="AB101" s="103">
        <v>6</v>
      </c>
      <c r="AC101" s="223">
        <v>0</v>
      </c>
      <c r="AD101" s="223"/>
      <c r="AE101" s="243">
        <v>4080</v>
      </c>
      <c r="AF101" s="224">
        <f t="shared" ref="AF101:AK101" si="232">AE101*3</f>
        <v>12240</v>
      </c>
      <c r="AG101" s="243">
        <v>954.72</v>
      </c>
      <c r="AH101" s="224">
        <f t="shared" si="232"/>
        <v>2864.16</v>
      </c>
      <c r="AI101" s="244">
        <v>0.234</v>
      </c>
      <c r="AJ101" s="245">
        <v>5100</v>
      </c>
      <c r="AK101" s="231">
        <f t="shared" si="232"/>
        <v>15300</v>
      </c>
      <c r="AL101" s="243">
        <v>1100.58</v>
      </c>
      <c r="AM101" s="224">
        <f t="shared" si="157"/>
        <v>3301.74</v>
      </c>
      <c r="AN101" s="244">
        <v>0.2158</v>
      </c>
      <c r="AO101" s="61">
        <v>8706.12</v>
      </c>
      <c r="AP101" s="61">
        <v>1889.34</v>
      </c>
      <c r="AQ101" s="208">
        <v>-75.2</v>
      </c>
      <c r="AR101" s="208">
        <f t="shared" si="158"/>
        <v>1964.54</v>
      </c>
      <c r="AS101" s="235">
        <f t="shared" si="159"/>
        <v>0.71128431372549</v>
      </c>
      <c r="AT101" s="235">
        <f t="shared" si="160"/>
        <v>0.685904418747556</v>
      </c>
      <c r="AU101" s="235">
        <f t="shared" si="161"/>
        <v>0.569027450980392</v>
      </c>
      <c r="AV101" s="235">
        <f t="shared" si="162"/>
        <v>0.595001423491856</v>
      </c>
      <c r="AW101" s="223"/>
      <c r="AX101" s="223"/>
      <c r="AY101" s="223">
        <f t="shared" si="163"/>
        <v>0</v>
      </c>
      <c r="AZ101" s="238">
        <f t="shared" si="164"/>
        <v>357.399</v>
      </c>
    </row>
    <row r="102" s="10" customFormat="1" hidden="1" spans="1:52">
      <c r="A102" s="24">
        <v>100</v>
      </c>
      <c r="B102" s="24">
        <v>594</v>
      </c>
      <c r="C102" s="71" t="s">
        <v>155</v>
      </c>
      <c r="D102" s="24" t="s">
        <v>85</v>
      </c>
      <c r="E102" s="27" t="s">
        <v>46</v>
      </c>
      <c r="F102" s="27">
        <v>2</v>
      </c>
      <c r="G102" s="28">
        <v>420</v>
      </c>
      <c r="H102" s="28"/>
      <c r="I102" s="200">
        <v>10000</v>
      </c>
      <c r="J102" s="200">
        <f t="shared" ref="J102:O102" si="233">I102*3</f>
        <v>30000</v>
      </c>
      <c r="K102" s="201">
        <v>0.230184</v>
      </c>
      <c r="L102" s="202">
        <v>2301.84</v>
      </c>
      <c r="M102" s="202">
        <f t="shared" si="233"/>
        <v>6905.52</v>
      </c>
      <c r="N102" s="200">
        <v>11500</v>
      </c>
      <c r="O102" s="200">
        <f t="shared" si="233"/>
        <v>34500</v>
      </c>
      <c r="P102" s="201">
        <v>0.207805</v>
      </c>
      <c r="Q102" s="202">
        <v>2389.7575</v>
      </c>
      <c r="R102" s="202">
        <f t="shared" si="150"/>
        <v>7169.2725</v>
      </c>
      <c r="S102" s="208">
        <v>22187.75</v>
      </c>
      <c r="T102" s="50">
        <v>6109.65</v>
      </c>
      <c r="U102" s="151">
        <v>-69.2</v>
      </c>
      <c r="V102" s="209">
        <f t="shared" si="151"/>
        <v>6178.85</v>
      </c>
      <c r="W102" s="212">
        <f t="shared" si="152"/>
        <v>0.739591666666667</v>
      </c>
      <c r="X102" s="211">
        <f t="shared" si="153"/>
        <v>0.894769691493182</v>
      </c>
      <c r="Y102" s="212">
        <f t="shared" si="154"/>
        <v>0.643123188405797</v>
      </c>
      <c r="Z102" s="212">
        <f t="shared" si="155"/>
        <v>0.861851742976711</v>
      </c>
      <c r="AA102" s="222"/>
      <c r="AB102" s="223">
        <v>8</v>
      </c>
      <c r="AC102" s="223">
        <v>0</v>
      </c>
      <c r="AD102" s="223"/>
      <c r="AE102" s="224">
        <v>6800</v>
      </c>
      <c r="AF102" s="224">
        <f t="shared" ref="AF102:AK102" si="234">AE102*3</f>
        <v>20400</v>
      </c>
      <c r="AG102" s="224">
        <v>1956.564</v>
      </c>
      <c r="AH102" s="224">
        <f t="shared" si="234"/>
        <v>5869.692</v>
      </c>
      <c r="AI102" s="230">
        <v>0.28773</v>
      </c>
      <c r="AJ102" s="231">
        <v>8500</v>
      </c>
      <c r="AK102" s="231">
        <f t="shared" si="234"/>
        <v>25500</v>
      </c>
      <c r="AL102" s="224">
        <v>2255.4835</v>
      </c>
      <c r="AM102" s="224">
        <f t="shared" si="157"/>
        <v>6766.4505</v>
      </c>
      <c r="AN102" s="230">
        <v>0.265351</v>
      </c>
      <c r="AO102" s="50">
        <v>25227.16</v>
      </c>
      <c r="AP102" s="50">
        <v>6215.21</v>
      </c>
      <c r="AQ102" s="208">
        <v>0</v>
      </c>
      <c r="AR102" s="208">
        <f t="shared" si="158"/>
        <v>6215.21</v>
      </c>
      <c r="AS102" s="234">
        <f t="shared" si="159"/>
        <v>1.23662549019608</v>
      </c>
      <c r="AT102" s="234">
        <f t="shared" si="160"/>
        <v>1.05886475815085</v>
      </c>
      <c r="AU102" s="235">
        <f t="shared" si="161"/>
        <v>0.989300392156863</v>
      </c>
      <c r="AV102" s="235">
        <f t="shared" si="162"/>
        <v>0.918533284179054</v>
      </c>
      <c r="AW102" s="103">
        <v>500</v>
      </c>
      <c r="AX102" s="223"/>
      <c r="AY102" s="223">
        <f t="shared" si="163"/>
        <v>0</v>
      </c>
      <c r="AZ102" s="238">
        <f t="shared" si="164"/>
        <v>500</v>
      </c>
    </row>
    <row r="103" s="10" customFormat="1" hidden="1" spans="1:52">
      <c r="A103" s="24">
        <v>101</v>
      </c>
      <c r="B103" s="24">
        <v>105751</v>
      </c>
      <c r="C103" s="71" t="s">
        <v>156</v>
      </c>
      <c r="D103" s="24" t="s">
        <v>42</v>
      </c>
      <c r="E103" s="27" t="s">
        <v>49</v>
      </c>
      <c r="F103" s="27">
        <v>2</v>
      </c>
      <c r="G103" s="28">
        <v>420</v>
      </c>
      <c r="H103" s="28"/>
      <c r="I103" s="200">
        <v>15000</v>
      </c>
      <c r="J103" s="200">
        <f t="shared" ref="J103:O103" si="235">I103*3</f>
        <v>45000</v>
      </c>
      <c r="K103" s="201">
        <v>0.254592</v>
      </c>
      <c r="L103" s="202">
        <v>3818.88</v>
      </c>
      <c r="M103" s="202">
        <f t="shared" si="235"/>
        <v>11456.64</v>
      </c>
      <c r="N103" s="200">
        <v>17250</v>
      </c>
      <c r="O103" s="200">
        <f t="shared" si="235"/>
        <v>51750</v>
      </c>
      <c r="P103" s="201">
        <v>0.22984</v>
      </c>
      <c r="Q103" s="202">
        <v>3964.74</v>
      </c>
      <c r="R103" s="202">
        <f t="shared" si="150"/>
        <v>11894.22</v>
      </c>
      <c r="S103" s="208">
        <v>33062.07</v>
      </c>
      <c r="T103" s="50">
        <v>8464.16</v>
      </c>
      <c r="U103" s="151">
        <v>-319.19</v>
      </c>
      <c r="V103" s="209">
        <f t="shared" si="151"/>
        <v>8783.35</v>
      </c>
      <c r="W103" s="212">
        <f t="shared" si="152"/>
        <v>0.734712666666667</v>
      </c>
      <c r="X103" s="211">
        <f t="shared" si="153"/>
        <v>0.766660207530306</v>
      </c>
      <c r="Y103" s="212">
        <f t="shared" si="154"/>
        <v>0.638880579710145</v>
      </c>
      <c r="Z103" s="212">
        <f t="shared" si="155"/>
        <v>0.738455316952268</v>
      </c>
      <c r="AA103" s="222"/>
      <c r="AB103" s="223">
        <v>12</v>
      </c>
      <c r="AC103" s="223">
        <v>4</v>
      </c>
      <c r="AD103" s="223"/>
      <c r="AE103" s="224">
        <v>10354.972</v>
      </c>
      <c r="AF103" s="224">
        <f t="shared" ref="AF103:AK103" si="236">AE103*3</f>
        <v>31064.916</v>
      </c>
      <c r="AG103" s="224">
        <v>3295.36628928</v>
      </c>
      <c r="AH103" s="224">
        <f t="shared" si="236"/>
        <v>9886.09886784</v>
      </c>
      <c r="AI103" s="230">
        <v>0.31824</v>
      </c>
      <c r="AJ103" s="231">
        <v>12943.715</v>
      </c>
      <c r="AK103" s="231">
        <f t="shared" si="236"/>
        <v>38831.145</v>
      </c>
      <c r="AL103" s="224">
        <v>3798.82502792</v>
      </c>
      <c r="AM103" s="224">
        <f t="shared" si="157"/>
        <v>11396.47508376</v>
      </c>
      <c r="AN103" s="230">
        <v>0.293488</v>
      </c>
      <c r="AO103" s="50">
        <v>23516.97</v>
      </c>
      <c r="AP103" s="50">
        <v>6143.11</v>
      </c>
      <c r="AQ103" s="208">
        <v>-325.2</v>
      </c>
      <c r="AR103" s="208">
        <f t="shared" si="158"/>
        <v>6468.31</v>
      </c>
      <c r="AS103" s="235">
        <f t="shared" si="159"/>
        <v>0.757026672790617</v>
      </c>
      <c r="AT103" s="235">
        <f t="shared" si="160"/>
        <v>0.654283361563554</v>
      </c>
      <c r="AU103" s="235">
        <f t="shared" si="161"/>
        <v>0.605621338232494</v>
      </c>
      <c r="AV103" s="235">
        <f t="shared" si="162"/>
        <v>0.567571108826215</v>
      </c>
      <c r="AW103" s="223"/>
      <c r="AX103" s="223"/>
      <c r="AY103" s="223">
        <f t="shared" si="163"/>
        <v>0</v>
      </c>
      <c r="AZ103" s="238">
        <f t="shared" si="164"/>
        <v>0</v>
      </c>
    </row>
    <row r="104" s="10" customFormat="1" hidden="1" spans="1:52">
      <c r="A104" s="24">
        <v>102</v>
      </c>
      <c r="B104" s="24">
        <v>706</v>
      </c>
      <c r="C104" s="71" t="s">
        <v>157</v>
      </c>
      <c r="D104" s="24" t="s">
        <v>56</v>
      </c>
      <c r="E104" s="27" t="s">
        <v>46</v>
      </c>
      <c r="F104" s="27">
        <v>2</v>
      </c>
      <c r="G104" s="28">
        <v>420</v>
      </c>
      <c r="H104" s="28"/>
      <c r="I104" s="200">
        <v>10000</v>
      </c>
      <c r="J104" s="200">
        <f t="shared" ref="J104:O104" si="237">I104*3</f>
        <v>30000</v>
      </c>
      <c r="K104" s="201">
        <v>0.236808</v>
      </c>
      <c r="L104" s="202">
        <v>2368.08</v>
      </c>
      <c r="M104" s="202">
        <f t="shared" si="237"/>
        <v>7104.24</v>
      </c>
      <c r="N104" s="200">
        <v>11500</v>
      </c>
      <c r="O104" s="200">
        <f t="shared" si="237"/>
        <v>34500</v>
      </c>
      <c r="P104" s="201">
        <v>0.213785</v>
      </c>
      <c r="Q104" s="202">
        <v>2458.5275</v>
      </c>
      <c r="R104" s="202">
        <f t="shared" si="150"/>
        <v>7375.5825</v>
      </c>
      <c r="S104" s="208">
        <v>21780.05</v>
      </c>
      <c r="T104" s="50">
        <v>6509.97</v>
      </c>
      <c r="U104" s="151">
        <v>-73.2</v>
      </c>
      <c r="V104" s="209">
        <f t="shared" si="151"/>
        <v>6583.17</v>
      </c>
      <c r="W104" s="212">
        <f t="shared" si="152"/>
        <v>0.726001666666667</v>
      </c>
      <c r="X104" s="211">
        <f t="shared" si="153"/>
        <v>0.926653660349313</v>
      </c>
      <c r="Y104" s="212">
        <f t="shared" si="154"/>
        <v>0.631305797101449</v>
      </c>
      <c r="Z104" s="212">
        <f t="shared" si="155"/>
        <v>0.892562723012047</v>
      </c>
      <c r="AA104" s="222"/>
      <c r="AB104" s="223">
        <v>8</v>
      </c>
      <c r="AC104" s="223">
        <v>2</v>
      </c>
      <c r="AD104" s="223"/>
      <c r="AE104" s="224">
        <v>6800</v>
      </c>
      <c r="AF104" s="224">
        <f t="shared" ref="AF104:AK104" si="238">AE104*3</f>
        <v>20400</v>
      </c>
      <c r="AG104" s="224">
        <v>2012.868</v>
      </c>
      <c r="AH104" s="224">
        <f t="shared" si="238"/>
        <v>6038.604</v>
      </c>
      <c r="AI104" s="230">
        <v>0.29601</v>
      </c>
      <c r="AJ104" s="231">
        <v>8500</v>
      </c>
      <c r="AK104" s="231">
        <f t="shared" si="238"/>
        <v>25500</v>
      </c>
      <c r="AL104" s="224">
        <v>2320.3895</v>
      </c>
      <c r="AM104" s="224">
        <f t="shared" si="157"/>
        <v>6961.1685</v>
      </c>
      <c r="AN104" s="230">
        <v>0.272987</v>
      </c>
      <c r="AO104" s="50">
        <v>17670.87</v>
      </c>
      <c r="AP104" s="50">
        <v>5083.36</v>
      </c>
      <c r="AQ104" s="208">
        <v>0</v>
      </c>
      <c r="AR104" s="208">
        <f t="shared" si="158"/>
        <v>5083.36</v>
      </c>
      <c r="AS104" s="235">
        <f t="shared" si="159"/>
        <v>0.866219117647059</v>
      </c>
      <c r="AT104" s="235">
        <f t="shared" si="160"/>
        <v>0.841810458178745</v>
      </c>
      <c r="AU104" s="235">
        <f t="shared" si="161"/>
        <v>0.692975294117647</v>
      </c>
      <c r="AV104" s="235">
        <f t="shared" si="162"/>
        <v>0.730245216733369</v>
      </c>
      <c r="AW104" s="223"/>
      <c r="AX104" s="223"/>
      <c r="AY104" s="223">
        <f t="shared" si="163"/>
        <v>0</v>
      </c>
      <c r="AZ104" s="238">
        <f t="shared" si="164"/>
        <v>0</v>
      </c>
    </row>
    <row r="105" s="10" customFormat="1" hidden="1" spans="1:52">
      <c r="A105" s="24">
        <v>103</v>
      </c>
      <c r="B105" s="24">
        <v>716</v>
      </c>
      <c r="C105" s="71" t="s">
        <v>158</v>
      </c>
      <c r="D105" s="24" t="s">
        <v>85</v>
      </c>
      <c r="E105" s="27" t="s">
        <v>46</v>
      </c>
      <c r="F105" s="27">
        <v>2</v>
      </c>
      <c r="G105" s="28">
        <v>420</v>
      </c>
      <c r="H105" s="28"/>
      <c r="I105" s="200">
        <v>12000</v>
      </c>
      <c r="J105" s="200">
        <f t="shared" ref="J105:O105" si="239">I105*3</f>
        <v>36000</v>
      </c>
      <c r="K105" s="201">
        <v>0.242208</v>
      </c>
      <c r="L105" s="202">
        <v>2906.496</v>
      </c>
      <c r="M105" s="202">
        <f t="shared" si="239"/>
        <v>8719.488</v>
      </c>
      <c r="N105" s="200">
        <v>13800</v>
      </c>
      <c r="O105" s="200">
        <f t="shared" si="239"/>
        <v>41400</v>
      </c>
      <c r="P105" s="201">
        <v>0.21866</v>
      </c>
      <c r="Q105" s="202">
        <v>3017.508</v>
      </c>
      <c r="R105" s="202">
        <f t="shared" si="150"/>
        <v>9052.524</v>
      </c>
      <c r="S105" s="208">
        <v>26112.62</v>
      </c>
      <c r="T105" s="50">
        <v>6246.67</v>
      </c>
      <c r="U105" s="151">
        <v>-494.7999999998</v>
      </c>
      <c r="V105" s="209">
        <f t="shared" si="151"/>
        <v>6741.4699999998</v>
      </c>
      <c r="W105" s="212">
        <f t="shared" si="152"/>
        <v>0.725350555555555</v>
      </c>
      <c r="X105" s="211">
        <f t="shared" si="153"/>
        <v>0.773149753746986</v>
      </c>
      <c r="Y105" s="212">
        <f t="shared" si="154"/>
        <v>0.63073961352657</v>
      </c>
      <c r="Z105" s="212">
        <f t="shared" si="155"/>
        <v>0.744706117321512</v>
      </c>
      <c r="AA105" s="222"/>
      <c r="AB105" s="223">
        <v>8</v>
      </c>
      <c r="AC105" s="223">
        <v>6</v>
      </c>
      <c r="AD105" s="223"/>
      <c r="AE105" s="224">
        <v>8500</v>
      </c>
      <c r="AF105" s="224">
        <f t="shared" ref="AF105:AK105" si="240">AE105*3</f>
        <v>25500</v>
      </c>
      <c r="AG105" s="224">
        <v>2573.46</v>
      </c>
      <c r="AH105" s="224">
        <f t="shared" si="240"/>
        <v>7720.38</v>
      </c>
      <c r="AI105" s="230">
        <v>0.30276</v>
      </c>
      <c r="AJ105" s="231">
        <v>10625</v>
      </c>
      <c r="AK105" s="231">
        <f t="shared" si="240"/>
        <v>31875</v>
      </c>
      <c r="AL105" s="224">
        <v>2966.6275</v>
      </c>
      <c r="AM105" s="224">
        <f t="shared" si="157"/>
        <v>8899.8825</v>
      </c>
      <c r="AN105" s="230">
        <v>0.279212</v>
      </c>
      <c r="AO105" s="50">
        <v>26383.39</v>
      </c>
      <c r="AP105" s="50">
        <v>6858.14</v>
      </c>
      <c r="AQ105" s="208">
        <v>0</v>
      </c>
      <c r="AR105" s="208">
        <f t="shared" si="158"/>
        <v>6858.14</v>
      </c>
      <c r="AS105" s="234">
        <f t="shared" si="159"/>
        <v>1.03464274509804</v>
      </c>
      <c r="AT105" s="235">
        <f t="shared" si="160"/>
        <v>0.888316378209363</v>
      </c>
      <c r="AU105" s="235">
        <f t="shared" si="161"/>
        <v>0.827714196078431</v>
      </c>
      <c r="AV105" s="235">
        <f t="shared" si="162"/>
        <v>0.770587701579206</v>
      </c>
      <c r="AW105" s="223"/>
      <c r="AX105" s="223"/>
      <c r="AY105" s="223">
        <f t="shared" si="163"/>
        <v>0</v>
      </c>
      <c r="AZ105" s="238">
        <f t="shared" si="164"/>
        <v>0</v>
      </c>
    </row>
    <row r="106" s="10" customFormat="1" hidden="1" spans="1:52">
      <c r="A106" s="24">
        <v>104</v>
      </c>
      <c r="B106" s="24">
        <v>748</v>
      </c>
      <c r="C106" s="71" t="s">
        <v>159</v>
      </c>
      <c r="D106" s="24" t="s">
        <v>85</v>
      </c>
      <c r="E106" s="27" t="s">
        <v>46</v>
      </c>
      <c r="F106" s="27">
        <v>2</v>
      </c>
      <c r="G106" s="28">
        <v>420</v>
      </c>
      <c r="H106" s="28"/>
      <c r="I106" s="200">
        <v>12000</v>
      </c>
      <c r="J106" s="200">
        <f t="shared" ref="J106:O106" si="241">I106*3</f>
        <v>36000</v>
      </c>
      <c r="K106" s="201">
        <v>0.23868</v>
      </c>
      <c r="L106" s="202">
        <v>2864.16</v>
      </c>
      <c r="M106" s="202">
        <f t="shared" si="241"/>
        <v>8592.48</v>
      </c>
      <c r="N106" s="200">
        <v>13800</v>
      </c>
      <c r="O106" s="200">
        <f t="shared" si="241"/>
        <v>41400</v>
      </c>
      <c r="P106" s="201">
        <v>0.215475</v>
      </c>
      <c r="Q106" s="202">
        <v>2973.555</v>
      </c>
      <c r="R106" s="202">
        <f t="shared" si="150"/>
        <v>8920.665</v>
      </c>
      <c r="S106" s="208">
        <v>25636.67</v>
      </c>
      <c r="T106" s="50">
        <v>6826.77</v>
      </c>
      <c r="U106" s="151">
        <v>-17.6</v>
      </c>
      <c r="V106" s="209">
        <f t="shared" si="151"/>
        <v>6844.37</v>
      </c>
      <c r="W106" s="212">
        <f t="shared" si="152"/>
        <v>0.712129722222222</v>
      </c>
      <c r="X106" s="211">
        <f t="shared" si="153"/>
        <v>0.796553497942387</v>
      </c>
      <c r="Y106" s="212">
        <f t="shared" si="154"/>
        <v>0.619243236714976</v>
      </c>
      <c r="Z106" s="212">
        <f t="shared" si="155"/>
        <v>0.767248854205376</v>
      </c>
      <c r="AA106" s="222"/>
      <c r="AB106" s="223">
        <v>8</v>
      </c>
      <c r="AC106" s="223">
        <v>6</v>
      </c>
      <c r="AD106" s="223"/>
      <c r="AE106" s="224">
        <v>8500</v>
      </c>
      <c r="AF106" s="224">
        <f t="shared" ref="AF106:AK106" si="242">AE106*3</f>
        <v>25500</v>
      </c>
      <c r="AG106" s="224">
        <v>2535.975</v>
      </c>
      <c r="AH106" s="224">
        <f t="shared" si="242"/>
        <v>7607.925</v>
      </c>
      <c r="AI106" s="230">
        <v>0.29835</v>
      </c>
      <c r="AJ106" s="231">
        <v>10625</v>
      </c>
      <c r="AK106" s="231">
        <f t="shared" si="242"/>
        <v>31875</v>
      </c>
      <c r="AL106" s="224">
        <v>2923.415625</v>
      </c>
      <c r="AM106" s="224">
        <f t="shared" si="157"/>
        <v>8770.246875</v>
      </c>
      <c r="AN106" s="230">
        <v>0.275145</v>
      </c>
      <c r="AO106" s="50">
        <v>22200.55</v>
      </c>
      <c r="AP106" s="50">
        <v>5094.82</v>
      </c>
      <c r="AQ106" s="208">
        <v>0</v>
      </c>
      <c r="AR106" s="208">
        <f t="shared" si="158"/>
        <v>5094.82</v>
      </c>
      <c r="AS106" s="235">
        <f t="shared" si="159"/>
        <v>0.870609803921569</v>
      </c>
      <c r="AT106" s="235">
        <f t="shared" si="160"/>
        <v>0.669672742567783</v>
      </c>
      <c r="AU106" s="235">
        <f t="shared" si="161"/>
        <v>0.696487843137255</v>
      </c>
      <c r="AV106" s="235">
        <f t="shared" si="162"/>
        <v>0.580920933311812</v>
      </c>
      <c r="AW106" s="223"/>
      <c r="AX106" s="223"/>
      <c r="AY106" s="223">
        <f t="shared" si="163"/>
        <v>0</v>
      </c>
      <c r="AZ106" s="238">
        <f t="shared" si="164"/>
        <v>0</v>
      </c>
    </row>
    <row r="107" s="10" customFormat="1" hidden="1" spans="1:52">
      <c r="A107" s="24">
        <v>105</v>
      </c>
      <c r="B107" s="24">
        <v>118151</v>
      </c>
      <c r="C107" s="71" t="s">
        <v>160</v>
      </c>
      <c r="D107" s="24" t="s">
        <v>52</v>
      </c>
      <c r="E107" s="27" t="s">
        <v>53</v>
      </c>
      <c r="F107" s="27">
        <v>2</v>
      </c>
      <c r="G107" s="28">
        <v>420</v>
      </c>
      <c r="H107" s="28"/>
      <c r="I107" s="200">
        <v>8000</v>
      </c>
      <c r="J107" s="200">
        <f t="shared" ref="J107:O107" si="243">I107*3</f>
        <v>24000</v>
      </c>
      <c r="K107" s="201">
        <v>0.1656</v>
      </c>
      <c r="L107" s="202">
        <v>1324.8</v>
      </c>
      <c r="M107" s="202">
        <f t="shared" si="243"/>
        <v>3974.4</v>
      </c>
      <c r="N107" s="200">
        <v>9200</v>
      </c>
      <c r="O107" s="200">
        <f t="shared" si="243"/>
        <v>27600</v>
      </c>
      <c r="P107" s="201">
        <v>0.1495</v>
      </c>
      <c r="Q107" s="202">
        <v>1375.4</v>
      </c>
      <c r="R107" s="202">
        <f t="shared" si="150"/>
        <v>4126.2</v>
      </c>
      <c r="S107" s="208">
        <v>17017.51</v>
      </c>
      <c r="T107" s="50">
        <v>3216.06</v>
      </c>
      <c r="U107" s="151">
        <v>-204.8</v>
      </c>
      <c r="V107" s="209">
        <f t="shared" si="151"/>
        <v>3420.86</v>
      </c>
      <c r="W107" s="212">
        <f t="shared" si="152"/>
        <v>0.709062916666667</v>
      </c>
      <c r="X107" s="211">
        <f t="shared" si="153"/>
        <v>0.860723631239936</v>
      </c>
      <c r="Y107" s="212">
        <f t="shared" si="154"/>
        <v>0.616576449275362</v>
      </c>
      <c r="Z107" s="212">
        <f t="shared" si="155"/>
        <v>0.829058213368232</v>
      </c>
      <c r="AA107" s="222"/>
      <c r="AB107" s="223">
        <v>6</v>
      </c>
      <c r="AC107" s="223">
        <v>0</v>
      </c>
      <c r="AD107" s="223"/>
      <c r="AE107" s="224">
        <v>5500</v>
      </c>
      <c r="AF107" s="224">
        <f t="shared" ref="AF107:AK107" si="244">AE107*3</f>
        <v>16500</v>
      </c>
      <c r="AG107" s="224">
        <v>1138.5</v>
      </c>
      <c r="AH107" s="224">
        <f t="shared" si="244"/>
        <v>3415.5</v>
      </c>
      <c r="AI107" s="230">
        <v>0.207</v>
      </c>
      <c r="AJ107" s="231">
        <v>6875</v>
      </c>
      <c r="AK107" s="231">
        <f t="shared" si="244"/>
        <v>20625</v>
      </c>
      <c r="AL107" s="224">
        <v>1312.4375</v>
      </c>
      <c r="AM107" s="224">
        <f t="shared" si="157"/>
        <v>3937.3125</v>
      </c>
      <c r="AN107" s="230">
        <v>0.1909</v>
      </c>
      <c r="AO107" s="50">
        <v>10729.63</v>
      </c>
      <c r="AP107" s="50">
        <v>2501.24</v>
      </c>
      <c r="AQ107" s="208">
        <v>0</v>
      </c>
      <c r="AR107" s="208">
        <f t="shared" si="158"/>
        <v>2501.24</v>
      </c>
      <c r="AS107" s="235">
        <f t="shared" si="159"/>
        <v>0.650280606060606</v>
      </c>
      <c r="AT107" s="235">
        <f t="shared" si="160"/>
        <v>0.732320304494217</v>
      </c>
      <c r="AU107" s="235">
        <f t="shared" si="161"/>
        <v>0.520224484848485</v>
      </c>
      <c r="AV107" s="235">
        <f t="shared" si="162"/>
        <v>0.635265806308237</v>
      </c>
      <c r="AW107" s="223"/>
      <c r="AX107" s="223"/>
      <c r="AY107" s="223">
        <f t="shared" si="163"/>
        <v>0</v>
      </c>
      <c r="AZ107" s="238">
        <f t="shared" si="164"/>
        <v>0</v>
      </c>
    </row>
    <row r="108" s="10" customFormat="1" hidden="1" spans="1:52">
      <c r="A108" s="24">
        <v>106</v>
      </c>
      <c r="B108" s="24">
        <v>106066</v>
      </c>
      <c r="C108" s="71" t="s">
        <v>161</v>
      </c>
      <c r="D108" s="24" t="s">
        <v>98</v>
      </c>
      <c r="E108" s="27" t="s">
        <v>49</v>
      </c>
      <c r="F108" s="27">
        <v>2</v>
      </c>
      <c r="G108" s="28">
        <v>0</v>
      </c>
      <c r="H108" s="28"/>
      <c r="I108" s="200">
        <v>17000</v>
      </c>
      <c r="J108" s="200">
        <f t="shared" ref="J108:O108" si="245">I108*3</f>
        <v>51000</v>
      </c>
      <c r="K108" s="201">
        <v>0.259056</v>
      </c>
      <c r="L108" s="202">
        <v>4403.952</v>
      </c>
      <c r="M108" s="202">
        <f t="shared" si="245"/>
        <v>13211.856</v>
      </c>
      <c r="N108" s="200">
        <v>19550</v>
      </c>
      <c r="O108" s="200">
        <f t="shared" si="245"/>
        <v>58650</v>
      </c>
      <c r="P108" s="201">
        <v>0.23387</v>
      </c>
      <c r="Q108" s="202">
        <v>4572.1585</v>
      </c>
      <c r="R108" s="202">
        <f t="shared" si="150"/>
        <v>13716.4755</v>
      </c>
      <c r="S108" s="208">
        <v>35895.77</v>
      </c>
      <c r="T108" s="50">
        <v>4580.17</v>
      </c>
      <c r="U108" s="151">
        <v>-2955.88</v>
      </c>
      <c r="V108" s="209">
        <f t="shared" si="151"/>
        <v>7536.05</v>
      </c>
      <c r="W108" s="212">
        <f t="shared" si="152"/>
        <v>0.70383862745098</v>
      </c>
      <c r="X108" s="211">
        <f t="shared" si="153"/>
        <v>0.570400555379956</v>
      </c>
      <c r="Y108" s="212">
        <f t="shared" si="154"/>
        <v>0.612033589087809</v>
      </c>
      <c r="Z108" s="212">
        <f t="shared" si="155"/>
        <v>0.549415919563302</v>
      </c>
      <c r="AA108" s="222"/>
      <c r="AB108" s="223">
        <v>12</v>
      </c>
      <c r="AC108" s="223">
        <v>16</v>
      </c>
      <c r="AD108" s="225">
        <f>(AC108-AB108)*2</f>
        <v>8</v>
      </c>
      <c r="AE108" s="224">
        <v>10478.86</v>
      </c>
      <c r="AF108" s="224">
        <f t="shared" ref="AF108:AK108" si="246">AE108*3</f>
        <v>31436.58</v>
      </c>
      <c r="AG108" s="224">
        <v>3393.2644452</v>
      </c>
      <c r="AH108" s="224">
        <f t="shared" si="246"/>
        <v>10179.7933356</v>
      </c>
      <c r="AI108" s="230">
        <v>0.32382</v>
      </c>
      <c r="AJ108" s="231">
        <v>13098.575</v>
      </c>
      <c r="AK108" s="231">
        <f t="shared" si="246"/>
        <v>39295.725</v>
      </c>
      <c r="AL108" s="224">
        <v>3911.67984655</v>
      </c>
      <c r="AM108" s="224">
        <f t="shared" si="157"/>
        <v>11735.03953965</v>
      </c>
      <c r="AN108" s="230">
        <v>0.298634</v>
      </c>
      <c r="AO108" s="50">
        <v>24042.82</v>
      </c>
      <c r="AP108" s="50">
        <v>6595.97</v>
      </c>
      <c r="AQ108" s="208">
        <v>59.6</v>
      </c>
      <c r="AR108" s="208">
        <f t="shared" si="158"/>
        <v>6536.37</v>
      </c>
      <c r="AS108" s="235">
        <f t="shared" si="159"/>
        <v>0.764803932234359</v>
      </c>
      <c r="AT108" s="235">
        <f t="shared" si="160"/>
        <v>0.642092602915769</v>
      </c>
      <c r="AU108" s="235">
        <f t="shared" si="161"/>
        <v>0.611843145787487</v>
      </c>
      <c r="AV108" s="235">
        <f t="shared" si="162"/>
        <v>0.556995992890787</v>
      </c>
      <c r="AW108" s="223"/>
      <c r="AX108" s="223"/>
      <c r="AY108" s="223">
        <f t="shared" si="163"/>
        <v>0</v>
      </c>
      <c r="AZ108" s="238">
        <f t="shared" si="164"/>
        <v>0</v>
      </c>
    </row>
    <row r="109" s="10" customFormat="1" hidden="1" spans="1:52">
      <c r="A109" s="24">
        <v>107</v>
      </c>
      <c r="B109" s="24">
        <v>367</v>
      </c>
      <c r="C109" s="71" t="s">
        <v>162</v>
      </c>
      <c r="D109" s="24" t="s">
        <v>56</v>
      </c>
      <c r="E109" s="27" t="s">
        <v>46</v>
      </c>
      <c r="F109" s="27">
        <v>2</v>
      </c>
      <c r="G109" s="28">
        <v>420</v>
      </c>
      <c r="H109" s="28"/>
      <c r="I109" s="200">
        <v>12000</v>
      </c>
      <c r="J109" s="200">
        <f t="shared" ref="J109:O109" si="247">I109*3</f>
        <v>36000</v>
      </c>
      <c r="K109" s="201">
        <v>0.196992</v>
      </c>
      <c r="L109" s="202">
        <v>2363.904</v>
      </c>
      <c r="M109" s="202">
        <f t="shared" si="247"/>
        <v>7091.712</v>
      </c>
      <c r="N109" s="200">
        <v>13800</v>
      </c>
      <c r="O109" s="200">
        <f t="shared" si="247"/>
        <v>41400</v>
      </c>
      <c r="P109" s="201">
        <v>0.17784</v>
      </c>
      <c r="Q109" s="202">
        <v>2454.192</v>
      </c>
      <c r="R109" s="202">
        <f t="shared" si="150"/>
        <v>7362.576</v>
      </c>
      <c r="S109" s="208">
        <v>24869.75</v>
      </c>
      <c r="T109" s="50">
        <v>5644.91</v>
      </c>
      <c r="U109" s="151">
        <v>-72.8</v>
      </c>
      <c r="V109" s="209">
        <f t="shared" si="151"/>
        <v>5717.71</v>
      </c>
      <c r="W109" s="212">
        <f t="shared" si="152"/>
        <v>0.690826388888889</v>
      </c>
      <c r="X109" s="211">
        <f t="shared" si="153"/>
        <v>0.8062524253664</v>
      </c>
      <c r="Y109" s="212">
        <f t="shared" si="154"/>
        <v>0.600718599033816</v>
      </c>
      <c r="Z109" s="212">
        <f t="shared" si="155"/>
        <v>0.776590964901415</v>
      </c>
      <c r="AA109" s="222"/>
      <c r="AB109" s="223">
        <v>8</v>
      </c>
      <c r="AC109" s="223">
        <v>18</v>
      </c>
      <c r="AD109" s="225">
        <f>(AC109-AB109)*2</f>
        <v>20</v>
      </c>
      <c r="AE109" s="224">
        <v>8500</v>
      </c>
      <c r="AF109" s="224">
        <f t="shared" ref="AF109:AK109" si="248">AE109*3</f>
        <v>25500</v>
      </c>
      <c r="AG109" s="224">
        <v>2093.04</v>
      </c>
      <c r="AH109" s="224">
        <f t="shared" si="248"/>
        <v>6279.12</v>
      </c>
      <c r="AI109" s="230">
        <v>0.24624</v>
      </c>
      <c r="AJ109" s="231">
        <v>10625</v>
      </c>
      <c r="AK109" s="231">
        <f t="shared" si="248"/>
        <v>31875</v>
      </c>
      <c r="AL109" s="224">
        <v>2412.81</v>
      </c>
      <c r="AM109" s="224">
        <f t="shared" si="157"/>
        <v>7238.43</v>
      </c>
      <c r="AN109" s="230">
        <v>0.227088</v>
      </c>
      <c r="AO109" s="50">
        <v>28504.15</v>
      </c>
      <c r="AP109" s="50">
        <v>3085.91</v>
      </c>
      <c r="AQ109" s="208">
        <v>-269.2</v>
      </c>
      <c r="AR109" s="208">
        <f t="shared" si="158"/>
        <v>3355.11</v>
      </c>
      <c r="AS109" s="234">
        <f t="shared" si="159"/>
        <v>1.11780980392157</v>
      </c>
      <c r="AT109" s="235">
        <f t="shared" si="160"/>
        <v>0.534328058708864</v>
      </c>
      <c r="AU109" s="235">
        <f t="shared" si="161"/>
        <v>0.894247843137255</v>
      </c>
      <c r="AV109" s="235">
        <f t="shared" si="162"/>
        <v>0.463513496711303</v>
      </c>
      <c r="AW109" s="223"/>
      <c r="AX109" s="223"/>
      <c r="AY109" s="223">
        <f t="shared" si="163"/>
        <v>0</v>
      </c>
      <c r="AZ109" s="238">
        <f t="shared" si="164"/>
        <v>0</v>
      </c>
    </row>
    <row r="110" s="10" customFormat="1" hidden="1" spans="1:52">
      <c r="A110" s="24">
        <v>108</v>
      </c>
      <c r="B110" s="72">
        <v>359</v>
      </c>
      <c r="C110" s="73" t="s">
        <v>163</v>
      </c>
      <c r="D110" s="72" t="s">
        <v>52</v>
      </c>
      <c r="E110" s="28" t="s">
        <v>49</v>
      </c>
      <c r="F110" s="28">
        <v>3</v>
      </c>
      <c r="G110" s="28">
        <v>630</v>
      </c>
      <c r="H110" s="28"/>
      <c r="I110" s="200">
        <v>17000</v>
      </c>
      <c r="J110" s="200">
        <f t="shared" ref="J110:O110" si="249">I110*3</f>
        <v>51000</v>
      </c>
      <c r="K110" s="201">
        <v>0.17064</v>
      </c>
      <c r="L110" s="202">
        <v>2900.88</v>
      </c>
      <c r="M110" s="202">
        <f t="shared" si="249"/>
        <v>8702.64</v>
      </c>
      <c r="N110" s="200">
        <v>19550</v>
      </c>
      <c r="O110" s="200">
        <f t="shared" si="249"/>
        <v>58650</v>
      </c>
      <c r="P110" s="201">
        <v>0.15405</v>
      </c>
      <c r="Q110" s="202">
        <v>3011.6775</v>
      </c>
      <c r="R110" s="202">
        <f t="shared" si="150"/>
        <v>9035.0325</v>
      </c>
      <c r="S110" s="208">
        <v>40213.19</v>
      </c>
      <c r="T110" s="61">
        <v>4854.61</v>
      </c>
      <c r="U110" s="242">
        <v>-2200.56</v>
      </c>
      <c r="V110" s="209">
        <f t="shared" si="151"/>
        <v>7055.17</v>
      </c>
      <c r="W110" s="212">
        <f t="shared" si="152"/>
        <v>0.788493921568628</v>
      </c>
      <c r="X110" s="211">
        <f t="shared" si="153"/>
        <v>0.810693077043288</v>
      </c>
      <c r="Y110" s="212">
        <f t="shared" si="154"/>
        <v>0.685646888320546</v>
      </c>
      <c r="Z110" s="212">
        <f t="shared" si="155"/>
        <v>0.780868248121963</v>
      </c>
      <c r="AA110" s="222"/>
      <c r="AB110" s="103">
        <v>12</v>
      </c>
      <c r="AC110" s="223">
        <v>2</v>
      </c>
      <c r="AD110" s="223"/>
      <c r="AE110" s="243">
        <v>11227.35</v>
      </c>
      <c r="AF110" s="224">
        <f t="shared" ref="AF110:AK110" si="250">AE110*3</f>
        <v>33682.05</v>
      </c>
      <c r="AG110" s="243">
        <v>2394.793755</v>
      </c>
      <c r="AH110" s="224">
        <f t="shared" si="250"/>
        <v>7184.381265</v>
      </c>
      <c r="AI110" s="244">
        <v>0.2133</v>
      </c>
      <c r="AJ110" s="245">
        <v>14034.1875</v>
      </c>
      <c r="AK110" s="231">
        <f t="shared" si="250"/>
        <v>42102.5625</v>
      </c>
      <c r="AL110" s="243">
        <v>2760.665023125</v>
      </c>
      <c r="AM110" s="224">
        <f t="shared" si="157"/>
        <v>8281.995069375</v>
      </c>
      <c r="AN110" s="244">
        <v>0.19671</v>
      </c>
      <c r="AO110" s="61">
        <v>24592.13</v>
      </c>
      <c r="AP110" s="61">
        <v>6323</v>
      </c>
      <c r="AQ110" s="208">
        <v>-174.4</v>
      </c>
      <c r="AR110" s="208">
        <f t="shared" si="158"/>
        <v>6497.4</v>
      </c>
      <c r="AS110" s="235">
        <f t="shared" si="159"/>
        <v>0.730125690093091</v>
      </c>
      <c r="AT110" s="235">
        <f t="shared" si="160"/>
        <v>0.904378506699421</v>
      </c>
      <c r="AU110" s="235">
        <f t="shared" si="161"/>
        <v>0.584100552074473</v>
      </c>
      <c r="AV110" s="235">
        <f t="shared" si="162"/>
        <v>0.784521114245281</v>
      </c>
      <c r="AW110" s="223"/>
      <c r="AX110" s="223"/>
      <c r="AY110" s="223">
        <f t="shared" si="163"/>
        <v>0</v>
      </c>
      <c r="AZ110" s="238">
        <f t="shared" si="164"/>
        <v>0</v>
      </c>
    </row>
    <row r="111" s="10" customFormat="1" hidden="1" spans="1:52">
      <c r="A111" s="24">
        <v>109</v>
      </c>
      <c r="B111" s="24">
        <v>112888</v>
      </c>
      <c r="C111" s="71" t="s">
        <v>164</v>
      </c>
      <c r="D111" s="24" t="s">
        <v>52</v>
      </c>
      <c r="E111" s="27" t="s">
        <v>46</v>
      </c>
      <c r="F111" s="27">
        <v>2</v>
      </c>
      <c r="G111" s="28">
        <v>420</v>
      </c>
      <c r="H111" s="28"/>
      <c r="I111" s="200">
        <v>9000</v>
      </c>
      <c r="J111" s="200">
        <f t="shared" ref="J111:O111" si="251">I111*3</f>
        <v>27000</v>
      </c>
      <c r="K111" s="201">
        <v>0.225072</v>
      </c>
      <c r="L111" s="202">
        <v>2025.648</v>
      </c>
      <c r="M111" s="202">
        <f t="shared" si="251"/>
        <v>6076.944</v>
      </c>
      <c r="N111" s="200">
        <v>10350</v>
      </c>
      <c r="O111" s="200">
        <f t="shared" si="251"/>
        <v>31050</v>
      </c>
      <c r="P111" s="201">
        <v>0.20319</v>
      </c>
      <c r="Q111" s="202">
        <v>2103.0165</v>
      </c>
      <c r="R111" s="202">
        <f t="shared" si="150"/>
        <v>6309.0495</v>
      </c>
      <c r="S111" s="208">
        <v>18533.99</v>
      </c>
      <c r="T111" s="50">
        <v>4363.15</v>
      </c>
      <c r="U111" s="151">
        <v>-351.4046</v>
      </c>
      <c r="V111" s="209">
        <f t="shared" si="151"/>
        <v>4714.5546</v>
      </c>
      <c r="W111" s="212">
        <f t="shared" si="152"/>
        <v>0.686444074074074</v>
      </c>
      <c r="X111" s="211">
        <f t="shared" si="153"/>
        <v>0.775810111134807</v>
      </c>
      <c r="Y111" s="212">
        <f t="shared" si="154"/>
        <v>0.596907890499195</v>
      </c>
      <c r="Z111" s="212">
        <f t="shared" si="155"/>
        <v>0.747268602029513</v>
      </c>
      <c r="AA111" s="222"/>
      <c r="AB111" s="223">
        <v>8</v>
      </c>
      <c r="AC111" s="223">
        <v>4</v>
      </c>
      <c r="AD111" s="223"/>
      <c r="AE111" s="224">
        <v>6200</v>
      </c>
      <c r="AF111" s="224">
        <f t="shared" ref="AF111:AK111" si="252">AE111*3</f>
        <v>18600</v>
      </c>
      <c r="AG111" s="224">
        <v>1744.308</v>
      </c>
      <c r="AH111" s="224">
        <f t="shared" si="252"/>
        <v>5232.924</v>
      </c>
      <c r="AI111" s="230">
        <v>0.28134</v>
      </c>
      <c r="AJ111" s="231">
        <v>7750</v>
      </c>
      <c r="AK111" s="231">
        <f t="shared" si="252"/>
        <v>23250</v>
      </c>
      <c r="AL111" s="224">
        <v>2010.7995</v>
      </c>
      <c r="AM111" s="224">
        <f t="shared" si="157"/>
        <v>6032.3985</v>
      </c>
      <c r="AN111" s="230">
        <v>0.259458</v>
      </c>
      <c r="AO111" s="50">
        <v>17801.08</v>
      </c>
      <c r="AP111" s="50">
        <v>4234.12</v>
      </c>
      <c r="AQ111" s="208">
        <v>-160.4</v>
      </c>
      <c r="AR111" s="208">
        <f t="shared" si="158"/>
        <v>4394.52</v>
      </c>
      <c r="AS111" s="235">
        <f t="shared" si="159"/>
        <v>0.957047311827957</v>
      </c>
      <c r="AT111" s="235">
        <f t="shared" si="160"/>
        <v>0.839782882380864</v>
      </c>
      <c r="AU111" s="235">
        <f t="shared" si="161"/>
        <v>0.765637849462366</v>
      </c>
      <c r="AV111" s="235">
        <f t="shared" si="162"/>
        <v>0.728486355800267</v>
      </c>
      <c r="AW111" s="223"/>
      <c r="AX111" s="223"/>
      <c r="AY111" s="223">
        <f t="shared" si="163"/>
        <v>0</v>
      </c>
      <c r="AZ111" s="238">
        <f t="shared" si="164"/>
        <v>0</v>
      </c>
    </row>
    <row r="112" s="10" customFormat="1" hidden="1" spans="1:52">
      <c r="A112" s="24">
        <v>110</v>
      </c>
      <c r="B112" s="24">
        <v>341</v>
      </c>
      <c r="C112" s="71" t="s">
        <v>165</v>
      </c>
      <c r="D112" s="24" t="s">
        <v>85</v>
      </c>
      <c r="E112" s="27" t="s">
        <v>61</v>
      </c>
      <c r="F112" s="27">
        <v>7</v>
      </c>
      <c r="G112" s="28">
        <v>1470</v>
      </c>
      <c r="H112" s="28"/>
      <c r="I112" s="200">
        <v>32000</v>
      </c>
      <c r="J112" s="200">
        <f t="shared" ref="J112:O112" si="253">I112*3</f>
        <v>96000</v>
      </c>
      <c r="K112" s="201">
        <v>0.22572</v>
      </c>
      <c r="L112" s="202">
        <v>7223.04</v>
      </c>
      <c r="M112" s="202">
        <f t="shared" si="253"/>
        <v>21669.12</v>
      </c>
      <c r="N112" s="200">
        <v>35200</v>
      </c>
      <c r="O112" s="200">
        <f t="shared" si="253"/>
        <v>105600</v>
      </c>
      <c r="P112" s="201">
        <v>0.203775</v>
      </c>
      <c r="Q112" s="202">
        <v>7172.88</v>
      </c>
      <c r="R112" s="202">
        <f t="shared" si="150"/>
        <v>21518.64</v>
      </c>
      <c r="S112" s="208">
        <v>65736.46</v>
      </c>
      <c r="T112" s="50">
        <v>12178.8</v>
      </c>
      <c r="U112" s="151">
        <v>-634</v>
      </c>
      <c r="V112" s="209">
        <f t="shared" si="151"/>
        <v>12812.8</v>
      </c>
      <c r="W112" s="212">
        <f t="shared" si="152"/>
        <v>0.684754791666667</v>
      </c>
      <c r="X112" s="211">
        <f t="shared" si="153"/>
        <v>0.591293047433398</v>
      </c>
      <c r="Y112" s="212">
        <f t="shared" si="154"/>
        <v>0.622504356060606</v>
      </c>
      <c r="Z112" s="212">
        <f t="shared" si="155"/>
        <v>0.595427963849016</v>
      </c>
      <c r="AA112" s="222"/>
      <c r="AB112" s="223">
        <v>18</v>
      </c>
      <c r="AC112" s="223">
        <v>12</v>
      </c>
      <c r="AD112" s="223"/>
      <c r="AE112" s="224">
        <v>20000</v>
      </c>
      <c r="AF112" s="224">
        <f t="shared" ref="AF112:AK112" si="254">AE112*3</f>
        <v>60000</v>
      </c>
      <c r="AG112" s="224">
        <v>5643</v>
      </c>
      <c r="AH112" s="224">
        <f t="shared" si="254"/>
        <v>16929</v>
      </c>
      <c r="AI112" s="230">
        <v>0.28215</v>
      </c>
      <c r="AJ112" s="231">
        <v>25000</v>
      </c>
      <c r="AK112" s="231">
        <f t="shared" si="254"/>
        <v>75000</v>
      </c>
      <c r="AL112" s="224">
        <v>6505.125</v>
      </c>
      <c r="AM112" s="224">
        <f t="shared" si="157"/>
        <v>19515.375</v>
      </c>
      <c r="AN112" s="230">
        <v>0.260205</v>
      </c>
      <c r="AO112" s="50">
        <v>64183.65</v>
      </c>
      <c r="AP112" s="50">
        <v>12607.44</v>
      </c>
      <c r="AQ112" s="208">
        <v>-344.4</v>
      </c>
      <c r="AR112" s="208">
        <f t="shared" si="158"/>
        <v>12951.84</v>
      </c>
      <c r="AS112" s="234">
        <f t="shared" si="159"/>
        <v>1.0697275</v>
      </c>
      <c r="AT112" s="235">
        <f t="shared" si="160"/>
        <v>0.765068226120858</v>
      </c>
      <c r="AU112" s="235">
        <f t="shared" si="161"/>
        <v>0.855782</v>
      </c>
      <c r="AV112" s="235">
        <f t="shared" si="162"/>
        <v>0.663673641936166</v>
      </c>
      <c r="AW112" s="223"/>
      <c r="AX112" s="223"/>
      <c r="AY112" s="223">
        <f t="shared" si="163"/>
        <v>0</v>
      </c>
      <c r="AZ112" s="238">
        <f t="shared" si="164"/>
        <v>0</v>
      </c>
    </row>
    <row r="113" s="10" customFormat="1" hidden="1" spans="1:52">
      <c r="A113" s="24">
        <v>111</v>
      </c>
      <c r="B113" s="24">
        <v>110378</v>
      </c>
      <c r="C113" s="71" t="s">
        <v>166</v>
      </c>
      <c r="D113" s="24" t="s">
        <v>56</v>
      </c>
      <c r="E113" s="27" t="s">
        <v>53</v>
      </c>
      <c r="F113" s="27">
        <v>2</v>
      </c>
      <c r="G113" s="28">
        <v>420</v>
      </c>
      <c r="H113" s="28"/>
      <c r="I113" s="200">
        <v>8000</v>
      </c>
      <c r="J113" s="200">
        <f t="shared" ref="J113:O113" si="255">I113*3</f>
        <v>24000</v>
      </c>
      <c r="K113" s="201">
        <v>0.196848</v>
      </c>
      <c r="L113" s="202">
        <v>1574.784</v>
      </c>
      <c r="M113" s="202">
        <f t="shared" si="255"/>
        <v>4724.352</v>
      </c>
      <c r="N113" s="200">
        <v>9200</v>
      </c>
      <c r="O113" s="200">
        <f t="shared" si="255"/>
        <v>27600</v>
      </c>
      <c r="P113" s="201">
        <v>0.17771</v>
      </c>
      <c r="Q113" s="202">
        <v>1634.932</v>
      </c>
      <c r="R113" s="202">
        <f t="shared" si="150"/>
        <v>4904.796</v>
      </c>
      <c r="S113" s="208">
        <v>16290.93</v>
      </c>
      <c r="T113" s="50">
        <v>3208.08</v>
      </c>
      <c r="U113" s="151">
        <v>-394.79</v>
      </c>
      <c r="V113" s="209">
        <f t="shared" si="151"/>
        <v>3602.87</v>
      </c>
      <c r="W113" s="212">
        <f t="shared" si="152"/>
        <v>0.67878875</v>
      </c>
      <c r="X113" s="211">
        <f t="shared" si="153"/>
        <v>0.762616756753095</v>
      </c>
      <c r="Y113" s="212">
        <f t="shared" si="154"/>
        <v>0.590251086956522</v>
      </c>
      <c r="Z113" s="212">
        <f t="shared" si="155"/>
        <v>0.734560621889269</v>
      </c>
      <c r="AA113" s="222"/>
      <c r="AB113" s="223">
        <v>6</v>
      </c>
      <c r="AC113" s="223">
        <v>2</v>
      </c>
      <c r="AD113" s="223"/>
      <c r="AE113" s="224">
        <v>5500</v>
      </c>
      <c r="AF113" s="224">
        <f t="shared" ref="AF113:AK113" si="256">AE113*3</f>
        <v>16500</v>
      </c>
      <c r="AG113" s="224">
        <v>1353.33</v>
      </c>
      <c r="AH113" s="224">
        <f t="shared" si="256"/>
        <v>4059.99</v>
      </c>
      <c r="AI113" s="230">
        <v>0.24606</v>
      </c>
      <c r="AJ113" s="231">
        <v>6875</v>
      </c>
      <c r="AK113" s="231">
        <f t="shared" si="256"/>
        <v>20625</v>
      </c>
      <c r="AL113" s="224">
        <v>1560.08875</v>
      </c>
      <c r="AM113" s="224">
        <f t="shared" si="157"/>
        <v>4680.26625</v>
      </c>
      <c r="AN113" s="230">
        <v>0.226922</v>
      </c>
      <c r="AO113" s="50">
        <v>10306.73</v>
      </c>
      <c r="AP113" s="50">
        <v>2315.85</v>
      </c>
      <c r="AQ113" s="208">
        <v>-361.2000000001</v>
      </c>
      <c r="AR113" s="208">
        <f t="shared" si="158"/>
        <v>2677.0500000001</v>
      </c>
      <c r="AS113" s="235">
        <f t="shared" si="159"/>
        <v>0.624650303030303</v>
      </c>
      <c r="AT113" s="235">
        <f t="shared" si="160"/>
        <v>0.659373545255062</v>
      </c>
      <c r="AU113" s="235">
        <f t="shared" si="161"/>
        <v>0.499720242424242</v>
      </c>
      <c r="AV113" s="235">
        <f t="shared" si="162"/>
        <v>0.571986689859813</v>
      </c>
      <c r="AW113" s="223"/>
      <c r="AX113" s="223"/>
      <c r="AY113" s="223">
        <f t="shared" si="163"/>
        <v>0</v>
      </c>
      <c r="AZ113" s="238">
        <f t="shared" si="164"/>
        <v>0</v>
      </c>
    </row>
    <row r="114" s="10" customFormat="1" hidden="1" spans="1:52">
      <c r="A114" s="24">
        <v>112</v>
      </c>
      <c r="B114" s="24">
        <v>546</v>
      </c>
      <c r="C114" s="71" t="s">
        <v>167</v>
      </c>
      <c r="D114" s="24" t="s">
        <v>42</v>
      </c>
      <c r="E114" s="27" t="s">
        <v>58</v>
      </c>
      <c r="F114" s="28">
        <v>4</v>
      </c>
      <c r="G114" s="28">
        <v>840</v>
      </c>
      <c r="H114" s="28"/>
      <c r="I114" s="200">
        <v>23000</v>
      </c>
      <c r="J114" s="200">
        <f t="shared" ref="J114:O114" si="257">I114*3</f>
        <v>69000</v>
      </c>
      <c r="K114" s="201">
        <v>0.24408</v>
      </c>
      <c r="L114" s="202">
        <v>5613.84</v>
      </c>
      <c r="M114" s="202">
        <f t="shared" si="257"/>
        <v>16841.52</v>
      </c>
      <c r="N114" s="200">
        <v>26450</v>
      </c>
      <c r="O114" s="200">
        <f t="shared" si="257"/>
        <v>79350</v>
      </c>
      <c r="P114" s="201">
        <v>0.22035</v>
      </c>
      <c r="Q114" s="202">
        <v>5828.2575</v>
      </c>
      <c r="R114" s="202">
        <f t="shared" si="150"/>
        <v>17484.7725</v>
      </c>
      <c r="S114" s="208">
        <v>46555.89</v>
      </c>
      <c r="T114" s="50">
        <v>12209.27</v>
      </c>
      <c r="U114" s="151">
        <v>-694.4</v>
      </c>
      <c r="V114" s="209">
        <f t="shared" si="151"/>
        <v>12903.67</v>
      </c>
      <c r="W114" s="212">
        <f t="shared" si="152"/>
        <v>0.674723043478261</v>
      </c>
      <c r="X114" s="211">
        <f t="shared" si="153"/>
        <v>0.76618203107558</v>
      </c>
      <c r="Y114" s="212">
        <f t="shared" si="154"/>
        <v>0.586715689981096</v>
      </c>
      <c r="Z114" s="212">
        <f t="shared" si="155"/>
        <v>0.737994732273468</v>
      </c>
      <c r="AA114" s="222"/>
      <c r="AB114" s="223">
        <v>18</v>
      </c>
      <c r="AC114" s="223">
        <v>44</v>
      </c>
      <c r="AD114" s="225">
        <f>(AC114-AB114)*2</f>
        <v>52</v>
      </c>
      <c r="AE114" s="224">
        <v>13561.8645</v>
      </c>
      <c r="AF114" s="224">
        <f t="shared" ref="AF114:AK114" si="258">AE114*3</f>
        <v>40685.5935</v>
      </c>
      <c r="AG114" s="224">
        <v>4137.72485895</v>
      </c>
      <c r="AH114" s="224">
        <f t="shared" si="258"/>
        <v>12413.17457685</v>
      </c>
      <c r="AI114" s="230">
        <v>0.3051</v>
      </c>
      <c r="AJ114" s="231">
        <v>16952.330625</v>
      </c>
      <c r="AK114" s="231">
        <f t="shared" si="258"/>
        <v>50856.991875</v>
      </c>
      <c r="AL114" s="224">
        <v>4769.87726795625</v>
      </c>
      <c r="AM114" s="224">
        <f t="shared" si="157"/>
        <v>14309.6318038687</v>
      </c>
      <c r="AN114" s="230">
        <v>0.28137</v>
      </c>
      <c r="AO114" s="50">
        <v>48245.82</v>
      </c>
      <c r="AP114" s="50">
        <v>13757.12</v>
      </c>
      <c r="AQ114" s="208">
        <v>0</v>
      </c>
      <c r="AR114" s="208">
        <f t="shared" si="158"/>
        <v>13757.12</v>
      </c>
      <c r="AS114" s="234">
        <f t="shared" si="159"/>
        <v>1.18582072546146</v>
      </c>
      <c r="AT114" s="234">
        <f t="shared" si="160"/>
        <v>1.1082676647162</v>
      </c>
      <c r="AU114" s="235">
        <f t="shared" si="161"/>
        <v>0.948656580369167</v>
      </c>
      <c r="AV114" s="235">
        <f t="shared" si="162"/>
        <v>0.961388817585134</v>
      </c>
      <c r="AW114" s="103">
        <v>300</v>
      </c>
      <c r="AX114" s="223"/>
      <c r="AY114" s="223">
        <f t="shared" si="163"/>
        <v>0</v>
      </c>
      <c r="AZ114" s="238">
        <f t="shared" si="164"/>
        <v>300</v>
      </c>
    </row>
    <row r="115" s="92" customFormat="1" hidden="1" spans="1:52">
      <c r="A115" s="24">
        <v>113</v>
      </c>
      <c r="B115" s="24">
        <v>717</v>
      </c>
      <c r="C115" s="71" t="s">
        <v>168</v>
      </c>
      <c r="D115" s="24" t="s">
        <v>85</v>
      </c>
      <c r="E115" s="27" t="s">
        <v>43</v>
      </c>
      <c r="F115" s="27">
        <v>2</v>
      </c>
      <c r="G115" s="28">
        <v>420</v>
      </c>
      <c r="H115" s="28"/>
      <c r="I115" s="200">
        <v>12000</v>
      </c>
      <c r="J115" s="200">
        <f t="shared" ref="J115:O115" si="259">I115*3</f>
        <v>36000</v>
      </c>
      <c r="K115" s="201">
        <v>0.238464</v>
      </c>
      <c r="L115" s="202">
        <v>2861.568</v>
      </c>
      <c r="M115" s="202">
        <f t="shared" si="259"/>
        <v>8584.704</v>
      </c>
      <c r="N115" s="200">
        <v>13800</v>
      </c>
      <c r="O115" s="200">
        <f t="shared" si="259"/>
        <v>41400</v>
      </c>
      <c r="P115" s="201">
        <v>0.21528</v>
      </c>
      <c r="Q115" s="202">
        <v>2970.864</v>
      </c>
      <c r="R115" s="202">
        <f t="shared" si="150"/>
        <v>8912.592</v>
      </c>
      <c r="S115" s="208">
        <v>24192.41</v>
      </c>
      <c r="T115" s="50">
        <v>6700.15</v>
      </c>
      <c r="U115" s="151">
        <v>-49.6</v>
      </c>
      <c r="V115" s="209">
        <f t="shared" si="151"/>
        <v>6749.75</v>
      </c>
      <c r="W115" s="212">
        <f t="shared" si="152"/>
        <v>0.672011388888889</v>
      </c>
      <c r="X115" s="211">
        <f t="shared" si="153"/>
        <v>0.786253084555973</v>
      </c>
      <c r="Y115" s="212">
        <f t="shared" si="154"/>
        <v>0.584357729468599</v>
      </c>
      <c r="Z115" s="212">
        <f t="shared" si="155"/>
        <v>0.757327385793044</v>
      </c>
      <c r="AA115" s="222"/>
      <c r="AB115" s="223">
        <v>12</v>
      </c>
      <c r="AC115" s="223">
        <v>2</v>
      </c>
      <c r="AD115" s="223"/>
      <c r="AE115" s="224">
        <v>8500</v>
      </c>
      <c r="AF115" s="224">
        <f t="shared" ref="AF115:AK115" si="260">AE115*3</f>
        <v>25500</v>
      </c>
      <c r="AG115" s="224">
        <v>2533.68</v>
      </c>
      <c r="AH115" s="224">
        <f t="shared" si="260"/>
        <v>7601.04</v>
      </c>
      <c r="AI115" s="230">
        <v>0.29808</v>
      </c>
      <c r="AJ115" s="231">
        <v>10625</v>
      </c>
      <c r="AK115" s="231">
        <f t="shared" si="260"/>
        <v>31875</v>
      </c>
      <c r="AL115" s="224">
        <v>2920.77</v>
      </c>
      <c r="AM115" s="224">
        <f t="shared" si="157"/>
        <v>8762.31</v>
      </c>
      <c r="AN115" s="230">
        <v>0.274896</v>
      </c>
      <c r="AO115" s="50">
        <v>21543.6</v>
      </c>
      <c r="AP115" s="50">
        <v>5287.4</v>
      </c>
      <c r="AQ115" s="208">
        <v>0</v>
      </c>
      <c r="AR115" s="208">
        <f t="shared" si="158"/>
        <v>5287.4</v>
      </c>
      <c r="AS115" s="235">
        <f t="shared" si="159"/>
        <v>0.844847058823529</v>
      </c>
      <c r="AT115" s="235">
        <f t="shared" si="160"/>
        <v>0.695615336848642</v>
      </c>
      <c r="AU115" s="235">
        <f t="shared" si="161"/>
        <v>0.675877647058823</v>
      </c>
      <c r="AV115" s="235">
        <f t="shared" si="162"/>
        <v>0.603425352447015</v>
      </c>
      <c r="AW115" s="103"/>
      <c r="AX115" s="103"/>
      <c r="AY115" s="223">
        <f t="shared" si="163"/>
        <v>0</v>
      </c>
      <c r="AZ115" s="238">
        <f t="shared" si="164"/>
        <v>0</v>
      </c>
    </row>
    <row r="116" s="10" customFormat="1" hidden="1" spans="1:52">
      <c r="A116" s="24">
        <v>114</v>
      </c>
      <c r="B116" s="24">
        <v>104838</v>
      </c>
      <c r="C116" s="71" t="s">
        <v>169</v>
      </c>
      <c r="D116" s="24" t="s">
        <v>56</v>
      </c>
      <c r="E116" s="27" t="s">
        <v>46</v>
      </c>
      <c r="F116" s="27">
        <v>3</v>
      </c>
      <c r="G116" s="28">
        <v>630</v>
      </c>
      <c r="H116" s="28"/>
      <c r="I116" s="200">
        <v>10000</v>
      </c>
      <c r="J116" s="200">
        <f t="shared" ref="J116:O116" si="261">I116*3</f>
        <v>30000</v>
      </c>
      <c r="K116" s="201">
        <v>0.204624</v>
      </c>
      <c r="L116" s="202">
        <v>2046.24</v>
      </c>
      <c r="M116" s="202">
        <f t="shared" si="261"/>
        <v>6138.72</v>
      </c>
      <c r="N116" s="200">
        <v>11500</v>
      </c>
      <c r="O116" s="200">
        <f t="shared" si="261"/>
        <v>34500</v>
      </c>
      <c r="P116" s="201">
        <v>0.18473</v>
      </c>
      <c r="Q116" s="202">
        <v>2124.395</v>
      </c>
      <c r="R116" s="202">
        <f t="shared" si="150"/>
        <v>6373.185</v>
      </c>
      <c r="S116" s="208">
        <v>20067.64</v>
      </c>
      <c r="T116" s="50">
        <v>3898.56</v>
      </c>
      <c r="U116" s="151">
        <v>-49.6</v>
      </c>
      <c r="V116" s="209">
        <f t="shared" si="151"/>
        <v>3948.16</v>
      </c>
      <c r="W116" s="212">
        <f t="shared" si="152"/>
        <v>0.668921333333333</v>
      </c>
      <c r="X116" s="211">
        <f t="shared" si="153"/>
        <v>0.643156879610081</v>
      </c>
      <c r="Y116" s="212">
        <f t="shared" si="154"/>
        <v>0.581670724637681</v>
      </c>
      <c r="Z116" s="212">
        <f t="shared" si="155"/>
        <v>0.619495589724761</v>
      </c>
      <c r="AA116" s="222"/>
      <c r="AB116" s="223">
        <v>8</v>
      </c>
      <c r="AC116" s="223">
        <v>2</v>
      </c>
      <c r="AD116" s="223"/>
      <c r="AE116" s="224">
        <v>6800</v>
      </c>
      <c r="AF116" s="224">
        <f t="shared" ref="AF116:AK116" si="262">AE116*3</f>
        <v>20400</v>
      </c>
      <c r="AG116" s="224">
        <v>1739.304</v>
      </c>
      <c r="AH116" s="224">
        <f t="shared" si="262"/>
        <v>5217.912</v>
      </c>
      <c r="AI116" s="230">
        <v>0.25578</v>
      </c>
      <c r="AJ116" s="231">
        <v>8500</v>
      </c>
      <c r="AK116" s="231">
        <f t="shared" si="262"/>
        <v>25500</v>
      </c>
      <c r="AL116" s="224">
        <v>2005.031</v>
      </c>
      <c r="AM116" s="224">
        <f t="shared" si="157"/>
        <v>6015.093</v>
      </c>
      <c r="AN116" s="230">
        <v>0.235886</v>
      </c>
      <c r="AO116" s="50">
        <v>16128</v>
      </c>
      <c r="AP116" s="50">
        <v>2778.57</v>
      </c>
      <c r="AQ116" s="208">
        <v>-96.8</v>
      </c>
      <c r="AR116" s="208">
        <f t="shared" si="158"/>
        <v>2875.37</v>
      </c>
      <c r="AS116" s="235">
        <f t="shared" si="159"/>
        <v>0.790588235294118</v>
      </c>
      <c r="AT116" s="235">
        <f t="shared" si="160"/>
        <v>0.551057587786072</v>
      </c>
      <c r="AU116" s="235">
        <f t="shared" si="161"/>
        <v>0.632470588235294</v>
      </c>
      <c r="AV116" s="235">
        <f t="shared" si="162"/>
        <v>0.478025859284304</v>
      </c>
      <c r="AW116" s="223"/>
      <c r="AX116" s="223"/>
      <c r="AY116" s="223">
        <f t="shared" si="163"/>
        <v>0</v>
      </c>
      <c r="AZ116" s="238">
        <f t="shared" si="164"/>
        <v>0</v>
      </c>
    </row>
    <row r="117" s="10" customFormat="1" hidden="1" spans="1:52">
      <c r="A117" s="24">
        <v>115</v>
      </c>
      <c r="B117" s="24">
        <v>704</v>
      </c>
      <c r="C117" s="71" t="s">
        <v>170</v>
      </c>
      <c r="D117" s="24" t="s">
        <v>56</v>
      </c>
      <c r="E117" s="27" t="s">
        <v>46</v>
      </c>
      <c r="F117" s="27">
        <v>2</v>
      </c>
      <c r="G117" s="28">
        <v>420</v>
      </c>
      <c r="H117" s="28"/>
      <c r="I117" s="200">
        <v>10000</v>
      </c>
      <c r="J117" s="200">
        <f t="shared" ref="J117:O117" si="263">I117*3</f>
        <v>30000</v>
      </c>
      <c r="K117" s="201">
        <v>0.215208</v>
      </c>
      <c r="L117" s="202">
        <v>2152.08</v>
      </c>
      <c r="M117" s="202">
        <f t="shared" si="263"/>
        <v>6456.24</v>
      </c>
      <c r="N117" s="200">
        <v>11500</v>
      </c>
      <c r="O117" s="200">
        <f t="shared" si="263"/>
        <v>34500</v>
      </c>
      <c r="P117" s="201">
        <v>0.194285</v>
      </c>
      <c r="Q117" s="202">
        <v>2234.2775</v>
      </c>
      <c r="R117" s="202">
        <f t="shared" si="150"/>
        <v>6702.8325</v>
      </c>
      <c r="S117" s="208">
        <v>19963.36</v>
      </c>
      <c r="T117" s="50">
        <v>5344.09</v>
      </c>
      <c r="U117" s="151">
        <v>0</v>
      </c>
      <c r="V117" s="209">
        <f t="shared" si="151"/>
        <v>5344.09</v>
      </c>
      <c r="W117" s="212">
        <f t="shared" si="152"/>
        <v>0.665445333333333</v>
      </c>
      <c r="X117" s="211">
        <f t="shared" si="153"/>
        <v>0.827740294660669</v>
      </c>
      <c r="Y117" s="212">
        <f t="shared" si="154"/>
        <v>0.578648115942029</v>
      </c>
      <c r="Z117" s="212">
        <f t="shared" si="155"/>
        <v>0.797288310576163</v>
      </c>
      <c r="AA117" s="222"/>
      <c r="AB117" s="223">
        <v>8</v>
      </c>
      <c r="AC117" s="223">
        <v>6</v>
      </c>
      <c r="AD117" s="223"/>
      <c r="AE117" s="224">
        <v>6800</v>
      </c>
      <c r="AF117" s="224">
        <f t="shared" ref="AF117:AK117" si="264">AE117*3</f>
        <v>20400</v>
      </c>
      <c r="AG117" s="224">
        <v>1829.268</v>
      </c>
      <c r="AH117" s="224">
        <f t="shared" si="264"/>
        <v>5487.804</v>
      </c>
      <c r="AI117" s="230">
        <v>0.26901</v>
      </c>
      <c r="AJ117" s="231">
        <v>8500</v>
      </c>
      <c r="AK117" s="231">
        <f t="shared" si="264"/>
        <v>25500</v>
      </c>
      <c r="AL117" s="224">
        <v>2108.7395</v>
      </c>
      <c r="AM117" s="224">
        <f t="shared" si="157"/>
        <v>6326.2185</v>
      </c>
      <c r="AN117" s="230">
        <v>0.248087</v>
      </c>
      <c r="AO117" s="50">
        <v>21128.66</v>
      </c>
      <c r="AP117" s="50">
        <v>3863.29</v>
      </c>
      <c r="AQ117" s="208">
        <v>-724.4</v>
      </c>
      <c r="AR117" s="208">
        <f t="shared" si="158"/>
        <v>4587.69</v>
      </c>
      <c r="AS117" s="234">
        <f t="shared" si="159"/>
        <v>1.03571862745098</v>
      </c>
      <c r="AT117" s="235">
        <f t="shared" si="160"/>
        <v>0.835979200423339</v>
      </c>
      <c r="AU117" s="235">
        <f t="shared" si="161"/>
        <v>0.828574901960784</v>
      </c>
      <c r="AV117" s="235">
        <f t="shared" si="162"/>
        <v>0.725186776270848</v>
      </c>
      <c r="AW117" s="223"/>
      <c r="AX117" s="223"/>
      <c r="AY117" s="223">
        <f t="shared" si="163"/>
        <v>0</v>
      </c>
      <c r="AZ117" s="238">
        <f t="shared" si="164"/>
        <v>0</v>
      </c>
    </row>
    <row r="118" s="10" customFormat="1" hidden="1" spans="1:52">
      <c r="A118" s="24">
        <v>116</v>
      </c>
      <c r="B118" s="72">
        <v>349</v>
      </c>
      <c r="C118" s="73" t="s">
        <v>171</v>
      </c>
      <c r="D118" s="72" t="s">
        <v>45</v>
      </c>
      <c r="E118" s="28" t="s">
        <v>46</v>
      </c>
      <c r="F118" s="28">
        <v>2</v>
      </c>
      <c r="G118" s="28">
        <v>420</v>
      </c>
      <c r="H118" s="28"/>
      <c r="I118" s="200">
        <v>11000</v>
      </c>
      <c r="J118" s="200">
        <f t="shared" ref="J118:O118" si="265">I118*3</f>
        <v>33000</v>
      </c>
      <c r="K118" s="201">
        <v>0.235944</v>
      </c>
      <c r="L118" s="202">
        <v>2595.384</v>
      </c>
      <c r="M118" s="202">
        <f t="shared" si="265"/>
        <v>7786.152</v>
      </c>
      <c r="N118" s="200">
        <v>12650</v>
      </c>
      <c r="O118" s="200">
        <f t="shared" si="265"/>
        <v>37950</v>
      </c>
      <c r="P118" s="201">
        <v>0.213005</v>
      </c>
      <c r="Q118" s="202">
        <v>2694.51325</v>
      </c>
      <c r="R118" s="202">
        <f t="shared" si="150"/>
        <v>8083.53975</v>
      </c>
      <c r="S118" s="208">
        <v>25693.55</v>
      </c>
      <c r="T118" s="61">
        <v>5382.45</v>
      </c>
      <c r="U118" s="242">
        <v>-325.85</v>
      </c>
      <c r="V118" s="209">
        <f t="shared" si="151"/>
        <v>5708.3</v>
      </c>
      <c r="W118" s="212">
        <f t="shared" si="152"/>
        <v>0.778592424242424</v>
      </c>
      <c r="X118" s="211">
        <f t="shared" si="153"/>
        <v>0.733134929808717</v>
      </c>
      <c r="Y118" s="212">
        <f t="shared" si="154"/>
        <v>0.677036890645586</v>
      </c>
      <c r="Z118" s="212">
        <f t="shared" si="155"/>
        <v>0.706163410651874</v>
      </c>
      <c r="AA118" s="222"/>
      <c r="AB118" s="103">
        <v>8</v>
      </c>
      <c r="AC118" s="223">
        <v>4</v>
      </c>
      <c r="AD118" s="223"/>
      <c r="AE118" s="243">
        <v>7800</v>
      </c>
      <c r="AF118" s="224">
        <f t="shared" ref="AF118:AK118" si="266">AE118*3</f>
        <v>23400</v>
      </c>
      <c r="AG118" s="243">
        <v>2300.454</v>
      </c>
      <c r="AH118" s="224">
        <f t="shared" si="266"/>
        <v>6901.362</v>
      </c>
      <c r="AI118" s="244">
        <v>0.29493</v>
      </c>
      <c r="AJ118" s="245">
        <v>9750</v>
      </c>
      <c r="AK118" s="231">
        <f t="shared" si="266"/>
        <v>29250</v>
      </c>
      <c r="AL118" s="243">
        <v>2651.91225</v>
      </c>
      <c r="AM118" s="224">
        <f t="shared" si="157"/>
        <v>7955.73675</v>
      </c>
      <c r="AN118" s="244">
        <v>0.271991</v>
      </c>
      <c r="AO118" s="61">
        <v>16755.05</v>
      </c>
      <c r="AP118" s="61">
        <v>2863.01</v>
      </c>
      <c r="AQ118" s="208">
        <v>-596.6</v>
      </c>
      <c r="AR118" s="208">
        <f t="shared" si="158"/>
        <v>3459.61</v>
      </c>
      <c r="AS118" s="235">
        <f t="shared" si="159"/>
        <v>0.716027777777778</v>
      </c>
      <c r="AT118" s="235">
        <f t="shared" si="160"/>
        <v>0.501293802585634</v>
      </c>
      <c r="AU118" s="235">
        <f t="shared" si="161"/>
        <v>0.572822222222222</v>
      </c>
      <c r="AV118" s="235">
        <f t="shared" si="162"/>
        <v>0.434857274532117</v>
      </c>
      <c r="AW118" s="223"/>
      <c r="AX118" s="223"/>
      <c r="AY118" s="223">
        <f t="shared" si="163"/>
        <v>0</v>
      </c>
      <c r="AZ118" s="238">
        <f t="shared" si="164"/>
        <v>0</v>
      </c>
    </row>
    <row r="119" s="10" customFormat="1" hidden="1" spans="1:52">
      <c r="A119" s="24">
        <v>117</v>
      </c>
      <c r="B119" s="24">
        <v>371</v>
      </c>
      <c r="C119" s="71" t="s">
        <v>172</v>
      </c>
      <c r="D119" s="24" t="s">
        <v>48</v>
      </c>
      <c r="E119" s="27" t="s">
        <v>53</v>
      </c>
      <c r="F119" s="27">
        <v>2</v>
      </c>
      <c r="G119" s="28">
        <v>420</v>
      </c>
      <c r="H119" s="28"/>
      <c r="I119" s="200">
        <v>7000</v>
      </c>
      <c r="J119" s="200">
        <f t="shared" ref="J119:O119" si="267">I119*3</f>
        <v>21000</v>
      </c>
      <c r="K119" s="201">
        <v>0.215712</v>
      </c>
      <c r="L119" s="202">
        <v>1509.984</v>
      </c>
      <c r="M119" s="202">
        <f t="shared" si="267"/>
        <v>4529.952</v>
      </c>
      <c r="N119" s="200">
        <v>8050</v>
      </c>
      <c r="O119" s="200">
        <f t="shared" si="267"/>
        <v>24150</v>
      </c>
      <c r="P119" s="201">
        <v>0.19474</v>
      </c>
      <c r="Q119" s="202">
        <v>1567.657</v>
      </c>
      <c r="R119" s="202">
        <f t="shared" si="150"/>
        <v>4702.971</v>
      </c>
      <c r="S119" s="208">
        <v>13721.44</v>
      </c>
      <c r="T119" s="50">
        <v>1501.98</v>
      </c>
      <c r="U119" s="151">
        <v>-801.19</v>
      </c>
      <c r="V119" s="209">
        <f t="shared" si="151"/>
        <v>2303.17</v>
      </c>
      <c r="W119" s="212">
        <f t="shared" si="152"/>
        <v>0.653401904761905</v>
      </c>
      <c r="X119" s="211">
        <f t="shared" si="153"/>
        <v>0.508431435918085</v>
      </c>
      <c r="Y119" s="212">
        <f t="shared" si="154"/>
        <v>0.568175569358178</v>
      </c>
      <c r="Z119" s="212">
        <f t="shared" si="155"/>
        <v>0.489726600482971</v>
      </c>
      <c r="AA119" s="222"/>
      <c r="AB119" s="223">
        <v>6</v>
      </c>
      <c r="AC119" s="223">
        <v>2</v>
      </c>
      <c r="AD119" s="223"/>
      <c r="AE119" s="224">
        <v>4760</v>
      </c>
      <c r="AF119" s="224">
        <f t="shared" ref="AF119:AK119" si="268">AE119*3</f>
        <v>14280</v>
      </c>
      <c r="AG119" s="224">
        <v>1283.4864</v>
      </c>
      <c r="AH119" s="224">
        <f t="shared" si="268"/>
        <v>3850.4592</v>
      </c>
      <c r="AI119" s="230">
        <v>0.26964</v>
      </c>
      <c r="AJ119" s="231">
        <v>5950</v>
      </c>
      <c r="AK119" s="231">
        <f t="shared" si="268"/>
        <v>17850</v>
      </c>
      <c r="AL119" s="224">
        <v>1479.5746</v>
      </c>
      <c r="AM119" s="224">
        <f t="shared" si="157"/>
        <v>4438.7238</v>
      </c>
      <c r="AN119" s="230">
        <v>0.248668</v>
      </c>
      <c r="AO119" s="50">
        <v>9638.38</v>
      </c>
      <c r="AP119" s="50">
        <v>1663.87</v>
      </c>
      <c r="AQ119" s="208">
        <v>-265.6</v>
      </c>
      <c r="AR119" s="208">
        <f t="shared" si="158"/>
        <v>1929.47</v>
      </c>
      <c r="AS119" s="235">
        <f t="shared" si="159"/>
        <v>0.674956582633053</v>
      </c>
      <c r="AT119" s="235">
        <f t="shared" si="160"/>
        <v>0.501101271245778</v>
      </c>
      <c r="AU119" s="235">
        <f t="shared" si="161"/>
        <v>0.539965266106443</v>
      </c>
      <c r="AV119" s="235">
        <f t="shared" si="162"/>
        <v>0.434690259393928</v>
      </c>
      <c r="AW119" s="223"/>
      <c r="AX119" s="223"/>
      <c r="AY119" s="223">
        <f t="shared" si="163"/>
        <v>0</v>
      </c>
      <c r="AZ119" s="238">
        <f t="shared" si="164"/>
        <v>0</v>
      </c>
    </row>
    <row r="120" s="10" customFormat="1" hidden="1" spans="1:52">
      <c r="A120" s="24">
        <v>118</v>
      </c>
      <c r="B120" s="72">
        <v>308</v>
      </c>
      <c r="C120" s="73" t="s">
        <v>173</v>
      </c>
      <c r="D120" s="72" t="s">
        <v>45</v>
      </c>
      <c r="E120" s="28" t="s">
        <v>46</v>
      </c>
      <c r="F120" s="28">
        <v>2</v>
      </c>
      <c r="G120" s="28">
        <v>420</v>
      </c>
      <c r="H120" s="30">
        <v>2</v>
      </c>
      <c r="I120" s="200">
        <v>11000</v>
      </c>
      <c r="J120" s="200">
        <f t="shared" ref="J120:O120" si="269">I120*3</f>
        <v>33000</v>
      </c>
      <c r="K120" s="201">
        <v>0.263448</v>
      </c>
      <c r="L120" s="202">
        <v>2897.928</v>
      </c>
      <c r="M120" s="202">
        <f t="shared" si="269"/>
        <v>8693.784</v>
      </c>
      <c r="N120" s="200">
        <v>12650</v>
      </c>
      <c r="O120" s="200">
        <f t="shared" si="269"/>
        <v>37950</v>
      </c>
      <c r="P120" s="201">
        <v>0.237835</v>
      </c>
      <c r="Q120" s="202">
        <v>3008.61275</v>
      </c>
      <c r="R120" s="202">
        <f t="shared" si="150"/>
        <v>9025.83825</v>
      </c>
      <c r="S120" s="208">
        <v>38937.71</v>
      </c>
      <c r="T120" s="61">
        <v>10285.04</v>
      </c>
      <c r="U120" s="241">
        <v>-219.38</v>
      </c>
      <c r="V120" s="209">
        <f t="shared" si="151"/>
        <v>10504.42</v>
      </c>
      <c r="W120" s="210">
        <f t="shared" si="152"/>
        <v>1.17993060606061</v>
      </c>
      <c r="X120" s="210">
        <f t="shared" si="153"/>
        <v>1.20826788427226</v>
      </c>
      <c r="Y120" s="210">
        <f t="shared" si="154"/>
        <v>1.02602661396574</v>
      </c>
      <c r="Z120" s="210">
        <f t="shared" si="155"/>
        <v>1.16381655742612</v>
      </c>
      <c r="AA120" s="222">
        <f>(V120-M120)*0.3</f>
        <v>543.1908</v>
      </c>
      <c r="AB120" s="103">
        <v>8</v>
      </c>
      <c r="AC120" s="223">
        <v>0</v>
      </c>
      <c r="AD120" s="223"/>
      <c r="AE120" s="243">
        <v>7800</v>
      </c>
      <c r="AF120" s="224">
        <f t="shared" ref="AF120:AK120" si="270">AE120*3</f>
        <v>23400</v>
      </c>
      <c r="AG120" s="243">
        <v>2568.618</v>
      </c>
      <c r="AH120" s="224">
        <f t="shared" si="270"/>
        <v>7705.854</v>
      </c>
      <c r="AI120" s="244">
        <v>0.32931</v>
      </c>
      <c r="AJ120" s="245">
        <v>9750</v>
      </c>
      <c r="AK120" s="231">
        <f t="shared" si="270"/>
        <v>29250</v>
      </c>
      <c r="AL120" s="243">
        <v>2961.04575</v>
      </c>
      <c r="AM120" s="224">
        <f t="shared" si="157"/>
        <v>8883.13725</v>
      </c>
      <c r="AN120" s="244">
        <v>0.303697</v>
      </c>
      <c r="AO120" s="61">
        <v>16078.26</v>
      </c>
      <c r="AP120" s="61">
        <v>5102.33</v>
      </c>
      <c r="AQ120" s="208">
        <v>0</v>
      </c>
      <c r="AR120" s="208">
        <f t="shared" si="158"/>
        <v>5102.33</v>
      </c>
      <c r="AS120" s="235">
        <f t="shared" si="159"/>
        <v>0.687105128205128</v>
      </c>
      <c r="AT120" s="235">
        <f t="shared" si="160"/>
        <v>0.662136863740216</v>
      </c>
      <c r="AU120" s="235">
        <f t="shared" si="161"/>
        <v>0.549684102564103</v>
      </c>
      <c r="AV120" s="235">
        <f t="shared" si="162"/>
        <v>0.5743837854132</v>
      </c>
      <c r="AW120" s="223"/>
      <c r="AX120" s="223"/>
      <c r="AY120" s="240">
        <f t="shared" si="163"/>
        <v>100</v>
      </c>
      <c r="AZ120" s="238">
        <f t="shared" si="164"/>
        <v>643.1908</v>
      </c>
    </row>
    <row r="121" s="10" customFormat="1" hidden="1" spans="1:52">
      <c r="A121" s="24">
        <v>119</v>
      </c>
      <c r="B121" s="72">
        <v>750</v>
      </c>
      <c r="C121" s="73" t="s">
        <v>174</v>
      </c>
      <c r="D121" s="72" t="s">
        <v>98</v>
      </c>
      <c r="E121" s="28" t="s">
        <v>82</v>
      </c>
      <c r="F121" s="30">
        <v>4</v>
      </c>
      <c r="G121" s="30">
        <v>840</v>
      </c>
      <c r="H121" s="28"/>
      <c r="I121" s="200">
        <v>56000</v>
      </c>
      <c r="J121" s="200">
        <f t="shared" ref="J121:O121" si="271">I121*3</f>
        <v>168000</v>
      </c>
      <c r="K121" s="201">
        <v>0.232632</v>
      </c>
      <c r="L121" s="202">
        <v>13027.392</v>
      </c>
      <c r="M121" s="202">
        <f t="shared" si="271"/>
        <v>39082.176</v>
      </c>
      <c r="N121" s="200">
        <v>61600</v>
      </c>
      <c r="O121" s="200">
        <f t="shared" si="271"/>
        <v>184800</v>
      </c>
      <c r="P121" s="201">
        <v>0.210015</v>
      </c>
      <c r="Q121" s="202">
        <v>12936.924</v>
      </c>
      <c r="R121" s="202">
        <f t="shared" si="150"/>
        <v>38810.772</v>
      </c>
      <c r="S121" s="208">
        <v>187321.66</v>
      </c>
      <c r="T121" s="61">
        <v>38637.29</v>
      </c>
      <c r="U121" s="242">
        <v>-2802.57</v>
      </c>
      <c r="V121" s="209">
        <f t="shared" si="151"/>
        <v>41439.86</v>
      </c>
      <c r="W121" s="210">
        <f t="shared" si="152"/>
        <v>1.11500988095238</v>
      </c>
      <c r="X121" s="210">
        <f t="shared" si="153"/>
        <v>1.06032632369293</v>
      </c>
      <c r="Y121" s="210">
        <f t="shared" si="154"/>
        <v>1.01364534632035</v>
      </c>
      <c r="Z121" s="210">
        <f t="shared" si="155"/>
        <v>1.06774119308938</v>
      </c>
      <c r="AA121" s="222"/>
      <c r="AB121" s="103">
        <v>18</v>
      </c>
      <c r="AC121" s="223">
        <v>30</v>
      </c>
      <c r="AD121" s="225">
        <f t="shared" ref="AD121:AD124" si="272">(AC121-AB121)*2</f>
        <v>24</v>
      </c>
      <c r="AE121" s="243">
        <v>38000</v>
      </c>
      <c r="AF121" s="224">
        <f t="shared" ref="AF121:AK121" si="273">AE121*3</f>
        <v>114000</v>
      </c>
      <c r="AG121" s="243">
        <v>11050.02</v>
      </c>
      <c r="AH121" s="224">
        <f t="shared" si="273"/>
        <v>33150.06</v>
      </c>
      <c r="AI121" s="244">
        <v>0.29079</v>
      </c>
      <c r="AJ121" s="245">
        <v>47500</v>
      </c>
      <c r="AK121" s="231">
        <f t="shared" si="273"/>
        <v>142500</v>
      </c>
      <c r="AL121" s="243">
        <v>12738.2175</v>
      </c>
      <c r="AM121" s="224">
        <f t="shared" si="157"/>
        <v>38214.6525</v>
      </c>
      <c r="AN121" s="244">
        <v>0.268173</v>
      </c>
      <c r="AO121" s="61">
        <v>90720.15</v>
      </c>
      <c r="AP121" s="61">
        <v>24240.7</v>
      </c>
      <c r="AQ121" s="208">
        <v>-10</v>
      </c>
      <c r="AR121" s="208">
        <f t="shared" si="158"/>
        <v>24250.7</v>
      </c>
      <c r="AS121" s="235">
        <f t="shared" si="159"/>
        <v>0.795790789473684</v>
      </c>
      <c r="AT121" s="235">
        <f t="shared" si="160"/>
        <v>0.731543170660928</v>
      </c>
      <c r="AU121" s="235">
        <f t="shared" si="161"/>
        <v>0.636632631578947</v>
      </c>
      <c r="AV121" s="235">
        <f t="shared" si="162"/>
        <v>0.634591666115504</v>
      </c>
      <c r="AW121" s="223"/>
      <c r="AX121" s="223"/>
      <c r="AY121" s="223">
        <f t="shared" si="163"/>
        <v>0</v>
      </c>
      <c r="AZ121" s="238">
        <f t="shared" si="164"/>
        <v>0</v>
      </c>
    </row>
    <row r="122" s="10" customFormat="1" hidden="1" spans="1:52">
      <c r="A122" s="24">
        <v>120</v>
      </c>
      <c r="B122" s="24">
        <v>113299</v>
      </c>
      <c r="C122" s="71" t="s">
        <v>175</v>
      </c>
      <c r="D122" s="24" t="s">
        <v>45</v>
      </c>
      <c r="E122" s="27" t="s">
        <v>46</v>
      </c>
      <c r="F122" s="27">
        <v>2</v>
      </c>
      <c r="G122" s="28">
        <v>420</v>
      </c>
      <c r="H122" s="28"/>
      <c r="I122" s="200">
        <v>10000</v>
      </c>
      <c r="J122" s="200">
        <f t="shared" ref="J122:O122" si="274">I122*3</f>
        <v>30000</v>
      </c>
      <c r="K122" s="201">
        <v>0.20376</v>
      </c>
      <c r="L122" s="202">
        <v>2037.6</v>
      </c>
      <c r="M122" s="202">
        <f t="shared" si="274"/>
        <v>6112.8</v>
      </c>
      <c r="N122" s="200">
        <v>11500</v>
      </c>
      <c r="O122" s="200">
        <f t="shared" si="274"/>
        <v>34500</v>
      </c>
      <c r="P122" s="201">
        <v>0.18395</v>
      </c>
      <c r="Q122" s="202">
        <v>2115.425</v>
      </c>
      <c r="R122" s="202">
        <f t="shared" si="150"/>
        <v>6346.275</v>
      </c>
      <c r="S122" s="208">
        <v>18986.89</v>
      </c>
      <c r="T122" s="50">
        <v>2186.46</v>
      </c>
      <c r="U122" s="151">
        <v>-790.55</v>
      </c>
      <c r="V122" s="209">
        <f t="shared" si="151"/>
        <v>2977.01</v>
      </c>
      <c r="W122" s="212">
        <f t="shared" si="152"/>
        <v>0.632896333333333</v>
      </c>
      <c r="X122" s="211">
        <f t="shared" si="153"/>
        <v>0.487012498364089</v>
      </c>
      <c r="Y122" s="212">
        <f t="shared" si="154"/>
        <v>0.550344637681159</v>
      </c>
      <c r="Z122" s="212">
        <f t="shared" si="155"/>
        <v>0.469095650598186</v>
      </c>
      <c r="AA122" s="222"/>
      <c r="AB122" s="223">
        <v>8</v>
      </c>
      <c r="AC122" s="223">
        <v>2</v>
      </c>
      <c r="AD122" s="223"/>
      <c r="AE122" s="224">
        <v>6800</v>
      </c>
      <c r="AF122" s="224">
        <f t="shared" ref="AF122:AK122" si="275">AE122*3</f>
        <v>20400</v>
      </c>
      <c r="AG122" s="224">
        <v>1731.96</v>
      </c>
      <c r="AH122" s="224">
        <f t="shared" si="275"/>
        <v>5195.88</v>
      </c>
      <c r="AI122" s="230">
        <v>0.2547</v>
      </c>
      <c r="AJ122" s="231">
        <v>8500</v>
      </c>
      <c r="AK122" s="231">
        <f t="shared" si="275"/>
        <v>25500</v>
      </c>
      <c r="AL122" s="224">
        <v>1996.565</v>
      </c>
      <c r="AM122" s="224">
        <f t="shared" si="157"/>
        <v>5989.695</v>
      </c>
      <c r="AN122" s="230">
        <v>0.23489</v>
      </c>
      <c r="AO122" s="50">
        <v>10349.99</v>
      </c>
      <c r="AP122" s="50">
        <v>2638.44</v>
      </c>
      <c r="AQ122" s="208">
        <v>0</v>
      </c>
      <c r="AR122" s="208">
        <f t="shared" si="158"/>
        <v>2638.44</v>
      </c>
      <c r="AS122" s="235">
        <f t="shared" si="159"/>
        <v>0.507352450980392</v>
      </c>
      <c r="AT122" s="235">
        <f t="shared" si="160"/>
        <v>0.507794637289545</v>
      </c>
      <c r="AU122" s="235">
        <f t="shared" si="161"/>
        <v>0.405881960784314</v>
      </c>
      <c r="AV122" s="235">
        <f t="shared" si="162"/>
        <v>0.440496552829485</v>
      </c>
      <c r="AW122" s="223"/>
      <c r="AX122" s="223"/>
      <c r="AY122" s="223">
        <f t="shared" si="163"/>
        <v>0</v>
      </c>
      <c r="AZ122" s="238">
        <f t="shared" si="164"/>
        <v>0</v>
      </c>
    </row>
    <row r="123" s="92" customFormat="1" hidden="1" spans="1:52">
      <c r="A123" s="24">
        <v>121</v>
      </c>
      <c r="B123" s="72">
        <v>337</v>
      </c>
      <c r="C123" s="73" t="s">
        <v>176</v>
      </c>
      <c r="D123" s="72" t="s">
        <v>45</v>
      </c>
      <c r="E123" s="28" t="s">
        <v>82</v>
      </c>
      <c r="F123" s="28">
        <v>6</v>
      </c>
      <c r="G123" s="28">
        <v>1260</v>
      </c>
      <c r="H123" s="28"/>
      <c r="I123" s="200">
        <v>48000</v>
      </c>
      <c r="J123" s="200">
        <f t="shared" ref="J123:O123" si="276">I123*3</f>
        <v>144000</v>
      </c>
      <c r="K123" s="201">
        <v>0.182592</v>
      </c>
      <c r="L123" s="202">
        <v>8764.416</v>
      </c>
      <c r="M123" s="202">
        <f t="shared" si="276"/>
        <v>26293.248</v>
      </c>
      <c r="N123" s="200">
        <v>52800</v>
      </c>
      <c r="O123" s="200">
        <f t="shared" si="276"/>
        <v>158400</v>
      </c>
      <c r="P123" s="201">
        <v>0.16484</v>
      </c>
      <c r="Q123" s="202">
        <v>8703.552</v>
      </c>
      <c r="R123" s="202">
        <f t="shared" si="150"/>
        <v>26110.656</v>
      </c>
      <c r="S123" s="208">
        <v>167972.25</v>
      </c>
      <c r="T123" s="61">
        <v>29919.88</v>
      </c>
      <c r="U123" s="151">
        <v>0</v>
      </c>
      <c r="V123" s="209">
        <f t="shared" si="151"/>
        <v>29919.88</v>
      </c>
      <c r="W123" s="210">
        <f t="shared" si="152"/>
        <v>1.16647395833333</v>
      </c>
      <c r="X123" s="210">
        <f t="shared" si="153"/>
        <v>1.13793016366787</v>
      </c>
      <c r="Y123" s="210">
        <f t="shared" si="154"/>
        <v>1.06043087121212</v>
      </c>
      <c r="Z123" s="210">
        <f t="shared" si="155"/>
        <v>1.14588771725996</v>
      </c>
      <c r="AA123" s="222">
        <f>(V123-M123)*0.3</f>
        <v>1087.9896</v>
      </c>
      <c r="AB123" s="103">
        <v>12</v>
      </c>
      <c r="AC123" s="223">
        <v>20</v>
      </c>
      <c r="AD123" s="225">
        <f t="shared" si="272"/>
        <v>16</v>
      </c>
      <c r="AE123" s="243">
        <v>33000</v>
      </c>
      <c r="AF123" s="224">
        <f t="shared" ref="AF123:AK123" si="277">AE123*3</f>
        <v>99000</v>
      </c>
      <c r="AG123" s="243">
        <v>7531.92</v>
      </c>
      <c r="AH123" s="224">
        <f t="shared" si="277"/>
        <v>22595.76</v>
      </c>
      <c r="AI123" s="244">
        <v>0.22824</v>
      </c>
      <c r="AJ123" s="245">
        <v>41250</v>
      </c>
      <c r="AK123" s="231">
        <f t="shared" si="277"/>
        <v>123750</v>
      </c>
      <c r="AL123" s="243">
        <v>8682.63</v>
      </c>
      <c r="AM123" s="224">
        <f t="shared" si="157"/>
        <v>26047.89</v>
      </c>
      <c r="AN123" s="244">
        <v>0.210488</v>
      </c>
      <c r="AO123" s="61">
        <v>57526.74</v>
      </c>
      <c r="AP123" s="61">
        <v>13763.15</v>
      </c>
      <c r="AQ123" s="208">
        <v>0</v>
      </c>
      <c r="AR123" s="208">
        <f t="shared" si="158"/>
        <v>13763.15</v>
      </c>
      <c r="AS123" s="235">
        <f t="shared" si="159"/>
        <v>0.581078181818182</v>
      </c>
      <c r="AT123" s="235">
        <f t="shared" si="160"/>
        <v>0.609103212284074</v>
      </c>
      <c r="AU123" s="235">
        <f t="shared" si="161"/>
        <v>0.464862545454545</v>
      </c>
      <c r="AV123" s="235">
        <f t="shared" si="162"/>
        <v>0.528378690174137</v>
      </c>
      <c r="AW123" s="103"/>
      <c r="AX123" s="103"/>
      <c r="AY123" s="223">
        <f t="shared" si="163"/>
        <v>0</v>
      </c>
      <c r="AZ123" s="238">
        <f t="shared" si="164"/>
        <v>1087.9896</v>
      </c>
    </row>
    <row r="124" s="10" customFormat="1" hidden="1" spans="1:52">
      <c r="A124" s="24">
        <v>122</v>
      </c>
      <c r="B124" s="24">
        <v>311</v>
      </c>
      <c r="C124" s="71" t="s">
        <v>177</v>
      </c>
      <c r="D124" s="24" t="s">
        <v>52</v>
      </c>
      <c r="E124" s="27" t="s">
        <v>46</v>
      </c>
      <c r="F124" s="27">
        <v>2</v>
      </c>
      <c r="G124" s="28">
        <v>420</v>
      </c>
      <c r="H124" s="28"/>
      <c r="I124" s="200">
        <v>15000</v>
      </c>
      <c r="J124" s="200">
        <f t="shared" ref="J124:O124" si="278">I124*3</f>
        <v>45000</v>
      </c>
      <c r="K124" s="201">
        <v>0.162</v>
      </c>
      <c r="L124" s="202">
        <v>2430</v>
      </c>
      <c r="M124" s="202">
        <f t="shared" si="278"/>
        <v>7290</v>
      </c>
      <c r="N124" s="200">
        <v>17250</v>
      </c>
      <c r="O124" s="200">
        <f t="shared" si="278"/>
        <v>51750</v>
      </c>
      <c r="P124" s="201">
        <v>0.146</v>
      </c>
      <c r="Q124" s="202">
        <v>2518.5</v>
      </c>
      <c r="R124" s="202">
        <f t="shared" si="150"/>
        <v>7555.5</v>
      </c>
      <c r="S124" s="208">
        <v>27955.44</v>
      </c>
      <c r="T124" s="50">
        <v>3114.79</v>
      </c>
      <c r="U124" s="151">
        <v>-65.6</v>
      </c>
      <c r="V124" s="209">
        <f t="shared" si="151"/>
        <v>3180.39</v>
      </c>
      <c r="W124" s="212">
        <f t="shared" si="152"/>
        <v>0.621232</v>
      </c>
      <c r="X124" s="211">
        <f t="shared" si="153"/>
        <v>0.436267489711934</v>
      </c>
      <c r="Y124" s="212">
        <f t="shared" si="154"/>
        <v>0.540201739130435</v>
      </c>
      <c r="Z124" s="212">
        <f t="shared" si="155"/>
        <v>0.420937065713718</v>
      </c>
      <c r="AA124" s="222"/>
      <c r="AB124" s="223">
        <v>8</v>
      </c>
      <c r="AC124" s="223">
        <v>12</v>
      </c>
      <c r="AD124" s="225">
        <f t="shared" si="272"/>
        <v>8</v>
      </c>
      <c r="AE124" s="224">
        <v>10179.464</v>
      </c>
      <c r="AF124" s="224">
        <f t="shared" ref="AF124:AK124" si="279">AE124*3</f>
        <v>30538.392</v>
      </c>
      <c r="AG124" s="224">
        <v>2056.251728</v>
      </c>
      <c r="AH124" s="224">
        <f t="shared" si="279"/>
        <v>6168.755184</v>
      </c>
      <c r="AI124" s="230">
        <v>0.202</v>
      </c>
      <c r="AJ124" s="231">
        <v>12724.33</v>
      </c>
      <c r="AK124" s="231">
        <f t="shared" si="279"/>
        <v>38172.99</v>
      </c>
      <c r="AL124" s="224">
        <v>2379.44971</v>
      </c>
      <c r="AM124" s="224">
        <f t="shared" si="157"/>
        <v>7138.34913</v>
      </c>
      <c r="AN124" s="230">
        <v>0.187</v>
      </c>
      <c r="AO124" s="50">
        <v>16450.51</v>
      </c>
      <c r="AP124" s="50">
        <v>3356.37</v>
      </c>
      <c r="AQ124" s="208">
        <v>-73.45</v>
      </c>
      <c r="AR124" s="208">
        <f t="shared" si="158"/>
        <v>3429.82</v>
      </c>
      <c r="AS124" s="235">
        <f t="shared" si="159"/>
        <v>0.53868291428049</v>
      </c>
      <c r="AT124" s="235">
        <f t="shared" si="160"/>
        <v>0.555998722221297</v>
      </c>
      <c r="AU124" s="235">
        <f t="shared" si="161"/>
        <v>0.430946331424392</v>
      </c>
      <c r="AV124" s="235">
        <f t="shared" si="162"/>
        <v>0.48047804016557</v>
      </c>
      <c r="AW124" s="223"/>
      <c r="AX124" s="223"/>
      <c r="AY124" s="223">
        <f t="shared" si="163"/>
        <v>0</v>
      </c>
      <c r="AZ124" s="238">
        <f t="shared" si="164"/>
        <v>0</v>
      </c>
    </row>
    <row r="125" s="10" customFormat="1" hidden="1" spans="1:52">
      <c r="A125" s="24">
        <v>123</v>
      </c>
      <c r="B125" s="24">
        <v>732</v>
      </c>
      <c r="C125" s="71" t="s">
        <v>178</v>
      </c>
      <c r="D125" s="24" t="s">
        <v>85</v>
      </c>
      <c r="E125" s="27" t="s">
        <v>46</v>
      </c>
      <c r="F125" s="27">
        <v>2</v>
      </c>
      <c r="G125" s="28">
        <v>420</v>
      </c>
      <c r="H125" s="28"/>
      <c r="I125" s="200">
        <v>8500</v>
      </c>
      <c r="J125" s="200">
        <f t="shared" ref="J125:O125" si="280">I125*3</f>
        <v>25500</v>
      </c>
      <c r="K125" s="201">
        <v>0.219888</v>
      </c>
      <c r="L125" s="202">
        <v>1869.048</v>
      </c>
      <c r="M125" s="202">
        <f t="shared" si="280"/>
        <v>5607.144</v>
      </c>
      <c r="N125" s="200">
        <v>9775</v>
      </c>
      <c r="O125" s="200">
        <f t="shared" si="280"/>
        <v>29325</v>
      </c>
      <c r="P125" s="201">
        <v>0.19851</v>
      </c>
      <c r="Q125" s="202">
        <v>1940.43525</v>
      </c>
      <c r="R125" s="202">
        <f t="shared" si="150"/>
        <v>5821.30575</v>
      </c>
      <c r="S125" s="208">
        <v>15802.09</v>
      </c>
      <c r="T125" s="50">
        <v>4296.39</v>
      </c>
      <c r="U125" s="151">
        <v>-100.8</v>
      </c>
      <c r="V125" s="209">
        <f t="shared" si="151"/>
        <v>4397.19</v>
      </c>
      <c r="W125" s="212">
        <f t="shared" si="152"/>
        <v>0.619689803921569</v>
      </c>
      <c r="X125" s="211">
        <f t="shared" si="153"/>
        <v>0.78421206945996</v>
      </c>
      <c r="Y125" s="212">
        <f t="shared" si="154"/>
        <v>0.538860699062234</v>
      </c>
      <c r="Z125" s="212">
        <f t="shared" si="155"/>
        <v>0.755361458208925</v>
      </c>
      <c r="AA125" s="222"/>
      <c r="AB125" s="223">
        <v>8</v>
      </c>
      <c r="AC125" s="223">
        <v>2</v>
      </c>
      <c r="AD125" s="223"/>
      <c r="AE125" s="224">
        <v>5800</v>
      </c>
      <c r="AF125" s="224">
        <f t="shared" ref="AF125:AK125" si="281">AE125*3</f>
        <v>17400</v>
      </c>
      <c r="AG125" s="224">
        <v>1594.188</v>
      </c>
      <c r="AH125" s="224">
        <f t="shared" si="281"/>
        <v>4782.564</v>
      </c>
      <c r="AI125" s="230">
        <v>0.27486</v>
      </c>
      <c r="AJ125" s="231">
        <v>7250</v>
      </c>
      <c r="AK125" s="231">
        <f t="shared" si="281"/>
        <v>21750</v>
      </c>
      <c r="AL125" s="224">
        <v>1837.7445</v>
      </c>
      <c r="AM125" s="224">
        <f t="shared" si="157"/>
        <v>5513.2335</v>
      </c>
      <c r="AN125" s="230">
        <v>0.253482</v>
      </c>
      <c r="AO125" s="50">
        <v>19761.7</v>
      </c>
      <c r="AP125" s="50">
        <v>4306.5</v>
      </c>
      <c r="AQ125" s="208">
        <v>0</v>
      </c>
      <c r="AR125" s="208">
        <f t="shared" si="158"/>
        <v>4306.5</v>
      </c>
      <c r="AS125" s="234">
        <f t="shared" si="159"/>
        <v>1.13572988505747</v>
      </c>
      <c r="AT125" s="235">
        <f t="shared" si="160"/>
        <v>0.900458415193189</v>
      </c>
      <c r="AU125" s="235">
        <f t="shared" si="161"/>
        <v>0.908583908045977</v>
      </c>
      <c r="AV125" s="235">
        <f t="shared" si="162"/>
        <v>0.78112055293867</v>
      </c>
      <c r="AW125" s="223"/>
      <c r="AX125" s="223"/>
      <c r="AY125" s="223">
        <f t="shared" si="163"/>
        <v>0</v>
      </c>
      <c r="AZ125" s="238">
        <f t="shared" si="164"/>
        <v>0</v>
      </c>
    </row>
    <row r="126" s="10" customFormat="1" hidden="1" spans="1:52">
      <c r="A126" s="24">
        <v>124</v>
      </c>
      <c r="B126" s="24">
        <v>104533</v>
      </c>
      <c r="C126" s="71" t="s">
        <v>179</v>
      </c>
      <c r="D126" s="24" t="s">
        <v>85</v>
      </c>
      <c r="E126" s="27" t="s">
        <v>46</v>
      </c>
      <c r="F126" s="28">
        <v>2</v>
      </c>
      <c r="G126" s="28">
        <v>420</v>
      </c>
      <c r="H126" s="28"/>
      <c r="I126" s="200">
        <v>10000</v>
      </c>
      <c r="J126" s="200">
        <f t="shared" ref="J126:O126" si="282">I126*3</f>
        <v>30000</v>
      </c>
      <c r="K126" s="201">
        <v>0.242424</v>
      </c>
      <c r="L126" s="202">
        <v>2424.24</v>
      </c>
      <c r="M126" s="202">
        <f t="shared" si="282"/>
        <v>7272.72</v>
      </c>
      <c r="N126" s="200">
        <v>11500</v>
      </c>
      <c r="O126" s="200">
        <f t="shared" si="282"/>
        <v>34500</v>
      </c>
      <c r="P126" s="201">
        <v>0.218855</v>
      </c>
      <c r="Q126" s="202">
        <v>2516.8325</v>
      </c>
      <c r="R126" s="202">
        <f t="shared" si="150"/>
        <v>7550.4975</v>
      </c>
      <c r="S126" s="208">
        <v>18568.67</v>
      </c>
      <c r="T126" s="50">
        <v>5032.58</v>
      </c>
      <c r="U126" s="151">
        <v>-119.2</v>
      </c>
      <c r="V126" s="209">
        <f t="shared" si="151"/>
        <v>5151.78</v>
      </c>
      <c r="W126" s="212">
        <f t="shared" si="152"/>
        <v>0.618955666666667</v>
      </c>
      <c r="X126" s="211">
        <f t="shared" si="153"/>
        <v>0.708370458370458</v>
      </c>
      <c r="Y126" s="212">
        <f t="shared" si="154"/>
        <v>0.53822231884058</v>
      </c>
      <c r="Z126" s="212">
        <f t="shared" si="155"/>
        <v>0.682310006724722</v>
      </c>
      <c r="AA126" s="222"/>
      <c r="AB126" s="223">
        <v>8</v>
      </c>
      <c r="AC126" s="223">
        <v>2</v>
      </c>
      <c r="AD126" s="223"/>
      <c r="AE126" s="224">
        <v>6800</v>
      </c>
      <c r="AF126" s="224">
        <f t="shared" ref="AF126:AK126" si="283">AE126*3</f>
        <v>20400</v>
      </c>
      <c r="AG126" s="224">
        <v>2060.604</v>
      </c>
      <c r="AH126" s="224">
        <f t="shared" si="283"/>
        <v>6181.812</v>
      </c>
      <c r="AI126" s="230">
        <v>0.30303</v>
      </c>
      <c r="AJ126" s="231">
        <v>8500</v>
      </c>
      <c r="AK126" s="231">
        <f t="shared" si="283"/>
        <v>25500</v>
      </c>
      <c r="AL126" s="224">
        <v>2375.4185</v>
      </c>
      <c r="AM126" s="224">
        <f t="shared" si="157"/>
        <v>7126.2555</v>
      </c>
      <c r="AN126" s="230">
        <v>0.279461</v>
      </c>
      <c r="AO126" s="50">
        <v>15318.09</v>
      </c>
      <c r="AP126" s="50">
        <v>4069.44</v>
      </c>
      <c r="AQ126" s="208">
        <v>0</v>
      </c>
      <c r="AR126" s="208">
        <f t="shared" si="158"/>
        <v>4069.44</v>
      </c>
      <c r="AS126" s="235">
        <f t="shared" si="159"/>
        <v>0.750886764705882</v>
      </c>
      <c r="AT126" s="235">
        <f t="shared" si="160"/>
        <v>0.658292422998305</v>
      </c>
      <c r="AU126" s="235">
        <f t="shared" si="161"/>
        <v>0.600709411764706</v>
      </c>
      <c r="AV126" s="235">
        <f t="shared" si="162"/>
        <v>0.571048848866</v>
      </c>
      <c r="AW126" s="223"/>
      <c r="AX126" s="223"/>
      <c r="AY126" s="223">
        <f t="shared" si="163"/>
        <v>0</v>
      </c>
      <c r="AZ126" s="238">
        <f t="shared" si="164"/>
        <v>0</v>
      </c>
    </row>
    <row r="127" s="10" customFormat="1" hidden="1" spans="1:52">
      <c r="A127" s="24">
        <v>125</v>
      </c>
      <c r="B127" s="24">
        <v>117637</v>
      </c>
      <c r="C127" s="71" t="s">
        <v>180</v>
      </c>
      <c r="D127" s="24" t="s">
        <v>85</v>
      </c>
      <c r="E127" s="27" t="s">
        <v>53</v>
      </c>
      <c r="F127" s="27">
        <v>2</v>
      </c>
      <c r="G127" s="28">
        <v>420</v>
      </c>
      <c r="H127" s="28"/>
      <c r="I127" s="200">
        <v>8000</v>
      </c>
      <c r="J127" s="200">
        <f t="shared" ref="J127:O127" si="284">I127*3</f>
        <v>24000</v>
      </c>
      <c r="K127" s="201">
        <v>0.214992</v>
      </c>
      <c r="L127" s="202">
        <v>1719.936</v>
      </c>
      <c r="M127" s="202">
        <f t="shared" si="284"/>
        <v>5159.808</v>
      </c>
      <c r="N127" s="200">
        <v>9200</v>
      </c>
      <c r="O127" s="200">
        <f t="shared" si="284"/>
        <v>27600</v>
      </c>
      <c r="P127" s="201">
        <v>0.19409</v>
      </c>
      <c r="Q127" s="202">
        <v>1785.628</v>
      </c>
      <c r="R127" s="202">
        <f t="shared" si="150"/>
        <v>5356.884</v>
      </c>
      <c r="S127" s="208">
        <v>14810.88</v>
      </c>
      <c r="T127" s="50">
        <v>3994</v>
      </c>
      <c r="U127" s="151">
        <v>-268</v>
      </c>
      <c r="V127" s="209">
        <f t="shared" si="151"/>
        <v>4262</v>
      </c>
      <c r="W127" s="212">
        <f t="shared" si="152"/>
        <v>0.61712</v>
      </c>
      <c r="X127" s="211">
        <f t="shared" si="153"/>
        <v>0.825999727121629</v>
      </c>
      <c r="Y127" s="212">
        <f t="shared" si="154"/>
        <v>0.536626086956522</v>
      </c>
      <c r="Z127" s="212">
        <f t="shared" si="155"/>
        <v>0.795611777294412</v>
      </c>
      <c r="AA127" s="222"/>
      <c r="AB127" s="223">
        <v>6</v>
      </c>
      <c r="AC127" s="223">
        <v>4</v>
      </c>
      <c r="AD127" s="223"/>
      <c r="AE127" s="224">
        <v>5500</v>
      </c>
      <c r="AF127" s="224">
        <f t="shared" ref="AF127:AK127" si="285">AE127*3</f>
        <v>16500</v>
      </c>
      <c r="AG127" s="224">
        <v>1478.07</v>
      </c>
      <c r="AH127" s="224">
        <f t="shared" si="285"/>
        <v>4434.21</v>
      </c>
      <c r="AI127" s="230">
        <v>0.26874</v>
      </c>
      <c r="AJ127" s="231">
        <v>6875</v>
      </c>
      <c r="AK127" s="231">
        <f t="shared" si="285"/>
        <v>20625</v>
      </c>
      <c r="AL127" s="224">
        <v>1703.88625</v>
      </c>
      <c r="AM127" s="224">
        <f t="shared" si="157"/>
        <v>5111.65875</v>
      </c>
      <c r="AN127" s="230">
        <v>0.247838</v>
      </c>
      <c r="AO127" s="50">
        <v>18187.3</v>
      </c>
      <c r="AP127" s="50">
        <v>4584.1</v>
      </c>
      <c r="AQ127" s="208">
        <v>0</v>
      </c>
      <c r="AR127" s="208">
        <f t="shared" si="158"/>
        <v>4584.1</v>
      </c>
      <c r="AS127" s="234">
        <f t="shared" si="159"/>
        <v>1.10226060606061</v>
      </c>
      <c r="AT127" s="234">
        <f t="shared" si="160"/>
        <v>1.03380309006565</v>
      </c>
      <c r="AU127" s="235">
        <f t="shared" si="161"/>
        <v>0.881808484848485</v>
      </c>
      <c r="AV127" s="235">
        <f t="shared" si="162"/>
        <v>0.896793041984659</v>
      </c>
      <c r="AW127" s="103">
        <v>300</v>
      </c>
      <c r="AX127" s="223"/>
      <c r="AY127" s="223">
        <f t="shared" si="163"/>
        <v>0</v>
      </c>
      <c r="AZ127" s="238">
        <f t="shared" si="164"/>
        <v>300</v>
      </c>
    </row>
    <row r="128" s="10" customFormat="1" hidden="1" spans="1:52">
      <c r="A128" s="24">
        <v>126</v>
      </c>
      <c r="B128" s="24">
        <v>740</v>
      </c>
      <c r="C128" s="71" t="s">
        <v>181</v>
      </c>
      <c r="D128" s="24" t="s">
        <v>42</v>
      </c>
      <c r="E128" s="27" t="s">
        <v>46</v>
      </c>
      <c r="F128" s="27">
        <v>2</v>
      </c>
      <c r="G128" s="28">
        <v>420</v>
      </c>
      <c r="H128" s="28"/>
      <c r="I128" s="200">
        <v>10000</v>
      </c>
      <c r="J128" s="200">
        <f t="shared" ref="J128:O128" si="286">I128*3</f>
        <v>30000</v>
      </c>
      <c r="K128" s="201">
        <v>0.2502</v>
      </c>
      <c r="L128" s="202">
        <v>2502</v>
      </c>
      <c r="M128" s="202">
        <f t="shared" si="286"/>
        <v>7506</v>
      </c>
      <c r="N128" s="200">
        <v>11500</v>
      </c>
      <c r="O128" s="200">
        <f t="shared" si="286"/>
        <v>34500</v>
      </c>
      <c r="P128" s="201">
        <v>0.225875</v>
      </c>
      <c r="Q128" s="202">
        <v>2597.5625</v>
      </c>
      <c r="R128" s="202">
        <f t="shared" si="150"/>
        <v>7792.6875</v>
      </c>
      <c r="S128" s="208">
        <v>17541.89</v>
      </c>
      <c r="T128" s="50">
        <v>2650.12</v>
      </c>
      <c r="U128" s="151">
        <v>-875.6</v>
      </c>
      <c r="V128" s="209">
        <f t="shared" si="151"/>
        <v>3525.72</v>
      </c>
      <c r="W128" s="212">
        <f t="shared" si="152"/>
        <v>0.584729666666667</v>
      </c>
      <c r="X128" s="211">
        <f t="shared" si="153"/>
        <v>0.469720223820943</v>
      </c>
      <c r="Y128" s="212">
        <f t="shared" si="154"/>
        <v>0.508460579710145</v>
      </c>
      <c r="Z128" s="212">
        <f t="shared" si="155"/>
        <v>0.452439546690407</v>
      </c>
      <c r="AA128" s="222"/>
      <c r="AB128" s="223">
        <v>8</v>
      </c>
      <c r="AC128" s="223">
        <v>11</v>
      </c>
      <c r="AD128" s="225">
        <f>(AC128-AB128)*2</f>
        <v>6</v>
      </c>
      <c r="AE128" s="224">
        <v>6800</v>
      </c>
      <c r="AF128" s="224">
        <f t="shared" ref="AF128:AK128" si="287">AE128*3</f>
        <v>20400</v>
      </c>
      <c r="AG128" s="224">
        <v>2126.7</v>
      </c>
      <c r="AH128" s="224">
        <f t="shared" si="287"/>
        <v>6380.1</v>
      </c>
      <c r="AI128" s="230">
        <v>0.31275</v>
      </c>
      <c r="AJ128" s="231">
        <v>8500</v>
      </c>
      <c r="AK128" s="231">
        <f t="shared" si="287"/>
        <v>25500</v>
      </c>
      <c r="AL128" s="224">
        <v>2451.6125</v>
      </c>
      <c r="AM128" s="224">
        <f t="shared" si="157"/>
        <v>7354.8375</v>
      </c>
      <c r="AN128" s="230">
        <v>0.288425</v>
      </c>
      <c r="AO128" s="50">
        <v>15373.64</v>
      </c>
      <c r="AP128" s="50">
        <v>4444.49</v>
      </c>
      <c r="AQ128" s="208">
        <v>-136.8</v>
      </c>
      <c r="AR128" s="208">
        <f t="shared" si="158"/>
        <v>4581.29</v>
      </c>
      <c r="AS128" s="235">
        <f t="shared" si="159"/>
        <v>0.753609803921569</v>
      </c>
      <c r="AT128" s="235">
        <f t="shared" si="160"/>
        <v>0.718059278067742</v>
      </c>
      <c r="AU128" s="235">
        <f t="shared" si="161"/>
        <v>0.602887843137255</v>
      </c>
      <c r="AV128" s="235">
        <f t="shared" si="162"/>
        <v>0.622894795432258</v>
      </c>
      <c r="AW128" s="223"/>
      <c r="AX128" s="223"/>
      <c r="AY128" s="223">
        <f t="shared" si="163"/>
        <v>0</v>
      </c>
      <c r="AZ128" s="238">
        <f t="shared" si="164"/>
        <v>0</v>
      </c>
    </row>
    <row r="129" s="10" customFormat="1" hidden="1" spans="1:52">
      <c r="A129" s="24">
        <v>127</v>
      </c>
      <c r="B129" s="72">
        <v>117310</v>
      </c>
      <c r="C129" s="73" t="s">
        <v>182</v>
      </c>
      <c r="D129" s="72" t="s">
        <v>45</v>
      </c>
      <c r="E129" s="28" t="s">
        <v>46</v>
      </c>
      <c r="F129" s="28">
        <v>2</v>
      </c>
      <c r="G129" s="28">
        <v>420</v>
      </c>
      <c r="H129" s="28"/>
      <c r="I129" s="200">
        <v>8000</v>
      </c>
      <c r="J129" s="200">
        <f t="shared" ref="J129:O129" si="288">I129*3</f>
        <v>24000</v>
      </c>
      <c r="K129" s="201">
        <v>0.218376</v>
      </c>
      <c r="L129" s="202">
        <v>1747.008</v>
      </c>
      <c r="M129" s="202">
        <f t="shared" si="288"/>
        <v>5241.024</v>
      </c>
      <c r="N129" s="200">
        <v>9200</v>
      </c>
      <c r="O129" s="200">
        <f t="shared" si="288"/>
        <v>27600</v>
      </c>
      <c r="P129" s="201">
        <v>0.197145</v>
      </c>
      <c r="Q129" s="202">
        <v>1813.734</v>
      </c>
      <c r="R129" s="202">
        <f t="shared" si="150"/>
        <v>5441.202</v>
      </c>
      <c r="S129" s="208">
        <v>25284.29</v>
      </c>
      <c r="T129" s="61">
        <v>5126.16</v>
      </c>
      <c r="U129" s="242">
        <v>-392.4</v>
      </c>
      <c r="V129" s="209">
        <f t="shared" si="151"/>
        <v>5518.56</v>
      </c>
      <c r="W129" s="210">
        <f t="shared" si="152"/>
        <v>1.05351208333333</v>
      </c>
      <c r="X129" s="210">
        <f t="shared" si="153"/>
        <v>1.05295453712862</v>
      </c>
      <c r="Y129" s="212">
        <f t="shared" si="154"/>
        <v>0.916097463768116</v>
      </c>
      <c r="Z129" s="212">
        <f t="shared" si="155"/>
        <v>1.01421707924095</v>
      </c>
      <c r="AA129" s="222">
        <f>(V129-M129)*0.2</f>
        <v>55.5071999999998</v>
      </c>
      <c r="AB129" s="103">
        <v>8</v>
      </c>
      <c r="AC129" s="223">
        <v>0</v>
      </c>
      <c r="AD129" s="223"/>
      <c r="AE129" s="243">
        <v>5500</v>
      </c>
      <c r="AF129" s="224">
        <f t="shared" ref="AF129:AK129" si="289">AE129*3</f>
        <v>16500</v>
      </c>
      <c r="AG129" s="243">
        <v>1501.335</v>
      </c>
      <c r="AH129" s="224">
        <f t="shared" si="289"/>
        <v>4504.005</v>
      </c>
      <c r="AI129" s="244">
        <v>0.27297</v>
      </c>
      <c r="AJ129" s="245">
        <v>6875</v>
      </c>
      <c r="AK129" s="231">
        <f t="shared" si="289"/>
        <v>20625</v>
      </c>
      <c r="AL129" s="243">
        <v>1730.705625</v>
      </c>
      <c r="AM129" s="224">
        <f t="shared" si="157"/>
        <v>5192.116875</v>
      </c>
      <c r="AN129" s="244">
        <v>0.251739</v>
      </c>
      <c r="AO129" s="61">
        <v>17656.6</v>
      </c>
      <c r="AP129" s="61">
        <v>4109.78</v>
      </c>
      <c r="AQ129" s="208">
        <v>0</v>
      </c>
      <c r="AR129" s="208">
        <f t="shared" si="158"/>
        <v>4109.78</v>
      </c>
      <c r="AS129" s="234">
        <f t="shared" si="159"/>
        <v>1.07009696969697</v>
      </c>
      <c r="AT129" s="235">
        <f t="shared" si="160"/>
        <v>0.912472344058233</v>
      </c>
      <c r="AU129" s="235">
        <f t="shared" si="161"/>
        <v>0.856077575757576</v>
      </c>
      <c r="AV129" s="235">
        <f t="shared" si="162"/>
        <v>0.791542274363768</v>
      </c>
      <c r="AW129" s="223"/>
      <c r="AX129" s="223"/>
      <c r="AY129" s="223">
        <f t="shared" si="163"/>
        <v>0</v>
      </c>
      <c r="AZ129" s="238">
        <f t="shared" si="164"/>
        <v>55.5071999999998</v>
      </c>
    </row>
    <row r="130" s="10" customFormat="1" hidden="1" spans="1:52">
      <c r="A130" s="24">
        <v>128</v>
      </c>
      <c r="B130" s="24">
        <v>117923</v>
      </c>
      <c r="C130" s="71" t="s">
        <v>183</v>
      </c>
      <c r="D130" s="24" t="s">
        <v>85</v>
      </c>
      <c r="E130" s="27" t="s">
        <v>53</v>
      </c>
      <c r="F130" s="27">
        <v>2</v>
      </c>
      <c r="G130" s="28">
        <v>420</v>
      </c>
      <c r="H130" s="28"/>
      <c r="I130" s="200">
        <v>8000</v>
      </c>
      <c r="J130" s="200">
        <f t="shared" ref="J130:O130" si="290">I130*3</f>
        <v>24000</v>
      </c>
      <c r="K130" s="201">
        <v>0.222912</v>
      </c>
      <c r="L130" s="202">
        <v>1783.296</v>
      </c>
      <c r="M130" s="202">
        <f t="shared" si="290"/>
        <v>5349.888</v>
      </c>
      <c r="N130" s="200">
        <v>9200</v>
      </c>
      <c r="O130" s="200">
        <f t="shared" si="290"/>
        <v>27600</v>
      </c>
      <c r="P130" s="201">
        <v>0.20124</v>
      </c>
      <c r="Q130" s="202">
        <v>1851.408</v>
      </c>
      <c r="R130" s="202">
        <f t="shared" si="150"/>
        <v>5554.224</v>
      </c>
      <c r="S130" s="208">
        <v>13727.84</v>
      </c>
      <c r="T130" s="50">
        <v>3207.05</v>
      </c>
      <c r="U130" s="151">
        <v>0</v>
      </c>
      <c r="V130" s="209">
        <f t="shared" si="151"/>
        <v>3207.05</v>
      </c>
      <c r="W130" s="212">
        <f t="shared" si="152"/>
        <v>0.571993333333333</v>
      </c>
      <c r="X130" s="211">
        <f t="shared" si="153"/>
        <v>0.599461147597856</v>
      </c>
      <c r="Y130" s="212">
        <f t="shared" si="154"/>
        <v>0.497385507246377</v>
      </c>
      <c r="Z130" s="212">
        <f t="shared" si="155"/>
        <v>0.577407393003955</v>
      </c>
      <c r="AA130" s="222"/>
      <c r="AB130" s="223">
        <v>6</v>
      </c>
      <c r="AC130" s="223">
        <v>2</v>
      </c>
      <c r="AD130" s="223"/>
      <c r="AE130" s="224">
        <v>5500</v>
      </c>
      <c r="AF130" s="224">
        <f t="shared" ref="AF130:AK130" si="291">AE130*3</f>
        <v>16500</v>
      </c>
      <c r="AG130" s="224">
        <v>1532.52</v>
      </c>
      <c r="AH130" s="224">
        <f t="shared" si="291"/>
        <v>4597.56</v>
      </c>
      <c r="AI130" s="230">
        <v>0.27864</v>
      </c>
      <c r="AJ130" s="231">
        <v>6875</v>
      </c>
      <c r="AK130" s="231">
        <f t="shared" si="291"/>
        <v>20625</v>
      </c>
      <c r="AL130" s="224">
        <v>1766.655</v>
      </c>
      <c r="AM130" s="224">
        <f t="shared" si="157"/>
        <v>5299.965</v>
      </c>
      <c r="AN130" s="230">
        <v>0.256968</v>
      </c>
      <c r="AO130" s="50">
        <v>15918.83</v>
      </c>
      <c r="AP130" s="50">
        <v>3165.01</v>
      </c>
      <c r="AQ130" s="208">
        <v>-106.8</v>
      </c>
      <c r="AR130" s="208">
        <f t="shared" si="158"/>
        <v>3271.81</v>
      </c>
      <c r="AS130" s="235">
        <f t="shared" si="159"/>
        <v>0.964777575757576</v>
      </c>
      <c r="AT130" s="235">
        <f t="shared" si="160"/>
        <v>0.711640522364037</v>
      </c>
      <c r="AU130" s="235">
        <f t="shared" si="161"/>
        <v>0.771822060606061</v>
      </c>
      <c r="AV130" s="235">
        <f t="shared" si="162"/>
        <v>0.617326718195309</v>
      </c>
      <c r="AW130" s="223"/>
      <c r="AX130" s="223"/>
      <c r="AY130" s="223">
        <f t="shared" si="163"/>
        <v>0</v>
      </c>
      <c r="AZ130" s="238">
        <f t="shared" si="164"/>
        <v>0</v>
      </c>
    </row>
    <row r="131" s="10" customFormat="1" hidden="1" spans="1:52">
      <c r="A131" s="24">
        <v>129</v>
      </c>
      <c r="B131" s="72">
        <v>105396</v>
      </c>
      <c r="C131" s="73" t="s">
        <v>184</v>
      </c>
      <c r="D131" s="72" t="s">
        <v>45</v>
      </c>
      <c r="E131" s="28" t="s">
        <v>53</v>
      </c>
      <c r="F131" s="28">
        <v>2</v>
      </c>
      <c r="G131" s="28">
        <v>420</v>
      </c>
      <c r="H131" s="28"/>
      <c r="I131" s="200">
        <v>9000</v>
      </c>
      <c r="J131" s="200">
        <f t="shared" ref="J131:O131" si="292">I131*3</f>
        <v>27000</v>
      </c>
      <c r="K131" s="201">
        <v>0.26244</v>
      </c>
      <c r="L131" s="202">
        <v>2361.96</v>
      </c>
      <c r="M131" s="202">
        <f t="shared" si="292"/>
        <v>7085.88</v>
      </c>
      <c r="N131" s="200">
        <v>10350</v>
      </c>
      <c r="O131" s="200">
        <f t="shared" si="292"/>
        <v>31050</v>
      </c>
      <c r="P131" s="201">
        <v>0.236925</v>
      </c>
      <c r="Q131" s="202">
        <v>2452.17375</v>
      </c>
      <c r="R131" s="202">
        <f t="shared" ref="R131:R149" si="293">Q131*3</f>
        <v>7356.52125</v>
      </c>
      <c r="S131" s="208">
        <v>29894.89</v>
      </c>
      <c r="T131" s="61">
        <v>3172.58</v>
      </c>
      <c r="U131" s="242">
        <v>-464.4</v>
      </c>
      <c r="V131" s="209">
        <f t="shared" ref="V131:V149" si="294">T131-U131</f>
        <v>3636.98</v>
      </c>
      <c r="W131" s="210">
        <f t="shared" ref="W131:W150" si="295">S131/J131</f>
        <v>1.10721814814815</v>
      </c>
      <c r="X131" s="211">
        <f t="shared" ref="X131:X150" si="296">V131/M131</f>
        <v>0.51327146381254</v>
      </c>
      <c r="Y131" s="212">
        <f t="shared" ref="Y131:Y150" si="297">S131/O131</f>
        <v>0.962798389694042</v>
      </c>
      <c r="Z131" s="212">
        <f t="shared" ref="Z131:Z150" si="298">V131/R131</f>
        <v>0.49438856715054</v>
      </c>
      <c r="AA131" s="222"/>
      <c r="AB131" s="103">
        <v>6</v>
      </c>
      <c r="AC131" s="223">
        <v>4</v>
      </c>
      <c r="AD131" s="223"/>
      <c r="AE131" s="243">
        <v>6200</v>
      </c>
      <c r="AF131" s="224">
        <f t="shared" ref="AF131:AK131" si="299">AE131*3</f>
        <v>18600</v>
      </c>
      <c r="AG131" s="243">
        <v>2033.91</v>
      </c>
      <c r="AH131" s="224">
        <f t="shared" si="299"/>
        <v>6101.73</v>
      </c>
      <c r="AI131" s="244">
        <v>0.32805</v>
      </c>
      <c r="AJ131" s="245">
        <v>7750</v>
      </c>
      <c r="AK131" s="231">
        <f t="shared" si="299"/>
        <v>23250</v>
      </c>
      <c r="AL131" s="243">
        <v>2344.64625</v>
      </c>
      <c r="AM131" s="224">
        <f t="shared" ref="AM131:AM150" si="300">AL131*3</f>
        <v>7033.93875</v>
      </c>
      <c r="AN131" s="244">
        <v>0.302535</v>
      </c>
      <c r="AO131" s="61">
        <v>9446.29</v>
      </c>
      <c r="AP131" s="61">
        <v>2554.59</v>
      </c>
      <c r="AQ131" s="208">
        <v>-49.6</v>
      </c>
      <c r="AR131" s="208">
        <f t="shared" ref="AR131:AR150" si="301">AP131-AQ131</f>
        <v>2604.19</v>
      </c>
      <c r="AS131" s="235">
        <f t="shared" ref="AS131:AS150" si="302">AO131/AF131</f>
        <v>0.507865053763441</v>
      </c>
      <c r="AT131" s="235">
        <f t="shared" ref="AT131:AT150" si="303">AR131/AH131</f>
        <v>0.426795351482285</v>
      </c>
      <c r="AU131" s="235">
        <f t="shared" ref="AU131:AU150" si="304">AO131/AK131</f>
        <v>0.406292043010753</v>
      </c>
      <c r="AV131" s="235">
        <f t="shared" ref="AV131:AV150" si="305">AR131/AM131</f>
        <v>0.370232112129211</v>
      </c>
      <c r="AW131" s="223"/>
      <c r="AX131" s="223"/>
      <c r="AY131" s="223">
        <f t="shared" ref="AY131:AY149" si="306">H131*50</f>
        <v>0</v>
      </c>
      <c r="AZ131" s="238">
        <f t="shared" ref="AZ131:AZ149" si="307">AA131+AW131+AX131+AY131</f>
        <v>0</v>
      </c>
    </row>
    <row r="132" s="10" customFormat="1" hidden="1" spans="1:52">
      <c r="A132" s="24">
        <v>130</v>
      </c>
      <c r="B132" s="24">
        <v>54</v>
      </c>
      <c r="C132" s="71" t="s">
        <v>185</v>
      </c>
      <c r="D132" s="24" t="s">
        <v>56</v>
      </c>
      <c r="E132" s="27" t="s">
        <v>49</v>
      </c>
      <c r="F132" s="27">
        <v>4</v>
      </c>
      <c r="G132" s="28">
        <v>840</v>
      </c>
      <c r="H132" s="28"/>
      <c r="I132" s="200">
        <v>20000</v>
      </c>
      <c r="J132" s="200">
        <f t="shared" ref="J132:O132" si="308">I132*3</f>
        <v>60000</v>
      </c>
      <c r="K132" s="201">
        <v>0.225072</v>
      </c>
      <c r="L132" s="202">
        <v>4501.44</v>
      </c>
      <c r="M132" s="202">
        <f t="shared" si="308"/>
        <v>13504.32</v>
      </c>
      <c r="N132" s="200">
        <v>23000</v>
      </c>
      <c r="O132" s="200">
        <f t="shared" si="308"/>
        <v>69000</v>
      </c>
      <c r="P132" s="201">
        <v>0.20319</v>
      </c>
      <c r="Q132" s="202">
        <v>4673.37</v>
      </c>
      <c r="R132" s="202">
        <f t="shared" si="293"/>
        <v>14020.11</v>
      </c>
      <c r="S132" s="208">
        <v>33666.01</v>
      </c>
      <c r="T132" s="50">
        <v>7999.1</v>
      </c>
      <c r="U132" s="151">
        <v>-74.79</v>
      </c>
      <c r="V132" s="209">
        <f t="shared" si="294"/>
        <v>8073.89</v>
      </c>
      <c r="W132" s="212">
        <f t="shared" si="295"/>
        <v>0.561100166666667</v>
      </c>
      <c r="X132" s="211">
        <f t="shared" si="296"/>
        <v>0.597874606051989</v>
      </c>
      <c r="Y132" s="212">
        <f t="shared" si="297"/>
        <v>0.487913188405797</v>
      </c>
      <c r="Z132" s="212">
        <f t="shared" si="298"/>
        <v>0.575879219207267</v>
      </c>
      <c r="AA132" s="222"/>
      <c r="AB132" s="223">
        <v>12</v>
      </c>
      <c r="AC132" s="223">
        <v>12</v>
      </c>
      <c r="AD132" s="225">
        <f>(AC132-AB132)*2</f>
        <v>0</v>
      </c>
      <c r="AE132" s="224">
        <v>10592.424</v>
      </c>
      <c r="AF132" s="224">
        <f t="shared" ref="AF132:AK132" si="309">AE132*3</f>
        <v>31777.272</v>
      </c>
      <c r="AG132" s="224">
        <v>2980.07256816</v>
      </c>
      <c r="AH132" s="224">
        <f t="shared" si="309"/>
        <v>8940.21770448</v>
      </c>
      <c r="AI132" s="230">
        <v>0.28134</v>
      </c>
      <c r="AJ132" s="231">
        <v>13240.53</v>
      </c>
      <c r="AK132" s="231">
        <f t="shared" si="309"/>
        <v>39721.59</v>
      </c>
      <c r="AL132" s="224">
        <v>3435.36143274</v>
      </c>
      <c r="AM132" s="224">
        <f t="shared" si="300"/>
        <v>10306.08429822</v>
      </c>
      <c r="AN132" s="230">
        <v>0.259458</v>
      </c>
      <c r="AO132" s="50">
        <v>41742.64</v>
      </c>
      <c r="AP132" s="50">
        <v>6511.27</v>
      </c>
      <c r="AQ132" s="208">
        <v>-1479.6</v>
      </c>
      <c r="AR132" s="208">
        <f t="shared" si="301"/>
        <v>7990.87</v>
      </c>
      <c r="AS132" s="234">
        <f t="shared" si="302"/>
        <v>1.31360048779518</v>
      </c>
      <c r="AT132" s="235">
        <f t="shared" si="303"/>
        <v>0.893811567473992</v>
      </c>
      <c r="AU132" s="234">
        <f t="shared" si="304"/>
        <v>1.05088039023614</v>
      </c>
      <c r="AV132" s="235">
        <f t="shared" si="305"/>
        <v>0.775354612748523</v>
      </c>
      <c r="AW132" s="223"/>
      <c r="AX132" s="223"/>
      <c r="AY132" s="223">
        <f t="shared" si="306"/>
        <v>0</v>
      </c>
      <c r="AZ132" s="238">
        <f t="shared" si="307"/>
        <v>0</v>
      </c>
    </row>
    <row r="133" s="10" customFormat="1" hidden="1" spans="1:52">
      <c r="A133" s="24">
        <v>131</v>
      </c>
      <c r="B133" s="24">
        <v>746</v>
      </c>
      <c r="C133" s="71" t="s">
        <v>186</v>
      </c>
      <c r="D133" s="24" t="s">
        <v>85</v>
      </c>
      <c r="E133" s="27" t="s">
        <v>49</v>
      </c>
      <c r="F133" s="28">
        <v>3</v>
      </c>
      <c r="G133" s="28">
        <v>630</v>
      </c>
      <c r="H133" s="28"/>
      <c r="I133" s="200">
        <v>17000</v>
      </c>
      <c r="J133" s="200">
        <f t="shared" ref="J133:O133" si="310">I133*3</f>
        <v>51000</v>
      </c>
      <c r="K133" s="201">
        <v>0.226944</v>
      </c>
      <c r="L133" s="202">
        <v>3858.048</v>
      </c>
      <c r="M133" s="202">
        <f t="shared" si="310"/>
        <v>11574.144</v>
      </c>
      <c r="N133" s="200">
        <v>19550</v>
      </c>
      <c r="O133" s="200">
        <f t="shared" si="310"/>
        <v>58650</v>
      </c>
      <c r="P133" s="201">
        <v>0.20488</v>
      </c>
      <c r="Q133" s="202">
        <v>4005.404</v>
      </c>
      <c r="R133" s="202">
        <f t="shared" si="293"/>
        <v>12016.212</v>
      </c>
      <c r="S133" s="208">
        <v>28448.59</v>
      </c>
      <c r="T133" s="50">
        <v>7967.53</v>
      </c>
      <c r="U133" s="151">
        <v>-178.8</v>
      </c>
      <c r="V133" s="209">
        <f t="shared" si="294"/>
        <v>8146.33</v>
      </c>
      <c r="W133" s="212">
        <f t="shared" si="295"/>
        <v>0.557815490196078</v>
      </c>
      <c r="X133" s="211">
        <f t="shared" si="296"/>
        <v>0.703838659688354</v>
      </c>
      <c r="Y133" s="212">
        <f t="shared" si="297"/>
        <v>0.48505694799659</v>
      </c>
      <c r="Z133" s="212">
        <f t="shared" si="298"/>
        <v>0.677944929733264</v>
      </c>
      <c r="AA133" s="222"/>
      <c r="AB133" s="223">
        <v>12</v>
      </c>
      <c r="AC133" s="223">
        <v>2</v>
      </c>
      <c r="AD133" s="223"/>
      <c r="AE133" s="224">
        <v>10499.508</v>
      </c>
      <c r="AF133" s="224">
        <f t="shared" ref="AF133:AK133" si="311">AE133*3</f>
        <v>31498.524</v>
      </c>
      <c r="AG133" s="224">
        <v>2978.50042944</v>
      </c>
      <c r="AH133" s="224">
        <f t="shared" si="311"/>
        <v>8935.50128832</v>
      </c>
      <c r="AI133" s="230">
        <v>0.28368</v>
      </c>
      <c r="AJ133" s="231">
        <v>13124.385</v>
      </c>
      <c r="AK133" s="231">
        <f t="shared" si="311"/>
        <v>39373.155</v>
      </c>
      <c r="AL133" s="224">
        <v>3433.54910616</v>
      </c>
      <c r="AM133" s="224">
        <f t="shared" si="300"/>
        <v>10300.64731848</v>
      </c>
      <c r="AN133" s="230">
        <v>0.261616</v>
      </c>
      <c r="AO133" s="50">
        <v>23605.41</v>
      </c>
      <c r="AP133" s="50">
        <v>6389.45</v>
      </c>
      <c r="AQ133" s="208">
        <v>0</v>
      </c>
      <c r="AR133" s="208">
        <f t="shared" si="301"/>
        <v>6389.45</v>
      </c>
      <c r="AS133" s="235">
        <f t="shared" si="302"/>
        <v>0.749413210599963</v>
      </c>
      <c r="AT133" s="235">
        <f t="shared" si="303"/>
        <v>0.715063407617874</v>
      </c>
      <c r="AU133" s="235">
        <f t="shared" si="304"/>
        <v>0.599530568479971</v>
      </c>
      <c r="AV133" s="235">
        <f t="shared" si="305"/>
        <v>0.620295968054059</v>
      </c>
      <c r="AW133" s="223"/>
      <c r="AX133" s="223"/>
      <c r="AY133" s="223">
        <f t="shared" si="306"/>
        <v>0</v>
      </c>
      <c r="AZ133" s="238">
        <f t="shared" si="307"/>
        <v>0</v>
      </c>
    </row>
    <row r="134" s="10" customFormat="1" hidden="1" spans="1:52">
      <c r="A134" s="24">
        <v>132</v>
      </c>
      <c r="B134" s="24">
        <v>113023</v>
      </c>
      <c r="C134" s="71" t="s">
        <v>187</v>
      </c>
      <c r="D134" s="24" t="s">
        <v>45</v>
      </c>
      <c r="E134" s="27" t="s">
        <v>53</v>
      </c>
      <c r="F134" s="27">
        <v>1</v>
      </c>
      <c r="G134" s="28">
        <v>210</v>
      </c>
      <c r="H134" s="28"/>
      <c r="I134" s="200">
        <v>5000</v>
      </c>
      <c r="J134" s="200">
        <f t="shared" ref="J134:O134" si="312">I134*3</f>
        <v>15000</v>
      </c>
      <c r="K134" s="201">
        <v>0.185256</v>
      </c>
      <c r="L134" s="202">
        <v>926.28</v>
      </c>
      <c r="M134" s="202">
        <f t="shared" si="312"/>
        <v>2778.84</v>
      </c>
      <c r="N134" s="200">
        <v>5750</v>
      </c>
      <c r="O134" s="200">
        <f t="shared" si="312"/>
        <v>17250</v>
      </c>
      <c r="P134" s="201">
        <v>0.167245</v>
      </c>
      <c r="Q134" s="202">
        <v>961.65875</v>
      </c>
      <c r="R134" s="202">
        <f t="shared" si="293"/>
        <v>2884.97625</v>
      </c>
      <c r="S134" s="208">
        <v>8306.49</v>
      </c>
      <c r="T134" s="50">
        <v>580.53</v>
      </c>
      <c r="U134" s="151">
        <v>-71.2</v>
      </c>
      <c r="V134" s="209">
        <f t="shared" si="294"/>
        <v>651.73</v>
      </c>
      <c r="W134" s="212">
        <f t="shared" si="295"/>
        <v>0.553766</v>
      </c>
      <c r="X134" s="211">
        <f t="shared" si="296"/>
        <v>0.234533114537001</v>
      </c>
      <c r="Y134" s="212">
        <f t="shared" si="297"/>
        <v>0.481535652173913</v>
      </c>
      <c r="Z134" s="212">
        <f t="shared" si="298"/>
        <v>0.225904805975439</v>
      </c>
      <c r="AA134" s="222"/>
      <c r="AB134" s="223">
        <v>6</v>
      </c>
      <c r="AC134" s="223">
        <v>2</v>
      </c>
      <c r="AD134" s="223"/>
      <c r="AE134" s="224">
        <v>3500</v>
      </c>
      <c r="AF134" s="224">
        <f t="shared" ref="AF134:AK134" si="313">AE134*3</f>
        <v>10500</v>
      </c>
      <c r="AG134" s="224">
        <v>810.495</v>
      </c>
      <c r="AH134" s="224">
        <f t="shared" si="313"/>
        <v>2431.485</v>
      </c>
      <c r="AI134" s="230">
        <v>0.23157</v>
      </c>
      <c r="AJ134" s="231">
        <v>4375</v>
      </c>
      <c r="AK134" s="231">
        <f t="shared" si="313"/>
        <v>13125</v>
      </c>
      <c r="AL134" s="224">
        <v>934.320625</v>
      </c>
      <c r="AM134" s="224">
        <f t="shared" si="300"/>
        <v>2802.961875</v>
      </c>
      <c r="AN134" s="230">
        <v>0.213559</v>
      </c>
      <c r="AO134" s="50">
        <v>6225.92</v>
      </c>
      <c r="AP134" s="50">
        <v>638.57</v>
      </c>
      <c r="AQ134" s="208">
        <v>0</v>
      </c>
      <c r="AR134" s="208">
        <f t="shared" si="301"/>
        <v>638.57</v>
      </c>
      <c r="AS134" s="235">
        <f t="shared" si="302"/>
        <v>0.592944761904762</v>
      </c>
      <c r="AT134" s="235">
        <f t="shared" si="303"/>
        <v>0.26262551486026</v>
      </c>
      <c r="AU134" s="235">
        <f t="shared" si="304"/>
        <v>0.47435580952381</v>
      </c>
      <c r="AV134" s="235">
        <f t="shared" si="305"/>
        <v>0.227819723734202</v>
      </c>
      <c r="AW134" s="223"/>
      <c r="AX134" s="223"/>
      <c r="AY134" s="223">
        <f t="shared" si="306"/>
        <v>0</v>
      </c>
      <c r="AZ134" s="238">
        <f t="shared" si="307"/>
        <v>0</v>
      </c>
    </row>
    <row r="135" s="10" customFormat="1" hidden="1" spans="1:52">
      <c r="A135" s="24">
        <v>133</v>
      </c>
      <c r="B135" s="24">
        <v>720</v>
      </c>
      <c r="C135" s="71" t="s">
        <v>188</v>
      </c>
      <c r="D135" s="24" t="s">
        <v>85</v>
      </c>
      <c r="E135" s="27" t="s">
        <v>46</v>
      </c>
      <c r="F135" s="27">
        <v>2</v>
      </c>
      <c r="G135" s="28">
        <v>420</v>
      </c>
      <c r="H135" s="28"/>
      <c r="I135" s="200">
        <v>12000</v>
      </c>
      <c r="J135" s="200">
        <f t="shared" ref="J135:O135" si="314">I135*3</f>
        <v>36000</v>
      </c>
      <c r="K135" s="201">
        <v>0.225144</v>
      </c>
      <c r="L135" s="202">
        <v>2701.728</v>
      </c>
      <c r="M135" s="202">
        <f t="shared" si="314"/>
        <v>8105.184</v>
      </c>
      <c r="N135" s="200">
        <v>13800</v>
      </c>
      <c r="O135" s="200">
        <f t="shared" si="314"/>
        <v>41400</v>
      </c>
      <c r="P135" s="201">
        <v>0.203255</v>
      </c>
      <c r="Q135" s="202">
        <v>2804.919</v>
      </c>
      <c r="R135" s="202">
        <f t="shared" si="293"/>
        <v>8414.757</v>
      </c>
      <c r="S135" s="208">
        <v>19900.13</v>
      </c>
      <c r="T135" s="50">
        <v>5452.75</v>
      </c>
      <c r="U135" s="151">
        <v>-162.8</v>
      </c>
      <c r="V135" s="209">
        <f t="shared" si="294"/>
        <v>5615.55</v>
      </c>
      <c r="W135" s="212">
        <f t="shared" si="295"/>
        <v>0.552781388888889</v>
      </c>
      <c r="X135" s="211">
        <f t="shared" si="296"/>
        <v>0.692834363784955</v>
      </c>
      <c r="Y135" s="212">
        <f t="shared" si="297"/>
        <v>0.480679468599034</v>
      </c>
      <c r="Z135" s="212">
        <f t="shared" si="298"/>
        <v>0.667345474147382</v>
      </c>
      <c r="AA135" s="222"/>
      <c r="AB135" s="223">
        <v>8</v>
      </c>
      <c r="AC135" s="223">
        <v>0</v>
      </c>
      <c r="AD135" s="223"/>
      <c r="AE135" s="224">
        <v>8500</v>
      </c>
      <c r="AF135" s="224">
        <f t="shared" ref="AF135:AK135" si="315">AE135*3</f>
        <v>25500</v>
      </c>
      <c r="AG135" s="224">
        <v>2392.155</v>
      </c>
      <c r="AH135" s="224">
        <f t="shared" si="315"/>
        <v>7176.465</v>
      </c>
      <c r="AI135" s="230">
        <v>0.28143</v>
      </c>
      <c r="AJ135" s="231">
        <v>10625</v>
      </c>
      <c r="AK135" s="231">
        <f t="shared" si="315"/>
        <v>31875</v>
      </c>
      <c r="AL135" s="224">
        <v>2757.623125</v>
      </c>
      <c r="AM135" s="224">
        <f t="shared" si="300"/>
        <v>8272.869375</v>
      </c>
      <c r="AN135" s="230">
        <v>0.259541</v>
      </c>
      <c r="AO135" s="50">
        <v>17109.94</v>
      </c>
      <c r="AP135" s="50">
        <v>4929.05</v>
      </c>
      <c r="AQ135" s="208">
        <v>0</v>
      </c>
      <c r="AR135" s="208">
        <f t="shared" si="301"/>
        <v>4929.05</v>
      </c>
      <c r="AS135" s="235">
        <f t="shared" si="302"/>
        <v>0.670978039215686</v>
      </c>
      <c r="AT135" s="235">
        <f t="shared" si="303"/>
        <v>0.686835370896395</v>
      </c>
      <c r="AU135" s="235">
        <f t="shared" si="304"/>
        <v>0.536782431372549</v>
      </c>
      <c r="AV135" s="235">
        <f t="shared" si="305"/>
        <v>0.595808996440247</v>
      </c>
      <c r="AW135" s="223"/>
      <c r="AX135" s="223"/>
      <c r="AY135" s="223">
        <f t="shared" si="306"/>
        <v>0</v>
      </c>
      <c r="AZ135" s="238">
        <f t="shared" si="307"/>
        <v>0</v>
      </c>
    </row>
    <row r="136" s="92" customFormat="1" hidden="1" spans="1:52">
      <c r="A136" s="24">
        <v>134</v>
      </c>
      <c r="B136" s="72">
        <v>107728</v>
      </c>
      <c r="C136" s="73" t="s">
        <v>189</v>
      </c>
      <c r="D136" s="72" t="s">
        <v>85</v>
      </c>
      <c r="E136" s="28" t="s">
        <v>46</v>
      </c>
      <c r="F136" s="28">
        <v>2</v>
      </c>
      <c r="G136" s="28">
        <v>420</v>
      </c>
      <c r="H136" s="28"/>
      <c r="I136" s="200">
        <v>11000</v>
      </c>
      <c r="J136" s="200">
        <f t="shared" ref="J136:O136" si="316">I136*3</f>
        <v>33000</v>
      </c>
      <c r="K136" s="201">
        <v>0.201744</v>
      </c>
      <c r="L136" s="202">
        <v>2219.184</v>
      </c>
      <c r="M136" s="202">
        <f t="shared" si="316"/>
        <v>6657.552</v>
      </c>
      <c r="N136" s="200">
        <v>12650</v>
      </c>
      <c r="O136" s="200">
        <f t="shared" si="316"/>
        <v>37950</v>
      </c>
      <c r="P136" s="201">
        <v>0.18213</v>
      </c>
      <c r="Q136" s="202">
        <v>2303.9445</v>
      </c>
      <c r="R136" s="202">
        <f t="shared" si="293"/>
        <v>6911.8335</v>
      </c>
      <c r="S136" s="208">
        <v>17502.02</v>
      </c>
      <c r="T136" s="61">
        <v>4277.78</v>
      </c>
      <c r="U136" s="151">
        <v>0</v>
      </c>
      <c r="V136" s="209">
        <f t="shared" si="294"/>
        <v>4277.78</v>
      </c>
      <c r="W136" s="212">
        <f t="shared" si="295"/>
        <v>0.530364242424242</v>
      </c>
      <c r="X136" s="211">
        <f t="shared" si="296"/>
        <v>0.642545488191455</v>
      </c>
      <c r="Y136" s="212">
        <f t="shared" si="297"/>
        <v>0.461186297760211</v>
      </c>
      <c r="Z136" s="212">
        <f t="shared" si="298"/>
        <v>0.61890669096702</v>
      </c>
      <c r="AA136" s="222"/>
      <c r="AB136" s="103">
        <v>8</v>
      </c>
      <c r="AC136" s="223">
        <v>2</v>
      </c>
      <c r="AD136" s="223"/>
      <c r="AE136" s="243">
        <v>7800</v>
      </c>
      <c r="AF136" s="224">
        <f t="shared" ref="AF136:AK136" si="317">AE136*3</f>
        <v>23400</v>
      </c>
      <c r="AG136" s="243">
        <v>1967.004</v>
      </c>
      <c r="AH136" s="224">
        <f t="shared" si="317"/>
        <v>5901.012</v>
      </c>
      <c r="AI136" s="244">
        <v>0.25218</v>
      </c>
      <c r="AJ136" s="245">
        <v>9750</v>
      </c>
      <c r="AK136" s="231">
        <f t="shared" si="317"/>
        <v>29250</v>
      </c>
      <c r="AL136" s="243">
        <v>2267.5185</v>
      </c>
      <c r="AM136" s="224">
        <f t="shared" si="300"/>
        <v>6802.5555</v>
      </c>
      <c r="AN136" s="244">
        <v>0.232566</v>
      </c>
      <c r="AO136" s="61">
        <v>24267.05</v>
      </c>
      <c r="AP136" s="61">
        <v>5146.82</v>
      </c>
      <c r="AQ136" s="208">
        <v>-268</v>
      </c>
      <c r="AR136" s="208">
        <f t="shared" si="301"/>
        <v>5414.82</v>
      </c>
      <c r="AS136" s="234">
        <f t="shared" si="302"/>
        <v>1.03705341880342</v>
      </c>
      <c r="AT136" s="235">
        <f t="shared" si="303"/>
        <v>0.917608708472377</v>
      </c>
      <c r="AU136" s="235">
        <f t="shared" si="304"/>
        <v>0.829642735042735</v>
      </c>
      <c r="AV136" s="235">
        <f t="shared" si="305"/>
        <v>0.795997915783267</v>
      </c>
      <c r="AW136" s="103"/>
      <c r="AX136" s="103"/>
      <c r="AY136" s="223">
        <f t="shared" si="306"/>
        <v>0</v>
      </c>
      <c r="AZ136" s="238">
        <f t="shared" si="307"/>
        <v>0</v>
      </c>
    </row>
    <row r="137" s="10" customFormat="1" hidden="1" spans="1:52">
      <c r="A137" s="24">
        <v>135</v>
      </c>
      <c r="B137" s="24">
        <v>117491</v>
      </c>
      <c r="C137" s="71" t="s">
        <v>190</v>
      </c>
      <c r="D137" s="24" t="s">
        <v>52</v>
      </c>
      <c r="E137" s="27" t="s">
        <v>58</v>
      </c>
      <c r="F137" s="27">
        <v>2</v>
      </c>
      <c r="G137" s="28">
        <v>420</v>
      </c>
      <c r="H137" s="28"/>
      <c r="I137" s="200">
        <v>18400</v>
      </c>
      <c r="J137" s="200">
        <f t="shared" ref="J137:O137" si="318">I137*3</f>
        <v>55200</v>
      </c>
      <c r="K137" s="201">
        <v>0.1656</v>
      </c>
      <c r="L137" s="202">
        <v>3047.04</v>
      </c>
      <c r="M137" s="202">
        <f t="shared" si="318"/>
        <v>9141.12</v>
      </c>
      <c r="N137" s="200">
        <v>21160</v>
      </c>
      <c r="O137" s="200">
        <f t="shared" si="318"/>
        <v>63480</v>
      </c>
      <c r="P137" s="201">
        <v>0.1495</v>
      </c>
      <c r="Q137" s="202">
        <v>3163.42</v>
      </c>
      <c r="R137" s="202">
        <f t="shared" si="293"/>
        <v>9490.26</v>
      </c>
      <c r="S137" s="208">
        <v>28661.22</v>
      </c>
      <c r="T137" s="50">
        <v>3786.08</v>
      </c>
      <c r="U137" s="151">
        <v>0</v>
      </c>
      <c r="V137" s="209">
        <f t="shared" si="294"/>
        <v>3786.08</v>
      </c>
      <c r="W137" s="212">
        <f t="shared" si="295"/>
        <v>0.519225</v>
      </c>
      <c r="X137" s="211">
        <f t="shared" si="296"/>
        <v>0.414181194426941</v>
      </c>
      <c r="Y137" s="212">
        <f t="shared" si="297"/>
        <v>0.4515</v>
      </c>
      <c r="Z137" s="212">
        <f t="shared" si="298"/>
        <v>0.398943759180465</v>
      </c>
      <c r="AA137" s="222"/>
      <c r="AB137" s="223">
        <v>12</v>
      </c>
      <c r="AC137" s="223">
        <v>0</v>
      </c>
      <c r="AD137" s="223"/>
      <c r="AE137" s="224">
        <v>12098.4375</v>
      </c>
      <c r="AF137" s="224">
        <f t="shared" ref="AF137:AK137" si="319">AE137*3</f>
        <v>36295.3125</v>
      </c>
      <c r="AG137" s="224">
        <v>2504.3765625</v>
      </c>
      <c r="AH137" s="224">
        <f t="shared" si="319"/>
        <v>7513.1296875</v>
      </c>
      <c r="AI137" s="230">
        <v>0.207</v>
      </c>
      <c r="AJ137" s="231">
        <v>15123.046875</v>
      </c>
      <c r="AK137" s="231">
        <f t="shared" si="319"/>
        <v>45369.140625</v>
      </c>
      <c r="AL137" s="224">
        <v>2886.9896484375</v>
      </c>
      <c r="AM137" s="224">
        <f t="shared" si="300"/>
        <v>8660.9689453125</v>
      </c>
      <c r="AN137" s="230">
        <v>0.1909</v>
      </c>
      <c r="AO137" s="50">
        <v>22481.15</v>
      </c>
      <c r="AP137" s="50">
        <v>3816.05</v>
      </c>
      <c r="AQ137" s="208">
        <v>0</v>
      </c>
      <c r="AR137" s="208">
        <f t="shared" si="301"/>
        <v>3816.05</v>
      </c>
      <c r="AS137" s="235">
        <f t="shared" si="302"/>
        <v>0.619395410908778</v>
      </c>
      <c r="AT137" s="235">
        <f t="shared" si="303"/>
        <v>0.507917493604425</v>
      </c>
      <c r="AU137" s="235">
        <f t="shared" si="304"/>
        <v>0.495516328727022</v>
      </c>
      <c r="AV137" s="235">
        <f t="shared" si="305"/>
        <v>0.440603126982152</v>
      </c>
      <c r="AW137" s="223"/>
      <c r="AX137" s="223"/>
      <c r="AY137" s="223">
        <f t="shared" si="306"/>
        <v>0</v>
      </c>
      <c r="AZ137" s="238">
        <f t="shared" si="307"/>
        <v>0</v>
      </c>
    </row>
    <row r="138" s="10" customFormat="1" hidden="1" spans="1:52">
      <c r="A138" s="24">
        <v>136</v>
      </c>
      <c r="B138" s="24">
        <v>753</v>
      </c>
      <c r="C138" s="71" t="s">
        <v>191</v>
      </c>
      <c r="D138" s="24" t="s">
        <v>45</v>
      </c>
      <c r="E138" s="27" t="s">
        <v>53</v>
      </c>
      <c r="F138" s="30">
        <v>2</v>
      </c>
      <c r="G138" s="30">
        <v>420</v>
      </c>
      <c r="H138" s="28"/>
      <c r="I138" s="200">
        <v>6000</v>
      </c>
      <c r="J138" s="200">
        <f t="shared" ref="J138:O138" si="320">I138*3</f>
        <v>18000</v>
      </c>
      <c r="K138" s="201">
        <v>0.234072</v>
      </c>
      <c r="L138" s="202">
        <v>1404.432</v>
      </c>
      <c r="M138" s="202">
        <f t="shared" si="320"/>
        <v>4213.296</v>
      </c>
      <c r="N138" s="200">
        <v>6900</v>
      </c>
      <c r="O138" s="200">
        <f t="shared" si="320"/>
        <v>20700</v>
      </c>
      <c r="P138" s="201">
        <v>0.211315</v>
      </c>
      <c r="Q138" s="202">
        <v>1458.0735</v>
      </c>
      <c r="R138" s="202">
        <f t="shared" si="293"/>
        <v>4374.2205</v>
      </c>
      <c r="S138" s="208">
        <v>9274.17</v>
      </c>
      <c r="T138" s="50">
        <v>1684.37</v>
      </c>
      <c r="U138" s="151">
        <v>-53.6</v>
      </c>
      <c r="V138" s="209">
        <f t="shared" si="294"/>
        <v>1737.97</v>
      </c>
      <c r="W138" s="212">
        <f t="shared" si="295"/>
        <v>0.515231666666667</v>
      </c>
      <c r="X138" s="211">
        <f t="shared" si="296"/>
        <v>0.412496534779422</v>
      </c>
      <c r="Y138" s="212">
        <f t="shared" si="297"/>
        <v>0.448027536231884</v>
      </c>
      <c r="Z138" s="212">
        <f t="shared" si="298"/>
        <v>0.397321076978172</v>
      </c>
      <c r="AA138" s="222"/>
      <c r="AB138" s="223">
        <v>6</v>
      </c>
      <c r="AC138" s="223">
        <v>8</v>
      </c>
      <c r="AD138" s="225">
        <f>(AC138-AB138)*2</f>
        <v>4</v>
      </c>
      <c r="AE138" s="224">
        <v>4080</v>
      </c>
      <c r="AF138" s="224">
        <f t="shared" ref="AF138:AK138" si="321">AE138*3</f>
        <v>12240</v>
      </c>
      <c r="AG138" s="224">
        <v>1193.7672</v>
      </c>
      <c r="AH138" s="224">
        <f t="shared" si="321"/>
        <v>3581.3016</v>
      </c>
      <c r="AI138" s="230">
        <v>0.29259</v>
      </c>
      <c r="AJ138" s="231">
        <v>5100</v>
      </c>
      <c r="AK138" s="231">
        <f t="shared" si="321"/>
        <v>15300</v>
      </c>
      <c r="AL138" s="224">
        <v>1376.1483</v>
      </c>
      <c r="AM138" s="224">
        <f t="shared" si="300"/>
        <v>4128.4449</v>
      </c>
      <c r="AN138" s="230">
        <v>0.269833</v>
      </c>
      <c r="AO138" s="50">
        <v>9178.43</v>
      </c>
      <c r="AP138" s="50">
        <v>2394.15</v>
      </c>
      <c r="AQ138" s="208">
        <v>-37.6</v>
      </c>
      <c r="AR138" s="208">
        <f t="shared" si="301"/>
        <v>2431.75</v>
      </c>
      <c r="AS138" s="235">
        <f t="shared" si="302"/>
        <v>0.749871732026144</v>
      </c>
      <c r="AT138" s="235">
        <f t="shared" si="303"/>
        <v>0.679012904135189</v>
      </c>
      <c r="AU138" s="235">
        <f t="shared" si="304"/>
        <v>0.599897385620915</v>
      </c>
      <c r="AV138" s="235">
        <f t="shared" si="305"/>
        <v>0.589023242141369</v>
      </c>
      <c r="AW138" s="223"/>
      <c r="AX138" s="223"/>
      <c r="AY138" s="223">
        <f t="shared" si="306"/>
        <v>0</v>
      </c>
      <c r="AZ138" s="238">
        <f t="shared" si="307"/>
        <v>0</v>
      </c>
    </row>
    <row r="139" s="10" customFormat="1" hidden="1" spans="1:52">
      <c r="A139" s="24">
        <v>137</v>
      </c>
      <c r="B139" s="72">
        <v>742</v>
      </c>
      <c r="C139" s="73" t="s">
        <v>192</v>
      </c>
      <c r="D139" s="72" t="s">
        <v>98</v>
      </c>
      <c r="E139" s="28" t="s">
        <v>61</v>
      </c>
      <c r="F139" s="28">
        <v>2</v>
      </c>
      <c r="G139" s="28">
        <v>0</v>
      </c>
      <c r="H139" s="28"/>
      <c r="I139" s="200">
        <v>23000</v>
      </c>
      <c r="J139" s="200">
        <f t="shared" ref="J139:O139" si="322">I139*3</f>
        <v>69000</v>
      </c>
      <c r="K139" s="201">
        <v>0.163</v>
      </c>
      <c r="L139" s="202">
        <v>3749</v>
      </c>
      <c r="M139" s="202">
        <f t="shared" si="322"/>
        <v>11247</v>
      </c>
      <c r="N139" s="200">
        <v>26450</v>
      </c>
      <c r="O139" s="200">
        <f t="shared" si="322"/>
        <v>79350</v>
      </c>
      <c r="P139" s="201">
        <v>0.145</v>
      </c>
      <c r="Q139" s="202">
        <v>3835.25</v>
      </c>
      <c r="R139" s="202">
        <f t="shared" si="293"/>
        <v>11505.75</v>
      </c>
      <c r="S139" s="208">
        <v>69590.06</v>
      </c>
      <c r="T139" s="61">
        <v>15758.88</v>
      </c>
      <c r="U139" s="151">
        <v>0</v>
      </c>
      <c r="V139" s="209">
        <f t="shared" si="294"/>
        <v>15758.88</v>
      </c>
      <c r="W139" s="210">
        <f t="shared" si="295"/>
        <v>1.0085515942029</v>
      </c>
      <c r="X139" s="210">
        <f t="shared" si="296"/>
        <v>1.40116297679381</v>
      </c>
      <c r="Y139" s="212">
        <f t="shared" si="297"/>
        <v>0.87700138626339</v>
      </c>
      <c r="Z139" s="212">
        <f t="shared" si="298"/>
        <v>1.36965256502184</v>
      </c>
      <c r="AA139" s="222"/>
      <c r="AB139" s="103">
        <v>12</v>
      </c>
      <c r="AC139" s="223">
        <v>0</v>
      </c>
      <c r="AD139" s="223"/>
      <c r="AE139" s="243">
        <v>15311.7825</v>
      </c>
      <c r="AF139" s="224">
        <f t="shared" ref="AF139:AK139" si="323">AE139*3</f>
        <v>45935.3475</v>
      </c>
      <c r="AG139" s="243">
        <v>3337.968585</v>
      </c>
      <c r="AH139" s="224">
        <f t="shared" si="323"/>
        <v>10013.905755</v>
      </c>
      <c r="AI139" s="244">
        <v>0.218</v>
      </c>
      <c r="AJ139" s="245">
        <v>19139.728125</v>
      </c>
      <c r="AK139" s="231">
        <f t="shared" si="323"/>
        <v>57419.184375</v>
      </c>
      <c r="AL139" s="243">
        <v>3598.2688875</v>
      </c>
      <c r="AM139" s="224">
        <f t="shared" si="300"/>
        <v>10794.8066625</v>
      </c>
      <c r="AN139" s="244">
        <v>0.188</v>
      </c>
      <c r="AO139" s="61">
        <v>30183.2</v>
      </c>
      <c r="AP139" s="61">
        <v>4137.6</v>
      </c>
      <c r="AQ139" s="208">
        <v>0</v>
      </c>
      <c r="AR139" s="208">
        <f t="shared" si="301"/>
        <v>4137.6</v>
      </c>
      <c r="AS139" s="235">
        <f t="shared" si="302"/>
        <v>0.657080040594011</v>
      </c>
      <c r="AT139" s="235">
        <f t="shared" si="303"/>
        <v>0.413185434457886</v>
      </c>
      <c r="AU139" s="235">
        <f t="shared" si="304"/>
        <v>0.525664032475209</v>
      </c>
      <c r="AV139" s="235">
        <f t="shared" si="305"/>
        <v>0.383295424305613</v>
      </c>
      <c r="AW139" s="223"/>
      <c r="AX139" s="223"/>
      <c r="AY139" s="223">
        <f t="shared" si="306"/>
        <v>0</v>
      </c>
      <c r="AZ139" s="238">
        <f t="shared" si="307"/>
        <v>0</v>
      </c>
    </row>
    <row r="140" s="10" customFormat="1" hidden="1" spans="1:52">
      <c r="A140" s="24">
        <v>138</v>
      </c>
      <c r="B140" s="24">
        <v>119262</v>
      </c>
      <c r="C140" s="71" t="s">
        <v>193</v>
      </c>
      <c r="D140" s="24" t="s">
        <v>45</v>
      </c>
      <c r="E140" s="27" t="s">
        <v>53</v>
      </c>
      <c r="F140" s="27">
        <v>1</v>
      </c>
      <c r="G140" s="28">
        <v>210</v>
      </c>
      <c r="H140" s="28"/>
      <c r="I140" s="200">
        <v>4000</v>
      </c>
      <c r="J140" s="200">
        <f t="shared" ref="J140:O140" si="324">I140*3</f>
        <v>12000</v>
      </c>
      <c r="K140" s="201">
        <v>0.1872</v>
      </c>
      <c r="L140" s="202">
        <v>748.8</v>
      </c>
      <c r="M140" s="202">
        <f t="shared" si="324"/>
        <v>2246.4</v>
      </c>
      <c r="N140" s="200">
        <v>4600</v>
      </c>
      <c r="O140" s="200">
        <f t="shared" si="324"/>
        <v>13800</v>
      </c>
      <c r="P140" s="201">
        <v>0.169</v>
      </c>
      <c r="Q140" s="202">
        <v>777.4</v>
      </c>
      <c r="R140" s="202">
        <f t="shared" si="293"/>
        <v>2332.2</v>
      </c>
      <c r="S140" s="208">
        <v>5524.04</v>
      </c>
      <c r="T140" s="50">
        <v>1611.28</v>
      </c>
      <c r="U140" s="151">
        <v>-65.6</v>
      </c>
      <c r="V140" s="209">
        <f t="shared" si="294"/>
        <v>1676.88</v>
      </c>
      <c r="W140" s="212">
        <f t="shared" si="295"/>
        <v>0.460336666666667</v>
      </c>
      <c r="X140" s="211">
        <f t="shared" si="296"/>
        <v>0.746474358974359</v>
      </c>
      <c r="Y140" s="212">
        <f t="shared" si="297"/>
        <v>0.400292753623188</v>
      </c>
      <c r="Z140" s="212">
        <f t="shared" si="298"/>
        <v>0.719012091587342</v>
      </c>
      <c r="AA140" s="222"/>
      <c r="AB140" s="223">
        <v>6</v>
      </c>
      <c r="AC140" s="223">
        <v>0</v>
      </c>
      <c r="AD140" s="223"/>
      <c r="AE140" s="224">
        <v>3100</v>
      </c>
      <c r="AF140" s="224">
        <f t="shared" ref="AF140:AK140" si="325">AE140*3</f>
        <v>9300</v>
      </c>
      <c r="AG140" s="224">
        <v>725.4</v>
      </c>
      <c r="AH140" s="224">
        <f t="shared" si="325"/>
        <v>2176.2</v>
      </c>
      <c r="AI140" s="230">
        <v>0.234</v>
      </c>
      <c r="AJ140" s="231">
        <v>3875</v>
      </c>
      <c r="AK140" s="231">
        <f t="shared" si="325"/>
        <v>11625</v>
      </c>
      <c r="AL140" s="224">
        <v>836.225</v>
      </c>
      <c r="AM140" s="224">
        <f t="shared" si="300"/>
        <v>2508.675</v>
      </c>
      <c r="AN140" s="230">
        <v>0.2158</v>
      </c>
      <c r="AO140" s="50">
        <v>6742.98</v>
      </c>
      <c r="AP140" s="50">
        <v>2151.83</v>
      </c>
      <c r="AQ140" s="208">
        <v>0</v>
      </c>
      <c r="AR140" s="208">
        <f t="shared" si="301"/>
        <v>2151.83</v>
      </c>
      <c r="AS140" s="235">
        <f t="shared" si="302"/>
        <v>0.725051612903226</v>
      </c>
      <c r="AT140" s="235">
        <f t="shared" si="303"/>
        <v>0.988801580737065</v>
      </c>
      <c r="AU140" s="235">
        <f t="shared" si="304"/>
        <v>0.580041290322581</v>
      </c>
      <c r="AV140" s="235">
        <f t="shared" si="305"/>
        <v>0.857755588109261</v>
      </c>
      <c r="AW140" s="223"/>
      <c r="AX140" s="223"/>
      <c r="AY140" s="223">
        <f t="shared" si="306"/>
        <v>0</v>
      </c>
      <c r="AZ140" s="238">
        <f t="shared" si="307"/>
        <v>0</v>
      </c>
    </row>
    <row r="141" s="10" customFormat="1" hidden="1" spans="1:52">
      <c r="A141" s="24">
        <v>139</v>
      </c>
      <c r="B141" s="72">
        <v>114844</v>
      </c>
      <c r="C141" s="73" t="s">
        <v>194</v>
      </c>
      <c r="D141" s="72" t="s">
        <v>45</v>
      </c>
      <c r="E141" s="28" t="s">
        <v>49</v>
      </c>
      <c r="F141" s="28">
        <v>3</v>
      </c>
      <c r="G141" s="28">
        <v>630</v>
      </c>
      <c r="H141" s="28"/>
      <c r="I141" s="200">
        <v>15400</v>
      </c>
      <c r="J141" s="200">
        <f t="shared" ref="J141:O141" si="326">I141*3</f>
        <v>46200</v>
      </c>
      <c r="K141" s="201">
        <v>0.116</v>
      </c>
      <c r="L141" s="202">
        <v>1786.4</v>
      </c>
      <c r="M141" s="202">
        <f t="shared" si="326"/>
        <v>5359.2</v>
      </c>
      <c r="N141" s="200">
        <v>17710</v>
      </c>
      <c r="O141" s="200">
        <f t="shared" si="326"/>
        <v>53130</v>
      </c>
      <c r="P141" s="201">
        <v>0.105</v>
      </c>
      <c r="Q141" s="202">
        <v>1859.55</v>
      </c>
      <c r="R141" s="202">
        <f t="shared" si="293"/>
        <v>5578.65</v>
      </c>
      <c r="S141" s="208">
        <v>41788.33</v>
      </c>
      <c r="T141" s="61">
        <v>8220.99</v>
      </c>
      <c r="U141" s="242">
        <v>-525.98</v>
      </c>
      <c r="V141" s="209">
        <f t="shared" si="294"/>
        <v>8746.97</v>
      </c>
      <c r="W141" s="212">
        <f t="shared" si="295"/>
        <v>0.904509307359307</v>
      </c>
      <c r="X141" s="211">
        <f t="shared" si="296"/>
        <v>1.63214099119271</v>
      </c>
      <c r="Y141" s="212">
        <f t="shared" si="297"/>
        <v>0.786529832486354</v>
      </c>
      <c r="Z141" s="212">
        <f t="shared" si="298"/>
        <v>1.56793668719135</v>
      </c>
      <c r="AA141" s="222"/>
      <c r="AB141" s="103">
        <v>12</v>
      </c>
      <c r="AC141" s="223">
        <v>6</v>
      </c>
      <c r="AD141" s="223"/>
      <c r="AE141" s="243">
        <v>10840.2</v>
      </c>
      <c r="AF141" s="224">
        <f t="shared" ref="AF141:AK141" si="327">AE141*3</f>
        <v>32520.6</v>
      </c>
      <c r="AG141" s="243">
        <v>1571.829</v>
      </c>
      <c r="AH141" s="224">
        <f t="shared" si="327"/>
        <v>4715.487</v>
      </c>
      <c r="AI141" s="244">
        <v>0.145</v>
      </c>
      <c r="AJ141" s="245">
        <v>13550.25</v>
      </c>
      <c r="AK141" s="231">
        <f t="shared" si="327"/>
        <v>40650.75</v>
      </c>
      <c r="AL141" s="243">
        <v>1815.7335</v>
      </c>
      <c r="AM141" s="224">
        <f t="shared" si="300"/>
        <v>5447.2005</v>
      </c>
      <c r="AN141" s="244">
        <v>0.134</v>
      </c>
      <c r="AO141" s="61">
        <v>29888.56</v>
      </c>
      <c r="AP141" s="61">
        <v>5983.7</v>
      </c>
      <c r="AQ141" s="208">
        <v>-217.6</v>
      </c>
      <c r="AR141" s="208">
        <f t="shared" si="301"/>
        <v>6201.3</v>
      </c>
      <c r="AS141" s="235">
        <f t="shared" si="302"/>
        <v>0.919065453896915</v>
      </c>
      <c r="AT141" s="234">
        <f t="shared" si="303"/>
        <v>1.31509216333329</v>
      </c>
      <c r="AU141" s="235">
        <f t="shared" si="304"/>
        <v>0.735252363117532</v>
      </c>
      <c r="AV141" s="234">
        <f t="shared" si="305"/>
        <v>1.13843799213926</v>
      </c>
      <c r="AW141" s="223"/>
      <c r="AX141" s="223"/>
      <c r="AY141" s="223">
        <f t="shared" si="306"/>
        <v>0</v>
      </c>
      <c r="AZ141" s="238">
        <f t="shared" si="307"/>
        <v>0</v>
      </c>
    </row>
    <row r="142" s="10" customFormat="1" hidden="1" spans="1:52">
      <c r="A142" s="24">
        <v>140</v>
      </c>
      <c r="B142" s="72">
        <v>582</v>
      </c>
      <c r="C142" s="73" t="s">
        <v>195</v>
      </c>
      <c r="D142" s="72" t="s">
        <v>52</v>
      </c>
      <c r="E142" s="28" t="s">
        <v>99</v>
      </c>
      <c r="F142" s="28">
        <v>6</v>
      </c>
      <c r="G142" s="28">
        <v>1260</v>
      </c>
      <c r="H142" s="28"/>
      <c r="I142" s="200">
        <v>62000</v>
      </c>
      <c r="J142" s="200">
        <f t="shared" ref="J142:O142" si="328">I142*3</f>
        <v>186000</v>
      </c>
      <c r="K142" s="201">
        <v>0.114</v>
      </c>
      <c r="L142" s="202">
        <v>7068</v>
      </c>
      <c r="M142" s="202">
        <f t="shared" si="328"/>
        <v>21204</v>
      </c>
      <c r="N142" s="200">
        <v>68200</v>
      </c>
      <c r="O142" s="200">
        <f t="shared" si="328"/>
        <v>204600</v>
      </c>
      <c r="P142" s="201">
        <v>0.105</v>
      </c>
      <c r="Q142" s="202">
        <v>7161</v>
      </c>
      <c r="R142" s="202">
        <f t="shared" si="293"/>
        <v>21483</v>
      </c>
      <c r="S142" s="208">
        <v>171016.6</v>
      </c>
      <c r="T142" s="61">
        <v>26511.49</v>
      </c>
      <c r="U142" s="242">
        <v>0</v>
      </c>
      <c r="V142" s="209">
        <f t="shared" si="294"/>
        <v>26511.49</v>
      </c>
      <c r="W142" s="212">
        <f t="shared" si="295"/>
        <v>0.919444086021505</v>
      </c>
      <c r="X142" s="211">
        <f t="shared" si="296"/>
        <v>1.2503060743256</v>
      </c>
      <c r="Y142" s="212">
        <f t="shared" si="297"/>
        <v>0.83585826001955</v>
      </c>
      <c r="Z142" s="212">
        <f t="shared" si="298"/>
        <v>1.23406833310059</v>
      </c>
      <c r="AA142" s="222"/>
      <c r="AB142" s="103">
        <v>18</v>
      </c>
      <c r="AC142" s="223">
        <v>2</v>
      </c>
      <c r="AD142" s="223"/>
      <c r="AE142" s="243">
        <v>50000</v>
      </c>
      <c r="AF142" s="224">
        <f t="shared" ref="AF142:AK142" si="329">AE142*3</f>
        <v>150000</v>
      </c>
      <c r="AG142" s="243">
        <v>7800</v>
      </c>
      <c r="AH142" s="224">
        <f t="shared" si="329"/>
        <v>23400</v>
      </c>
      <c r="AI142" s="244">
        <v>0.156</v>
      </c>
      <c r="AJ142" s="245">
        <v>62500</v>
      </c>
      <c r="AK142" s="231">
        <f t="shared" si="329"/>
        <v>187500</v>
      </c>
      <c r="AL142" s="243">
        <v>9000</v>
      </c>
      <c r="AM142" s="224">
        <f t="shared" si="300"/>
        <v>27000</v>
      </c>
      <c r="AN142" s="244">
        <v>0.144</v>
      </c>
      <c r="AO142" s="61">
        <v>94713.91</v>
      </c>
      <c r="AP142" s="61">
        <v>10258.63</v>
      </c>
      <c r="AQ142" s="208">
        <v>0</v>
      </c>
      <c r="AR142" s="208">
        <f t="shared" si="301"/>
        <v>10258.63</v>
      </c>
      <c r="AS142" s="235">
        <f t="shared" si="302"/>
        <v>0.631426066666667</v>
      </c>
      <c r="AT142" s="235">
        <f t="shared" si="303"/>
        <v>0.438402991452991</v>
      </c>
      <c r="AU142" s="235">
        <f t="shared" si="304"/>
        <v>0.505140853333333</v>
      </c>
      <c r="AV142" s="235">
        <f t="shared" si="305"/>
        <v>0.379949259259259</v>
      </c>
      <c r="AW142" s="223"/>
      <c r="AX142" s="223"/>
      <c r="AY142" s="223">
        <f t="shared" si="306"/>
        <v>0</v>
      </c>
      <c r="AZ142" s="238">
        <f t="shared" si="307"/>
        <v>0</v>
      </c>
    </row>
    <row r="143" s="10" customFormat="1" hidden="1" spans="1:52">
      <c r="A143" s="24">
        <v>141</v>
      </c>
      <c r="B143" s="24">
        <v>106568</v>
      </c>
      <c r="C143" s="71" t="s">
        <v>196</v>
      </c>
      <c r="D143" s="24" t="s">
        <v>42</v>
      </c>
      <c r="E143" s="27" t="s">
        <v>53</v>
      </c>
      <c r="F143" s="28">
        <v>2</v>
      </c>
      <c r="G143" s="28">
        <v>420</v>
      </c>
      <c r="H143" s="28"/>
      <c r="I143" s="200">
        <v>8500</v>
      </c>
      <c r="J143" s="200">
        <f t="shared" ref="J143:O143" si="330">I143*3</f>
        <v>25500</v>
      </c>
      <c r="K143" s="201">
        <v>0.253728</v>
      </c>
      <c r="L143" s="202">
        <v>2156.688</v>
      </c>
      <c r="M143" s="202">
        <f t="shared" si="330"/>
        <v>6470.064</v>
      </c>
      <c r="N143" s="200">
        <v>9775</v>
      </c>
      <c r="O143" s="200">
        <f t="shared" si="330"/>
        <v>29325</v>
      </c>
      <c r="P143" s="201">
        <v>0.22906</v>
      </c>
      <c r="Q143" s="202">
        <v>2239.0615</v>
      </c>
      <c r="R143" s="202">
        <f t="shared" si="293"/>
        <v>6717.1845</v>
      </c>
      <c r="S143" s="208">
        <v>11186.1</v>
      </c>
      <c r="T143" s="50">
        <v>3238.28</v>
      </c>
      <c r="U143" s="151">
        <v>-53.6</v>
      </c>
      <c r="V143" s="209">
        <f t="shared" si="294"/>
        <v>3291.88</v>
      </c>
      <c r="W143" s="212">
        <f t="shared" si="295"/>
        <v>0.438670588235294</v>
      </c>
      <c r="X143" s="211">
        <f t="shared" si="296"/>
        <v>0.508786311851011</v>
      </c>
      <c r="Y143" s="212">
        <f t="shared" si="297"/>
        <v>0.381452685421995</v>
      </c>
      <c r="Z143" s="212">
        <f t="shared" si="298"/>
        <v>0.490068420779569</v>
      </c>
      <c r="AA143" s="222"/>
      <c r="AB143" s="223">
        <v>6</v>
      </c>
      <c r="AC143" s="223">
        <v>0</v>
      </c>
      <c r="AD143" s="223"/>
      <c r="AE143" s="224">
        <v>5800</v>
      </c>
      <c r="AF143" s="224">
        <f t="shared" ref="AF143:AK143" si="331">AE143*3</f>
        <v>17400</v>
      </c>
      <c r="AG143" s="224">
        <v>1839.528</v>
      </c>
      <c r="AH143" s="224">
        <f t="shared" si="331"/>
        <v>5518.584</v>
      </c>
      <c r="AI143" s="230">
        <v>0.31716</v>
      </c>
      <c r="AJ143" s="231">
        <v>7250</v>
      </c>
      <c r="AK143" s="231">
        <f t="shared" si="331"/>
        <v>21750</v>
      </c>
      <c r="AL143" s="224">
        <v>2120.567</v>
      </c>
      <c r="AM143" s="224">
        <f t="shared" si="300"/>
        <v>6361.701</v>
      </c>
      <c r="AN143" s="230">
        <v>0.292492</v>
      </c>
      <c r="AO143" s="50">
        <v>8221.36</v>
      </c>
      <c r="AP143" s="50">
        <v>2178.4</v>
      </c>
      <c r="AQ143" s="208">
        <v>0</v>
      </c>
      <c r="AR143" s="208">
        <f t="shared" si="301"/>
        <v>2178.4</v>
      </c>
      <c r="AS143" s="235">
        <f t="shared" si="302"/>
        <v>0.472491954022989</v>
      </c>
      <c r="AT143" s="235">
        <f t="shared" si="303"/>
        <v>0.394738940278883</v>
      </c>
      <c r="AU143" s="235">
        <f t="shared" si="304"/>
        <v>0.377993563218391</v>
      </c>
      <c r="AV143" s="235">
        <f t="shared" si="305"/>
        <v>0.342424140964814</v>
      </c>
      <c r="AW143" s="223"/>
      <c r="AX143" s="223"/>
      <c r="AY143" s="223">
        <f t="shared" si="306"/>
        <v>0</v>
      </c>
      <c r="AZ143" s="238">
        <f t="shared" si="307"/>
        <v>0</v>
      </c>
    </row>
    <row r="144" s="10" customFormat="1" hidden="1" spans="1:52">
      <c r="A144" s="24">
        <v>142</v>
      </c>
      <c r="B144" s="24">
        <v>56</v>
      </c>
      <c r="C144" s="71" t="s">
        <v>197</v>
      </c>
      <c r="D144" s="24" t="s">
        <v>56</v>
      </c>
      <c r="E144" s="27" t="s">
        <v>46</v>
      </c>
      <c r="F144" s="27">
        <v>2</v>
      </c>
      <c r="G144" s="28">
        <v>420</v>
      </c>
      <c r="H144" s="28"/>
      <c r="I144" s="200">
        <v>11000</v>
      </c>
      <c r="J144" s="200">
        <f t="shared" ref="J144:O144" si="332">I144*3</f>
        <v>33000</v>
      </c>
      <c r="K144" s="201">
        <v>0.191664</v>
      </c>
      <c r="L144" s="202">
        <v>2108.304</v>
      </c>
      <c r="M144" s="202">
        <f t="shared" si="332"/>
        <v>6324.912</v>
      </c>
      <c r="N144" s="200">
        <v>12650</v>
      </c>
      <c r="O144" s="200">
        <f t="shared" si="332"/>
        <v>37950</v>
      </c>
      <c r="P144" s="201">
        <v>0.17303</v>
      </c>
      <c r="Q144" s="202">
        <v>2188.8295</v>
      </c>
      <c r="R144" s="202">
        <f t="shared" si="293"/>
        <v>6566.4885</v>
      </c>
      <c r="S144" s="208">
        <v>14234.32</v>
      </c>
      <c r="T144" s="50">
        <v>2743.19</v>
      </c>
      <c r="U144" s="151">
        <v>-274.2</v>
      </c>
      <c r="V144" s="209">
        <f t="shared" si="294"/>
        <v>3017.39</v>
      </c>
      <c r="W144" s="212">
        <f t="shared" si="295"/>
        <v>0.43134303030303</v>
      </c>
      <c r="X144" s="211">
        <f t="shared" si="296"/>
        <v>0.477064344926854</v>
      </c>
      <c r="Y144" s="212">
        <f t="shared" si="297"/>
        <v>0.375080895915679</v>
      </c>
      <c r="Z144" s="212">
        <f t="shared" si="298"/>
        <v>0.45951348273891</v>
      </c>
      <c r="AA144" s="222"/>
      <c r="AB144" s="223">
        <v>8</v>
      </c>
      <c r="AC144" s="223">
        <v>2</v>
      </c>
      <c r="AD144" s="223"/>
      <c r="AE144" s="224">
        <v>7800</v>
      </c>
      <c r="AF144" s="224">
        <f t="shared" ref="AF144:AK144" si="333">AE144*3</f>
        <v>23400</v>
      </c>
      <c r="AG144" s="224">
        <v>1868.724</v>
      </c>
      <c r="AH144" s="224">
        <f t="shared" si="333"/>
        <v>5606.172</v>
      </c>
      <c r="AI144" s="230">
        <v>0.23958</v>
      </c>
      <c r="AJ144" s="231">
        <v>9750</v>
      </c>
      <c r="AK144" s="231">
        <f t="shared" si="333"/>
        <v>29250</v>
      </c>
      <c r="AL144" s="224">
        <v>2154.2235</v>
      </c>
      <c r="AM144" s="224">
        <f t="shared" si="300"/>
        <v>6462.6705</v>
      </c>
      <c r="AN144" s="230">
        <v>0.220946</v>
      </c>
      <c r="AO144" s="50">
        <v>23385.7</v>
      </c>
      <c r="AP144" s="50">
        <v>4925.9</v>
      </c>
      <c r="AQ144" s="208">
        <v>0</v>
      </c>
      <c r="AR144" s="208">
        <f t="shared" si="301"/>
        <v>4925.9</v>
      </c>
      <c r="AS144" s="235">
        <f t="shared" si="302"/>
        <v>0.999388888888889</v>
      </c>
      <c r="AT144" s="235">
        <f t="shared" si="303"/>
        <v>0.878656594910038</v>
      </c>
      <c r="AU144" s="235">
        <f t="shared" si="304"/>
        <v>0.799511111111111</v>
      </c>
      <c r="AV144" s="235">
        <f t="shared" si="305"/>
        <v>0.762208130524371</v>
      </c>
      <c r="AW144" s="223"/>
      <c r="AX144" s="223"/>
      <c r="AY144" s="223">
        <f t="shared" si="306"/>
        <v>0</v>
      </c>
      <c r="AZ144" s="238">
        <f t="shared" si="307"/>
        <v>0</v>
      </c>
    </row>
    <row r="145" s="10" customFormat="1" hidden="1" spans="1:52">
      <c r="A145" s="24">
        <v>143</v>
      </c>
      <c r="B145" s="72">
        <v>391</v>
      </c>
      <c r="C145" s="73" t="s">
        <v>198</v>
      </c>
      <c r="D145" s="72" t="s">
        <v>45</v>
      </c>
      <c r="E145" s="28" t="s">
        <v>46</v>
      </c>
      <c r="F145" s="28">
        <v>2</v>
      </c>
      <c r="G145" s="28">
        <v>420</v>
      </c>
      <c r="H145" s="28"/>
      <c r="I145" s="200">
        <v>12000</v>
      </c>
      <c r="J145" s="200">
        <f t="shared" ref="J145:O145" si="334">I145*3</f>
        <v>36000</v>
      </c>
      <c r="K145" s="201">
        <v>0.257904</v>
      </c>
      <c r="L145" s="202">
        <v>3094.848</v>
      </c>
      <c r="M145" s="202">
        <f t="shared" si="334"/>
        <v>9284.544</v>
      </c>
      <c r="N145" s="200">
        <v>13800</v>
      </c>
      <c r="O145" s="200">
        <f t="shared" si="334"/>
        <v>41400</v>
      </c>
      <c r="P145" s="201">
        <v>0.23283</v>
      </c>
      <c r="Q145" s="202">
        <v>3213.054</v>
      </c>
      <c r="R145" s="202">
        <f t="shared" si="293"/>
        <v>9639.162</v>
      </c>
      <c r="S145" s="208">
        <v>28269.93</v>
      </c>
      <c r="T145" s="61">
        <v>8607.63</v>
      </c>
      <c r="U145" s="242">
        <v>-321.2</v>
      </c>
      <c r="V145" s="209">
        <f t="shared" si="294"/>
        <v>8928.83</v>
      </c>
      <c r="W145" s="212">
        <f t="shared" si="295"/>
        <v>0.785275833333333</v>
      </c>
      <c r="X145" s="211">
        <f t="shared" si="296"/>
        <v>0.961687509908941</v>
      </c>
      <c r="Y145" s="212">
        <f t="shared" si="297"/>
        <v>0.682848550724638</v>
      </c>
      <c r="Z145" s="212">
        <f t="shared" si="298"/>
        <v>0.92630770185209</v>
      </c>
      <c r="AA145" s="222"/>
      <c r="AB145" s="103">
        <v>8</v>
      </c>
      <c r="AC145" s="223">
        <v>8</v>
      </c>
      <c r="AD145" s="225">
        <f>(AC145-AB145)*2</f>
        <v>0</v>
      </c>
      <c r="AE145" s="243">
        <v>8500</v>
      </c>
      <c r="AF145" s="224">
        <f t="shared" ref="AF145:AK145" si="335">AE145*3</f>
        <v>25500</v>
      </c>
      <c r="AG145" s="243">
        <v>2740.23</v>
      </c>
      <c r="AH145" s="224">
        <f t="shared" si="335"/>
        <v>8220.69</v>
      </c>
      <c r="AI145" s="244">
        <v>0.32238</v>
      </c>
      <c r="AJ145" s="245">
        <v>10625</v>
      </c>
      <c r="AK145" s="231">
        <f t="shared" si="335"/>
        <v>31875</v>
      </c>
      <c r="AL145" s="243">
        <v>3158.87625</v>
      </c>
      <c r="AM145" s="224">
        <f t="shared" si="300"/>
        <v>9476.62875</v>
      </c>
      <c r="AN145" s="244">
        <v>0.297306</v>
      </c>
      <c r="AO145" s="61">
        <v>12288.95</v>
      </c>
      <c r="AP145" s="61">
        <v>3530.66</v>
      </c>
      <c r="AQ145" s="208">
        <v>0</v>
      </c>
      <c r="AR145" s="208">
        <f t="shared" si="301"/>
        <v>3530.66</v>
      </c>
      <c r="AS145" s="235">
        <f t="shared" si="302"/>
        <v>0.481919607843137</v>
      </c>
      <c r="AT145" s="235">
        <f t="shared" si="303"/>
        <v>0.429484629635712</v>
      </c>
      <c r="AU145" s="235">
        <f t="shared" si="304"/>
        <v>0.38553568627451</v>
      </c>
      <c r="AV145" s="235">
        <f t="shared" si="305"/>
        <v>0.372564979924955</v>
      </c>
      <c r="AW145" s="223"/>
      <c r="AX145" s="223"/>
      <c r="AY145" s="223">
        <f t="shared" si="306"/>
        <v>0</v>
      </c>
      <c r="AZ145" s="238">
        <f t="shared" si="307"/>
        <v>0</v>
      </c>
    </row>
    <row r="146" s="10" customFormat="1" hidden="1" spans="1:52">
      <c r="A146" s="24">
        <v>144</v>
      </c>
      <c r="B146" s="24">
        <v>111219</v>
      </c>
      <c r="C146" s="71" t="s">
        <v>199</v>
      </c>
      <c r="D146" s="24" t="s">
        <v>52</v>
      </c>
      <c r="E146" s="27" t="s">
        <v>49</v>
      </c>
      <c r="F146" s="28">
        <v>3</v>
      </c>
      <c r="G146" s="28">
        <v>630</v>
      </c>
      <c r="H146" s="28"/>
      <c r="I146" s="200">
        <v>16000</v>
      </c>
      <c r="J146" s="200">
        <f t="shared" ref="J146:O146" si="336">I146*3</f>
        <v>48000</v>
      </c>
      <c r="K146" s="201">
        <v>0.23472</v>
      </c>
      <c r="L146" s="202">
        <v>3755.52</v>
      </c>
      <c r="M146" s="202">
        <f t="shared" si="336"/>
        <v>11266.56</v>
      </c>
      <c r="N146" s="200">
        <v>18400</v>
      </c>
      <c r="O146" s="200">
        <f t="shared" si="336"/>
        <v>55200</v>
      </c>
      <c r="P146" s="201">
        <v>0.2119</v>
      </c>
      <c r="Q146" s="202">
        <v>3898.96</v>
      </c>
      <c r="R146" s="202">
        <f t="shared" si="293"/>
        <v>11696.88</v>
      </c>
      <c r="S146" s="208">
        <v>16851.78</v>
      </c>
      <c r="T146" s="50">
        <v>3248.07</v>
      </c>
      <c r="U146" s="151">
        <v>-1195.54</v>
      </c>
      <c r="V146" s="209">
        <f t="shared" si="294"/>
        <v>4443.61</v>
      </c>
      <c r="W146" s="212">
        <f t="shared" si="295"/>
        <v>0.35107875</v>
      </c>
      <c r="X146" s="211">
        <f t="shared" si="296"/>
        <v>0.39440698846853</v>
      </c>
      <c r="Y146" s="212">
        <f t="shared" si="297"/>
        <v>0.305285869565217</v>
      </c>
      <c r="Z146" s="212">
        <f t="shared" si="298"/>
        <v>0.379897032371025</v>
      </c>
      <c r="AA146" s="222"/>
      <c r="AB146" s="223">
        <v>12</v>
      </c>
      <c r="AC146" s="223">
        <v>7</v>
      </c>
      <c r="AD146" s="223"/>
      <c r="AE146" s="224">
        <v>10880</v>
      </c>
      <c r="AF146" s="224">
        <f t="shared" ref="AF146:AK146" si="337">AE146*3</f>
        <v>32640</v>
      </c>
      <c r="AG146" s="224">
        <v>3192.192</v>
      </c>
      <c r="AH146" s="224">
        <f t="shared" si="337"/>
        <v>9576.576</v>
      </c>
      <c r="AI146" s="230">
        <v>0.2934</v>
      </c>
      <c r="AJ146" s="231">
        <v>13600</v>
      </c>
      <c r="AK146" s="231">
        <f t="shared" si="337"/>
        <v>40800</v>
      </c>
      <c r="AL146" s="224">
        <v>3679.888</v>
      </c>
      <c r="AM146" s="224">
        <f t="shared" si="300"/>
        <v>11039.664</v>
      </c>
      <c r="AN146" s="230">
        <v>0.27058</v>
      </c>
      <c r="AO146" s="50">
        <v>43042.96</v>
      </c>
      <c r="AP146" s="50">
        <v>2985.96</v>
      </c>
      <c r="AQ146" s="208">
        <v>-1629.59</v>
      </c>
      <c r="AR146" s="208">
        <f t="shared" si="301"/>
        <v>4615.55</v>
      </c>
      <c r="AS146" s="234">
        <f t="shared" si="302"/>
        <v>1.3187181372549</v>
      </c>
      <c r="AT146" s="235">
        <f t="shared" si="303"/>
        <v>0.481962446703289</v>
      </c>
      <c r="AU146" s="234">
        <f t="shared" si="304"/>
        <v>1.05497450980392</v>
      </c>
      <c r="AV146" s="235">
        <f t="shared" si="305"/>
        <v>0.418087905573938</v>
      </c>
      <c r="AW146" s="223"/>
      <c r="AX146" s="223"/>
      <c r="AY146" s="223">
        <f t="shared" si="306"/>
        <v>0</v>
      </c>
      <c r="AZ146" s="238">
        <f t="shared" si="307"/>
        <v>0</v>
      </c>
    </row>
    <row r="147" s="10" customFormat="1" hidden="1" spans="1:52">
      <c r="A147" s="24">
        <v>145</v>
      </c>
      <c r="B147" s="24">
        <v>351</v>
      </c>
      <c r="C147" s="71" t="s">
        <v>200</v>
      </c>
      <c r="D147" s="24" t="s">
        <v>56</v>
      </c>
      <c r="E147" s="27" t="s">
        <v>46</v>
      </c>
      <c r="F147" s="27">
        <v>3</v>
      </c>
      <c r="G147" s="28">
        <v>630</v>
      </c>
      <c r="H147" s="28"/>
      <c r="I147" s="200">
        <v>10000</v>
      </c>
      <c r="J147" s="200">
        <f t="shared" ref="J147:O147" si="338">I147*3</f>
        <v>30000</v>
      </c>
      <c r="K147" s="201">
        <v>0.218952</v>
      </c>
      <c r="L147" s="202">
        <v>2189.52</v>
      </c>
      <c r="M147" s="202">
        <f t="shared" si="338"/>
        <v>6568.56</v>
      </c>
      <c r="N147" s="200">
        <v>11500</v>
      </c>
      <c r="O147" s="200">
        <f t="shared" si="338"/>
        <v>34500</v>
      </c>
      <c r="P147" s="201">
        <v>0.197665</v>
      </c>
      <c r="Q147" s="202">
        <v>2273.1475</v>
      </c>
      <c r="R147" s="202">
        <f t="shared" si="293"/>
        <v>6819.4425</v>
      </c>
      <c r="S147" s="208">
        <v>10330.88</v>
      </c>
      <c r="T147" s="50">
        <v>2367.58</v>
      </c>
      <c r="U147" s="151">
        <v>0</v>
      </c>
      <c r="V147" s="209">
        <f t="shared" si="294"/>
        <v>2367.58</v>
      </c>
      <c r="W147" s="212">
        <f t="shared" si="295"/>
        <v>0.344362666666667</v>
      </c>
      <c r="X147" s="211">
        <f t="shared" si="296"/>
        <v>0.360441253486304</v>
      </c>
      <c r="Y147" s="212">
        <f t="shared" si="297"/>
        <v>0.299445797101449</v>
      </c>
      <c r="Z147" s="212">
        <f t="shared" si="298"/>
        <v>0.347180872923263</v>
      </c>
      <c r="AA147" s="222"/>
      <c r="AB147" s="223">
        <v>8</v>
      </c>
      <c r="AC147" s="223">
        <v>5</v>
      </c>
      <c r="AD147" s="223"/>
      <c r="AE147" s="224">
        <v>6800</v>
      </c>
      <c r="AF147" s="224">
        <f t="shared" ref="AF147:AK147" si="339">AE147*3</f>
        <v>20400</v>
      </c>
      <c r="AG147" s="224">
        <v>1861.092</v>
      </c>
      <c r="AH147" s="224">
        <f t="shared" si="339"/>
        <v>5583.276</v>
      </c>
      <c r="AI147" s="230">
        <v>0.27369</v>
      </c>
      <c r="AJ147" s="231">
        <v>8500</v>
      </c>
      <c r="AK147" s="231">
        <f t="shared" si="339"/>
        <v>25500</v>
      </c>
      <c r="AL147" s="224">
        <v>2145.4255</v>
      </c>
      <c r="AM147" s="224">
        <f t="shared" si="300"/>
        <v>6436.2765</v>
      </c>
      <c r="AN147" s="230">
        <v>0.252403</v>
      </c>
      <c r="AO147" s="50">
        <v>12805.64</v>
      </c>
      <c r="AP147" s="50">
        <v>3304.73</v>
      </c>
      <c r="AQ147" s="208">
        <v>-196.4</v>
      </c>
      <c r="AR147" s="208">
        <f t="shared" si="301"/>
        <v>3501.13</v>
      </c>
      <c r="AS147" s="235">
        <f t="shared" si="302"/>
        <v>0.627727450980392</v>
      </c>
      <c r="AT147" s="235">
        <f t="shared" si="303"/>
        <v>0.627074498914258</v>
      </c>
      <c r="AU147" s="235">
        <f t="shared" si="304"/>
        <v>0.502181960784314</v>
      </c>
      <c r="AV147" s="235">
        <f t="shared" si="305"/>
        <v>0.543968240022006</v>
      </c>
      <c r="AW147" s="223"/>
      <c r="AX147" s="223"/>
      <c r="AY147" s="223">
        <f t="shared" si="306"/>
        <v>0</v>
      </c>
      <c r="AZ147" s="238">
        <f t="shared" si="307"/>
        <v>0</v>
      </c>
    </row>
    <row r="148" s="10" customFormat="1" hidden="1" spans="1:52">
      <c r="A148" s="24">
        <v>146</v>
      </c>
      <c r="B148" s="24">
        <v>122686</v>
      </c>
      <c r="C148" s="71" t="s">
        <v>201</v>
      </c>
      <c r="D148" s="24" t="s">
        <v>85</v>
      </c>
      <c r="E148" s="27" t="s">
        <v>53</v>
      </c>
      <c r="F148" s="27">
        <v>2</v>
      </c>
      <c r="G148" s="28">
        <v>420</v>
      </c>
      <c r="H148" s="28"/>
      <c r="I148" s="200">
        <v>4000</v>
      </c>
      <c r="J148" s="200">
        <f t="shared" ref="J148:O148" si="340">I148*3</f>
        <v>12000</v>
      </c>
      <c r="K148" s="201">
        <v>0.1872</v>
      </c>
      <c r="L148" s="202">
        <v>748.8</v>
      </c>
      <c r="M148" s="202">
        <f t="shared" si="340"/>
        <v>2246.4</v>
      </c>
      <c r="N148" s="200">
        <v>4600</v>
      </c>
      <c r="O148" s="200">
        <f t="shared" si="340"/>
        <v>13800</v>
      </c>
      <c r="P148" s="201">
        <v>0.169</v>
      </c>
      <c r="Q148" s="202">
        <v>777.4</v>
      </c>
      <c r="R148" s="202">
        <f t="shared" si="293"/>
        <v>2332.2</v>
      </c>
      <c r="S148" s="208">
        <v>3056.9</v>
      </c>
      <c r="T148" s="50">
        <v>1023.88</v>
      </c>
      <c r="U148" s="151">
        <v>0</v>
      </c>
      <c r="V148" s="209">
        <f t="shared" si="294"/>
        <v>1023.88</v>
      </c>
      <c r="W148" s="212">
        <f t="shared" si="295"/>
        <v>0.254741666666667</v>
      </c>
      <c r="X148" s="211">
        <f t="shared" si="296"/>
        <v>0.455787037037037</v>
      </c>
      <c r="Y148" s="212">
        <f t="shared" si="297"/>
        <v>0.221514492753623</v>
      </c>
      <c r="Z148" s="212">
        <f t="shared" si="298"/>
        <v>0.43901895206243</v>
      </c>
      <c r="AA148" s="222"/>
      <c r="AB148" s="223">
        <v>4</v>
      </c>
      <c r="AC148" s="223">
        <v>0</v>
      </c>
      <c r="AD148" s="223"/>
      <c r="AE148" s="224">
        <v>3000</v>
      </c>
      <c r="AF148" s="224">
        <f t="shared" ref="AF148:AK148" si="341">AE148*3</f>
        <v>9000</v>
      </c>
      <c r="AG148" s="224">
        <v>702</v>
      </c>
      <c r="AH148" s="224">
        <f t="shared" si="341"/>
        <v>2106</v>
      </c>
      <c r="AI148" s="230">
        <v>0.234</v>
      </c>
      <c r="AJ148" s="231">
        <v>3750</v>
      </c>
      <c r="AK148" s="231">
        <f t="shared" si="341"/>
        <v>11250</v>
      </c>
      <c r="AL148" s="224">
        <v>809.25</v>
      </c>
      <c r="AM148" s="224">
        <f t="shared" si="300"/>
        <v>2427.75</v>
      </c>
      <c r="AN148" s="230">
        <v>0.2158</v>
      </c>
      <c r="AO148" s="50">
        <v>2185.4</v>
      </c>
      <c r="AP148" s="50">
        <v>778.29</v>
      </c>
      <c r="AQ148" s="208">
        <v>0</v>
      </c>
      <c r="AR148" s="208">
        <f t="shared" si="301"/>
        <v>778.29</v>
      </c>
      <c r="AS148" s="235">
        <f t="shared" si="302"/>
        <v>0.242822222222222</v>
      </c>
      <c r="AT148" s="235">
        <f t="shared" si="303"/>
        <v>0.369558404558405</v>
      </c>
      <c r="AU148" s="235">
        <f t="shared" si="304"/>
        <v>0.194257777777778</v>
      </c>
      <c r="AV148" s="235">
        <f t="shared" si="305"/>
        <v>0.32058078467717</v>
      </c>
      <c r="AW148" s="223"/>
      <c r="AX148" s="223"/>
      <c r="AY148" s="223">
        <f t="shared" si="306"/>
        <v>0</v>
      </c>
      <c r="AZ148" s="238">
        <f t="shared" si="307"/>
        <v>0</v>
      </c>
    </row>
    <row r="149" s="10" customFormat="1" hidden="1" spans="1:52">
      <c r="A149" s="24">
        <v>147</v>
      </c>
      <c r="B149" s="24">
        <v>122718</v>
      </c>
      <c r="C149" s="71" t="s">
        <v>202</v>
      </c>
      <c r="D149" s="24" t="s">
        <v>85</v>
      </c>
      <c r="E149" s="27" t="s">
        <v>53</v>
      </c>
      <c r="F149" s="28">
        <v>2</v>
      </c>
      <c r="G149" s="28">
        <v>420</v>
      </c>
      <c r="H149" s="28"/>
      <c r="I149" s="200">
        <v>3500</v>
      </c>
      <c r="J149" s="200">
        <f t="shared" ref="J149:O149" si="342">I149*3</f>
        <v>10500</v>
      </c>
      <c r="K149" s="201">
        <v>0.1872</v>
      </c>
      <c r="L149" s="202">
        <v>655.2</v>
      </c>
      <c r="M149" s="202">
        <f t="shared" si="342"/>
        <v>1965.6</v>
      </c>
      <c r="N149" s="200">
        <v>4025</v>
      </c>
      <c r="O149" s="200">
        <f t="shared" si="342"/>
        <v>12075</v>
      </c>
      <c r="P149" s="201">
        <v>0.169</v>
      </c>
      <c r="Q149" s="202">
        <v>680.225</v>
      </c>
      <c r="R149" s="202">
        <f t="shared" si="293"/>
        <v>2040.675</v>
      </c>
      <c r="S149" s="208">
        <v>2128.86</v>
      </c>
      <c r="T149" s="50">
        <v>417.94</v>
      </c>
      <c r="U149" s="151">
        <v>0</v>
      </c>
      <c r="V149" s="209">
        <f t="shared" si="294"/>
        <v>417.94</v>
      </c>
      <c r="W149" s="212">
        <f t="shared" si="295"/>
        <v>0.202748571428571</v>
      </c>
      <c r="X149" s="211">
        <f t="shared" si="296"/>
        <v>0.212627187627188</v>
      </c>
      <c r="Y149" s="212">
        <f t="shared" si="297"/>
        <v>0.176303105590062</v>
      </c>
      <c r="Z149" s="212">
        <f t="shared" si="298"/>
        <v>0.204804782731204</v>
      </c>
      <c r="AA149" s="222"/>
      <c r="AB149" s="223">
        <v>4</v>
      </c>
      <c r="AC149" s="223">
        <v>0</v>
      </c>
      <c r="AD149" s="223"/>
      <c r="AE149" s="224">
        <v>3000</v>
      </c>
      <c r="AF149" s="224">
        <f t="shared" ref="AF149:AK149" si="343">AE149*3</f>
        <v>9000</v>
      </c>
      <c r="AG149" s="224">
        <v>702</v>
      </c>
      <c r="AH149" s="224">
        <f t="shared" si="343"/>
        <v>2106</v>
      </c>
      <c r="AI149" s="230">
        <v>0.234</v>
      </c>
      <c r="AJ149" s="231">
        <v>3750</v>
      </c>
      <c r="AK149" s="231">
        <f t="shared" si="343"/>
        <v>11250</v>
      </c>
      <c r="AL149" s="224">
        <v>809.25</v>
      </c>
      <c r="AM149" s="224">
        <f t="shared" si="300"/>
        <v>2427.75</v>
      </c>
      <c r="AN149" s="230">
        <v>0.2158</v>
      </c>
      <c r="AO149" s="50">
        <v>4319.61</v>
      </c>
      <c r="AP149" s="50">
        <v>482.37</v>
      </c>
      <c r="AQ149" s="208">
        <v>0</v>
      </c>
      <c r="AR149" s="208">
        <f t="shared" si="301"/>
        <v>482.37</v>
      </c>
      <c r="AS149" s="235">
        <f t="shared" si="302"/>
        <v>0.479956666666667</v>
      </c>
      <c r="AT149" s="235">
        <f t="shared" si="303"/>
        <v>0.229045584045584</v>
      </c>
      <c r="AU149" s="235">
        <f t="shared" si="304"/>
        <v>0.383965333333333</v>
      </c>
      <c r="AV149" s="235">
        <f t="shared" si="305"/>
        <v>0.198690145196169</v>
      </c>
      <c r="AW149" s="223"/>
      <c r="AX149" s="223"/>
      <c r="AY149" s="223">
        <f t="shared" si="306"/>
        <v>0</v>
      </c>
      <c r="AZ149" s="238">
        <f t="shared" si="307"/>
        <v>0</v>
      </c>
    </row>
    <row r="150" s="10" customFormat="1" hidden="1" spans="1:52">
      <c r="A150" s="95" t="s">
        <v>203</v>
      </c>
      <c r="B150" s="96"/>
      <c r="C150" s="96"/>
      <c r="D150" s="96"/>
      <c r="E150" s="97"/>
      <c r="F150" s="27">
        <f t="shared" ref="F150:J150" si="344">SUM(F3:F149)</f>
        <v>363</v>
      </c>
      <c r="G150" s="28">
        <f t="shared" si="344"/>
        <v>73640</v>
      </c>
      <c r="H150" s="28"/>
      <c r="I150" s="200">
        <f t="shared" si="344"/>
        <v>2139580</v>
      </c>
      <c r="J150" s="200">
        <f t="shared" si="344"/>
        <v>6418740</v>
      </c>
      <c r="K150" s="201">
        <v>0.205431771672087</v>
      </c>
      <c r="L150" s="202">
        <f t="shared" ref="L150:O150" si="345">SUM(L3:L149)</f>
        <v>439547.44992</v>
      </c>
      <c r="M150" s="202">
        <f t="shared" si="345"/>
        <v>1318642.34976</v>
      </c>
      <c r="N150" s="200">
        <f t="shared" si="345"/>
        <v>2437967</v>
      </c>
      <c r="O150" s="200">
        <f t="shared" si="345"/>
        <v>7313901</v>
      </c>
      <c r="P150" s="201">
        <v>0.185799855573535</v>
      </c>
      <c r="Q150" s="202">
        <f t="shared" ref="Q150:V150" si="346">SUM(Q3:Q149)</f>
        <v>452980.89091</v>
      </c>
      <c r="R150" s="202">
        <f t="shared" si="346"/>
        <v>1358942.67273</v>
      </c>
      <c r="S150" s="208">
        <f t="shared" si="346"/>
        <v>6066934.57</v>
      </c>
      <c r="T150" s="50">
        <f t="shared" si="346"/>
        <v>1136295.46</v>
      </c>
      <c r="U150" s="151">
        <f t="shared" si="346"/>
        <v>-89494.8126499996</v>
      </c>
      <c r="V150" s="209">
        <f t="shared" si="346"/>
        <v>1225790.27265</v>
      </c>
      <c r="W150" s="212">
        <f t="shared" si="295"/>
        <v>0.945190889489214</v>
      </c>
      <c r="X150" s="211">
        <f t="shared" si="296"/>
        <v>0.929585093996943</v>
      </c>
      <c r="Y150" s="212">
        <f t="shared" si="297"/>
        <v>0.82950734088416</v>
      </c>
      <c r="Z150" s="212">
        <f t="shared" si="298"/>
        <v>0.902017647431361</v>
      </c>
      <c r="AA150" s="222"/>
      <c r="AB150" s="223">
        <f>SUM(AB3:AB149)</f>
        <v>1500</v>
      </c>
      <c r="AC150" s="223">
        <f>SUM(AC3:AC149)</f>
        <v>947</v>
      </c>
      <c r="AD150" s="223"/>
      <c r="AE150" s="224">
        <v>1450249.4015</v>
      </c>
      <c r="AF150" s="224">
        <f t="shared" ref="AF150:AK150" si="347">AE150*3</f>
        <v>4350748.2045</v>
      </c>
      <c r="AG150" s="224">
        <v>371039.46876666</v>
      </c>
      <c r="AH150" s="224">
        <f t="shared" si="347"/>
        <v>1113118.40629998</v>
      </c>
      <c r="AI150" s="230">
        <v>0.251273491163367</v>
      </c>
      <c r="AJ150" s="231">
        <v>1812811.751875</v>
      </c>
      <c r="AK150" s="231">
        <f t="shared" si="347"/>
        <v>5438435.255625</v>
      </c>
      <c r="AL150" s="224">
        <v>420082.862559952</v>
      </c>
      <c r="AM150" s="224">
        <f t="shared" si="300"/>
        <v>1260248.58767986</v>
      </c>
      <c r="AN150" s="230">
        <v>0.231729997406216</v>
      </c>
      <c r="AO150" s="50">
        <f t="shared" ref="AO150:AQ150" si="348">SUM(AO3:AO149)</f>
        <v>4146602.91</v>
      </c>
      <c r="AP150" s="50">
        <f t="shared" si="348"/>
        <v>812715.889999999</v>
      </c>
      <c r="AQ150" s="208">
        <f t="shared" si="348"/>
        <v>-33838.9499999999</v>
      </c>
      <c r="AR150" s="208">
        <f t="shared" si="301"/>
        <v>846554.839999999</v>
      </c>
      <c r="AS150" s="235">
        <f t="shared" si="302"/>
        <v>0.953078117853648</v>
      </c>
      <c r="AT150" s="235">
        <f t="shared" si="303"/>
        <v>0.760525416890696</v>
      </c>
      <c r="AU150" s="235">
        <f t="shared" si="304"/>
        <v>0.762462494282919</v>
      </c>
      <c r="AV150" s="235">
        <f t="shared" si="305"/>
        <v>0.671736392546588</v>
      </c>
      <c r="AW150" s="223"/>
      <c r="AX150" s="223"/>
      <c r="AY150" s="240">
        <f>SUM(AY3:AY149)</f>
        <v>750</v>
      </c>
      <c r="AZ150" s="238">
        <f>SUM(AZ3:AZ149)</f>
        <v>34027.9654032719</v>
      </c>
    </row>
  </sheetData>
  <autoFilter ref="A2:AZ150">
    <filterColumn colId="1">
      <customFilters>
        <customFilter operator="equal" val="122198"/>
      </customFilters>
    </filterColumn>
    <extLst/>
  </autoFilter>
  <mergeCells count="14">
    <mergeCell ref="A1:E1"/>
    <mergeCell ref="F1:H1"/>
    <mergeCell ref="J1:R1"/>
    <mergeCell ref="S1:V1"/>
    <mergeCell ref="W1:Z1"/>
    <mergeCell ref="AB1:AD1"/>
    <mergeCell ref="AE1:AN1"/>
    <mergeCell ref="AO1:AR1"/>
    <mergeCell ref="AS1:AV1"/>
    <mergeCell ref="AW1:AX1"/>
    <mergeCell ref="A150:E150"/>
    <mergeCell ref="AA1:AA2"/>
    <mergeCell ref="AY1:AY2"/>
    <mergeCell ref="AZ1:A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R16" sqref="R16"/>
    </sheetView>
  </sheetViews>
  <sheetFormatPr defaultColWidth="9" defaultRowHeight="24" customHeight="1"/>
  <cols>
    <col min="1" max="1" width="8.37272727272727" style="63" customWidth="1"/>
    <col min="2" max="2" width="7.87272727272727" style="63" customWidth="1"/>
    <col min="3" max="3" width="9.87272727272727" style="138" customWidth="1"/>
    <col min="4" max="4" width="8.5" style="63" customWidth="1"/>
    <col min="5" max="5" width="10" style="138" customWidth="1"/>
    <col min="6" max="6" width="10.6272727272727" style="63" customWidth="1"/>
    <col min="7" max="7" width="10.2545454545455" style="63" customWidth="1"/>
    <col min="8" max="8" width="9.5" style="139" customWidth="1"/>
    <col min="9" max="9" width="10.6272727272727" style="139" customWidth="1"/>
    <col min="10" max="10" width="7.62727272727273" style="140" customWidth="1"/>
    <col min="11" max="11" width="7.5" style="140" customWidth="1"/>
    <col min="12" max="12" width="7.62727272727273" style="140" customWidth="1"/>
    <col min="13" max="13" width="7.37272727272727" style="140" customWidth="1"/>
    <col min="14" max="14" width="6.25454545454545" style="141" customWidth="1"/>
    <col min="15" max="15" width="6.37272727272727" style="141" customWidth="1"/>
    <col min="16" max="16" width="6.25454545454545" style="142" customWidth="1"/>
    <col min="17" max="17" width="6.25454545454545" style="143" customWidth="1"/>
    <col min="18" max="18" width="6.25454545454545" style="10" customWidth="1"/>
    <col min="19" max="16384" width="9" style="63"/>
  </cols>
  <sheetData>
    <row r="1" customHeight="1" spans="1:18">
      <c r="A1" s="144" t="s">
        <v>204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customHeight="1" spans="1:18">
      <c r="A2" s="145" t="s">
        <v>16</v>
      </c>
      <c r="B2" s="146" t="s">
        <v>205</v>
      </c>
      <c r="C2" s="146"/>
      <c r="D2" s="146" t="s">
        <v>206</v>
      </c>
      <c r="E2" s="146"/>
      <c r="F2" s="146" t="s">
        <v>207</v>
      </c>
      <c r="G2" s="146"/>
      <c r="H2" s="147"/>
      <c r="I2" s="146"/>
      <c r="J2" s="158" t="s">
        <v>9</v>
      </c>
      <c r="K2" s="158"/>
      <c r="L2" s="158"/>
      <c r="M2" s="158"/>
      <c r="N2" s="159" t="s">
        <v>208</v>
      </c>
      <c r="O2" s="160" t="s">
        <v>209</v>
      </c>
      <c r="P2" s="161" t="s">
        <v>1</v>
      </c>
      <c r="Q2" s="175" t="s">
        <v>210</v>
      </c>
      <c r="R2" s="145" t="s">
        <v>211</v>
      </c>
    </row>
    <row r="3" ht="26" customHeight="1" spans="1:18">
      <c r="A3" s="146"/>
      <c r="B3" s="78" t="s">
        <v>212</v>
      </c>
      <c r="C3" s="148" t="s">
        <v>213</v>
      </c>
      <c r="D3" s="78" t="s">
        <v>212</v>
      </c>
      <c r="E3" s="148" t="s">
        <v>213</v>
      </c>
      <c r="F3" s="78" t="s">
        <v>29</v>
      </c>
      <c r="G3" s="78" t="s">
        <v>30</v>
      </c>
      <c r="H3" s="149" t="s">
        <v>214</v>
      </c>
      <c r="I3" s="149" t="s">
        <v>32</v>
      </c>
      <c r="J3" s="162" t="s">
        <v>33</v>
      </c>
      <c r="K3" s="162" t="s">
        <v>34</v>
      </c>
      <c r="L3" s="162" t="s">
        <v>35</v>
      </c>
      <c r="M3" s="162" t="s">
        <v>36</v>
      </c>
      <c r="N3" s="163"/>
      <c r="O3" s="164"/>
      <c r="P3" s="165"/>
      <c r="Q3" s="176"/>
      <c r="R3" s="146"/>
    </row>
    <row r="4" customHeight="1" spans="1:18">
      <c r="A4" s="50" t="s">
        <v>56</v>
      </c>
      <c r="B4" s="50">
        <v>790500</v>
      </c>
      <c r="C4" s="150">
        <v>165702.696</v>
      </c>
      <c r="D4" s="50">
        <v>909075</v>
      </c>
      <c r="E4" s="150">
        <v>172118.1705</v>
      </c>
      <c r="F4" s="50">
        <v>629193.04</v>
      </c>
      <c r="G4" s="50">
        <v>133027</v>
      </c>
      <c r="H4" s="151">
        <v>-4886.58</v>
      </c>
      <c r="I4" s="151">
        <v>137913.58</v>
      </c>
      <c r="J4" s="166">
        <f>F4/B4</f>
        <v>0.795943124604681</v>
      </c>
      <c r="K4" s="166">
        <f>I4/C4</f>
        <v>0.832295329703024</v>
      </c>
      <c r="L4" s="166">
        <f>F4/D4</f>
        <v>0.692124456177983</v>
      </c>
      <c r="M4" s="166">
        <f>I4/E4</f>
        <v>0.801272634954018</v>
      </c>
      <c r="N4" s="167">
        <v>22</v>
      </c>
      <c r="O4" s="167">
        <v>18</v>
      </c>
      <c r="P4" s="168"/>
      <c r="Q4" s="177">
        <f>O4/N4*-4</f>
        <v>-3.27272727272727</v>
      </c>
      <c r="R4" s="50"/>
    </row>
    <row r="5" customHeight="1" spans="1:18">
      <c r="A5" s="50" t="s">
        <v>85</v>
      </c>
      <c r="B5" s="50">
        <v>696000</v>
      </c>
      <c r="C5" s="150">
        <v>151310.808</v>
      </c>
      <c r="D5" s="50">
        <v>795600</v>
      </c>
      <c r="E5" s="150">
        <v>156111.92025</v>
      </c>
      <c r="F5" s="50">
        <v>509918.61</v>
      </c>
      <c r="G5" s="50">
        <v>114918.37</v>
      </c>
      <c r="H5" s="151">
        <v>-3321.9699999998</v>
      </c>
      <c r="I5" s="151">
        <v>118240.34</v>
      </c>
      <c r="J5" s="166">
        <f t="shared" ref="J5:J11" si="0">F5/B5</f>
        <v>0.732641681034483</v>
      </c>
      <c r="K5" s="166">
        <f t="shared" ref="K5:K11" si="1">I5/C5</f>
        <v>0.78144014669461</v>
      </c>
      <c r="L5" s="166">
        <f t="shared" ref="L5:L11" si="2">F5/D5</f>
        <v>0.640923340874811</v>
      </c>
      <c r="M5" s="166">
        <f t="shared" ref="M5:M11" si="3">I5/E5</f>
        <v>0.757407504889109</v>
      </c>
      <c r="N5" s="167">
        <v>21</v>
      </c>
      <c r="O5" s="167">
        <v>17</v>
      </c>
      <c r="P5" s="168"/>
      <c r="Q5" s="177">
        <f t="shared" ref="Q5:Q10" si="4">O5/N5*-4</f>
        <v>-3.23809523809524</v>
      </c>
      <c r="R5" s="50"/>
    </row>
    <row r="6" customHeight="1" spans="1:18">
      <c r="A6" s="61" t="s">
        <v>45</v>
      </c>
      <c r="B6" s="50">
        <v>1491600</v>
      </c>
      <c r="C6" s="150">
        <v>302695.4904</v>
      </c>
      <c r="D6" s="50">
        <v>1694190</v>
      </c>
      <c r="E6" s="150">
        <v>311235.891825</v>
      </c>
      <c r="F6" s="50">
        <v>1508064.57</v>
      </c>
      <c r="G6" s="50">
        <v>282015.29</v>
      </c>
      <c r="H6" s="151">
        <v>-17531.7289500001</v>
      </c>
      <c r="I6" s="151">
        <v>299547.01895</v>
      </c>
      <c r="J6" s="60">
        <f t="shared" si="0"/>
        <v>1.01103819388576</v>
      </c>
      <c r="K6" s="166">
        <f t="shared" si="1"/>
        <v>0.989598551845489</v>
      </c>
      <c r="L6" s="166">
        <f t="shared" si="2"/>
        <v>0.89013898677244</v>
      </c>
      <c r="M6" s="166">
        <f t="shared" si="3"/>
        <v>0.962443686020723</v>
      </c>
      <c r="N6" s="167">
        <v>32</v>
      </c>
      <c r="O6" s="167"/>
      <c r="P6" s="168">
        <v>600</v>
      </c>
      <c r="Q6" s="177"/>
      <c r="R6" s="50"/>
    </row>
    <row r="7" s="136" customFormat="1" customHeight="1" spans="1:18">
      <c r="A7" s="152" t="s">
        <v>42</v>
      </c>
      <c r="B7" s="152">
        <v>971640</v>
      </c>
      <c r="C7" s="153">
        <v>219889.80576</v>
      </c>
      <c r="D7" s="152">
        <v>1117386</v>
      </c>
      <c r="E7" s="153">
        <v>228269.39973</v>
      </c>
      <c r="F7" s="152">
        <v>970320.97</v>
      </c>
      <c r="G7" s="152">
        <v>198049.77</v>
      </c>
      <c r="H7" s="154">
        <v>-18902.0046</v>
      </c>
      <c r="I7" s="154">
        <v>216951.7746</v>
      </c>
      <c r="J7" s="169">
        <f t="shared" si="0"/>
        <v>0.998642470462311</v>
      </c>
      <c r="K7" s="169">
        <f t="shared" si="1"/>
        <v>0.986638620422419</v>
      </c>
      <c r="L7" s="169">
        <f t="shared" si="2"/>
        <v>0.868384756923749</v>
      </c>
      <c r="M7" s="169">
        <f t="shared" si="3"/>
        <v>0.950419876061414</v>
      </c>
      <c r="N7" s="170">
        <v>25</v>
      </c>
      <c r="O7" s="170">
        <v>10</v>
      </c>
      <c r="P7" s="171"/>
      <c r="Q7" s="178">
        <f t="shared" si="4"/>
        <v>-1.6</v>
      </c>
      <c r="R7" s="152"/>
    </row>
    <row r="8" customHeight="1" spans="1:18">
      <c r="A8" s="50" t="s">
        <v>98</v>
      </c>
      <c r="B8" s="50">
        <v>708000</v>
      </c>
      <c r="C8" s="150">
        <v>132289.512</v>
      </c>
      <c r="D8" s="50">
        <v>787800</v>
      </c>
      <c r="E8" s="150">
        <v>132953.7975</v>
      </c>
      <c r="F8" s="50">
        <v>723067.48</v>
      </c>
      <c r="G8" s="50">
        <v>116036.99</v>
      </c>
      <c r="H8" s="151">
        <v>-7745.23</v>
      </c>
      <c r="I8" s="151">
        <v>123782.22</v>
      </c>
      <c r="J8" s="66">
        <f t="shared" si="0"/>
        <v>1.02128175141243</v>
      </c>
      <c r="K8" s="166">
        <f t="shared" si="1"/>
        <v>0.935691863463825</v>
      </c>
      <c r="L8" s="166">
        <f t="shared" si="2"/>
        <v>0.917831276973851</v>
      </c>
      <c r="M8" s="166">
        <f t="shared" si="3"/>
        <v>0.931016806797113</v>
      </c>
      <c r="N8" s="167">
        <v>6</v>
      </c>
      <c r="O8" s="167"/>
      <c r="P8" s="168"/>
      <c r="Q8" s="177"/>
      <c r="R8" s="50" t="s">
        <v>215</v>
      </c>
    </row>
    <row r="9" customHeight="1" spans="1:18">
      <c r="A9" s="50" t="s">
        <v>52</v>
      </c>
      <c r="B9" s="50">
        <v>1529700</v>
      </c>
      <c r="C9" s="150">
        <v>303113.808</v>
      </c>
      <c r="D9" s="50">
        <v>1743855</v>
      </c>
      <c r="E9" s="150">
        <v>312946.449</v>
      </c>
      <c r="F9" s="50">
        <v>1478593.84</v>
      </c>
      <c r="G9" s="50">
        <v>255495.72</v>
      </c>
      <c r="H9" s="151">
        <v>-32731.3390999997</v>
      </c>
      <c r="I9" s="151">
        <v>288227.0591</v>
      </c>
      <c r="J9" s="166">
        <f t="shared" si="0"/>
        <v>0.966590730208538</v>
      </c>
      <c r="K9" s="166">
        <f t="shared" si="1"/>
        <v>0.950887262450281</v>
      </c>
      <c r="L9" s="166">
        <f t="shared" si="2"/>
        <v>0.847888064087897</v>
      </c>
      <c r="M9" s="166">
        <f t="shared" si="3"/>
        <v>0.921010799199067</v>
      </c>
      <c r="N9" s="167">
        <v>36</v>
      </c>
      <c r="O9" s="167">
        <v>18</v>
      </c>
      <c r="P9" s="168"/>
      <c r="Q9" s="177">
        <f t="shared" si="4"/>
        <v>-2</v>
      </c>
      <c r="R9" s="50"/>
    </row>
    <row r="10" customHeight="1" spans="1:18">
      <c r="A10" s="61" t="s">
        <v>48</v>
      </c>
      <c r="B10" s="50">
        <v>231300</v>
      </c>
      <c r="C10" s="150">
        <v>43640.2296</v>
      </c>
      <c r="D10" s="50">
        <v>265995</v>
      </c>
      <c r="E10" s="150">
        <v>45307.043925</v>
      </c>
      <c r="F10" s="50">
        <v>247776.06</v>
      </c>
      <c r="G10" s="50">
        <v>36752.32</v>
      </c>
      <c r="H10" s="151">
        <v>-4375.96</v>
      </c>
      <c r="I10" s="151">
        <v>41128.28</v>
      </c>
      <c r="J10" s="60">
        <f t="shared" si="0"/>
        <v>1.07123242542153</v>
      </c>
      <c r="K10" s="166">
        <f t="shared" si="1"/>
        <v>0.942439587898043</v>
      </c>
      <c r="L10" s="166">
        <f t="shared" si="2"/>
        <v>0.931506456888287</v>
      </c>
      <c r="M10" s="166">
        <f t="shared" si="3"/>
        <v>0.907767897373366</v>
      </c>
      <c r="N10" s="167">
        <v>5</v>
      </c>
      <c r="O10" s="167"/>
      <c r="P10" s="168">
        <v>300</v>
      </c>
      <c r="Q10" s="177"/>
      <c r="R10" s="50"/>
    </row>
    <row r="11" s="137" customFormat="1" customHeight="1" spans="1:18">
      <c r="A11" s="155" t="s">
        <v>216</v>
      </c>
      <c r="B11" s="155">
        <f t="shared" ref="B11:I11" si="5">SUM(B4:B10)</f>
        <v>6418740</v>
      </c>
      <c r="C11" s="156">
        <f t="shared" si="5"/>
        <v>1318642.34976</v>
      </c>
      <c r="D11" s="155">
        <f t="shared" si="5"/>
        <v>7313901</v>
      </c>
      <c r="E11" s="156">
        <f t="shared" si="5"/>
        <v>1358942.67273</v>
      </c>
      <c r="F11" s="155">
        <f t="shared" si="5"/>
        <v>6066934.57</v>
      </c>
      <c r="G11" s="155">
        <f t="shared" si="5"/>
        <v>1136295.46</v>
      </c>
      <c r="H11" s="157">
        <f t="shared" si="5"/>
        <v>-89494.8126499996</v>
      </c>
      <c r="I11" s="157">
        <f t="shared" si="5"/>
        <v>1225790.27265</v>
      </c>
      <c r="J11" s="172">
        <f t="shared" si="0"/>
        <v>0.945190889489214</v>
      </c>
      <c r="K11" s="172">
        <f t="shared" si="1"/>
        <v>0.929585093996943</v>
      </c>
      <c r="L11" s="172">
        <f t="shared" si="2"/>
        <v>0.82950734088416</v>
      </c>
      <c r="M11" s="172">
        <f t="shared" si="3"/>
        <v>0.902017647431361</v>
      </c>
      <c r="N11" s="173">
        <f>SUM(N4:N10)</f>
        <v>147</v>
      </c>
      <c r="O11" s="173"/>
      <c r="P11" s="174">
        <v>900</v>
      </c>
      <c r="Q11" s="176"/>
      <c r="R11" s="155"/>
    </row>
  </sheetData>
  <mergeCells count="11">
    <mergeCell ref="A1:R1"/>
    <mergeCell ref="B2:C2"/>
    <mergeCell ref="D2:E2"/>
    <mergeCell ref="F2:I2"/>
    <mergeCell ref="J2:M2"/>
    <mergeCell ref="A2:A3"/>
    <mergeCell ref="N2:N3"/>
    <mergeCell ref="O2:O3"/>
    <mergeCell ref="P2:P3"/>
    <mergeCell ref="Q2:Q3"/>
    <mergeCell ref="R2:R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opLeftCell="A49" workbookViewId="0">
      <selection activeCell="E19" sqref="E19"/>
    </sheetView>
  </sheetViews>
  <sheetFormatPr defaultColWidth="20" defaultRowHeight="12.5"/>
  <cols>
    <col min="1" max="1" width="7.87272727272727" style="3" customWidth="1"/>
    <col min="2" max="2" width="17.3727272727273" style="3" customWidth="1"/>
    <col min="3" max="3" width="8.25454545454545" style="3" customWidth="1"/>
    <col min="4" max="4" width="9.5" style="3" customWidth="1"/>
    <col min="5" max="5" width="16.5" style="3" customWidth="1"/>
    <col min="6" max="6" width="9.5" style="3" customWidth="1"/>
    <col min="7" max="7" width="9.25454545454545" style="119" customWidth="1"/>
    <col min="8" max="8" width="9.37272727272727" style="120" customWidth="1"/>
    <col min="9" max="9" width="9.62727272727273" style="3" customWidth="1"/>
    <col min="10" max="10" width="55.2545454545455" style="68" customWidth="1"/>
    <col min="11" max="16384" width="20" style="3"/>
  </cols>
  <sheetData>
    <row r="1" s="3" customFormat="1" ht="13" spans="1:14">
      <c r="A1" s="121" t="s">
        <v>217</v>
      </c>
      <c r="B1" s="121" t="s">
        <v>218</v>
      </c>
      <c r="C1" s="121" t="s">
        <v>219</v>
      </c>
      <c r="D1" s="121" t="s">
        <v>220</v>
      </c>
      <c r="E1" s="122" t="s">
        <v>221</v>
      </c>
      <c r="F1" s="121" t="s">
        <v>222</v>
      </c>
      <c r="G1" s="123" t="s">
        <v>223</v>
      </c>
      <c r="H1" s="123" t="s">
        <v>211</v>
      </c>
      <c r="I1" s="121" t="s">
        <v>224</v>
      </c>
      <c r="J1" s="133" t="s">
        <v>225</v>
      </c>
      <c r="K1" s="121" t="s">
        <v>226</v>
      </c>
      <c r="L1" s="121" t="s">
        <v>227</v>
      </c>
      <c r="M1" s="121" t="s">
        <v>228</v>
      </c>
      <c r="N1" s="121" t="s">
        <v>229</v>
      </c>
    </row>
    <row r="2" s="3" customFormat="1" ht="13" spans="1:14">
      <c r="A2" s="124">
        <v>113025</v>
      </c>
      <c r="B2" s="125" t="s">
        <v>90</v>
      </c>
      <c r="C2" s="126">
        <v>12147</v>
      </c>
      <c r="D2" s="125" t="s">
        <v>230</v>
      </c>
      <c r="E2" s="122" t="s">
        <v>231</v>
      </c>
      <c r="F2" s="127" t="s">
        <v>232</v>
      </c>
      <c r="G2" s="128">
        <v>-50</v>
      </c>
      <c r="H2" s="128"/>
      <c r="I2" s="125" t="s">
        <v>233</v>
      </c>
      <c r="J2" s="134" t="s">
        <v>234</v>
      </c>
      <c r="K2" s="124" t="s">
        <v>235</v>
      </c>
      <c r="L2" s="124" t="s">
        <v>236</v>
      </c>
      <c r="M2" s="125" t="s">
        <v>232</v>
      </c>
      <c r="N2" s="126">
        <v>0</v>
      </c>
    </row>
    <row r="3" s="3" customFormat="1" ht="13" spans="1:14">
      <c r="A3" s="124">
        <v>103199</v>
      </c>
      <c r="B3" s="125" t="s">
        <v>142</v>
      </c>
      <c r="C3" s="126">
        <v>12463</v>
      </c>
      <c r="D3" s="125" t="s">
        <v>237</v>
      </c>
      <c r="E3" s="122" t="s">
        <v>238</v>
      </c>
      <c r="F3" s="127" t="s">
        <v>232</v>
      </c>
      <c r="G3" s="128">
        <v>-50</v>
      </c>
      <c r="H3" s="128"/>
      <c r="I3" s="125" t="s">
        <v>233</v>
      </c>
      <c r="J3" s="134" t="s">
        <v>239</v>
      </c>
      <c r="K3" s="124" t="s">
        <v>235</v>
      </c>
      <c r="L3" s="124" t="s">
        <v>236</v>
      </c>
      <c r="M3" s="125" t="s">
        <v>232</v>
      </c>
      <c r="N3" s="126">
        <v>0</v>
      </c>
    </row>
    <row r="4" s="119" customFormat="1" ht="13" spans="1:14">
      <c r="A4" s="129">
        <v>108277</v>
      </c>
      <c r="B4" s="130" t="s">
        <v>87</v>
      </c>
      <c r="C4" s="131">
        <v>14447</v>
      </c>
      <c r="D4" s="130" t="s">
        <v>240</v>
      </c>
      <c r="E4" s="132" t="s">
        <v>241</v>
      </c>
      <c r="F4" s="128" t="s">
        <v>232</v>
      </c>
      <c r="G4" s="128">
        <v>-25</v>
      </c>
      <c r="H4" s="128" t="s">
        <v>242</v>
      </c>
      <c r="I4" s="130" t="s">
        <v>233</v>
      </c>
      <c r="J4" s="135" t="s">
        <v>243</v>
      </c>
      <c r="K4" s="129" t="s">
        <v>235</v>
      </c>
      <c r="L4" s="129" t="s">
        <v>236</v>
      </c>
      <c r="M4" s="130" t="s">
        <v>232</v>
      </c>
      <c r="N4" s="131">
        <v>0</v>
      </c>
    </row>
    <row r="5" s="119" customFormat="1" ht="13" spans="1:14">
      <c r="A5" s="129">
        <v>355</v>
      </c>
      <c r="B5" s="130" t="s">
        <v>244</v>
      </c>
      <c r="C5" s="131">
        <v>14412</v>
      </c>
      <c r="D5" s="130" t="s">
        <v>245</v>
      </c>
      <c r="E5" s="132" t="s">
        <v>241</v>
      </c>
      <c r="F5" s="128" t="s">
        <v>232</v>
      </c>
      <c r="G5" s="128">
        <v>-25</v>
      </c>
      <c r="H5" s="128" t="s">
        <v>242</v>
      </c>
      <c r="I5" s="130" t="s">
        <v>233</v>
      </c>
      <c r="J5" s="135" t="s">
        <v>246</v>
      </c>
      <c r="K5" s="129" t="s">
        <v>235</v>
      </c>
      <c r="L5" s="129" t="s">
        <v>236</v>
      </c>
      <c r="M5" s="130" t="s">
        <v>232</v>
      </c>
      <c r="N5" s="131">
        <v>0</v>
      </c>
    </row>
    <row r="6" s="119" customFormat="1" ht="13" spans="1:14">
      <c r="A6" s="129">
        <v>117184</v>
      </c>
      <c r="B6" s="130" t="s">
        <v>247</v>
      </c>
      <c r="C6" s="131">
        <v>14309</v>
      </c>
      <c r="D6" s="130" t="s">
        <v>248</v>
      </c>
      <c r="E6" s="132" t="s">
        <v>241</v>
      </c>
      <c r="F6" s="128" t="s">
        <v>232</v>
      </c>
      <c r="G6" s="128">
        <v>-25</v>
      </c>
      <c r="H6" s="128" t="s">
        <v>242</v>
      </c>
      <c r="I6" s="130" t="s">
        <v>233</v>
      </c>
      <c r="J6" s="135" t="s">
        <v>246</v>
      </c>
      <c r="K6" s="129" t="s">
        <v>235</v>
      </c>
      <c r="L6" s="129" t="s">
        <v>236</v>
      </c>
      <c r="M6" s="130" t="s">
        <v>232</v>
      </c>
      <c r="N6" s="131">
        <v>0</v>
      </c>
    </row>
    <row r="7" s="3" customFormat="1" ht="13" spans="1:14">
      <c r="A7" s="124">
        <v>740</v>
      </c>
      <c r="B7" s="125" t="s">
        <v>249</v>
      </c>
      <c r="C7" s="126">
        <v>11487</v>
      </c>
      <c r="D7" s="125" t="s">
        <v>250</v>
      </c>
      <c r="E7" s="122" t="s">
        <v>238</v>
      </c>
      <c r="F7" s="127" t="s">
        <v>232</v>
      </c>
      <c r="G7" s="128">
        <v>-50</v>
      </c>
      <c r="H7" s="128"/>
      <c r="I7" s="125" t="s">
        <v>233</v>
      </c>
      <c r="J7" s="134" t="s">
        <v>251</v>
      </c>
      <c r="K7" s="124" t="s">
        <v>235</v>
      </c>
      <c r="L7" s="124" t="s">
        <v>236</v>
      </c>
      <c r="M7" s="125" t="s">
        <v>232</v>
      </c>
      <c r="N7" s="126">
        <v>0</v>
      </c>
    </row>
    <row r="8" s="3" customFormat="1" ht="13" spans="1:14">
      <c r="A8" s="124">
        <v>106569</v>
      </c>
      <c r="B8" s="125" t="s">
        <v>68</v>
      </c>
      <c r="C8" s="126">
        <v>13148</v>
      </c>
      <c r="D8" s="125" t="s">
        <v>252</v>
      </c>
      <c r="E8" s="122" t="s">
        <v>231</v>
      </c>
      <c r="F8" s="127" t="s">
        <v>232</v>
      </c>
      <c r="G8" s="128">
        <v>-50</v>
      </c>
      <c r="H8" s="128"/>
      <c r="I8" s="125" t="s">
        <v>233</v>
      </c>
      <c r="J8" s="134" t="s">
        <v>239</v>
      </c>
      <c r="K8" s="124" t="s">
        <v>235</v>
      </c>
      <c r="L8" s="124" t="s">
        <v>236</v>
      </c>
      <c r="M8" s="125" t="s">
        <v>232</v>
      </c>
      <c r="N8" s="126">
        <v>0</v>
      </c>
    </row>
    <row r="9" s="119" customFormat="1" ht="13" spans="1:14">
      <c r="A9" s="129">
        <v>570</v>
      </c>
      <c r="B9" s="130" t="s">
        <v>253</v>
      </c>
      <c r="C9" s="131">
        <v>14311</v>
      </c>
      <c r="D9" s="130" t="s">
        <v>254</v>
      </c>
      <c r="E9" s="132" t="s">
        <v>241</v>
      </c>
      <c r="F9" s="128" t="s">
        <v>232</v>
      </c>
      <c r="G9" s="128">
        <v>-25</v>
      </c>
      <c r="H9" s="128" t="s">
        <v>242</v>
      </c>
      <c r="I9" s="130" t="s">
        <v>233</v>
      </c>
      <c r="J9" s="135" t="s">
        <v>243</v>
      </c>
      <c r="K9" s="129" t="s">
        <v>235</v>
      </c>
      <c r="L9" s="129" t="s">
        <v>236</v>
      </c>
      <c r="M9" s="130" t="s">
        <v>232</v>
      </c>
      <c r="N9" s="131">
        <v>0</v>
      </c>
    </row>
    <row r="10" s="119" customFormat="1" ht="13" spans="1:14">
      <c r="A10" s="129">
        <v>102565</v>
      </c>
      <c r="B10" s="130" t="s">
        <v>122</v>
      </c>
      <c r="C10" s="131">
        <v>14457</v>
      </c>
      <c r="D10" s="130" t="s">
        <v>255</v>
      </c>
      <c r="E10" s="132" t="s">
        <v>241</v>
      </c>
      <c r="F10" s="128" t="s">
        <v>232</v>
      </c>
      <c r="G10" s="128">
        <v>-25</v>
      </c>
      <c r="H10" s="128" t="s">
        <v>242</v>
      </c>
      <c r="I10" s="130" t="s">
        <v>233</v>
      </c>
      <c r="J10" s="135" t="s">
        <v>243</v>
      </c>
      <c r="K10" s="129" t="s">
        <v>235</v>
      </c>
      <c r="L10" s="129" t="s">
        <v>236</v>
      </c>
      <c r="M10" s="130" t="s">
        <v>232</v>
      </c>
      <c r="N10" s="131">
        <v>0</v>
      </c>
    </row>
    <row r="11" s="3" customFormat="1" ht="13" spans="1:14">
      <c r="A11" s="124">
        <v>738</v>
      </c>
      <c r="B11" s="124" t="s">
        <v>256</v>
      </c>
      <c r="C11" s="126">
        <v>5698</v>
      </c>
      <c r="D11" s="125" t="s">
        <v>257</v>
      </c>
      <c r="E11" s="122" t="s">
        <v>238</v>
      </c>
      <c r="F11" s="127" t="s">
        <v>232</v>
      </c>
      <c r="G11" s="128">
        <v>-50</v>
      </c>
      <c r="H11" s="128"/>
      <c r="I11" s="125" t="s">
        <v>233</v>
      </c>
      <c r="J11" s="134" t="s">
        <v>258</v>
      </c>
      <c r="K11" s="124" t="s">
        <v>235</v>
      </c>
      <c r="L11" s="124" t="s">
        <v>236</v>
      </c>
      <c r="M11" s="125" t="s">
        <v>232</v>
      </c>
      <c r="N11" s="126">
        <v>0</v>
      </c>
    </row>
    <row r="12" s="3" customFormat="1" ht="13" spans="1:14">
      <c r="A12" s="124">
        <v>104428</v>
      </c>
      <c r="B12" s="125" t="s">
        <v>259</v>
      </c>
      <c r="C12" s="126">
        <v>9841</v>
      </c>
      <c r="D12" s="125" t="s">
        <v>260</v>
      </c>
      <c r="E12" s="122" t="s">
        <v>231</v>
      </c>
      <c r="F12" s="127" t="s">
        <v>232</v>
      </c>
      <c r="G12" s="128">
        <v>-50</v>
      </c>
      <c r="H12" s="128"/>
      <c r="I12" s="125" t="s">
        <v>233</v>
      </c>
      <c r="J12" s="134" t="s">
        <v>261</v>
      </c>
      <c r="K12" s="124" t="s">
        <v>235</v>
      </c>
      <c r="L12" s="124" t="s">
        <v>236</v>
      </c>
      <c r="M12" s="125" t="s">
        <v>232</v>
      </c>
      <c r="N12" s="126">
        <v>0</v>
      </c>
    </row>
    <row r="13" s="3" customFormat="1" ht="15" customHeight="1" spans="1:14">
      <c r="A13" s="124">
        <v>108277</v>
      </c>
      <c r="B13" s="125" t="s">
        <v>87</v>
      </c>
      <c r="C13" s="126">
        <v>12255</v>
      </c>
      <c r="D13" s="125" t="s">
        <v>262</v>
      </c>
      <c r="E13" s="122" t="s">
        <v>238</v>
      </c>
      <c r="F13" s="127" t="s">
        <v>232</v>
      </c>
      <c r="G13" s="128">
        <v>-50</v>
      </c>
      <c r="H13" s="128"/>
      <c r="I13" s="125" t="s">
        <v>233</v>
      </c>
      <c r="J13" s="134" t="s">
        <v>239</v>
      </c>
      <c r="K13" s="124" t="s">
        <v>235</v>
      </c>
      <c r="L13" s="124" t="s">
        <v>236</v>
      </c>
      <c r="M13" s="125" t="s">
        <v>232</v>
      </c>
      <c r="N13" s="126">
        <v>0</v>
      </c>
    </row>
    <row r="14" s="3" customFormat="1" ht="15" customHeight="1" spans="1:14">
      <c r="A14" s="124">
        <v>102565</v>
      </c>
      <c r="B14" s="125" t="s">
        <v>122</v>
      </c>
      <c r="C14" s="126">
        <v>13447</v>
      </c>
      <c r="D14" s="125" t="s">
        <v>263</v>
      </c>
      <c r="E14" s="122" t="s">
        <v>231</v>
      </c>
      <c r="F14" s="127" t="s">
        <v>232</v>
      </c>
      <c r="G14" s="128">
        <v>-50</v>
      </c>
      <c r="H14" s="128"/>
      <c r="I14" s="125" t="s">
        <v>233</v>
      </c>
      <c r="J14" s="134" t="s">
        <v>239</v>
      </c>
      <c r="K14" s="124" t="s">
        <v>235</v>
      </c>
      <c r="L14" s="124" t="s">
        <v>236</v>
      </c>
      <c r="M14" s="125" t="s">
        <v>232</v>
      </c>
      <c r="N14" s="126">
        <v>0</v>
      </c>
    </row>
    <row r="15" s="3" customFormat="1" ht="13" spans="1:14">
      <c r="A15" s="124">
        <v>114844</v>
      </c>
      <c r="B15" s="125" t="s">
        <v>264</v>
      </c>
      <c r="C15" s="126">
        <v>11326</v>
      </c>
      <c r="D15" s="125" t="s">
        <v>265</v>
      </c>
      <c r="E15" s="122" t="s">
        <v>238</v>
      </c>
      <c r="F15" s="127" t="s">
        <v>232</v>
      </c>
      <c r="G15" s="128">
        <v>-50</v>
      </c>
      <c r="H15" s="128"/>
      <c r="I15" s="125" t="s">
        <v>233</v>
      </c>
      <c r="J15" s="134" t="s">
        <v>266</v>
      </c>
      <c r="K15" s="124" t="s">
        <v>235</v>
      </c>
      <c r="L15" s="124" t="s">
        <v>236</v>
      </c>
      <c r="M15" s="125" t="s">
        <v>232</v>
      </c>
      <c r="N15" s="126">
        <v>0</v>
      </c>
    </row>
    <row r="16" s="119" customFormat="1" ht="13" spans="1:14">
      <c r="A16" s="129">
        <v>106569</v>
      </c>
      <c r="B16" s="130" t="s">
        <v>68</v>
      </c>
      <c r="C16" s="131">
        <v>14362</v>
      </c>
      <c r="D16" s="130" t="s">
        <v>267</v>
      </c>
      <c r="E16" s="132" t="s">
        <v>241</v>
      </c>
      <c r="F16" s="128" t="s">
        <v>232</v>
      </c>
      <c r="G16" s="128">
        <v>-25</v>
      </c>
      <c r="H16" s="128" t="s">
        <v>242</v>
      </c>
      <c r="I16" s="130" t="s">
        <v>233</v>
      </c>
      <c r="J16" s="135" t="s">
        <v>243</v>
      </c>
      <c r="K16" s="129" t="s">
        <v>235</v>
      </c>
      <c r="L16" s="129" t="s">
        <v>236</v>
      </c>
      <c r="M16" s="130" t="s">
        <v>232</v>
      </c>
      <c r="N16" s="131">
        <v>0</v>
      </c>
    </row>
    <row r="17" s="3" customFormat="1" ht="13" spans="1:14">
      <c r="A17" s="124">
        <v>515</v>
      </c>
      <c r="B17" s="125" t="s">
        <v>268</v>
      </c>
      <c r="C17" s="126">
        <v>14759</v>
      </c>
      <c r="D17" s="125" t="s">
        <v>269</v>
      </c>
      <c r="E17" s="122" t="s">
        <v>270</v>
      </c>
      <c r="F17" s="127" t="s">
        <v>232</v>
      </c>
      <c r="G17" s="128">
        <v>-50</v>
      </c>
      <c r="H17" s="128"/>
      <c r="I17" s="125" t="s">
        <v>233</v>
      </c>
      <c r="J17" s="134" t="s">
        <v>271</v>
      </c>
      <c r="K17" s="124" t="s">
        <v>235</v>
      </c>
      <c r="L17" s="124" t="s">
        <v>236</v>
      </c>
      <c r="M17" s="125" t="s">
        <v>232</v>
      </c>
      <c r="N17" s="126">
        <v>0</v>
      </c>
    </row>
    <row r="18" s="3" customFormat="1" ht="13" spans="1:14">
      <c r="A18" s="124">
        <v>707</v>
      </c>
      <c r="B18" s="125" t="s">
        <v>272</v>
      </c>
      <c r="C18" s="126">
        <v>13578</v>
      </c>
      <c r="D18" s="125" t="s">
        <v>273</v>
      </c>
      <c r="E18" s="122" t="s">
        <v>231</v>
      </c>
      <c r="F18" s="127" t="s">
        <v>232</v>
      </c>
      <c r="G18" s="128">
        <v>-50</v>
      </c>
      <c r="H18" s="128"/>
      <c r="I18" s="125" t="s">
        <v>233</v>
      </c>
      <c r="J18" s="134" t="s">
        <v>251</v>
      </c>
      <c r="K18" s="124" t="s">
        <v>235</v>
      </c>
      <c r="L18" s="124" t="s">
        <v>236</v>
      </c>
      <c r="M18" s="125" t="s">
        <v>232</v>
      </c>
      <c r="N18" s="126">
        <v>0</v>
      </c>
    </row>
    <row r="19" s="119" customFormat="1" ht="13" spans="1:14">
      <c r="A19" s="129">
        <v>750</v>
      </c>
      <c r="B19" s="130" t="s">
        <v>274</v>
      </c>
      <c r="C19" s="131">
        <v>14484</v>
      </c>
      <c r="D19" s="130" t="s">
        <v>275</v>
      </c>
      <c r="E19" s="132" t="s">
        <v>241</v>
      </c>
      <c r="F19" s="128" t="s">
        <v>232</v>
      </c>
      <c r="G19" s="128">
        <v>-25</v>
      </c>
      <c r="H19" s="128" t="s">
        <v>242</v>
      </c>
      <c r="I19" s="130" t="s">
        <v>233</v>
      </c>
      <c r="J19" s="135" t="s">
        <v>276</v>
      </c>
      <c r="K19" s="129" t="s">
        <v>235</v>
      </c>
      <c r="L19" s="129" t="s">
        <v>236</v>
      </c>
      <c r="M19" s="130" t="s">
        <v>232</v>
      </c>
      <c r="N19" s="131">
        <v>0</v>
      </c>
    </row>
    <row r="20" s="3" customFormat="1" ht="13" spans="1:14">
      <c r="A20" s="124">
        <v>744</v>
      </c>
      <c r="B20" s="124" t="s">
        <v>277</v>
      </c>
      <c r="C20" s="126">
        <v>5519</v>
      </c>
      <c r="D20" s="125" t="s">
        <v>278</v>
      </c>
      <c r="E20" s="122" t="s">
        <v>238</v>
      </c>
      <c r="F20" s="127" t="s">
        <v>232</v>
      </c>
      <c r="G20" s="128">
        <v>-50</v>
      </c>
      <c r="H20" s="128"/>
      <c r="I20" s="125" t="s">
        <v>233</v>
      </c>
      <c r="J20" s="134" t="s">
        <v>271</v>
      </c>
      <c r="K20" s="124" t="s">
        <v>235</v>
      </c>
      <c r="L20" s="124" t="s">
        <v>236</v>
      </c>
      <c r="M20" s="125" t="s">
        <v>232</v>
      </c>
      <c r="N20" s="126">
        <v>0</v>
      </c>
    </row>
    <row r="21" s="119" customFormat="1" ht="13" spans="1:14">
      <c r="A21" s="129">
        <v>582</v>
      </c>
      <c r="B21" s="130" t="s">
        <v>279</v>
      </c>
      <c r="C21" s="131">
        <v>14418</v>
      </c>
      <c r="D21" s="130" t="s">
        <v>280</v>
      </c>
      <c r="E21" s="132" t="s">
        <v>241</v>
      </c>
      <c r="F21" s="128" t="s">
        <v>232</v>
      </c>
      <c r="G21" s="128">
        <v>-25</v>
      </c>
      <c r="H21" s="128" t="s">
        <v>242</v>
      </c>
      <c r="I21" s="130" t="s">
        <v>233</v>
      </c>
      <c r="J21" s="135" t="s">
        <v>281</v>
      </c>
      <c r="K21" s="129" t="s">
        <v>235</v>
      </c>
      <c r="L21" s="129" t="s">
        <v>236</v>
      </c>
      <c r="M21" s="130" t="s">
        <v>232</v>
      </c>
      <c r="N21" s="131">
        <v>0</v>
      </c>
    </row>
    <row r="22" s="3" customFormat="1" ht="13" spans="1:14">
      <c r="A22" s="124">
        <v>359</v>
      </c>
      <c r="B22" s="125" t="s">
        <v>282</v>
      </c>
      <c r="C22" s="126">
        <v>13151</v>
      </c>
      <c r="D22" s="125" t="s">
        <v>283</v>
      </c>
      <c r="E22" s="122" t="s">
        <v>231</v>
      </c>
      <c r="F22" s="127" t="s">
        <v>232</v>
      </c>
      <c r="G22" s="128">
        <v>-50</v>
      </c>
      <c r="H22" s="128"/>
      <c r="I22" s="125" t="s">
        <v>233</v>
      </c>
      <c r="J22" s="134" t="s">
        <v>239</v>
      </c>
      <c r="K22" s="124" t="s">
        <v>235</v>
      </c>
      <c r="L22" s="124" t="s">
        <v>236</v>
      </c>
      <c r="M22" s="125" t="s">
        <v>232</v>
      </c>
      <c r="N22" s="126">
        <v>0</v>
      </c>
    </row>
    <row r="23" s="3" customFormat="1" ht="13" spans="1:14">
      <c r="A23" s="124">
        <v>513</v>
      </c>
      <c r="B23" s="124" t="s">
        <v>284</v>
      </c>
      <c r="C23" s="126">
        <v>14376</v>
      </c>
      <c r="D23" s="125" t="s">
        <v>285</v>
      </c>
      <c r="E23" s="122" t="s">
        <v>241</v>
      </c>
      <c r="F23" s="127" t="s">
        <v>232</v>
      </c>
      <c r="G23" s="128">
        <v>-25</v>
      </c>
      <c r="H23" s="128" t="s">
        <v>242</v>
      </c>
      <c r="I23" s="125" t="s">
        <v>233</v>
      </c>
      <c r="J23" s="134" t="s">
        <v>239</v>
      </c>
      <c r="K23" s="124" t="s">
        <v>235</v>
      </c>
      <c r="L23" s="124" t="s">
        <v>236</v>
      </c>
      <c r="M23" s="125" t="s">
        <v>232</v>
      </c>
      <c r="N23" s="126">
        <v>0</v>
      </c>
    </row>
    <row r="24" s="3" customFormat="1" ht="13" spans="1:14">
      <c r="A24" s="124">
        <v>103199</v>
      </c>
      <c r="B24" s="125" t="s">
        <v>142</v>
      </c>
      <c r="C24" s="126">
        <v>14527</v>
      </c>
      <c r="D24" s="125" t="s">
        <v>286</v>
      </c>
      <c r="E24" s="122" t="s">
        <v>231</v>
      </c>
      <c r="F24" s="126">
        <v>90</v>
      </c>
      <c r="G24" s="131">
        <v>-5</v>
      </c>
      <c r="H24" s="131"/>
      <c r="I24" s="125" t="s">
        <v>233</v>
      </c>
      <c r="J24" s="134" t="s">
        <v>239</v>
      </c>
      <c r="K24" s="124" t="s">
        <v>287</v>
      </c>
      <c r="L24" s="124" t="s">
        <v>288</v>
      </c>
      <c r="M24" s="125" t="s">
        <v>289</v>
      </c>
      <c r="N24" s="126">
        <v>1</v>
      </c>
    </row>
    <row r="25" s="3" customFormat="1" ht="13" spans="1:14">
      <c r="A25" s="124">
        <v>339</v>
      </c>
      <c r="B25" s="124" t="s">
        <v>290</v>
      </c>
      <c r="C25" s="126">
        <v>6456</v>
      </c>
      <c r="D25" s="125" t="s">
        <v>291</v>
      </c>
      <c r="E25" s="122" t="s">
        <v>238</v>
      </c>
      <c r="F25" s="126">
        <v>90</v>
      </c>
      <c r="G25" s="131">
        <v>-5</v>
      </c>
      <c r="H25" s="131"/>
      <c r="I25" s="125" t="s">
        <v>233</v>
      </c>
      <c r="J25" s="134" t="s">
        <v>239</v>
      </c>
      <c r="K25" s="124" t="s">
        <v>292</v>
      </c>
      <c r="L25" s="124" t="s">
        <v>293</v>
      </c>
      <c r="M25" s="125" t="s">
        <v>289</v>
      </c>
      <c r="N25" s="126">
        <v>1</v>
      </c>
    </row>
    <row r="26" s="3" customFormat="1" ht="13" spans="1:14">
      <c r="A26" s="124">
        <v>716</v>
      </c>
      <c r="B26" s="125" t="s">
        <v>294</v>
      </c>
      <c r="C26" s="126">
        <v>14338</v>
      </c>
      <c r="D26" s="125" t="s">
        <v>295</v>
      </c>
      <c r="E26" s="122" t="s">
        <v>231</v>
      </c>
      <c r="F26" s="126">
        <v>90</v>
      </c>
      <c r="G26" s="131">
        <v>-5</v>
      </c>
      <c r="H26" s="131"/>
      <c r="I26" s="125" t="s">
        <v>233</v>
      </c>
      <c r="J26" s="134" t="s">
        <v>296</v>
      </c>
      <c r="K26" s="124" t="s">
        <v>297</v>
      </c>
      <c r="L26" s="124" t="s">
        <v>298</v>
      </c>
      <c r="M26" s="125" t="s">
        <v>289</v>
      </c>
      <c r="N26" s="126">
        <v>1</v>
      </c>
    </row>
    <row r="27" s="3" customFormat="1" ht="13" spans="1:14">
      <c r="A27" s="124">
        <v>732</v>
      </c>
      <c r="B27" s="125" t="s">
        <v>299</v>
      </c>
      <c r="C27" s="126">
        <v>9138</v>
      </c>
      <c r="D27" s="125" t="s">
        <v>300</v>
      </c>
      <c r="E27" s="122" t="s">
        <v>238</v>
      </c>
      <c r="F27" s="126">
        <v>90</v>
      </c>
      <c r="G27" s="131">
        <v>-5</v>
      </c>
      <c r="H27" s="131"/>
      <c r="I27" s="125" t="s">
        <v>233</v>
      </c>
      <c r="J27" s="134" t="s">
        <v>296</v>
      </c>
      <c r="K27" s="124" t="s">
        <v>301</v>
      </c>
      <c r="L27" s="124" t="s">
        <v>302</v>
      </c>
      <c r="M27" s="125" t="s">
        <v>289</v>
      </c>
      <c r="N27" s="126">
        <v>1</v>
      </c>
    </row>
    <row r="28" s="3" customFormat="1" ht="13" spans="1:14">
      <c r="A28" s="124">
        <v>746</v>
      </c>
      <c r="B28" s="124" t="s">
        <v>303</v>
      </c>
      <c r="C28" s="126">
        <v>4028</v>
      </c>
      <c r="D28" s="125" t="s">
        <v>304</v>
      </c>
      <c r="E28" s="122" t="s">
        <v>238</v>
      </c>
      <c r="F28" s="126">
        <v>90</v>
      </c>
      <c r="G28" s="131">
        <v>-5</v>
      </c>
      <c r="H28" s="131"/>
      <c r="I28" s="125" t="s">
        <v>233</v>
      </c>
      <c r="J28" s="134" t="s">
        <v>305</v>
      </c>
      <c r="K28" s="124" t="s">
        <v>306</v>
      </c>
      <c r="L28" s="124" t="s">
        <v>307</v>
      </c>
      <c r="M28" s="125" t="s">
        <v>289</v>
      </c>
      <c r="N28" s="126">
        <v>1</v>
      </c>
    </row>
    <row r="29" s="3" customFormat="1" ht="13" spans="1:14">
      <c r="A29" s="124">
        <v>308</v>
      </c>
      <c r="B29" s="124" t="s">
        <v>308</v>
      </c>
      <c r="C29" s="126">
        <v>12937</v>
      </c>
      <c r="D29" s="125" t="s">
        <v>309</v>
      </c>
      <c r="E29" s="122" t="s">
        <v>231</v>
      </c>
      <c r="F29" s="126">
        <v>90</v>
      </c>
      <c r="G29" s="131">
        <v>-5</v>
      </c>
      <c r="H29" s="131"/>
      <c r="I29" s="125" t="s">
        <v>233</v>
      </c>
      <c r="J29" s="134" t="s">
        <v>266</v>
      </c>
      <c r="K29" s="124" t="s">
        <v>310</v>
      </c>
      <c r="L29" s="124" t="s">
        <v>311</v>
      </c>
      <c r="M29" s="125" t="s">
        <v>289</v>
      </c>
      <c r="N29" s="126">
        <v>1</v>
      </c>
    </row>
    <row r="30" s="3" customFormat="1" ht="13" spans="1:14">
      <c r="A30" s="124">
        <v>545</v>
      </c>
      <c r="B30" s="125" t="s">
        <v>116</v>
      </c>
      <c r="C30" s="126">
        <v>12669</v>
      </c>
      <c r="D30" s="125" t="s">
        <v>312</v>
      </c>
      <c r="E30" s="122" t="s">
        <v>231</v>
      </c>
      <c r="F30" s="126">
        <v>90</v>
      </c>
      <c r="G30" s="131">
        <v>-5</v>
      </c>
      <c r="H30" s="131"/>
      <c r="I30" s="125" t="s">
        <v>233</v>
      </c>
      <c r="J30" s="134" t="s">
        <v>251</v>
      </c>
      <c r="K30" s="124" t="s">
        <v>313</v>
      </c>
      <c r="L30" s="124" t="s">
        <v>314</v>
      </c>
      <c r="M30" s="125" t="s">
        <v>289</v>
      </c>
      <c r="N30" s="126">
        <v>1</v>
      </c>
    </row>
    <row r="31" s="3" customFormat="1" ht="13" spans="1:14">
      <c r="A31" s="124">
        <v>118074</v>
      </c>
      <c r="B31" s="125" t="s">
        <v>315</v>
      </c>
      <c r="C31" s="126">
        <v>13144</v>
      </c>
      <c r="D31" s="125" t="s">
        <v>316</v>
      </c>
      <c r="E31" s="122" t="s">
        <v>231</v>
      </c>
      <c r="F31" s="126">
        <v>90</v>
      </c>
      <c r="G31" s="131">
        <v>-5</v>
      </c>
      <c r="H31" s="131"/>
      <c r="I31" s="125" t="s">
        <v>233</v>
      </c>
      <c r="J31" s="134" t="s">
        <v>251</v>
      </c>
      <c r="K31" s="124" t="s">
        <v>317</v>
      </c>
      <c r="L31" s="124" t="s">
        <v>318</v>
      </c>
      <c r="M31" s="125" t="s">
        <v>289</v>
      </c>
      <c r="N31" s="126">
        <v>1</v>
      </c>
    </row>
    <row r="32" s="3" customFormat="1" ht="13" spans="1:14">
      <c r="A32" s="124">
        <v>113008</v>
      </c>
      <c r="B32" s="125" t="s">
        <v>319</v>
      </c>
      <c r="C32" s="126">
        <v>12446</v>
      </c>
      <c r="D32" s="125" t="s">
        <v>320</v>
      </c>
      <c r="E32" s="122" t="s">
        <v>231</v>
      </c>
      <c r="F32" s="124">
        <v>90</v>
      </c>
      <c r="G32" s="131">
        <v>-5</v>
      </c>
      <c r="H32" s="131"/>
      <c r="I32" s="125" t="s">
        <v>233</v>
      </c>
      <c r="J32" s="134" t="s">
        <v>321</v>
      </c>
      <c r="K32" s="124" t="s">
        <v>235</v>
      </c>
      <c r="L32" s="124" t="s">
        <v>236</v>
      </c>
      <c r="M32" s="125" t="s">
        <v>232</v>
      </c>
      <c r="N32" s="126">
        <v>0</v>
      </c>
    </row>
    <row r="33" s="3" customFormat="1" ht="13" spans="1:14">
      <c r="A33" s="124">
        <v>750</v>
      </c>
      <c r="B33" s="125" t="s">
        <v>274</v>
      </c>
      <c r="C33" s="126">
        <v>14413</v>
      </c>
      <c r="D33" s="125" t="s">
        <v>322</v>
      </c>
      <c r="E33" s="122" t="s">
        <v>241</v>
      </c>
      <c r="F33" s="126">
        <v>85</v>
      </c>
      <c r="G33" s="131">
        <v>-10</v>
      </c>
      <c r="H33" s="128">
        <f>G33/2</f>
        <v>-5</v>
      </c>
      <c r="I33" s="125" t="s">
        <v>233</v>
      </c>
      <c r="J33" s="134" t="s">
        <v>323</v>
      </c>
      <c r="K33" s="124" t="s">
        <v>324</v>
      </c>
      <c r="L33" s="124" t="s">
        <v>325</v>
      </c>
      <c r="M33" s="125" t="s">
        <v>289</v>
      </c>
      <c r="N33" s="126">
        <v>1</v>
      </c>
    </row>
    <row r="34" s="3" customFormat="1" ht="13" spans="1:14">
      <c r="A34" s="124">
        <v>598</v>
      </c>
      <c r="B34" s="125" t="s">
        <v>326</v>
      </c>
      <c r="C34" s="126">
        <v>11178</v>
      </c>
      <c r="D34" s="125" t="s">
        <v>327</v>
      </c>
      <c r="E34" s="122" t="s">
        <v>238</v>
      </c>
      <c r="F34" s="126">
        <v>85</v>
      </c>
      <c r="G34" s="131">
        <v>-10</v>
      </c>
      <c r="H34" s="131"/>
      <c r="I34" s="125" t="s">
        <v>233</v>
      </c>
      <c r="J34" s="134" t="s">
        <v>251</v>
      </c>
      <c r="K34" s="124" t="s">
        <v>328</v>
      </c>
      <c r="L34" s="124" t="s">
        <v>329</v>
      </c>
      <c r="M34" s="125" t="s">
        <v>289</v>
      </c>
      <c r="N34" s="126">
        <v>1</v>
      </c>
    </row>
    <row r="35" s="3" customFormat="1" ht="13" spans="1:14">
      <c r="A35" s="124">
        <v>105910</v>
      </c>
      <c r="B35" s="125" t="s">
        <v>88</v>
      </c>
      <c r="C35" s="126">
        <v>14312</v>
      </c>
      <c r="D35" s="125" t="s">
        <v>330</v>
      </c>
      <c r="E35" s="122" t="s">
        <v>241</v>
      </c>
      <c r="F35" s="126">
        <v>85</v>
      </c>
      <c r="G35" s="131">
        <v>-10</v>
      </c>
      <c r="H35" s="128">
        <f>G35/2</f>
        <v>-5</v>
      </c>
      <c r="I35" s="125" t="s">
        <v>233</v>
      </c>
      <c r="J35" s="134" t="s">
        <v>323</v>
      </c>
      <c r="K35" s="124" t="s">
        <v>331</v>
      </c>
      <c r="L35" s="124" t="s">
        <v>332</v>
      </c>
      <c r="M35" s="125" t="s">
        <v>289</v>
      </c>
      <c r="N35" s="126">
        <v>1</v>
      </c>
    </row>
    <row r="36" s="3" customFormat="1" ht="13" spans="1:14">
      <c r="A36" s="124">
        <v>712</v>
      </c>
      <c r="B36" s="125" t="s">
        <v>333</v>
      </c>
      <c r="C36" s="126">
        <v>14440</v>
      </c>
      <c r="D36" s="125" t="s">
        <v>334</v>
      </c>
      <c r="E36" s="122" t="s">
        <v>241</v>
      </c>
      <c r="F36" s="126">
        <v>85</v>
      </c>
      <c r="G36" s="131">
        <v>-10</v>
      </c>
      <c r="H36" s="128">
        <f>G36/2</f>
        <v>-5</v>
      </c>
      <c r="I36" s="125" t="s">
        <v>233</v>
      </c>
      <c r="J36" s="134" t="s">
        <v>323</v>
      </c>
      <c r="K36" s="124" t="s">
        <v>335</v>
      </c>
      <c r="L36" s="124" t="s">
        <v>336</v>
      </c>
      <c r="M36" s="125" t="s">
        <v>289</v>
      </c>
      <c r="N36" s="126">
        <v>1</v>
      </c>
    </row>
    <row r="37" s="3" customFormat="1" ht="13" spans="1:14">
      <c r="A37" s="124">
        <v>387</v>
      </c>
      <c r="B37" s="124" t="s">
        <v>337</v>
      </c>
      <c r="C37" s="126">
        <v>13293</v>
      </c>
      <c r="D37" s="125" t="s">
        <v>338</v>
      </c>
      <c r="E37" s="122" t="s">
        <v>231</v>
      </c>
      <c r="F37" s="126">
        <v>85</v>
      </c>
      <c r="G37" s="131">
        <v>-10</v>
      </c>
      <c r="H37" s="131"/>
      <c r="I37" s="125" t="s">
        <v>233</v>
      </c>
      <c r="J37" s="134" t="s">
        <v>251</v>
      </c>
      <c r="K37" s="124" t="s">
        <v>339</v>
      </c>
      <c r="L37" s="124" t="s">
        <v>340</v>
      </c>
      <c r="M37" s="125" t="s">
        <v>289</v>
      </c>
      <c r="N37" s="126">
        <v>1</v>
      </c>
    </row>
    <row r="38" s="3" customFormat="1" ht="13" spans="1:14">
      <c r="A38" s="124">
        <v>744</v>
      </c>
      <c r="B38" s="124" t="s">
        <v>277</v>
      </c>
      <c r="C38" s="126">
        <v>11333</v>
      </c>
      <c r="D38" s="125" t="s">
        <v>341</v>
      </c>
      <c r="E38" s="122" t="s">
        <v>231</v>
      </c>
      <c r="F38" s="126">
        <v>85</v>
      </c>
      <c r="G38" s="131">
        <v>-10</v>
      </c>
      <c r="H38" s="131"/>
      <c r="I38" s="125" t="s">
        <v>233</v>
      </c>
      <c r="J38" s="134" t="s">
        <v>271</v>
      </c>
      <c r="K38" s="124" t="s">
        <v>342</v>
      </c>
      <c r="L38" s="124" t="s">
        <v>343</v>
      </c>
      <c r="M38" s="125" t="s">
        <v>289</v>
      </c>
      <c r="N38" s="126">
        <v>1</v>
      </c>
    </row>
    <row r="39" s="3" customFormat="1" ht="13" spans="1:14">
      <c r="A39" s="124">
        <v>103639</v>
      </c>
      <c r="B39" s="125" t="s">
        <v>344</v>
      </c>
      <c r="C39" s="126">
        <v>14792</v>
      </c>
      <c r="D39" s="125" t="s">
        <v>345</v>
      </c>
      <c r="E39" s="122" t="s">
        <v>270</v>
      </c>
      <c r="F39" s="126">
        <v>85</v>
      </c>
      <c r="G39" s="131">
        <v>-10</v>
      </c>
      <c r="H39" s="131"/>
      <c r="I39" s="125" t="s">
        <v>233</v>
      </c>
      <c r="J39" s="134" t="s">
        <v>251</v>
      </c>
      <c r="K39" s="124" t="s">
        <v>346</v>
      </c>
      <c r="L39" s="124" t="s">
        <v>347</v>
      </c>
      <c r="M39" s="125" t="s">
        <v>289</v>
      </c>
      <c r="N39" s="126">
        <v>1</v>
      </c>
    </row>
    <row r="40" s="3" customFormat="1" ht="13" spans="1:14">
      <c r="A40" s="124">
        <v>750</v>
      </c>
      <c r="B40" s="125" t="s">
        <v>274</v>
      </c>
      <c r="C40" s="126">
        <v>12977</v>
      </c>
      <c r="D40" s="125" t="s">
        <v>348</v>
      </c>
      <c r="E40" s="122" t="s">
        <v>231</v>
      </c>
      <c r="F40" s="126">
        <v>85</v>
      </c>
      <c r="G40" s="131">
        <v>-10</v>
      </c>
      <c r="H40" s="131"/>
      <c r="I40" s="125" t="s">
        <v>233</v>
      </c>
      <c r="J40" s="134" t="s">
        <v>323</v>
      </c>
      <c r="K40" s="124" t="s">
        <v>349</v>
      </c>
      <c r="L40" s="124" t="s">
        <v>350</v>
      </c>
      <c r="M40" s="125" t="s">
        <v>289</v>
      </c>
      <c r="N40" s="126">
        <v>1</v>
      </c>
    </row>
    <row r="41" s="3" customFormat="1" ht="13" spans="1:14">
      <c r="A41" s="124">
        <v>391</v>
      </c>
      <c r="B41" s="125" t="s">
        <v>351</v>
      </c>
      <c r="C41" s="126">
        <v>14391</v>
      </c>
      <c r="D41" s="125" t="s">
        <v>352</v>
      </c>
      <c r="E41" s="122" t="s">
        <v>241</v>
      </c>
      <c r="F41" s="126">
        <v>85</v>
      </c>
      <c r="G41" s="131">
        <v>-10</v>
      </c>
      <c r="H41" s="128">
        <f>G41/2</f>
        <v>-5</v>
      </c>
      <c r="I41" s="125" t="s">
        <v>233</v>
      </c>
      <c r="J41" s="134" t="s">
        <v>266</v>
      </c>
      <c r="K41" s="124" t="s">
        <v>353</v>
      </c>
      <c r="L41" s="124" t="s">
        <v>354</v>
      </c>
      <c r="M41" s="125" t="s">
        <v>289</v>
      </c>
      <c r="N41" s="126">
        <v>1</v>
      </c>
    </row>
    <row r="42" s="3" customFormat="1" ht="13" spans="1:14">
      <c r="A42" s="124">
        <v>108656</v>
      </c>
      <c r="B42" s="125" t="s">
        <v>355</v>
      </c>
      <c r="C42" s="126">
        <v>8489</v>
      </c>
      <c r="D42" s="125" t="s">
        <v>356</v>
      </c>
      <c r="E42" s="122" t="s">
        <v>238</v>
      </c>
      <c r="F42" s="124">
        <v>85</v>
      </c>
      <c r="G42" s="131">
        <v>-10</v>
      </c>
      <c r="H42" s="131"/>
      <c r="I42" s="125" t="s">
        <v>233</v>
      </c>
      <c r="J42" s="134" t="s">
        <v>357</v>
      </c>
      <c r="K42" s="124" t="s">
        <v>235</v>
      </c>
      <c r="L42" s="124" t="s">
        <v>236</v>
      </c>
      <c r="M42" s="125" t="s">
        <v>232</v>
      </c>
      <c r="N42" s="126">
        <v>0</v>
      </c>
    </row>
    <row r="43" s="3" customFormat="1" ht="13" spans="1:14">
      <c r="A43" s="124">
        <v>513</v>
      </c>
      <c r="B43" s="124" t="s">
        <v>284</v>
      </c>
      <c r="C43" s="126">
        <v>12157</v>
      </c>
      <c r="D43" s="125" t="s">
        <v>358</v>
      </c>
      <c r="E43" s="122" t="s">
        <v>231</v>
      </c>
      <c r="F43" s="126">
        <v>80</v>
      </c>
      <c r="G43" s="131">
        <v>-15</v>
      </c>
      <c r="H43" s="131"/>
      <c r="I43" s="125" t="s">
        <v>233</v>
      </c>
      <c r="J43" s="134" t="s">
        <v>239</v>
      </c>
      <c r="K43" s="124" t="s">
        <v>359</v>
      </c>
      <c r="L43" s="124" t="s">
        <v>293</v>
      </c>
      <c r="M43" s="125" t="s">
        <v>289</v>
      </c>
      <c r="N43" s="126">
        <v>1</v>
      </c>
    </row>
    <row r="44" s="3" customFormat="1" ht="13" spans="1:14">
      <c r="A44" s="124">
        <v>117184</v>
      </c>
      <c r="B44" s="125" t="s">
        <v>247</v>
      </c>
      <c r="C44" s="126">
        <v>8075</v>
      </c>
      <c r="D44" s="125" t="s">
        <v>360</v>
      </c>
      <c r="E44" s="122" t="s">
        <v>231</v>
      </c>
      <c r="F44" s="124">
        <v>80</v>
      </c>
      <c r="G44" s="129">
        <v>-15</v>
      </c>
      <c r="H44" s="129"/>
      <c r="I44" s="125" t="s">
        <v>233</v>
      </c>
      <c r="J44" s="134" t="s">
        <v>271</v>
      </c>
      <c r="K44" s="124" t="s">
        <v>235</v>
      </c>
      <c r="L44" s="124" t="s">
        <v>236</v>
      </c>
      <c r="M44" s="125" t="s">
        <v>232</v>
      </c>
      <c r="N44" s="126">
        <v>0</v>
      </c>
    </row>
    <row r="45" s="3" customFormat="1" ht="13" spans="1:14">
      <c r="A45" s="124">
        <v>106568</v>
      </c>
      <c r="B45" s="125" t="s">
        <v>361</v>
      </c>
      <c r="C45" s="126">
        <v>14062</v>
      </c>
      <c r="D45" s="125" t="s">
        <v>362</v>
      </c>
      <c r="E45" s="122" t="s">
        <v>231</v>
      </c>
      <c r="F45" s="126">
        <v>75</v>
      </c>
      <c r="G45" s="131">
        <v>-20</v>
      </c>
      <c r="H45" s="131"/>
      <c r="I45" s="125" t="s">
        <v>233</v>
      </c>
      <c r="J45" s="134" t="s">
        <v>251</v>
      </c>
      <c r="K45" s="124" t="s">
        <v>363</v>
      </c>
      <c r="L45" s="124" t="s">
        <v>364</v>
      </c>
      <c r="M45" s="125" t="s">
        <v>289</v>
      </c>
      <c r="N45" s="126">
        <v>1</v>
      </c>
    </row>
    <row r="46" s="3" customFormat="1" ht="13" spans="1:14">
      <c r="A46" s="124">
        <v>341</v>
      </c>
      <c r="B46" s="125" t="s">
        <v>365</v>
      </c>
      <c r="C46" s="126">
        <v>11372</v>
      </c>
      <c r="D46" s="125" t="s">
        <v>366</v>
      </c>
      <c r="E46" s="122" t="s">
        <v>231</v>
      </c>
      <c r="F46" s="124">
        <v>75</v>
      </c>
      <c r="G46" s="129">
        <v>-20</v>
      </c>
      <c r="H46" s="129"/>
      <c r="I46" s="125" t="s">
        <v>233</v>
      </c>
      <c r="J46" s="134" t="s">
        <v>305</v>
      </c>
      <c r="K46" s="124" t="s">
        <v>235</v>
      </c>
      <c r="L46" s="124" t="s">
        <v>236</v>
      </c>
      <c r="M46" s="125" t="s">
        <v>232</v>
      </c>
      <c r="N46" s="126">
        <v>0</v>
      </c>
    </row>
    <row r="47" s="3" customFormat="1" ht="13" spans="1:14">
      <c r="A47" s="124">
        <v>744</v>
      </c>
      <c r="B47" s="124" t="s">
        <v>277</v>
      </c>
      <c r="C47" s="126">
        <v>14481</v>
      </c>
      <c r="D47" s="125" t="s">
        <v>367</v>
      </c>
      <c r="E47" s="122" t="s">
        <v>241</v>
      </c>
      <c r="F47" s="126">
        <v>70</v>
      </c>
      <c r="G47" s="131">
        <v>-12.5</v>
      </c>
      <c r="H47" s="128" t="s">
        <v>242</v>
      </c>
      <c r="I47" s="125" t="s">
        <v>233</v>
      </c>
      <c r="J47" s="134" t="s">
        <v>271</v>
      </c>
      <c r="K47" s="124" t="s">
        <v>368</v>
      </c>
      <c r="L47" s="124" t="s">
        <v>369</v>
      </c>
      <c r="M47" s="125" t="s">
        <v>289</v>
      </c>
      <c r="N47" s="126">
        <v>1</v>
      </c>
    </row>
    <row r="48" s="3" customFormat="1" ht="13" spans="1:14">
      <c r="A48" s="124">
        <v>737</v>
      </c>
      <c r="B48" s="125" t="s">
        <v>370</v>
      </c>
      <c r="C48" s="126">
        <v>14427</v>
      </c>
      <c r="D48" s="125" t="s">
        <v>371</v>
      </c>
      <c r="E48" s="122" t="s">
        <v>241</v>
      </c>
      <c r="F48" s="126">
        <v>70</v>
      </c>
      <c r="G48" s="131">
        <v>-12.5</v>
      </c>
      <c r="H48" s="128" t="s">
        <v>242</v>
      </c>
      <c r="I48" s="125" t="s">
        <v>233</v>
      </c>
      <c r="J48" s="134" t="s">
        <v>323</v>
      </c>
      <c r="K48" s="124" t="s">
        <v>372</v>
      </c>
      <c r="L48" s="124" t="s">
        <v>373</v>
      </c>
      <c r="M48" s="125" t="s">
        <v>289</v>
      </c>
      <c r="N48" s="126">
        <v>1</v>
      </c>
    </row>
    <row r="49" s="3" customFormat="1" ht="13" spans="1:14">
      <c r="A49" s="124">
        <v>114622</v>
      </c>
      <c r="B49" s="125" t="s">
        <v>374</v>
      </c>
      <c r="C49" s="126">
        <v>14432</v>
      </c>
      <c r="D49" s="125" t="s">
        <v>375</v>
      </c>
      <c r="E49" s="122" t="s">
        <v>241</v>
      </c>
      <c r="F49" s="124">
        <v>70</v>
      </c>
      <c r="G49" s="131">
        <v>-12.5</v>
      </c>
      <c r="H49" s="128" t="s">
        <v>242</v>
      </c>
      <c r="I49" s="125" t="s">
        <v>233</v>
      </c>
      <c r="J49" s="134" t="s">
        <v>271</v>
      </c>
      <c r="K49" s="124" t="s">
        <v>235</v>
      </c>
      <c r="L49" s="124" t="s">
        <v>236</v>
      </c>
      <c r="M49" s="125" t="s">
        <v>232</v>
      </c>
      <c r="N49" s="126">
        <v>0</v>
      </c>
    </row>
    <row r="50" s="3" customFormat="1" ht="13" spans="1:14">
      <c r="A50" s="124">
        <v>585</v>
      </c>
      <c r="B50" s="124" t="s">
        <v>376</v>
      </c>
      <c r="C50" s="126">
        <v>14384</v>
      </c>
      <c r="D50" s="125" t="s">
        <v>377</v>
      </c>
      <c r="E50" s="122" t="s">
        <v>241</v>
      </c>
      <c r="F50" s="124">
        <v>70</v>
      </c>
      <c r="G50" s="131">
        <v>-12.5</v>
      </c>
      <c r="H50" s="128" t="s">
        <v>242</v>
      </c>
      <c r="I50" s="125" t="s">
        <v>233</v>
      </c>
      <c r="J50" s="134" t="s">
        <v>239</v>
      </c>
      <c r="K50" s="124" t="s">
        <v>235</v>
      </c>
      <c r="L50" s="124" t="s">
        <v>236</v>
      </c>
      <c r="M50" s="125" t="s">
        <v>232</v>
      </c>
      <c r="N50" s="126">
        <v>0</v>
      </c>
    </row>
    <row r="51" s="3" customFormat="1" ht="13" spans="1:14">
      <c r="A51" s="124">
        <v>737</v>
      </c>
      <c r="B51" s="125" t="s">
        <v>370</v>
      </c>
      <c r="C51" s="126">
        <v>12539</v>
      </c>
      <c r="D51" s="125" t="s">
        <v>378</v>
      </c>
      <c r="E51" s="122" t="s">
        <v>231</v>
      </c>
      <c r="F51" s="126">
        <v>65</v>
      </c>
      <c r="G51" s="131">
        <v>-30</v>
      </c>
      <c r="H51" s="131"/>
      <c r="I51" s="125" t="s">
        <v>233</v>
      </c>
      <c r="J51" s="134" t="s">
        <v>323</v>
      </c>
      <c r="K51" s="124" t="s">
        <v>379</v>
      </c>
      <c r="L51" s="124" t="s">
        <v>380</v>
      </c>
      <c r="M51" s="125" t="s">
        <v>289</v>
      </c>
      <c r="N51" s="126">
        <v>1</v>
      </c>
    </row>
    <row r="52" s="3" customFormat="1" ht="13" spans="1:14">
      <c r="A52" s="124">
        <v>113299</v>
      </c>
      <c r="B52" s="125" t="s">
        <v>175</v>
      </c>
      <c r="C52" s="126">
        <v>11620</v>
      </c>
      <c r="D52" s="125" t="s">
        <v>381</v>
      </c>
      <c r="E52" s="122" t="s">
        <v>238</v>
      </c>
      <c r="F52" s="126">
        <v>65</v>
      </c>
      <c r="G52" s="131">
        <v>-30</v>
      </c>
      <c r="H52" s="131"/>
      <c r="I52" s="125" t="s">
        <v>233</v>
      </c>
      <c r="J52" s="134" t="s">
        <v>234</v>
      </c>
      <c r="K52" s="124" t="s">
        <v>382</v>
      </c>
      <c r="L52" s="124" t="s">
        <v>383</v>
      </c>
      <c r="M52" s="125" t="s">
        <v>289</v>
      </c>
      <c r="N52" s="126">
        <v>1</v>
      </c>
    </row>
    <row r="53" s="3" customFormat="1" ht="13" spans="1:14">
      <c r="A53" s="124">
        <v>744</v>
      </c>
      <c r="B53" s="124" t="s">
        <v>277</v>
      </c>
      <c r="C53" s="126">
        <v>14474</v>
      </c>
      <c r="D53" s="125" t="s">
        <v>384</v>
      </c>
      <c r="E53" s="122" t="s">
        <v>241</v>
      </c>
      <c r="F53" s="126">
        <v>65</v>
      </c>
      <c r="G53" s="131">
        <v>-15</v>
      </c>
      <c r="H53" s="128" t="s">
        <v>242</v>
      </c>
      <c r="I53" s="125" t="s">
        <v>233</v>
      </c>
      <c r="J53" s="134" t="s">
        <v>271</v>
      </c>
      <c r="K53" s="124" t="s">
        <v>385</v>
      </c>
      <c r="L53" s="124" t="s">
        <v>386</v>
      </c>
      <c r="M53" s="125" t="s">
        <v>289</v>
      </c>
      <c r="N53" s="126">
        <v>1</v>
      </c>
    </row>
    <row r="54" s="3" customFormat="1" ht="13" spans="1:14">
      <c r="A54" s="124">
        <v>114844</v>
      </c>
      <c r="B54" s="125" t="s">
        <v>264</v>
      </c>
      <c r="C54" s="126">
        <v>13061</v>
      </c>
      <c r="D54" s="125" t="s">
        <v>387</v>
      </c>
      <c r="E54" s="122" t="s">
        <v>231</v>
      </c>
      <c r="F54" s="124">
        <v>65</v>
      </c>
      <c r="G54" s="129">
        <v>-30</v>
      </c>
      <c r="H54" s="129"/>
      <c r="I54" s="125" t="s">
        <v>233</v>
      </c>
      <c r="J54" s="134" t="s">
        <v>266</v>
      </c>
      <c r="K54" s="124" t="s">
        <v>235</v>
      </c>
      <c r="L54" s="124" t="s">
        <v>236</v>
      </c>
      <c r="M54" s="125" t="s">
        <v>232</v>
      </c>
      <c r="N54" s="126">
        <v>0</v>
      </c>
    </row>
    <row r="55" s="3" customFormat="1" ht="13" spans="1:14">
      <c r="A55" s="124">
        <v>52</v>
      </c>
      <c r="B55" s="124" t="s">
        <v>388</v>
      </c>
      <c r="C55" s="126">
        <v>14812</v>
      </c>
      <c r="D55" s="125" t="s">
        <v>389</v>
      </c>
      <c r="E55" s="122" t="s">
        <v>270</v>
      </c>
      <c r="F55" s="126">
        <v>60</v>
      </c>
      <c r="G55" s="131">
        <v>-35</v>
      </c>
      <c r="H55" s="131"/>
      <c r="I55" s="125" t="s">
        <v>233</v>
      </c>
      <c r="J55" s="134" t="s">
        <v>258</v>
      </c>
      <c r="K55" s="124" t="s">
        <v>390</v>
      </c>
      <c r="L55" s="124" t="s">
        <v>391</v>
      </c>
      <c r="M55" s="125" t="s">
        <v>289</v>
      </c>
      <c r="N55" s="126">
        <v>1</v>
      </c>
    </row>
    <row r="56" s="3" customFormat="1" ht="13" spans="1:14">
      <c r="A56" s="124">
        <v>747</v>
      </c>
      <c r="B56" s="125" t="s">
        <v>392</v>
      </c>
      <c r="C56" s="126">
        <v>11964</v>
      </c>
      <c r="D56" s="125" t="s">
        <v>393</v>
      </c>
      <c r="E56" s="122" t="s">
        <v>231</v>
      </c>
      <c r="F56" s="126">
        <v>60</v>
      </c>
      <c r="G56" s="131">
        <v>-35</v>
      </c>
      <c r="H56" s="131"/>
      <c r="I56" s="125" t="s">
        <v>233</v>
      </c>
      <c r="J56" s="134" t="s">
        <v>271</v>
      </c>
      <c r="K56" s="124" t="s">
        <v>394</v>
      </c>
      <c r="L56" s="124" t="s">
        <v>395</v>
      </c>
      <c r="M56" s="125" t="s">
        <v>289</v>
      </c>
      <c r="N56" s="126">
        <v>1</v>
      </c>
    </row>
    <row r="57" s="3" customFormat="1" ht="13" spans="1:14">
      <c r="A57" s="124">
        <v>750</v>
      </c>
      <c r="B57" s="125" t="s">
        <v>274</v>
      </c>
      <c r="C57" s="126">
        <v>14423</v>
      </c>
      <c r="D57" s="125" t="s">
        <v>396</v>
      </c>
      <c r="E57" s="122" t="s">
        <v>241</v>
      </c>
      <c r="F57" s="126">
        <v>55</v>
      </c>
      <c r="G57" s="131">
        <v>-20</v>
      </c>
      <c r="H57" s="128" t="s">
        <v>242</v>
      </c>
      <c r="I57" s="125" t="s">
        <v>233</v>
      </c>
      <c r="J57" s="134" t="s">
        <v>323</v>
      </c>
      <c r="K57" s="124" t="s">
        <v>397</v>
      </c>
      <c r="L57" s="124" t="s">
        <v>398</v>
      </c>
      <c r="M57" s="125" t="s">
        <v>289</v>
      </c>
      <c r="N57" s="126">
        <v>1</v>
      </c>
    </row>
    <row r="58" s="3" customFormat="1" ht="13" spans="1:14">
      <c r="A58" s="124">
        <v>339</v>
      </c>
      <c r="B58" s="124" t="s">
        <v>290</v>
      </c>
      <c r="C58" s="126">
        <v>13205</v>
      </c>
      <c r="D58" s="125" t="s">
        <v>399</v>
      </c>
      <c r="E58" s="122" t="s">
        <v>231</v>
      </c>
      <c r="F58" s="126">
        <v>55</v>
      </c>
      <c r="G58" s="131">
        <v>-40</v>
      </c>
      <c r="H58" s="131"/>
      <c r="I58" s="125" t="s">
        <v>233</v>
      </c>
      <c r="J58" s="134" t="s">
        <v>239</v>
      </c>
      <c r="K58" s="124" t="s">
        <v>400</v>
      </c>
      <c r="L58" s="124" t="s">
        <v>401</v>
      </c>
      <c r="M58" s="125" t="s">
        <v>289</v>
      </c>
      <c r="N58" s="126">
        <v>1</v>
      </c>
    </row>
    <row r="59" s="3" customFormat="1" ht="13" spans="1:14">
      <c r="A59" s="124">
        <v>570</v>
      </c>
      <c r="B59" s="124" t="s">
        <v>402</v>
      </c>
      <c r="C59" s="126">
        <v>13304</v>
      </c>
      <c r="D59" s="125" t="s">
        <v>403</v>
      </c>
      <c r="E59" s="122" t="s">
        <v>270</v>
      </c>
      <c r="F59" s="126">
        <v>55</v>
      </c>
      <c r="G59" s="131">
        <v>-40</v>
      </c>
      <c r="H59" s="131"/>
      <c r="I59" s="125" t="s">
        <v>233</v>
      </c>
      <c r="J59" s="134" t="s">
        <v>239</v>
      </c>
      <c r="K59" s="124" t="s">
        <v>404</v>
      </c>
      <c r="L59" s="124" t="s">
        <v>398</v>
      </c>
      <c r="M59" s="125" t="s">
        <v>289</v>
      </c>
      <c r="N59" s="126">
        <v>1</v>
      </c>
    </row>
    <row r="60" s="3" customFormat="1" ht="13" spans="1:14">
      <c r="A60" s="124">
        <v>116919</v>
      </c>
      <c r="B60" s="125" t="s">
        <v>77</v>
      </c>
      <c r="C60" s="126">
        <v>14282</v>
      </c>
      <c r="D60" s="125" t="s">
        <v>405</v>
      </c>
      <c r="E60" s="122" t="s">
        <v>231</v>
      </c>
      <c r="F60" s="124">
        <v>55</v>
      </c>
      <c r="G60" s="129">
        <v>-40</v>
      </c>
      <c r="H60" s="129"/>
      <c r="I60" s="125" t="s">
        <v>233</v>
      </c>
      <c r="J60" s="134" t="s">
        <v>271</v>
      </c>
      <c r="K60" s="124" t="s">
        <v>235</v>
      </c>
      <c r="L60" s="124" t="s">
        <v>236</v>
      </c>
      <c r="M60" s="125" t="s">
        <v>232</v>
      </c>
      <c r="N60" s="126">
        <v>0</v>
      </c>
    </row>
    <row r="61" s="3" customFormat="1" ht="13" spans="1:14">
      <c r="A61" s="124">
        <v>339</v>
      </c>
      <c r="B61" s="124" t="s">
        <v>290</v>
      </c>
      <c r="C61" s="126">
        <v>14314</v>
      </c>
      <c r="D61" s="125" t="s">
        <v>406</v>
      </c>
      <c r="E61" s="122" t="s">
        <v>241</v>
      </c>
      <c r="F61" s="124">
        <v>50</v>
      </c>
      <c r="G61" s="129">
        <v>-22.5</v>
      </c>
      <c r="H61" s="128" t="s">
        <v>242</v>
      </c>
      <c r="I61" s="125" t="s">
        <v>233</v>
      </c>
      <c r="J61" s="134" t="s">
        <v>239</v>
      </c>
      <c r="K61" s="124" t="s">
        <v>235</v>
      </c>
      <c r="L61" s="124" t="s">
        <v>236</v>
      </c>
      <c r="M61" s="125" t="s">
        <v>232</v>
      </c>
      <c r="N61" s="126">
        <v>0</v>
      </c>
    </row>
    <row r="62" s="3" customFormat="1" ht="13" spans="1:14">
      <c r="A62" s="124">
        <v>744</v>
      </c>
      <c r="B62" s="124" t="s">
        <v>277</v>
      </c>
      <c r="C62" s="126">
        <v>14400</v>
      </c>
      <c r="D62" s="125" t="s">
        <v>407</v>
      </c>
      <c r="E62" s="122" t="s">
        <v>241</v>
      </c>
      <c r="F62" s="126">
        <v>45</v>
      </c>
      <c r="G62" s="131">
        <v>-25</v>
      </c>
      <c r="H62" s="128" t="s">
        <v>242</v>
      </c>
      <c r="I62" s="125" t="s">
        <v>233</v>
      </c>
      <c r="J62" s="134" t="s">
        <v>271</v>
      </c>
      <c r="K62" s="124" t="s">
        <v>408</v>
      </c>
      <c r="L62" s="124" t="s">
        <v>409</v>
      </c>
      <c r="M62" s="125" t="s">
        <v>289</v>
      </c>
      <c r="N62" s="126">
        <v>1</v>
      </c>
    </row>
    <row r="63" s="3" customFormat="1" ht="13" spans="1:14">
      <c r="A63" s="124">
        <v>726</v>
      </c>
      <c r="B63" s="125" t="s">
        <v>410</v>
      </c>
      <c r="C63" s="126">
        <v>14473</v>
      </c>
      <c r="D63" s="125" t="s">
        <v>411</v>
      </c>
      <c r="E63" s="122" t="s">
        <v>241</v>
      </c>
      <c r="F63" s="124">
        <v>45</v>
      </c>
      <c r="G63" s="129">
        <v>-25</v>
      </c>
      <c r="H63" s="128" t="s">
        <v>242</v>
      </c>
      <c r="I63" s="125" t="s">
        <v>233</v>
      </c>
      <c r="J63" s="134" t="s">
        <v>412</v>
      </c>
      <c r="K63" s="124" t="s">
        <v>235</v>
      </c>
      <c r="L63" s="124" t="s">
        <v>236</v>
      </c>
      <c r="M63" s="125" t="s">
        <v>232</v>
      </c>
      <c r="N63" s="126">
        <v>0</v>
      </c>
    </row>
    <row r="64" s="3" customFormat="1" ht="13" spans="1:14">
      <c r="A64" s="124">
        <v>752</v>
      </c>
      <c r="B64" s="125" t="s">
        <v>413</v>
      </c>
      <c r="C64" s="126">
        <v>14415</v>
      </c>
      <c r="D64" s="125" t="s">
        <v>414</v>
      </c>
      <c r="E64" s="122" t="s">
        <v>241</v>
      </c>
      <c r="F64" s="124">
        <v>45</v>
      </c>
      <c r="G64" s="129">
        <v>-25</v>
      </c>
      <c r="H64" s="128" t="s">
        <v>242</v>
      </c>
      <c r="I64" s="125" t="s">
        <v>233</v>
      </c>
      <c r="J64" s="134" t="s">
        <v>239</v>
      </c>
      <c r="K64" s="124" t="s">
        <v>235</v>
      </c>
      <c r="L64" s="124" t="s">
        <v>236</v>
      </c>
      <c r="M64" s="125" t="s">
        <v>232</v>
      </c>
      <c r="N64" s="126">
        <v>0</v>
      </c>
    </row>
    <row r="65" s="3" customFormat="1" ht="13" spans="1:14">
      <c r="A65" s="124">
        <v>113023</v>
      </c>
      <c r="B65" s="125" t="s">
        <v>415</v>
      </c>
      <c r="C65" s="126">
        <v>14310</v>
      </c>
      <c r="D65" s="125" t="s">
        <v>416</v>
      </c>
      <c r="E65" s="122" t="s">
        <v>241</v>
      </c>
      <c r="F65" s="126">
        <v>40</v>
      </c>
      <c r="G65" s="131">
        <v>-25</v>
      </c>
      <c r="H65" s="128" t="s">
        <v>242</v>
      </c>
      <c r="I65" s="125" t="s">
        <v>233</v>
      </c>
      <c r="J65" s="134" t="s">
        <v>234</v>
      </c>
      <c r="K65" s="124" t="s">
        <v>417</v>
      </c>
      <c r="L65" s="124" t="s">
        <v>418</v>
      </c>
      <c r="M65" s="125" t="s">
        <v>289</v>
      </c>
      <c r="N65" s="126">
        <v>1</v>
      </c>
    </row>
    <row r="66" s="3" customFormat="1" ht="13" spans="1:14">
      <c r="A66" s="124">
        <v>377</v>
      </c>
      <c r="B66" s="125" t="s">
        <v>419</v>
      </c>
      <c r="C66" s="126">
        <v>14571</v>
      </c>
      <c r="D66" s="125" t="s">
        <v>420</v>
      </c>
      <c r="E66" s="122" t="s">
        <v>241</v>
      </c>
      <c r="F66" s="126">
        <v>40</v>
      </c>
      <c r="G66" s="131">
        <v>-25</v>
      </c>
      <c r="H66" s="128" t="s">
        <v>242</v>
      </c>
      <c r="I66" s="125" t="s">
        <v>233</v>
      </c>
      <c r="J66" s="134" t="s">
        <v>251</v>
      </c>
      <c r="K66" s="124" t="s">
        <v>421</v>
      </c>
      <c r="L66" s="124" t="s">
        <v>422</v>
      </c>
      <c r="M66" s="125" t="s">
        <v>289</v>
      </c>
      <c r="N66" s="126">
        <v>1</v>
      </c>
    </row>
    <row r="67" s="3" customFormat="1" ht="13" spans="1:14">
      <c r="A67" s="124">
        <v>573</v>
      </c>
      <c r="B67" s="125" t="s">
        <v>423</v>
      </c>
      <c r="C67" s="126">
        <v>14702</v>
      </c>
      <c r="D67" s="125" t="s">
        <v>424</v>
      </c>
      <c r="E67" s="122" t="s">
        <v>231</v>
      </c>
      <c r="F67" s="126">
        <v>40</v>
      </c>
      <c r="G67" s="131">
        <v>-50</v>
      </c>
      <c r="H67" s="131"/>
      <c r="I67" s="125" t="s">
        <v>233</v>
      </c>
      <c r="J67" s="134" t="s">
        <v>251</v>
      </c>
      <c r="K67" s="124" t="s">
        <v>425</v>
      </c>
      <c r="L67" s="124" t="s">
        <v>426</v>
      </c>
      <c r="M67" s="125" t="s">
        <v>289</v>
      </c>
      <c r="N67" s="126">
        <v>1</v>
      </c>
    </row>
    <row r="68" s="3" customFormat="1" ht="13" spans="1:14">
      <c r="A68" s="124">
        <v>744</v>
      </c>
      <c r="B68" s="124" t="s">
        <v>277</v>
      </c>
      <c r="C68" s="126">
        <v>14359</v>
      </c>
      <c r="D68" s="125" t="s">
        <v>427</v>
      </c>
      <c r="E68" s="122" t="s">
        <v>241</v>
      </c>
      <c r="F68" s="126">
        <v>40</v>
      </c>
      <c r="G68" s="131">
        <v>-25</v>
      </c>
      <c r="H68" s="128" t="s">
        <v>242</v>
      </c>
      <c r="I68" s="125" t="s">
        <v>233</v>
      </c>
      <c r="J68" s="134" t="s">
        <v>271</v>
      </c>
      <c r="K68" s="124" t="s">
        <v>428</v>
      </c>
      <c r="L68" s="124" t="s">
        <v>429</v>
      </c>
      <c r="M68" s="125" t="s">
        <v>289</v>
      </c>
      <c r="N68" s="126">
        <v>1</v>
      </c>
    </row>
    <row r="69" s="3" customFormat="1" ht="13" spans="1:14">
      <c r="A69" s="124">
        <v>511</v>
      </c>
      <c r="B69" s="124" t="s">
        <v>430</v>
      </c>
      <c r="C69" s="126">
        <v>14478</v>
      </c>
      <c r="D69" s="125" t="s">
        <v>431</v>
      </c>
      <c r="E69" s="122" t="s">
        <v>241</v>
      </c>
      <c r="F69" s="126">
        <v>15</v>
      </c>
      <c r="G69" s="131">
        <v>-25</v>
      </c>
      <c r="H69" s="128" t="s">
        <v>242</v>
      </c>
      <c r="I69" s="125" t="s">
        <v>233</v>
      </c>
      <c r="J69" s="134" t="s">
        <v>271</v>
      </c>
      <c r="K69" s="124" t="s">
        <v>432</v>
      </c>
      <c r="L69" s="124" t="s">
        <v>433</v>
      </c>
      <c r="M69" s="125" t="s">
        <v>289</v>
      </c>
      <c r="N69" s="126">
        <v>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"/>
  <sheetViews>
    <sheetView tabSelected="1" workbookViewId="0">
      <selection activeCell="G5" sqref="G5"/>
    </sheetView>
  </sheetViews>
  <sheetFormatPr defaultColWidth="9" defaultRowHeight="20" customHeight="1" outlineLevelRow="5" outlineLevelCol="7"/>
  <sheetData>
    <row r="1" customHeight="1" spans="1:8">
      <c r="A1" s="108" t="s">
        <v>434</v>
      </c>
      <c r="B1" s="108"/>
      <c r="C1" s="108"/>
      <c r="D1" s="108"/>
      <c r="E1" s="108"/>
      <c r="F1" s="108"/>
      <c r="G1" s="109"/>
      <c r="H1" s="108"/>
    </row>
    <row r="2" customHeight="1" spans="1:8">
      <c r="A2" s="110" t="s">
        <v>13</v>
      </c>
      <c r="B2" s="110" t="s">
        <v>435</v>
      </c>
      <c r="C2" s="110" t="s">
        <v>436</v>
      </c>
      <c r="D2" s="110" t="s">
        <v>437</v>
      </c>
      <c r="E2" s="110" t="s">
        <v>438</v>
      </c>
      <c r="F2" s="110" t="s">
        <v>439</v>
      </c>
      <c r="G2" s="111" t="s">
        <v>440</v>
      </c>
      <c r="H2" s="112" t="s">
        <v>211</v>
      </c>
    </row>
    <row r="3" customHeight="1" spans="1:8">
      <c r="A3" s="106">
        <v>1</v>
      </c>
      <c r="B3" s="113">
        <v>122198</v>
      </c>
      <c r="C3" s="112" t="s">
        <v>441</v>
      </c>
      <c r="D3" s="112" t="s">
        <v>442</v>
      </c>
      <c r="E3">
        <v>7006</v>
      </c>
      <c r="F3" s="112" t="s">
        <v>443</v>
      </c>
      <c r="G3" s="114">
        <v>178.7</v>
      </c>
      <c r="H3" s="106"/>
    </row>
    <row r="4" customHeight="1" spans="1:8">
      <c r="A4" s="106">
        <v>2</v>
      </c>
      <c r="B4" s="113">
        <v>122198</v>
      </c>
      <c r="C4" s="112" t="s">
        <v>441</v>
      </c>
      <c r="D4" s="112" t="s">
        <v>442</v>
      </c>
      <c r="E4" s="113">
        <v>14065</v>
      </c>
      <c r="F4" s="112" t="s">
        <v>444</v>
      </c>
      <c r="G4" s="114">
        <v>178.7</v>
      </c>
      <c r="H4" s="106"/>
    </row>
    <row r="5" customHeight="1" spans="1:8">
      <c r="A5" s="106">
        <v>3</v>
      </c>
      <c r="B5" s="115"/>
      <c r="C5" s="112"/>
      <c r="D5" s="112"/>
      <c r="E5" s="115"/>
      <c r="F5" s="116"/>
      <c r="G5" s="117">
        <f>SUM(G3:G4)</f>
        <v>357.4</v>
      </c>
      <c r="H5" s="106"/>
    </row>
    <row r="6" customHeight="1" spans="1:8">
      <c r="A6" s="106">
        <v>4</v>
      </c>
      <c r="B6" s="113"/>
      <c r="C6" s="112"/>
      <c r="D6" s="112"/>
      <c r="E6" s="113"/>
      <c r="F6" s="112"/>
      <c r="G6" s="114"/>
      <c r="H6" s="118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0"/>
  <sheetViews>
    <sheetView workbookViewId="0">
      <selection activeCell="V1" sqref="V1:V2"/>
    </sheetView>
  </sheetViews>
  <sheetFormatPr defaultColWidth="9" defaultRowHeight="14"/>
  <cols>
    <col min="1" max="1" width="4.75454545454545" style="2" customWidth="1"/>
    <col min="2" max="2" width="8" style="2"/>
    <col min="3" max="3" width="22.6272727272727" style="68" customWidth="1"/>
    <col min="4" max="4" width="8" style="2"/>
    <col min="5" max="5" width="5.12727272727273" style="5" hidden="1" customWidth="1"/>
    <col min="6" max="6" width="8.87272727272727" style="5" customWidth="1"/>
    <col min="7" max="7" width="8.87272727272727" style="6" customWidth="1"/>
    <col min="8" max="8" width="8.87272727272727" style="5" customWidth="1"/>
    <col min="9" max="9" width="6.87272727272727" style="5" customWidth="1"/>
    <col min="10" max="10" width="7.12727272727273" style="7" customWidth="1"/>
    <col min="11" max="11" width="7.75454545454545" style="8" hidden="1" customWidth="1"/>
    <col min="12" max="12" width="9" style="9" hidden="1" customWidth="1"/>
    <col min="13" max="13" width="8.25454545454545" style="7" customWidth="1"/>
    <col min="14" max="14" width="7.5" style="8" hidden="1" customWidth="1"/>
    <col min="15" max="15" width="10" style="9" hidden="1" customWidth="1"/>
    <col min="16" max="16" width="10.1272727272727" style="10" customWidth="1"/>
    <col min="17" max="17" width="9.25454545454545" style="10" customWidth="1"/>
    <col min="18" max="18" width="8.75454545454545" style="99" customWidth="1"/>
    <col min="19" max="19" width="8.87272727272727" style="99" customWidth="1"/>
    <col min="20" max="20" width="8.12727272727273" style="100" customWidth="1"/>
    <col min="21" max="21" width="11" style="101" customWidth="1"/>
    <col min="22" max="22" width="6.87272727272727" style="101" customWidth="1"/>
    <col min="23" max="23" width="9.37272727272727" style="63"/>
  </cols>
  <sheetData>
    <row r="1" ht="29" customHeight="1" spans="1:22">
      <c r="A1" s="13" t="s">
        <v>0</v>
      </c>
      <c r="B1" s="14"/>
      <c r="C1" s="14"/>
      <c r="D1" s="14"/>
      <c r="E1" s="15"/>
      <c r="F1" s="17" t="s">
        <v>1</v>
      </c>
      <c r="G1" s="18"/>
      <c r="H1" s="18"/>
      <c r="I1" s="19"/>
      <c r="J1" s="31" t="s">
        <v>445</v>
      </c>
      <c r="K1" s="32"/>
      <c r="L1" s="32"/>
      <c r="M1" s="33"/>
      <c r="N1" s="74"/>
      <c r="O1" s="74"/>
      <c r="P1" s="35" t="s">
        <v>446</v>
      </c>
      <c r="Q1" s="51"/>
      <c r="R1" s="51"/>
      <c r="S1" s="52"/>
      <c r="T1" s="79" t="s">
        <v>447</v>
      </c>
      <c r="U1" s="54" t="s">
        <v>448</v>
      </c>
      <c r="V1" s="55" t="s">
        <v>449</v>
      </c>
    </row>
    <row r="2" ht="52" spans="1:2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2" t="s">
        <v>450</v>
      </c>
      <c r="I2" s="22" t="s">
        <v>451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79"/>
      <c r="U2" s="54"/>
      <c r="V2" s="55"/>
    </row>
    <row r="3" spans="1:24">
      <c r="A3" s="24">
        <v>1</v>
      </c>
      <c r="B3" s="24">
        <v>513</v>
      </c>
      <c r="C3" s="71" t="s">
        <v>452</v>
      </c>
      <c r="D3" s="24" t="s">
        <v>52</v>
      </c>
      <c r="E3" s="27" t="s">
        <v>58</v>
      </c>
      <c r="F3" s="27">
        <v>2</v>
      </c>
      <c r="G3" s="28">
        <v>420</v>
      </c>
      <c r="H3" s="27">
        <v>900</v>
      </c>
      <c r="I3" s="27">
        <v>3</v>
      </c>
      <c r="J3" s="44">
        <v>20000</v>
      </c>
      <c r="K3" s="45">
        <v>0.239112</v>
      </c>
      <c r="L3" s="46">
        <v>4782.24</v>
      </c>
      <c r="M3" s="47">
        <v>23000</v>
      </c>
      <c r="N3" s="48">
        <v>0.215865</v>
      </c>
      <c r="O3" s="49">
        <v>4964.895</v>
      </c>
      <c r="P3" s="50">
        <v>25862.1</v>
      </c>
      <c r="Q3" s="50">
        <v>6712.02</v>
      </c>
      <c r="R3" s="102">
        <f t="shared" ref="R3:R66" si="0">P3/J3</f>
        <v>1.293105</v>
      </c>
      <c r="S3" s="102">
        <f t="shared" ref="S3:S66" si="1">P3/M3</f>
        <v>1.12443913043478</v>
      </c>
      <c r="T3" s="103">
        <f>F3*80</f>
        <v>160</v>
      </c>
      <c r="U3" s="104"/>
      <c r="V3" s="101">
        <f>F3*70</f>
        <v>140</v>
      </c>
      <c r="W3" s="10">
        <v>25862.1</v>
      </c>
      <c r="X3">
        <f>W3-P3</f>
        <v>0</v>
      </c>
    </row>
    <row r="4" spans="1:24">
      <c r="A4" s="24">
        <v>2</v>
      </c>
      <c r="B4" s="24">
        <v>112415</v>
      </c>
      <c r="C4" s="71" t="s">
        <v>453</v>
      </c>
      <c r="D4" s="24" t="s">
        <v>52</v>
      </c>
      <c r="E4" s="27" t="s">
        <v>46</v>
      </c>
      <c r="F4" s="27">
        <v>2</v>
      </c>
      <c r="G4" s="28">
        <v>420</v>
      </c>
      <c r="H4" s="27">
        <v>900</v>
      </c>
      <c r="I4" s="27"/>
      <c r="J4" s="44">
        <v>8000</v>
      </c>
      <c r="K4" s="45">
        <v>0.178344</v>
      </c>
      <c r="L4" s="46">
        <v>1426.752</v>
      </c>
      <c r="M4" s="47">
        <v>9200</v>
      </c>
      <c r="N4" s="48">
        <v>0.161005</v>
      </c>
      <c r="O4" s="49">
        <v>1481.246</v>
      </c>
      <c r="P4" s="50">
        <v>10275.38</v>
      </c>
      <c r="Q4" s="50">
        <v>-152.01</v>
      </c>
      <c r="R4" s="102">
        <f t="shared" si="0"/>
        <v>1.2844225</v>
      </c>
      <c r="S4" s="102">
        <f t="shared" si="1"/>
        <v>1.11688913043478</v>
      </c>
      <c r="T4" s="103">
        <f t="shared" ref="T4:T34" si="2">F4*80</f>
        <v>160</v>
      </c>
      <c r="U4" s="104"/>
      <c r="V4" s="101">
        <f t="shared" ref="V4:V35" si="3">F4*70</f>
        <v>140</v>
      </c>
      <c r="W4" s="10">
        <v>10275.38</v>
      </c>
      <c r="X4">
        <f t="shared" ref="X4:X35" si="4">W4-P4</f>
        <v>0</v>
      </c>
    </row>
    <row r="5" spans="1:24">
      <c r="A5" s="24">
        <v>3</v>
      </c>
      <c r="B5" s="24">
        <v>103639</v>
      </c>
      <c r="C5" s="71" t="s">
        <v>454</v>
      </c>
      <c r="D5" s="24" t="s">
        <v>42</v>
      </c>
      <c r="E5" s="27" t="s">
        <v>43</v>
      </c>
      <c r="F5" s="28">
        <v>2</v>
      </c>
      <c r="G5" s="28">
        <v>420</v>
      </c>
      <c r="H5" s="27">
        <v>900</v>
      </c>
      <c r="I5" s="27">
        <v>2</v>
      </c>
      <c r="J5" s="44">
        <v>12000</v>
      </c>
      <c r="K5" s="45">
        <v>0.230472</v>
      </c>
      <c r="L5" s="46">
        <v>2765.664</v>
      </c>
      <c r="M5" s="47">
        <v>13800</v>
      </c>
      <c r="N5" s="48">
        <v>0.208065</v>
      </c>
      <c r="O5" s="49">
        <v>2871.297</v>
      </c>
      <c r="P5" s="50">
        <v>15400.8</v>
      </c>
      <c r="Q5" s="50">
        <v>2918.69</v>
      </c>
      <c r="R5" s="102">
        <f t="shared" si="0"/>
        <v>1.2834</v>
      </c>
      <c r="S5" s="102">
        <f t="shared" si="1"/>
        <v>1.116</v>
      </c>
      <c r="T5" s="103">
        <f t="shared" si="2"/>
        <v>160</v>
      </c>
      <c r="U5" s="104"/>
      <c r="V5" s="101">
        <f t="shared" si="3"/>
        <v>140</v>
      </c>
      <c r="W5" s="10">
        <v>15411.8</v>
      </c>
      <c r="X5">
        <f t="shared" si="4"/>
        <v>11</v>
      </c>
    </row>
    <row r="6" spans="1:24">
      <c r="A6" s="24">
        <v>4</v>
      </c>
      <c r="B6" s="24">
        <v>103199</v>
      </c>
      <c r="C6" s="71" t="s">
        <v>455</v>
      </c>
      <c r="D6" s="24" t="s">
        <v>45</v>
      </c>
      <c r="E6" s="27" t="s">
        <v>46</v>
      </c>
      <c r="F6" s="27">
        <v>3</v>
      </c>
      <c r="G6" s="28">
        <v>630</v>
      </c>
      <c r="H6" s="27">
        <v>1350</v>
      </c>
      <c r="I6" s="28">
        <v>1</v>
      </c>
      <c r="J6" s="44">
        <v>11000</v>
      </c>
      <c r="K6" s="45">
        <v>0.240552</v>
      </c>
      <c r="L6" s="46">
        <v>2646.072</v>
      </c>
      <c r="M6" s="47">
        <v>12650</v>
      </c>
      <c r="N6" s="48">
        <v>0.217165</v>
      </c>
      <c r="O6" s="49">
        <v>2747.13725</v>
      </c>
      <c r="P6" s="50">
        <v>13476.43</v>
      </c>
      <c r="Q6" s="50">
        <v>2122.51</v>
      </c>
      <c r="R6" s="102">
        <f t="shared" si="0"/>
        <v>1.22513</v>
      </c>
      <c r="S6" s="102">
        <f t="shared" si="1"/>
        <v>1.06533043478261</v>
      </c>
      <c r="T6" s="103">
        <f t="shared" si="2"/>
        <v>240</v>
      </c>
      <c r="U6" s="104"/>
      <c r="V6" s="101">
        <f t="shared" si="3"/>
        <v>210</v>
      </c>
      <c r="W6" s="10">
        <v>13476.43</v>
      </c>
      <c r="X6">
        <f t="shared" si="4"/>
        <v>0</v>
      </c>
    </row>
    <row r="7" spans="1:24">
      <c r="A7" s="24">
        <v>5</v>
      </c>
      <c r="B7" s="24">
        <v>385</v>
      </c>
      <c r="C7" s="71" t="s">
        <v>456</v>
      </c>
      <c r="D7" s="24" t="s">
        <v>48</v>
      </c>
      <c r="E7" s="27" t="s">
        <v>58</v>
      </c>
      <c r="F7" s="27">
        <v>4</v>
      </c>
      <c r="G7" s="28">
        <v>840</v>
      </c>
      <c r="H7" s="27">
        <v>1800</v>
      </c>
      <c r="I7" s="27"/>
      <c r="J7" s="44">
        <v>25000</v>
      </c>
      <c r="K7" s="45">
        <v>0.165888</v>
      </c>
      <c r="L7" s="46">
        <v>4147.2</v>
      </c>
      <c r="M7" s="47">
        <v>28750</v>
      </c>
      <c r="N7" s="48">
        <v>0.14976</v>
      </c>
      <c r="O7" s="49">
        <v>4305.6</v>
      </c>
      <c r="P7" s="50">
        <v>30187.26</v>
      </c>
      <c r="Q7" s="50">
        <v>3150.74</v>
      </c>
      <c r="R7" s="102">
        <f t="shared" si="0"/>
        <v>1.2074904</v>
      </c>
      <c r="S7" s="102">
        <f t="shared" si="1"/>
        <v>1.04999165217391</v>
      </c>
      <c r="T7" s="103">
        <f t="shared" si="2"/>
        <v>320</v>
      </c>
      <c r="U7" s="104"/>
      <c r="V7" s="101">
        <f t="shared" si="3"/>
        <v>280</v>
      </c>
      <c r="W7" s="10">
        <v>30187.26</v>
      </c>
      <c r="X7">
        <f t="shared" si="4"/>
        <v>0</v>
      </c>
    </row>
    <row r="8" spans="1:24">
      <c r="A8" s="24">
        <v>6</v>
      </c>
      <c r="B8" s="24">
        <v>108656</v>
      </c>
      <c r="C8" s="71" t="s">
        <v>457</v>
      </c>
      <c r="D8" s="24" t="s">
        <v>48</v>
      </c>
      <c r="E8" s="27" t="s">
        <v>49</v>
      </c>
      <c r="F8" s="27">
        <v>2</v>
      </c>
      <c r="G8" s="28">
        <v>420</v>
      </c>
      <c r="H8" s="27">
        <v>900</v>
      </c>
      <c r="I8" s="27"/>
      <c r="J8" s="44">
        <v>16100</v>
      </c>
      <c r="K8" s="45">
        <v>0.165672</v>
      </c>
      <c r="L8" s="46">
        <v>2667.3192</v>
      </c>
      <c r="M8" s="47">
        <v>18515</v>
      </c>
      <c r="N8" s="48">
        <v>0.149565</v>
      </c>
      <c r="O8" s="49">
        <v>2769.195975</v>
      </c>
      <c r="P8" s="50">
        <v>19327.69</v>
      </c>
      <c r="Q8" s="50">
        <v>2330.06</v>
      </c>
      <c r="R8" s="102">
        <f t="shared" si="0"/>
        <v>1.20047763975155</v>
      </c>
      <c r="S8" s="102">
        <f t="shared" si="1"/>
        <v>1.04389359978396</v>
      </c>
      <c r="T8" s="103">
        <f t="shared" si="2"/>
        <v>160</v>
      </c>
      <c r="U8" s="104"/>
      <c r="V8" s="101">
        <f t="shared" si="3"/>
        <v>140</v>
      </c>
      <c r="W8" s="10">
        <v>19327.69</v>
      </c>
      <c r="X8">
        <f t="shared" si="4"/>
        <v>0</v>
      </c>
    </row>
    <row r="9" spans="1:24">
      <c r="A9" s="24">
        <v>7</v>
      </c>
      <c r="B9" s="24">
        <v>355</v>
      </c>
      <c r="C9" s="71" t="s">
        <v>244</v>
      </c>
      <c r="D9" s="24" t="s">
        <v>42</v>
      </c>
      <c r="E9" s="27" t="s">
        <v>46</v>
      </c>
      <c r="F9" s="27">
        <v>3</v>
      </c>
      <c r="G9" s="28">
        <v>630</v>
      </c>
      <c r="H9" s="27">
        <v>1350</v>
      </c>
      <c r="I9" s="27">
        <v>1</v>
      </c>
      <c r="J9" s="44">
        <v>13000</v>
      </c>
      <c r="K9" s="45">
        <v>0.236304</v>
      </c>
      <c r="L9" s="46">
        <v>3071.952</v>
      </c>
      <c r="M9" s="47">
        <v>14950</v>
      </c>
      <c r="N9" s="48">
        <v>0.21333</v>
      </c>
      <c r="O9" s="49">
        <v>3189.2835</v>
      </c>
      <c r="P9" s="50">
        <v>15451.26</v>
      </c>
      <c r="Q9" s="50">
        <v>2933.4</v>
      </c>
      <c r="R9" s="102">
        <f t="shared" si="0"/>
        <v>1.18855846153846</v>
      </c>
      <c r="S9" s="102">
        <f t="shared" si="1"/>
        <v>1.03352909698997</v>
      </c>
      <c r="T9" s="103">
        <f t="shared" si="2"/>
        <v>240</v>
      </c>
      <c r="U9" s="104"/>
      <c r="V9" s="101">
        <f t="shared" si="3"/>
        <v>210</v>
      </c>
      <c r="W9" s="10">
        <v>15451.26</v>
      </c>
      <c r="X9">
        <f t="shared" si="4"/>
        <v>0</v>
      </c>
    </row>
    <row r="10" spans="1:24">
      <c r="A10" s="24">
        <v>8</v>
      </c>
      <c r="B10" s="24">
        <v>119263</v>
      </c>
      <c r="C10" s="71" t="s">
        <v>458</v>
      </c>
      <c r="D10" s="24" t="s">
        <v>52</v>
      </c>
      <c r="E10" s="27" t="s">
        <v>53</v>
      </c>
      <c r="F10" s="27">
        <v>2</v>
      </c>
      <c r="G10" s="28">
        <v>420</v>
      </c>
      <c r="H10" s="27">
        <v>900</v>
      </c>
      <c r="I10" s="27"/>
      <c r="J10" s="44">
        <v>5000</v>
      </c>
      <c r="K10" s="45">
        <v>0.1872</v>
      </c>
      <c r="L10" s="46">
        <v>936</v>
      </c>
      <c r="M10" s="47">
        <v>5750</v>
      </c>
      <c r="N10" s="48">
        <v>0.169</v>
      </c>
      <c r="O10" s="49">
        <v>971.75</v>
      </c>
      <c r="P10" s="50">
        <v>5942.08</v>
      </c>
      <c r="Q10" s="50">
        <v>1535.23</v>
      </c>
      <c r="R10" s="102">
        <f t="shared" si="0"/>
        <v>1.188416</v>
      </c>
      <c r="S10" s="102">
        <f t="shared" si="1"/>
        <v>1.0334052173913</v>
      </c>
      <c r="T10" s="103">
        <f t="shared" si="2"/>
        <v>160</v>
      </c>
      <c r="U10" s="104"/>
      <c r="V10" s="101">
        <f t="shared" si="3"/>
        <v>140</v>
      </c>
      <c r="W10" s="10">
        <v>5942.08</v>
      </c>
      <c r="X10">
        <f t="shared" si="4"/>
        <v>0</v>
      </c>
    </row>
    <row r="11" spans="1:24">
      <c r="A11" s="24">
        <v>9</v>
      </c>
      <c r="B11" s="24">
        <v>106485</v>
      </c>
      <c r="C11" s="71" t="s">
        <v>459</v>
      </c>
      <c r="D11" s="24" t="s">
        <v>45</v>
      </c>
      <c r="E11" s="27" t="s">
        <v>46</v>
      </c>
      <c r="F11" s="27">
        <v>2</v>
      </c>
      <c r="G11" s="28">
        <v>420</v>
      </c>
      <c r="H11" s="27">
        <v>900</v>
      </c>
      <c r="I11" s="27">
        <v>1</v>
      </c>
      <c r="J11" s="44">
        <v>8000</v>
      </c>
      <c r="K11" s="45">
        <v>0.178416</v>
      </c>
      <c r="L11" s="46">
        <v>1427.328</v>
      </c>
      <c r="M11" s="47">
        <v>9200</v>
      </c>
      <c r="N11" s="48">
        <v>0.16107</v>
      </c>
      <c r="O11" s="49">
        <v>1481.844</v>
      </c>
      <c r="P11" s="50">
        <v>9455.65</v>
      </c>
      <c r="Q11" s="50">
        <v>-559.06</v>
      </c>
      <c r="R11" s="102">
        <f t="shared" si="0"/>
        <v>1.18195625</v>
      </c>
      <c r="S11" s="102">
        <f t="shared" si="1"/>
        <v>1.02778804347826</v>
      </c>
      <c r="T11" s="103">
        <f t="shared" si="2"/>
        <v>160</v>
      </c>
      <c r="U11" s="104"/>
      <c r="V11" s="101">
        <f t="shared" si="3"/>
        <v>140</v>
      </c>
      <c r="W11" s="10">
        <v>9455.65</v>
      </c>
      <c r="X11">
        <f t="shared" si="4"/>
        <v>0</v>
      </c>
    </row>
    <row r="12" spans="1:24">
      <c r="A12" s="24">
        <v>10</v>
      </c>
      <c r="B12" s="24">
        <v>707</v>
      </c>
      <c r="C12" s="71" t="s">
        <v>272</v>
      </c>
      <c r="D12" s="24" t="s">
        <v>42</v>
      </c>
      <c r="E12" s="27" t="s">
        <v>61</v>
      </c>
      <c r="F12" s="30">
        <v>2</v>
      </c>
      <c r="G12" s="30">
        <v>420</v>
      </c>
      <c r="H12" s="27">
        <v>1350</v>
      </c>
      <c r="I12" s="27">
        <v>3</v>
      </c>
      <c r="J12" s="44">
        <v>23000</v>
      </c>
      <c r="K12" s="45">
        <v>0.243</v>
      </c>
      <c r="L12" s="46">
        <v>5589</v>
      </c>
      <c r="M12" s="47">
        <v>26450</v>
      </c>
      <c r="N12" s="48">
        <v>0.219375</v>
      </c>
      <c r="O12" s="49">
        <v>5802.46875</v>
      </c>
      <c r="P12" s="50">
        <v>26987.04</v>
      </c>
      <c r="Q12" s="50">
        <v>5171.22</v>
      </c>
      <c r="R12" s="102">
        <f t="shared" si="0"/>
        <v>1.17334956521739</v>
      </c>
      <c r="S12" s="102">
        <f t="shared" si="1"/>
        <v>1.02030396975425</v>
      </c>
      <c r="T12" s="103">
        <f t="shared" si="2"/>
        <v>160</v>
      </c>
      <c r="U12" s="104"/>
      <c r="V12" s="101">
        <f t="shared" si="3"/>
        <v>140</v>
      </c>
      <c r="W12" s="10">
        <v>26987.04</v>
      </c>
      <c r="X12">
        <f t="shared" si="4"/>
        <v>0</v>
      </c>
    </row>
    <row r="13" spans="1:24">
      <c r="A13" s="24">
        <v>11</v>
      </c>
      <c r="B13" s="24">
        <v>114069</v>
      </c>
      <c r="C13" s="71" t="s">
        <v>460</v>
      </c>
      <c r="D13" s="24" t="s">
        <v>42</v>
      </c>
      <c r="E13" s="27" t="s">
        <v>53</v>
      </c>
      <c r="F13" s="27">
        <v>2</v>
      </c>
      <c r="G13" s="28">
        <v>420</v>
      </c>
      <c r="H13" s="27">
        <v>900</v>
      </c>
      <c r="I13" s="27"/>
      <c r="J13" s="44">
        <v>6000</v>
      </c>
      <c r="K13" s="45">
        <v>0.245088</v>
      </c>
      <c r="L13" s="46">
        <v>1470.528</v>
      </c>
      <c r="M13" s="47">
        <v>6900</v>
      </c>
      <c r="N13" s="48">
        <v>0.22126</v>
      </c>
      <c r="O13" s="49">
        <v>1526.694</v>
      </c>
      <c r="P13" s="50">
        <v>7030.24</v>
      </c>
      <c r="Q13" s="50">
        <v>1698.48</v>
      </c>
      <c r="R13" s="102">
        <f t="shared" si="0"/>
        <v>1.17170666666667</v>
      </c>
      <c r="S13" s="102">
        <f t="shared" si="1"/>
        <v>1.01887536231884</v>
      </c>
      <c r="T13" s="103">
        <f t="shared" si="2"/>
        <v>160</v>
      </c>
      <c r="U13" s="104"/>
      <c r="V13" s="101">
        <f t="shared" si="3"/>
        <v>140</v>
      </c>
      <c r="W13" s="10">
        <v>7030.24</v>
      </c>
      <c r="X13">
        <f t="shared" si="4"/>
        <v>0</v>
      </c>
    </row>
    <row r="14" spans="1:24">
      <c r="A14" s="24">
        <v>12</v>
      </c>
      <c r="B14" s="24">
        <v>747</v>
      </c>
      <c r="C14" s="71" t="s">
        <v>461</v>
      </c>
      <c r="D14" s="24" t="s">
        <v>45</v>
      </c>
      <c r="E14" s="27" t="s">
        <v>49</v>
      </c>
      <c r="F14" s="27">
        <v>2</v>
      </c>
      <c r="G14" s="28">
        <v>420</v>
      </c>
      <c r="H14" s="27">
        <v>900</v>
      </c>
      <c r="I14" s="27"/>
      <c r="J14" s="44">
        <v>12000</v>
      </c>
      <c r="K14" s="45">
        <v>0.135936</v>
      </c>
      <c r="L14" s="46">
        <v>1631.232</v>
      </c>
      <c r="M14" s="47">
        <v>13800</v>
      </c>
      <c r="N14" s="48">
        <v>0.12272</v>
      </c>
      <c r="O14" s="49">
        <v>1693.536</v>
      </c>
      <c r="P14" s="50">
        <v>14044.36</v>
      </c>
      <c r="Q14" s="50">
        <v>2313.39</v>
      </c>
      <c r="R14" s="102">
        <f t="shared" si="0"/>
        <v>1.17036333333333</v>
      </c>
      <c r="S14" s="102">
        <f t="shared" si="1"/>
        <v>1.01770724637681</v>
      </c>
      <c r="T14" s="103">
        <f t="shared" si="2"/>
        <v>160</v>
      </c>
      <c r="U14" s="104"/>
      <c r="V14" s="101">
        <f t="shared" si="3"/>
        <v>140</v>
      </c>
      <c r="W14" s="10">
        <v>14044.36</v>
      </c>
      <c r="X14">
        <f t="shared" si="4"/>
        <v>0</v>
      </c>
    </row>
    <row r="15" spans="1:24">
      <c r="A15" s="24">
        <v>13</v>
      </c>
      <c r="B15" s="24">
        <v>723</v>
      </c>
      <c r="C15" s="71" t="s">
        <v>462</v>
      </c>
      <c r="D15" s="24" t="s">
        <v>42</v>
      </c>
      <c r="E15" s="27" t="s">
        <v>46</v>
      </c>
      <c r="F15" s="27">
        <v>2</v>
      </c>
      <c r="G15" s="28">
        <v>420</v>
      </c>
      <c r="H15" s="27">
        <v>900</v>
      </c>
      <c r="I15" s="27"/>
      <c r="J15" s="44">
        <v>10000</v>
      </c>
      <c r="K15" s="45">
        <v>0.212904</v>
      </c>
      <c r="L15" s="46">
        <v>2129.04</v>
      </c>
      <c r="M15" s="47">
        <v>11500</v>
      </c>
      <c r="N15" s="48">
        <v>0.192205</v>
      </c>
      <c r="O15" s="49">
        <v>2210.3575</v>
      </c>
      <c r="P15" s="50">
        <v>11703.56</v>
      </c>
      <c r="Q15" s="50">
        <v>2574.88</v>
      </c>
      <c r="R15" s="102">
        <f t="shared" si="0"/>
        <v>1.170356</v>
      </c>
      <c r="S15" s="102">
        <f t="shared" si="1"/>
        <v>1.01770086956522</v>
      </c>
      <c r="T15" s="103">
        <f t="shared" si="2"/>
        <v>160</v>
      </c>
      <c r="U15" s="104"/>
      <c r="V15" s="101">
        <f t="shared" si="3"/>
        <v>140</v>
      </c>
      <c r="W15" s="10">
        <v>11703.56</v>
      </c>
      <c r="X15">
        <f t="shared" si="4"/>
        <v>0</v>
      </c>
    </row>
    <row r="16" spans="1:24">
      <c r="A16" s="24">
        <v>14</v>
      </c>
      <c r="B16" s="24">
        <v>106399</v>
      </c>
      <c r="C16" s="71" t="s">
        <v>463</v>
      </c>
      <c r="D16" s="24" t="s">
        <v>52</v>
      </c>
      <c r="E16" s="27" t="s">
        <v>49</v>
      </c>
      <c r="F16" s="27">
        <v>2</v>
      </c>
      <c r="G16" s="28">
        <v>420</v>
      </c>
      <c r="H16" s="27">
        <v>900</v>
      </c>
      <c r="I16" s="27">
        <v>2</v>
      </c>
      <c r="J16" s="44">
        <v>13000</v>
      </c>
      <c r="K16" s="45">
        <v>0.234072</v>
      </c>
      <c r="L16" s="46">
        <v>3042.936</v>
      </c>
      <c r="M16" s="47">
        <v>14950</v>
      </c>
      <c r="N16" s="48">
        <v>0.211315</v>
      </c>
      <c r="O16" s="49">
        <v>3159.15925</v>
      </c>
      <c r="P16" s="50">
        <v>15150.44</v>
      </c>
      <c r="Q16" s="50">
        <v>4225.38</v>
      </c>
      <c r="R16" s="102">
        <f t="shared" si="0"/>
        <v>1.16541846153846</v>
      </c>
      <c r="S16" s="102">
        <f t="shared" si="1"/>
        <v>1.01340735785953</v>
      </c>
      <c r="T16" s="103">
        <f t="shared" si="2"/>
        <v>160</v>
      </c>
      <c r="U16" s="104"/>
      <c r="V16" s="101">
        <f t="shared" si="3"/>
        <v>140</v>
      </c>
      <c r="W16" s="10">
        <v>15150.44</v>
      </c>
      <c r="X16">
        <f t="shared" si="4"/>
        <v>0</v>
      </c>
    </row>
    <row r="17" spans="1:24">
      <c r="A17" s="24">
        <v>15</v>
      </c>
      <c r="B17" s="24">
        <v>329</v>
      </c>
      <c r="C17" s="71" t="s">
        <v>55</v>
      </c>
      <c r="D17" s="24" t="s">
        <v>56</v>
      </c>
      <c r="E17" s="27" t="s">
        <v>43</v>
      </c>
      <c r="F17" s="27">
        <v>2</v>
      </c>
      <c r="G17" s="28">
        <v>420</v>
      </c>
      <c r="H17" s="27">
        <v>900</v>
      </c>
      <c r="I17" s="27"/>
      <c r="J17" s="44">
        <v>13000</v>
      </c>
      <c r="K17" s="45">
        <v>0.125</v>
      </c>
      <c r="L17" s="46">
        <v>1625</v>
      </c>
      <c r="M17" s="47">
        <v>14950</v>
      </c>
      <c r="N17" s="48">
        <v>0.115</v>
      </c>
      <c r="O17" s="49">
        <v>1719.25</v>
      </c>
      <c r="P17" s="50">
        <v>15148.12</v>
      </c>
      <c r="Q17" s="50">
        <v>2206.79</v>
      </c>
      <c r="R17" s="102">
        <f t="shared" si="0"/>
        <v>1.16524</v>
      </c>
      <c r="S17" s="102">
        <f t="shared" si="1"/>
        <v>1.01325217391304</v>
      </c>
      <c r="T17" s="103">
        <f t="shared" si="2"/>
        <v>160</v>
      </c>
      <c r="U17" s="104"/>
      <c r="V17" s="101">
        <f t="shared" si="3"/>
        <v>140</v>
      </c>
      <c r="W17" s="10">
        <v>15148.12</v>
      </c>
      <c r="X17">
        <f t="shared" si="4"/>
        <v>0</v>
      </c>
    </row>
    <row r="18" spans="1:24">
      <c r="A18" s="24">
        <v>16</v>
      </c>
      <c r="B18" s="24">
        <v>113298</v>
      </c>
      <c r="C18" s="71" t="s">
        <v>464</v>
      </c>
      <c r="D18" s="24" t="s">
        <v>52</v>
      </c>
      <c r="E18" s="27" t="s">
        <v>46</v>
      </c>
      <c r="F18" s="27">
        <v>2</v>
      </c>
      <c r="G18" s="28">
        <v>420</v>
      </c>
      <c r="H18" s="27">
        <v>900</v>
      </c>
      <c r="I18" s="27">
        <v>2</v>
      </c>
      <c r="J18" s="44">
        <v>7000</v>
      </c>
      <c r="K18" s="45">
        <v>0.235368</v>
      </c>
      <c r="L18" s="46">
        <v>1647.576</v>
      </c>
      <c r="M18" s="47">
        <v>8050</v>
      </c>
      <c r="N18" s="48">
        <v>0.212485</v>
      </c>
      <c r="O18" s="49">
        <v>1710.50425</v>
      </c>
      <c r="P18" s="50">
        <v>8154.76</v>
      </c>
      <c r="Q18" s="50">
        <v>2346.22</v>
      </c>
      <c r="R18" s="102">
        <f t="shared" si="0"/>
        <v>1.16496571428571</v>
      </c>
      <c r="S18" s="102">
        <f t="shared" si="1"/>
        <v>1.01301366459627</v>
      </c>
      <c r="T18" s="103">
        <f t="shared" si="2"/>
        <v>160</v>
      </c>
      <c r="U18" s="104"/>
      <c r="V18" s="101">
        <f t="shared" si="3"/>
        <v>140</v>
      </c>
      <c r="W18" s="10">
        <v>8154.76</v>
      </c>
      <c r="X18">
        <f t="shared" si="4"/>
        <v>0</v>
      </c>
    </row>
    <row r="19" spans="1:24">
      <c r="A19" s="24">
        <v>17</v>
      </c>
      <c r="B19" s="24">
        <v>114286</v>
      </c>
      <c r="C19" s="71" t="s">
        <v>465</v>
      </c>
      <c r="D19" s="24" t="s">
        <v>52</v>
      </c>
      <c r="E19" s="27" t="s">
        <v>46</v>
      </c>
      <c r="F19" s="27">
        <v>2</v>
      </c>
      <c r="G19" s="28">
        <v>420</v>
      </c>
      <c r="H19" s="27">
        <v>900</v>
      </c>
      <c r="I19" s="27">
        <v>2</v>
      </c>
      <c r="J19" s="44">
        <v>11000</v>
      </c>
      <c r="K19" s="45">
        <v>0.196776</v>
      </c>
      <c r="L19" s="46">
        <v>2164.536</v>
      </c>
      <c r="M19" s="47">
        <v>12650</v>
      </c>
      <c r="N19" s="48">
        <v>0.177645</v>
      </c>
      <c r="O19" s="49">
        <v>2247.20925</v>
      </c>
      <c r="P19" s="50">
        <v>12800.41</v>
      </c>
      <c r="Q19" s="50">
        <v>3044.85</v>
      </c>
      <c r="R19" s="102">
        <f t="shared" si="0"/>
        <v>1.16367363636364</v>
      </c>
      <c r="S19" s="102">
        <f t="shared" si="1"/>
        <v>1.01189011857708</v>
      </c>
      <c r="T19" s="103">
        <f t="shared" si="2"/>
        <v>160</v>
      </c>
      <c r="U19" s="104"/>
      <c r="V19" s="101">
        <f t="shared" si="3"/>
        <v>140</v>
      </c>
      <c r="W19" s="10">
        <v>12800.41</v>
      </c>
      <c r="X19">
        <f t="shared" si="4"/>
        <v>0</v>
      </c>
    </row>
    <row r="20" spans="1:24">
      <c r="A20" s="24">
        <v>18</v>
      </c>
      <c r="B20" s="24">
        <v>116482</v>
      </c>
      <c r="C20" s="71" t="s">
        <v>466</v>
      </c>
      <c r="D20" s="24" t="s">
        <v>45</v>
      </c>
      <c r="E20" s="27" t="s">
        <v>46</v>
      </c>
      <c r="F20" s="27">
        <v>2</v>
      </c>
      <c r="G20" s="28">
        <v>420</v>
      </c>
      <c r="H20" s="27">
        <v>900</v>
      </c>
      <c r="I20" s="27">
        <v>2</v>
      </c>
      <c r="J20" s="44">
        <v>9500</v>
      </c>
      <c r="K20" s="45">
        <v>0.22068</v>
      </c>
      <c r="L20" s="46">
        <v>2096.46</v>
      </c>
      <c r="M20" s="47">
        <v>10925</v>
      </c>
      <c r="N20" s="48">
        <v>0.199225</v>
      </c>
      <c r="O20" s="49">
        <v>2176.533125</v>
      </c>
      <c r="P20" s="50">
        <v>11032.55</v>
      </c>
      <c r="Q20" s="50">
        <v>2533.8</v>
      </c>
      <c r="R20" s="102">
        <f t="shared" si="0"/>
        <v>1.16132105263158</v>
      </c>
      <c r="S20" s="102">
        <f t="shared" si="1"/>
        <v>1.00984439359268</v>
      </c>
      <c r="T20" s="103">
        <f t="shared" si="2"/>
        <v>160</v>
      </c>
      <c r="U20" s="104"/>
      <c r="V20" s="101">
        <f t="shared" si="3"/>
        <v>140</v>
      </c>
      <c r="W20" s="10">
        <v>11032.55</v>
      </c>
      <c r="X20">
        <f t="shared" si="4"/>
        <v>0</v>
      </c>
    </row>
    <row r="21" spans="1:24">
      <c r="A21" s="24">
        <v>19</v>
      </c>
      <c r="B21" s="24">
        <v>103198</v>
      </c>
      <c r="C21" s="71" t="s">
        <v>467</v>
      </c>
      <c r="D21" s="24" t="s">
        <v>52</v>
      </c>
      <c r="E21" s="27" t="s">
        <v>49</v>
      </c>
      <c r="F21" s="27">
        <v>2</v>
      </c>
      <c r="G21" s="28">
        <v>420</v>
      </c>
      <c r="H21" s="27">
        <v>900</v>
      </c>
      <c r="I21" s="27">
        <v>2</v>
      </c>
      <c r="J21" s="44">
        <v>14000</v>
      </c>
      <c r="K21" s="45">
        <v>0.211032</v>
      </c>
      <c r="L21" s="46">
        <v>2954.448</v>
      </c>
      <c r="M21" s="47">
        <v>16100</v>
      </c>
      <c r="N21" s="48">
        <v>0.190515</v>
      </c>
      <c r="O21" s="49">
        <v>3067.2915</v>
      </c>
      <c r="P21" s="50">
        <v>16258.36</v>
      </c>
      <c r="Q21" s="50">
        <v>2413.69</v>
      </c>
      <c r="R21" s="102">
        <f t="shared" si="0"/>
        <v>1.16131142857143</v>
      </c>
      <c r="S21" s="102">
        <f t="shared" si="1"/>
        <v>1.00983602484472</v>
      </c>
      <c r="T21" s="103">
        <f t="shared" si="2"/>
        <v>160</v>
      </c>
      <c r="U21" s="104"/>
      <c r="V21" s="101">
        <f t="shared" si="3"/>
        <v>140</v>
      </c>
      <c r="W21" s="10">
        <v>16258.36</v>
      </c>
      <c r="X21">
        <f t="shared" si="4"/>
        <v>0</v>
      </c>
    </row>
    <row r="22" spans="1:24">
      <c r="A22" s="24">
        <v>20</v>
      </c>
      <c r="B22" s="24">
        <v>118951</v>
      </c>
      <c r="C22" s="71" t="s">
        <v>468</v>
      </c>
      <c r="D22" s="24" t="s">
        <v>52</v>
      </c>
      <c r="E22" s="27" t="s">
        <v>53</v>
      </c>
      <c r="F22" s="27">
        <v>2</v>
      </c>
      <c r="G22" s="28">
        <v>420</v>
      </c>
      <c r="H22" s="27">
        <v>900</v>
      </c>
      <c r="I22" s="27">
        <v>1</v>
      </c>
      <c r="J22" s="44">
        <v>8000</v>
      </c>
      <c r="K22" s="45">
        <v>0.222696</v>
      </c>
      <c r="L22" s="46">
        <v>1781.568</v>
      </c>
      <c r="M22" s="47">
        <v>9200</v>
      </c>
      <c r="N22" s="48">
        <v>0.201045</v>
      </c>
      <c r="O22" s="49">
        <v>1849.614</v>
      </c>
      <c r="P22" s="50">
        <v>9288.78</v>
      </c>
      <c r="Q22" s="50">
        <v>1249.56</v>
      </c>
      <c r="R22" s="102">
        <f t="shared" si="0"/>
        <v>1.1610975</v>
      </c>
      <c r="S22" s="102">
        <f t="shared" si="1"/>
        <v>1.00965</v>
      </c>
      <c r="T22" s="103">
        <f t="shared" si="2"/>
        <v>160</v>
      </c>
      <c r="U22" s="104"/>
      <c r="V22" s="101">
        <f t="shared" si="3"/>
        <v>140</v>
      </c>
      <c r="W22" s="10">
        <v>9288.78</v>
      </c>
      <c r="X22">
        <f t="shared" si="4"/>
        <v>0</v>
      </c>
    </row>
    <row r="23" spans="1:24">
      <c r="A23" s="24">
        <v>21</v>
      </c>
      <c r="B23" s="24">
        <v>357</v>
      </c>
      <c r="C23" s="71" t="s">
        <v>469</v>
      </c>
      <c r="D23" s="24" t="s">
        <v>52</v>
      </c>
      <c r="E23" s="27" t="s">
        <v>49</v>
      </c>
      <c r="F23" s="28">
        <v>2</v>
      </c>
      <c r="G23" s="28">
        <v>420</v>
      </c>
      <c r="H23" s="27">
        <v>900</v>
      </c>
      <c r="I23" s="28">
        <v>2</v>
      </c>
      <c r="J23" s="44">
        <v>15000</v>
      </c>
      <c r="K23" s="45">
        <v>0.20988</v>
      </c>
      <c r="L23" s="46">
        <v>3148.2</v>
      </c>
      <c r="M23" s="47">
        <v>17250</v>
      </c>
      <c r="N23" s="48">
        <v>0.189475</v>
      </c>
      <c r="O23" s="49">
        <v>3268.44375</v>
      </c>
      <c r="P23" s="50">
        <v>17343.38</v>
      </c>
      <c r="Q23" s="50">
        <v>3231.4</v>
      </c>
      <c r="R23" s="102">
        <f t="shared" si="0"/>
        <v>1.15622533333333</v>
      </c>
      <c r="S23" s="102">
        <f t="shared" si="1"/>
        <v>1.00541333333333</v>
      </c>
      <c r="T23" s="103">
        <f t="shared" si="2"/>
        <v>160</v>
      </c>
      <c r="U23" s="104"/>
      <c r="V23" s="101">
        <f t="shared" si="3"/>
        <v>140</v>
      </c>
      <c r="W23" s="10">
        <v>17343.38</v>
      </c>
      <c r="X23">
        <f t="shared" si="4"/>
        <v>0</v>
      </c>
    </row>
    <row r="24" spans="1:24">
      <c r="A24" s="24">
        <v>22</v>
      </c>
      <c r="B24" s="24">
        <v>102934</v>
      </c>
      <c r="C24" s="71" t="s">
        <v>470</v>
      </c>
      <c r="D24" s="24" t="s">
        <v>52</v>
      </c>
      <c r="E24" s="27" t="s">
        <v>49</v>
      </c>
      <c r="F24" s="28">
        <v>2</v>
      </c>
      <c r="G24" s="28">
        <v>420</v>
      </c>
      <c r="H24" s="27">
        <v>900</v>
      </c>
      <c r="I24" s="28">
        <v>2</v>
      </c>
      <c r="J24" s="44">
        <v>18000</v>
      </c>
      <c r="K24" s="45">
        <v>0.225936</v>
      </c>
      <c r="L24" s="46">
        <v>4066.848</v>
      </c>
      <c r="M24" s="47">
        <v>20700</v>
      </c>
      <c r="N24" s="48">
        <v>0.20397</v>
      </c>
      <c r="O24" s="49">
        <v>4222.179</v>
      </c>
      <c r="P24" s="50">
        <v>20800.68</v>
      </c>
      <c r="Q24" s="50">
        <v>5406.49</v>
      </c>
      <c r="R24" s="102">
        <f t="shared" si="0"/>
        <v>1.15559333333333</v>
      </c>
      <c r="S24" s="102">
        <f t="shared" si="1"/>
        <v>1.00486376811594</v>
      </c>
      <c r="T24" s="103">
        <f t="shared" si="2"/>
        <v>160</v>
      </c>
      <c r="U24" s="104"/>
      <c r="V24" s="101">
        <f t="shared" si="3"/>
        <v>140</v>
      </c>
      <c r="W24" s="10">
        <v>20800.68</v>
      </c>
      <c r="X24">
        <f t="shared" si="4"/>
        <v>0</v>
      </c>
    </row>
    <row r="25" spans="1:24">
      <c r="A25" s="24">
        <v>23</v>
      </c>
      <c r="B25" s="24">
        <v>377</v>
      </c>
      <c r="C25" s="71" t="s">
        <v>419</v>
      </c>
      <c r="D25" s="24" t="s">
        <v>42</v>
      </c>
      <c r="E25" s="27" t="s">
        <v>49</v>
      </c>
      <c r="F25" s="27">
        <v>4</v>
      </c>
      <c r="G25" s="28">
        <v>840</v>
      </c>
      <c r="H25" s="27">
        <v>1800</v>
      </c>
      <c r="I25" s="27">
        <v>1</v>
      </c>
      <c r="J25" s="44">
        <v>13000</v>
      </c>
      <c r="K25" s="45">
        <v>0.243072</v>
      </c>
      <c r="L25" s="46">
        <v>3159.936</v>
      </c>
      <c r="M25" s="47">
        <v>14950</v>
      </c>
      <c r="N25" s="48">
        <v>0.21944</v>
      </c>
      <c r="O25" s="49">
        <v>3280.628</v>
      </c>
      <c r="P25" s="50">
        <v>15010.91</v>
      </c>
      <c r="Q25" s="50">
        <v>3460.37</v>
      </c>
      <c r="R25" s="102">
        <f t="shared" si="0"/>
        <v>1.15468538461538</v>
      </c>
      <c r="S25" s="102">
        <f t="shared" si="1"/>
        <v>1.00407424749164</v>
      </c>
      <c r="T25" s="103">
        <f t="shared" si="2"/>
        <v>320</v>
      </c>
      <c r="U25" s="104"/>
      <c r="V25" s="101">
        <f t="shared" si="3"/>
        <v>280</v>
      </c>
      <c r="W25" s="10">
        <v>15010.91</v>
      </c>
      <c r="X25">
        <f t="shared" si="4"/>
        <v>0</v>
      </c>
    </row>
    <row r="26" spans="1:24">
      <c r="A26" s="24">
        <v>24</v>
      </c>
      <c r="B26" s="24">
        <v>118758</v>
      </c>
      <c r="C26" s="71" t="s">
        <v>471</v>
      </c>
      <c r="D26" s="24" t="s">
        <v>42</v>
      </c>
      <c r="E26" s="27" t="s">
        <v>53</v>
      </c>
      <c r="F26" s="27">
        <v>2</v>
      </c>
      <c r="G26" s="28">
        <v>420</v>
      </c>
      <c r="H26" s="27">
        <v>900</v>
      </c>
      <c r="I26" s="27"/>
      <c r="J26" s="44">
        <v>7000</v>
      </c>
      <c r="K26" s="45">
        <v>0.205632</v>
      </c>
      <c r="L26" s="46">
        <v>1439.424</v>
      </c>
      <c r="M26" s="47">
        <v>8050</v>
      </c>
      <c r="N26" s="48">
        <v>0.18564</v>
      </c>
      <c r="O26" s="49">
        <v>1494.402</v>
      </c>
      <c r="P26" s="50">
        <v>8072.17</v>
      </c>
      <c r="Q26" s="50">
        <v>169.25</v>
      </c>
      <c r="R26" s="102">
        <f t="shared" si="0"/>
        <v>1.15316714285714</v>
      </c>
      <c r="S26" s="102">
        <f t="shared" si="1"/>
        <v>1.00275403726708</v>
      </c>
      <c r="T26" s="103">
        <f t="shared" si="2"/>
        <v>160</v>
      </c>
      <c r="U26" s="104"/>
      <c r="V26" s="101">
        <f t="shared" si="3"/>
        <v>140</v>
      </c>
      <c r="W26" s="10">
        <v>8072.17</v>
      </c>
      <c r="X26">
        <f t="shared" si="4"/>
        <v>0</v>
      </c>
    </row>
    <row r="27" spans="1:24">
      <c r="A27" s="24">
        <v>25</v>
      </c>
      <c r="B27" s="24">
        <v>365</v>
      </c>
      <c r="C27" s="71" t="s">
        <v>472</v>
      </c>
      <c r="D27" s="24" t="s">
        <v>52</v>
      </c>
      <c r="E27" s="27" t="s">
        <v>58</v>
      </c>
      <c r="F27" s="27">
        <v>2</v>
      </c>
      <c r="G27" s="28">
        <v>420</v>
      </c>
      <c r="H27" s="27">
        <v>900</v>
      </c>
      <c r="I27" s="27">
        <v>2</v>
      </c>
      <c r="J27" s="44">
        <v>25000</v>
      </c>
      <c r="K27" s="45">
        <v>0.207288</v>
      </c>
      <c r="L27" s="46">
        <v>5182.2</v>
      </c>
      <c r="M27" s="47">
        <v>28750</v>
      </c>
      <c r="N27" s="48">
        <v>0.187135</v>
      </c>
      <c r="O27" s="49">
        <v>5380.13125</v>
      </c>
      <c r="P27" s="50">
        <v>28822.36</v>
      </c>
      <c r="Q27" s="50">
        <v>1803.05</v>
      </c>
      <c r="R27" s="102">
        <f t="shared" si="0"/>
        <v>1.1528944</v>
      </c>
      <c r="S27" s="102">
        <f t="shared" si="1"/>
        <v>1.00251686956522</v>
      </c>
      <c r="T27" s="103">
        <f t="shared" si="2"/>
        <v>160</v>
      </c>
      <c r="U27" s="104"/>
      <c r="V27" s="101">
        <f t="shared" si="3"/>
        <v>140</v>
      </c>
      <c r="W27" s="10">
        <v>28902.26</v>
      </c>
      <c r="X27">
        <f t="shared" si="4"/>
        <v>79.8999999999978</v>
      </c>
    </row>
    <row r="28" spans="1:24">
      <c r="A28" s="24">
        <v>26</v>
      </c>
      <c r="B28" s="24">
        <v>587</v>
      </c>
      <c r="C28" s="71" t="s">
        <v>113</v>
      </c>
      <c r="D28" s="24" t="s">
        <v>56</v>
      </c>
      <c r="E28" s="27" t="s">
        <v>43</v>
      </c>
      <c r="F28" s="27">
        <v>2</v>
      </c>
      <c r="G28" s="28">
        <v>420</v>
      </c>
      <c r="H28" s="27">
        <v>900</v>
      </c>
      <c r="I28" s="27"/>
      <c r="J28" s="44">
        <v>13000</v>
      </c>
      <c r="K28" s="45">
        <v>0.208584</v>
      </c>
      <c r="L28" s="46">
        <v>2711.592</v>
      </c>
      <c r="M28" s="47">
        <v>14950</v>
      </c>
      <c r="N28" s="48">
        <v>0.188305</v>
      </c>
      <c r="O28" s="49">
        <v>2815.15975</v>
      </c>
      <c r="P28" s="50">
        <v>14985.07</v>
      </c>
      <c r="Q28" s="50">
        <v>2205.18</v>
      </c>
      <c r="R28" s="102">
        <f t="shared" si="0"/>
        <v>1.15269769230769</v>
      </c>
      <c r="S28" s="102">
        <f t="shared" si="1"/>
        <v>1.00234581939799</v>
      </c>
      <c r="T28" s="103">
        <f t="shared" si="2"/>
        <v>160</v>
      </c>
      <c r="U28" s="104"/>
      <c r="V28" s="101">
        <f t="shared" si="3"/>
        <v>140</v>
      </c>
      <c r="W28" s="10">
        <v>14985.07</v>
      </c>
      <c r="X28">
        <f t="shared" si="4"/>
        <v>0</v>
      </c>
    </row>
    <row r="29" spans="1:24">
      <c r="A29" s="24">
        <v>27</v>
      </c>
      <c r="B29" s="24">
        <v>114622</v>
      </c>
      <c r="C29" s="71" t="s">
        <v>473</v>
      </c>
      <c r="D29" s="24" t="s">
        <v>45</v>
      </c>
      <c r="E29" s="27" t="s">
        <v>43</v>
      </c>
      <c r="F29" s="27">
        <v>2</v>
      </c>
      <c r="G29" s="28">
        <v>420</v>
      </c>
      <c r="H29" s="27">
        <v>900</v>
      </c>
      <c r="I29" s="27">
        <v>3</v>
      </c>
      <c r="J29" s="44">
        <v>14300</v>
      </c>
      <c r="K29" s="45">
        <v>0.251856</v>
      </c>
      <c r="L29" s="46">
        <v>3601.5408</v>
      </c>
      <c r="M29" s="47">
        <v>16445</v>
      </c>
      <c r="N29" s="48">
        <v>0.22737</v>
      </c>
      <c r="O29" s="49">
        <v>3739.09965</v>
      </c>
      <c r="P29" s="50">
        <v>16480.65</v>
      </c>
      <c r="Q29" s="50">
        <v>4037.96</v>
      </c>
      <c r="R29" s="102">
        <f t="shared" si="0"/>
        <v>1.15249300699301</v>
      </c>
      <c r="S29" s="102">
        <f t="shared" si="1"/>
        <v>1.00216783216783</v>
      </c>
      <c r="T29" s="103">
        <f t="shared" si="2"/>
        <v>160</v>
      </c>
      <c r="U29" s="104"/>
      <c r="V29" s="101">
        <f t="shared" si="3"/>
        <v>140</v>
      </c>
      <c r="W29" s="10">
        <v>16480.65</v>
      </c>
      <c r="X29">
        <f t="shared" si="4"/>
        <v>0</v>
      </c>
    </row>
    <row r="30" spans="1:24">
      <c r="A30" s="24">
        <v>28</v>
      </c>
      <c r="B30" s="24">
        <v>117184</v>
      </c>
      <c r="C30" s="71" t="s">
        <v>474</v>
      </c>
      <c r="D30" s="24" t="s">
        <v>45</v>
      </c>
      <c r="E30" s="27" t="s">
        <v>43</v>
      </c>
      <c r="F30" s="27">
        <v>4</v>
      </c>
      <c r="G30" s="28">
        <v>840</v>
      </c>
      <c r="H30" s="27">
        <v>1800</v>
      </c>
      <c r="I30" s="27">
        <v>1</v>
      </c>
      <c r="J30" s="44">
        <v>13000</v>
      </c>
      <c r="K30" s="45">
        <v>0.262584</v>
      </c>
      <c r="L30" s="46">
        <v>3413.592</v>
      </c>
      <c r="M30" s="47">
        <v>14950</v>
      </c>
      <c r="N30" s="48">
        <v>0.237055</v>
      </c>
      <c r="O30" s="49">
        <v>3543.97225</v>
      </c>
      <c r="P30" s="50">
        <v>14974.03</v>
      </c>
      <c r="Q30" s="50">
        <v>3742.9</v>
      </c>
      <c r="R30" s="102">
        <f t="shared" si="0"/>
        <v>1.15184846153846</v>
      </c>
      <c r="S30" s="102">
        <f t="shared" si="1"/>
        <v>1.00160735785953</v>
      </c>
      <c r="T30" s="103">
        <f t="shared" si="2"/>
        <v>320</v>
      </c>
      <c r="U30" s="104"/>
      <c r="V30" s="101">
        <f t="shared" si="3"/>
        <v>280</v>
      </c>
      <c r="W30" s="10">
        <v>14974.03</v>
      </c>
      <c r="X30">
        <f t="shared" si="4"/>
        <v>0</v>
      </c>
    </row>
    <row r="31" spans="1:24">
      <c r="A31" s="24">
        <v>29</v>
      </c>
      <c r="B31" s="24">
        <v>102479</v>
      </c>
      <c r="C31" s="71" t="s">
        <v>475</v>
      </c>
      <c r="D31" s="24" t="s">
        <v>45</v>
      </c>
      <c r="E31" s="27" t="s">
        <v>46</v>
      </c>
      <c r="F31" s="28">
        <v>2</v>
      </c>
      <c r="G31" s="28">
        <v>420</v>
      </c>
      <c r="H31" s="27">
        <v>900</v>
      </c>
      <c r="I31" s="28">
        <v>1</v>
      </c>
      <c r="J31" s="44">
        <v>11000</v>
      </c>
      <c r="K31" s="45">
        <v>0.255888</v>
      </c>
      <c r="L31" s="46">
        <v>2814.768</v>
      </c>
      <c r="M31" s="47">
        <v>12650</v>
      </c>
      <c r="N31" s="48">
        <v>0.23101</v>
      </c>
      <c r="O31" s="49">
        <v>2922.2765</v>
      </c>
      <c r="P31" s="50">
        <v>12667.71</v>
      </c>
      <c r="Q31" s="50">
        <v>3651.93</v>
      </c>
      <c r="R31" s="102">
        <f t="shared" si="0"/>
        <v>1.15161</v>
      </c>
      <c r="S31" s="102">
        <f t="shared" si="1"/>
        <v>1.0014</v>
      </c>
      <c r="T31" s="103">
        <f t="shared" si="2"/>
        <v>160</v>
      </c>
      <c r="U31" s="104"/>
      <c r="V31" s="101">
        <f t="shared" si="3"/>
        <v>140</v>
      </c>
      <c r="W31" s="10">
        <v>12667.71</v>
      </c>
      <c r="X31">
        <f t="shared" si="4"/>
        <v>0</v>
      </c>
    </row>
    <row r="32" spans="1:24">
      <c r="A32" s="24">
        <v>30</v>
      </c>
      <c r="B32" s="24">
        <v>511</v>
      </c>
      <c r="C32" s="71" t="s">
        <v>476</v>
      </c>
      <c r="D32" s="24" t="s">
        <v>42</v>
      </c>
      <c r="E32" s="27" t="s">
        <v>49</v>
      </c>
      <c r="F32" s="27">
        <v>4</v>
      </c>
      <c r="G32" s="28">
        <v>840</v>
      </c>
      <c r="H32" s="27">
        <v>1800</v>
      </c>
      <c r="I32" s="27">
        <v>1</v>
      </c>
      <c r="J32" s="44">
        <v>19000</v>
      </c>
      <c r="K32" s="45">
        <v>0.22752</v>
      </c>
      <c r="L32" s="46">
        <v>4322.88</v>
      </c>
      <c r="M32" s="47">
        <v>21850</v>
      </c>
      <c r="N32" s="48">
        <v>0.2054</v>
      </c>
      <c r="O32" s="49">
        <v>4487.99</v>
      </c>
      <c r="P32" s="50">
        <v>21880.07</v>
      </c>
      <c r="Q32" s="50">
        <v>4830.39</v>
      </c>
      <c r="R32" s="102">
        <f t="shared" si="0"/>
        <v>1.15158263157895</v>
      </c>
      <c r="S32" s="102">
        <f t="shared" si="1"/>
        <v>1.001376201373</v>
      </c>
      <c r="T32" s="103">
        <f t="shared" si="2"/>
        <v>320</v>
      </c>
      <c r="U32" s="104"/>
      <c r="V32" s="101">
        <f t="shared" si="3"/>
        <v>280</v>
      </c>
      <c r="W32" s="10">
        <v>21880.07</v>
      </c>
      <c r="X32">
        <f t="shared" si="4"/>
        <v>0</v>
      </c>
    </row>
    <row r="33" spans="1:24">
      <c r="A33" s="24">
        <v>31</v>
      </c>
      <c r="B33" s="24">
        <v>343</v>
      </c>
      <c r="C33" s="71" t="s">
        <v>477</v>
      </c>
      <c r="D33" s="24" t="s">
        <v>52</v>
      </c>
      <c r="E33" s="27" t="s">
        <v>61</v>
      </c>
      <c r="F33" s="27">
        <v>4</v>
      </c>
      <c r="G33" s="28">
        <v>840</v>
      </c>
      <c r="H33" s="27">
        <v>1800</v>
      </c>
      <c r="I33" s="27">
        <v>3</v>
      </c>
      <c r="J33" s="44">
        <v>40000</v>
      </c>
      <c r="K33" s="45">
        <v>0.221688</v>
      </c>
      <c r="L33" s="46">
        <v>8867.52</v>
      </c>
      <c r="M33" s="47">
        <v>44000</v>
      </c>
      <c r="N33" s="48">
        <v>0.200135</v>
      </c>
      <c r="O33" s="49">
        <v>8805.94</v>
      </c>
      <c r="P33" s="50">
        <v>45893.01</v>
      </c>
      <c r="Q33" s="50">
        <v>6654.19</v>
      </c>
      <c r="R33" s="102">
        <f t="shared" si="0"/>
        <v>1.14732525</v>
      </c>
      <c r="S33" s="102">
        <f t="shared" si="1"/>
        <v>1.04302295454545</v>
      </c>
      <c r="T33" s="103">
        <f t="shared" si="2"/>
        <v>320</v>
      </c>
      <c r="U33" s="104"/>
      <c r="V33" s="101">
        <f t="shared" si="3"/>
        <v>280</v>
      </c>
      <c r="W33" s="10">
        <v>45893.01</v>
      </c>
      <c r="X33">
        <f t="shared" si="4"/>
        <v>0</v>
      </c>
    </row>
    <row r="34" spans="1:24">
      <c r="A34" s="24">
        <v>32</v>
      </c>
      <c r="B34" s="24">
        <v>106569</v>
      </c>
      <c r="C34" s="71" t="s">
        <v>478</v>
      </c>
      <c r="D34" s="24" t="s">
        <v>52</v>
      </c>
      <c r="E34" s="27" t="s">
        <v>49</v>
      </c>
      <c r="F34" s="27">
        <v>2</v>
      </c>
      <c r="G34" s="28">
        <v>420</v>
      </c>
      <c r="H34" s="27">
        <v>900</v>
      </c>
      <c r="I34" s="27">
        <v>2</v>
      </c>
      <c r="J34" s="44">
        <v>13000</v>
      </c>
      <c r="K34" s="45">
        <v>0.234216</v>
      </c>
      <c r="L34" s="46">
        <v>3044.808</v>
      </c>
      <c r="M34" s="47">
        <v>14950</v>
      </c>
      <c r="N34" s="48">
        <v>0.211445</v>
      </c>
      <c r="O34" s="49">
        <v>3161.10275</v>
      </c>
      <c r="P34" s="61">
        <v>15254.8</v>
      </c>
      <c r="Q34" s="61">
        <v>3491.51</v>
      </c>
      <c r="R34" s="102">
        <f t="shared" si="0"/>
        <v>1.17344615384615</v>
      </c>
      <c r="S34" s="102">
        <f t="shared" si="1"/>
        <v>1.02038795986622</v>
      </c>
      <c r="T34" s="103">
        <f t="shared" si="2"/>
        <v>160</v>
      </c>
      <c r="U34" s="104"/>
      <c r="V34" s="101">
        <f t="shared" si="3"/>
        <v>140</v>
      </c>
      <c r="W34" s="10">
        <v>15254.8</v>
      </c>
      <c r="X34">
        <f t="shared" si="4"/>
        <v>0</v>
      </c>
    </row>
    <row r="35" spans="1:24">
      <c r="A35" s="24">
        <v>33</v>
      </c>
      <c r="B35" s="24">
        <v>118074</v>
      </c>
      <c r="C35" s="71" t="s">
        <v>479</v>
      </c>
      <c r="D35" s="24" t="s">
        <v>42</v>
      </c>
      <c r="E35" s="27" t="s">
        <v>46</v>
      </c>
      <c r="F35" s="27">
        <v>2</v>
      </c>
      <c r="G35" s="28">
        <v>420</v>
      </c>
      <c r="H35" s="27">
        <v>900</v>
      </c>
      <c r="I35" s="27"/>
      <c r="J35" s="44">
        <v>9000</v>
      </c>
      <c r="K35" s="45">
        <v>0.213408</v>
      </c>
      <c r="L35" s="46">
        <v>1920.672</v>
      </c>
      <c r="M35" s="47">
        <v>10350</v>
      </c>
      <c r="N35" s="48">
        <v>0.19266</v>
      </c>
      <c r="O35" s="49">
        <v>1994.031</v>
      </c>
      <c r="P35" s="50">
        <v>9896.32</v>
      </c>
      <c r="Q35" s="50">
        <v>2499.51</v>
      </c>
      <c r="R35" s="102">
        <f t="shared" si="0"/>
        <v>1.09959111111111</v>
      </c>
      <c r="S35" s="105">
        <f t="shared" si="1"/>
        <v>0.956166183574879</v>
      </c>
      <c r="T35" s="103"/>
      <c r="U35" s="104"/>
      <c r="V35" s="101">
        <f t="shared" si="3"/>
        <v>140</v>
      </c>
      <c r="W35" s="10">
        <v>9896.32</v>
      </c>
      <c r="X35">
        <f t="shared" si="4"/>
        <v>0</v>
      </c>
    </row>
    <row r="36" spans="1:24">
      <c r="A36" s="24">
        <v>34</v>
      </c>
      <c r="B36" s="24">
        <v>118151</v>
      </c>
      <c r="C36" s="71" t="s">
        <v>480</v>
      </c>
      <c r="D36" s="24" t="s">
        <v>52</v>
      </c>
      <c r="E36" s="27" t="s">
        <v>53</v>
      </c>
      <c r="F36" s="27">
        <v>2</v>
      </c>
      <c r="G36" s="28">
        <v>420</v>
      </c>
      <c r="H36" s="27">
        <v>900</v>
      </c>
      <c r="I36" s="27"/>
      <c r="J36" s="44">
        <v>8000</v>
      </c>
      <c r="K36" s="45">
        <v>0.1656</v>
      </c>
      <c r="L36" s="46">
        <v>1324.8</v>
      </c>
      <c r="M36" s="47">
        <v>9200</v>
      </c>
      <c r="N36" s="48">
        <v>0.1495</v>
      </c>
      <c r="O36" s="49">
        <v>1375.4</v>
      </c>
      <c r="P36" s="50">
        <v>8696.3</v>
      </c>
      <c r="Q36" s="50">
        <v>1356.18</v>
      </c>
      <c r="R36" s="102">
        <f t="shared" si="0"/>
        <v>1.0870375</v>
      </c>
      <c r="S36" s="105">
        <f t="shared" si="1"/>
        <v>0.94525</v>
      </c>
      <c r="T36" s="103"/>
      <c r="U36" s="104"/>
      <c r="V36" s="101">
        <f t="shared" ref="V36:V67" si="5">F36*70</f>
        <v>140</v>
      </c>
      <c r="W36" s="10">
        <v>8696.3</v>
      </c>
      <c r="X36">
        <f t="shared" ref="X36:X67" si="6">W36-P36</f>
        <v>0</v>
      </c>
    </row>
    <row r="37" spans="1:24">
      <c r="A37" s="24">
        <v>35</v>
      </c>
      <c r="B37" s="24">
        <v>104429</v>
      </c>
      <c r="C37" s="71" t="s">
        <v>481</v>
      </c>
      <c r="D37" s="24" t="s">
        <v>52</v>
      </c>
      <c r="E37" s="27" t="s">
        <v>46</v>
      </c>
      <c r="F37" s="27">
        <v>2</v>
      </c>
      <c r="G37" s="28">
        <v>420</v>
      </c>
      <c r="H37" s="27">
        <v>900</v>
      </c>
      <c r="I37" s="27"/>
      <c r="J37" s="44">
        <v>7000</v>
      </c>
      <c r="K37" s="45">
        <v>0.164088</v>
      </c>
      <c r="L37" s="46">
        <v>1148.616</v>
      </c>
      <c r="M37" s="47">
        <v>8050</v>
      </c>
      <c r="N37" s="48">
        <v>0.148135</v>
      </c>
      <c r="O37" s="49">
        <v>1192.48675</v>
      </c>
      <c r="P37" s="50">
        <v>7579.67</v>
      </c>
      <c r="Q37" s="50">
        <v>331.57</v>
      </c>
      <c r="R37" s="102">
        <f t="shared" si="0"/>
        <v>1.08281</v>
      </c>
      <c r="S37" s="105">
        <f t="shared" si="1"/>
        <v>0.941573913043478</v>
      </c>
      <c r="T37" s="103"/>
      <c r="U37" s="104"/>
      <c r="V37" s="101">
        <f t="shared" si="5"/>
        <v>140</v>
      </c>
      <c r="W37" s="10">
        <v>7579.67</v>
      </c>
      <c r="X37">
        <f t="shared" si="6"/>
        <v>0</v>
      </c>
    </row>
    <row r="38" spans="1:24">
      <c r="A38" s="24">
        <v>36</v>
      </c>
      <c r="B38" s="24">
        <v>737</v>
      </c>
      <c r="C38" s="71" t="s">
        <v>482</v>
      </c>
      <c r="D38" s="24" t="s">
        <v>42</v>
      </c>
      <c r="E38" s="27" t="s">
        <v>49</v>
      </c>
      <c r="F38" s="27">
        <v>2</v>
      </c>
      <c r="G38" s="28">
        <v>420</v>
      </c>
      <c r="H38" s="27">
        <v>900</v>
      </c>
      <c r="I38" s="27">
        <v>3</v>
      </c>
      <c r="J38" s="44">
        <v>18000</v>
      </c>
      <c r="K38" s="45">
        <v>0.182</v>
      </c>
      <c r="L38" s="46">
        <v>3276</v>
      </c>
      <c r="M38" s="47">
        <v>20700</v>
      </c>
      <c r="N38" s="48">
        <v>0.164</v>
      </c>
      <c r="O38" s="49">
        <v>3394.8</v>
      </c>
      <c r="P38" s="50">
        <v>18957.05</v>
      </c>
      <c r="Q38" s="50">
        <v>2583.24</v>
      </c>
      <c r="R38" s="102">
        <f t="shared" si="0"/>
        <v>1.05316944444444</v>
      </c>
      <c r="S38" s="105">
        <f t="shared" si="1"/>
        <v>0.915799516908212</v>
      </c>
      <c r="T38" s="103"/>
      <c r="U38" s="104"/>
      <c r="V38" s="101">
        <f t="shared" si="5"/>
        <v>140</v>
      </c>
      <c r="W38" s="10">
        <v>18957.05</v>
      </c>
      <c r="X38">
        <f t="shared" si="6"/>
        <v>0</v>
      </c>
    </row>
    <row r="39" spans="1:24">
      <c r="A39" s="24">
        <v>37</v>
      </c>
      <c r="B39" s="24">
        <v>120844</v>
      </c>
      <c r="C39" s="71" t="s">
        <v>483</v>
      </c>
      <c r="D39" s="24" t="s">
        <v>56</v>
      </c>
      <c r="E39" s="27" t="s">
        <v>46</v>
      </c>
      <c r="F39" s="27">
        <v>3</v>
      </c>
      <c r="G39" s="28">
        <v>630</v>
      </c>
      <c r="H39" s="27">
        <v>1350</v>
      </c>
      <c r="I39" s="27"/>
      <c r="J39" s="44">
        <v>10000</v>
      </c>
      <c r="K39" s="45">
        <v>0.205632</v>
      </c>
      <c r="L39" s="46">
        <v>2056.32</v>
      </c>
      <c r="M39" s="47">
        <v>11500</v>
      </c>
      <c r="N39" s="48">
        <v>0.18564</v>
      </c>
      <c r="O39" s="49">
        <v>2134.86</v>
      </c>
      <c r="P39" s="50">
        <v>10526.17</v>
      </c>
      <c r="Q39" s="50">
        <v>2153.35</v>
      </c>
      <c r="R39" s="102">
        <f t="shared" si="0"/>
        <v>1.052617</v>
      </c>
      <c r="S39" s="105">
        <f t="shared" si="1"/>
        <v>0.915319130434783</v>
      </c>
      <c r="T39" s="103"/>
      <c r="U39" s="104"/>
      <c r="V39" s="101">
        <f t="shared" si="5"/>
        <v>210</v>
      </c>
      <c r="W39" s="10">
        <v>10526.17</v>
      </c>
      <c r="X39">
        <f t="shared" si="6"/>
        <v>0</v>
      </c>
    </row>
    <row r="40" spans="1:24">
      <c r="A40" s="24">
        <v>38</v>
      </c>
      <c r="B40" s="24">
        <v>102567</v>
      </c>
      <c r="C40" s="71" t="s">
        <v>484</v>
      </c>
      <c r="D40" s="24" t="s">
        <v>48</v>
      </c>
      <c r="E40" s="27" t="s">
        <v>46</v>
      </c>
      <c r="F40" s="27">
        <v>2</v>
      </c>
      <c r="G40" s="28">
        <v>420</v>
      </c>
      <c r="H40" s="27">
        <v>900</v>
      </c>
      <c r="I40" s="27"/>
      <c r="J40" s="44">
        <v>9000</v>
      </c>
      <c r="K40" s="45">
        <v>0.20448</v>
      </c>
      <c r="L40" s="46">
        <v>1840.32</v>
      </c>
      <c r="M40" s="47">
        <v>10350</v>
      </c>
      <c r="N40" s="48">
        <v>0.1846</v>
      </c>
      <c r="O40" s="49">
        <v>1910.61</v>
      </c>
      <c r="P40" s="50">
        <v>9399.45</v>
      </c>
      <c r="Q40" s="50">
        <v>2309.21</v>
      </c>
      <c r="R40" s="102">
        <f t="shared" si="0"/>
        <v>1.04438333333333</v>
      </c>
      <c r="S40" s="105">
        <f t="shared" si="1"/>
        <v>0.908159420289855</v>
      </c>
      <c r="T40" s="103"/>
      <c r="U40" s="104"/>
      <c r="V40" s="101">
        <f t="shared" si="5"/>
        <v>140</v>
      </c>
      <c r="W40" s="10">
        <v>9399.45</v>
      </c>
      <c r="X40">
        <f t="shared" si="6"/>
        <v>0</v>
      </c>
    </row>
    <row r="41" spans="1:24">
      <c r="A41" s="24">
        <v>39</v>
      </c>
      <c r="B41" s="24">
        <v>517</v>
      </c>
      <c r="C41" s="71" t="s">
        <v>485</v>
      </c>
      <c r="D41" s="24" t="s">
        <v>45</v>
      </c>
      <c r="E41" s="27" t="s">
        <v>82</v>
      </c>
      <c r="F41" s="27">
        <v>4</v>
      </c>
      <c r="G41" s="28">
        <v>840</v>
      </c>
      <c r="H41" s="27">
        <v>1800</v>
      </c>
      <c r="I41" s="27">
        <v>3</v>
      </c>
      <c r="J41" s="44">
        <v>55000</v>
      </c>
      <c r="K41" s="45">
        <v>0.158688</v>
      </c>
      <c r="L41" s="46">
        <v>8727.84</v>
      </c>
      <c r="M41" s="47">
        <v>60500</v>
      </c>
      <c r="N41" s="48">
        <v>0.14326</v>
      </c>
      <c r="O41" s="49">
        <v>8667.23</v>
      </c>
      <c r="P41" s="50">
        <v>57330</v>
      </c>
      <c r="Q41" s="50">
        <v>9476.1</v>
      </c>
      <c r="R41" s="102">
        <f t="shared" si="0"/>
        <v>1.04236363636364</v>
      </c>
      <c r="S41" s="105">
        <f t="shared" si="1"/>
        <v>0.947603305785124</v>
      </c>
      <c r="T41" s="103"/>
      <c r="U41" s="104"/>
      <c r="V41" s="101">
        <f t="shared" si="5"/>
        <v>280</v>
      </c>
      <c r="W41" s="10">
        <v>57330</v>
      </c>
      <c r="X41">
        <f t="shared" si="6"/>
        <v>0</v>
      </c>
    </row>
    <row r="42" spans="1:24">
      <c r="A42" s="24">
        <v>40</v>
      </c>
      <c r="B42" s="24">
        <v>387</v>
      </c>
      <c r="C42" s="71" t="s">
        <v>486</v>
      </c>
      <c r="D42" s="24" t="s">
        <v>42</v>
      </c>
      <c r="E42" s="27" t="s">
        <v>49</v>
      </c>
      <c r="F42" s="27">
        <v>3</v>
      </c>
      <c r="G42" s="28">
        <v>630</v>
      </c>
      <c r="H42" s="27">
        <v>1350</v>
      </c>
      <c r="I42" s="27">
        <v>2</v>
      </c>
      <c r="J42" s="44">
        <v>19000</v>
      </c>
      <c r="K42" s="45">
        <v>0.194832</v>
      </c>
      <c r="L42" s="46">
        <v>3701.808</v>
      </c>
      <c r="M42" s="47">
        <v>21850</v>
      </c>
      <c r="N42" s="48">
        <v>0.17589</v>
      </c>
      <c r="O42" s="49">
        <v>3843.1965</v>
      </c>
      <c r="P42" s="50">
        <v>19756.2</v>
      </c>
      <c r="Q42" s="50">
        <v>5339.33</v>
      </c>
      <c r="R42" s="102">
        <f t="shared" si="0"/>
        <v>1.0398</v>
      </c>
      <c r="S42" s="105">
        <f t="shared" si="1"/>
        <v>0.904173913043478</v>
      </c>
      <c r="T42" s="103"/>
      <c r="U42" s="104"/>
      <c r="V42" s="101">
        <f t="shared" si="5"/>
        <v>210</v>
      </c>
      <c r="W42" s="10">
        <v>19756.2</v>
      </c>
      <c r="X42">
        <f t="shared" si="6"/>
        <v>0</v>
      </c>
    </row>
    <row r="43" spans="1:24">
      <c r="A43" s="24">
        <v>41</v>
      </c>
      <c r="B43" s="24">
        <v>724</v>
      </c>
      <c r="C43" s="71" t="s">
        <v>487</v>
      </c>
      <c r="D43" s="24" t="s">
        <v>45</v>
      </c>
      <c r="E43" s="27" t="s">
        <v>49</v>
      </c>
      <c r="F43" s="27">
        <v>2</v>
      </c>
      <c r="G43" s="28">
        <v>420</v>
      </c>
      <c r="H43" s="27">
        <v>900</v>
      </c>
      <c r="I43" s="27">
        <v>2</v>
      </c>
      <c r="J43" s="44">
        <v>16000</v>
      </c>
      <c r="K43" s="45">
        <v>0.22392</v>
      </c>
      <c r="L43" s="46">
        <v>3582.72</v>
      </c>
      <c r="M43" s="47">
        <v>18400</v>
      </c>
      <c r="N43" s="48">
        <v>0.20215</v>
      </c>
      <c r="O43" s="49">
        <v>3719.56</v>
      </c>
      <c r="P43" s="50">
        <v>16609.74</v>
      </c>
      <c r="Q43" s="50">
        <v>2039.47</v>
      </c>
      <c r="R43" s="102">
        <f t="shared" si="0"/>
        <v>1.03810875</v>
      </c>
      <c r="S43" s="105">
        <f t="shared" si="1"/>
        <v>0.902703260869565</v>
      </c>
      <c r="T43" s="103"/>
      <c r="U43" s="104"/>
      <c r="V43" s="101">
        <f t="shared" si="5"/>
        <v>140</v>
      </c>
      <c r="W43" s="10">
        <v>16609.74</v>
      </c>
      <c r="X43">
        <f t="shared" si="6"/>
        <v>0</v>
      </c>
    </row>
    <row r="44" spans="1:24">
      <c r="A44" s="24">
        <v>42</v>
      </c>
      <c r="B44" s="24">
        <v>119622</v>
      </c>
      <c r="C44" s="71" t="s">
        <v>488</v>
      </c>
      <c r="D44" s="24" t="s">
        <v>52</v>
      </c>
      <c r="E44" s="27" t="s">
        <v>53</v>
      </c>
      <c r="F44" s="28">
        <v>1</v>
      </c>
      <c r="G44" s="28">
        <v>210</v>
      </c>
      <c r="H44" s="27">
        <v>450</v>
      </c>
      <c r="I44" s="28">
        <v>2</v>
      </c>
      <c r="J44" s="44">
        <v>3500</v>
      </c>
      <c r="K44" s="45">
        <v>0.1872</v>
      </c>
      <c r="L44" s="46">
        <v>655.2</v>
      </c>
      <c r="M44" s="47">
        <v>4025</v>
      </c>
      <c r="N44" s="48">
        <v>0.169</v>
      </c>
      <c r="O44" s="49">
        <v>680.225</v>
      </c>
      <c r="P44" s="50">
        <v>3626.83</v>
      </c>
      <c r="Q44" s="50">
        <v>789.71</v>
      </c>
      <c r="R44" s="102">
        <f t="shared" si="0"/>
        <v>1.03623714285714</v>
      </c>
      <c r="S44" s="105">
        <f t="shared" si="1"/>
        <v>0.901075776397515</v>
      </c>
      <c r="T44" s="103"/>
      <c r="U44" s="104"/>
      <c r="V44" s="101">
        <f t="shared" si="5"/>
        <v>70</v>
      </c>
      <c r="W44" s="10">
        <v>3626.83</v>
      </c>
      <c r="X44">
        <f t="shared" si="6"/>
        <v>0</v>
      </c>
    </row>
    <row r="45" spans="1:24">
      <c r="A45" s="24">
        <v>43</v>
      </c>
      <c r="B45" s="24">
        <v>113025</v>
      </c>
      <c r="C45" s="71" t="s">
        <v>489</v>
      </c>
      <c r="D45" s="24" t="s">
        <v>52</v>
      </c>
      <c r="E45" s="27" t="s">
        <v>46</v>
      </c>
      <c r="F45" s="27">
        <v>2</v>
      </c>
      <c r="G45" s="28">
        <v>420</v>
      </c>
      <c r="H45" s="27">
        <v>900</v>
      </c>
      <c r="I45" s="27"/>
      <c r="J45" s="44">
        <v>8000</v>
      </c>
      <c r="K45" s="45">
        <v>0.195048</v>
      </c>
      <c r="L45" s="46">
        <v>1560.384</v>
      </c>
      <c r="M45" s="47">
        <v>9200</v>
      </c>
      <c r="N45" s="48">
        <v>0.176085</v>
      </c>
      <c r="O45" s="49">
        <v>1619.982</v>
      </c>
      <c r="P45" s="50">
        <v>8258.17</v>
      </c>
      <c r="Q45" s="50">
        <v>1659.61</v>
      </c>
      <c r="R45" s="102">
        <f t="shared" si="0"/>
        <v>1.03227125</v>
      </c>
      <c r="S45" s="105">
        <f t="shared" si="1"/>
        <v>0.897627173913043</v>
      </c>
      <c r="T45" s="103"/>
      <c r="U45" s="104"/>
      <c r="V45" s="101">
        <f t="shared" si="5"/>
        <v>140</v>
      </c>
      <c r="W45" s="10">
        <v>8258.17</v>
      </c>
      <c r="X45">
        <f t="shared" si="6"/>
        <v>0</v>
      </c>
    </row>
    <row r="46" spans="1:24">
      <c r="A46" s="24">
        <v>44</v>
      </c>
      <c r="B46" s="24">
        <v>745</v>
      </c>
      <c r="C46" s="71" t="s">
        <v>490</v>
      </c>
      <c r="D46" s="24" t="s">
        <v>52</v>
      </c>
      <c r="E46" s="27" t="s">
        <v>43</v>
      </c>
      <c r="F46" s="30">
        <v>2</v>
      </c>
      <c r="G46" s="30">
        <v>420</v>
      </c>
      <c r="H46" s="27">
        <v>1350</v>
      </c>
      <c r="I46" s="28">
        <v>1</v>
      </c>
      <c r="J46" s="44">
        <v>12000</v>
      </c>
      <c r="K46" s="45">
        <v>0.184896</v>
      </c>
      <c r="L46" s="46">
        <v>2218.752</v>
      </c>
      <c r="M46" s="47">
        <v>13800</v>
      </c>
      <c r="N46" s="48">
        <v>0.16692</v>
      </c>
      <c r="O46" s="49">
        <v>2303.496</v>
      </c>
      <c r="P46" s="50">
        <v>12378.42</v>
      </c>
      <c r="Q46" s="50">
        <v>2895.8</v>
      </c>
      <c r="R46" s="102">
        <f t="shared" si="0"/>
        <v>1.031535</v>
      </c>
      <c r="S46" s="105">
        <f t="shared" si="1"/>
        <v>0.896986956521739</v>
      </c>
      <c r="T46" s="103"/>
      <c r="U46" s="104"/>
      <c r="V46" s="101">
        <f t="shared" si="5"/>
        <v>140</v>
      </c>
      <c r="W46" s="10">
        <v>12378.42</v>
      </c>
      <c r="X46">
        <f t="shared" si="6"/>
        <v>0</v>
      </c>
    </row>
    <row r="47" spans="1:24">
      <c r="A47" s="24">
        <v>45</v>
      </c>
      <c r="B47" s="24">
        <v>116919</v>
      </c>
      <c r="C47" s="71" t="s">
        <v>491</v>
      </c>
      <c r="D47" s="24" t="s">
        <v>45</v>
      </c>
      <c r="E47" s="27" t="s">
        <v>46</v>
      </c>
      <c r="F47" s="27">
        <v>1</v>
      </c>
      <c r="G47" s="28">
        <v>210</v>
      </c>
      <c r="H47" s="27">
        <v>450</v>
      </c>
      <c r="I47" s="27"/>
      <c r="J47" s="44">
        <v>9000</v>
      </c>
      <c r="K47" s="45">
        <v>0.256248</v>
      </c>
      <c r="L47" s="46">
        <v>2306.232</v>
      </c>
      <c r="M47" s="47">
        <v>10350</v>
      </c>
      <c r="N47" s="48">
        <v>0.231335</v>
      </c>
      <c r="O47" s="49">
        <v>2394.31725</v>
      </c>
      <c r="P47" s="50">
        <v>9268.71</v>
      </c>
      <c r="Q47" s="50">
        <v>2194.2</v>
      </c>
      <c r="R47" s="102">
        <f t="shared" si="0"/>
        <v>1.02985666666667</v>
      </c>
      <c r="S47" s="105">
        <f t="shared" si="1"/>
        <v>0.895527536231884</v>
      </c>
      <c r="T47" s="103"/>
      <c r="U47" s="104"/>
      <c r="V47" s="101">
        <f t="shared" si="5"/>
        <v>70</v>
      </c>
      <c r="W47" s="10">
        <v>9268.71</v>
      </c>
      <c r="X47">
        <f t="shared" si="6"/>
        <v>0</v>
      </c>
    </row>
    <row r="48" spans="1:24">
      <c r="A48" s="24">
        <v>46</v>
      </c>
      <c r="B48" s="24">
        <v>752</v>
      </c>
      <c r="C48" s="71" t="s">
        <v>492</v>
      </c>
      <c r="D48" s="24" t="s">
        <v>52</v>
      </c>
      <c r="E48" s="27" t="s">
        <v>46</v>
      </c>
      <c r="F48" s="27">
        <v>2</v>
      </c>
      <c r="G48" s="28">
        <v>420</v>
      </c>
      <c r="H48" s="27">
        <v>900</v>
      </c>
      <c r="I48" s="27">
        <v>1</v>
      </c>
      <c r="J48" s="44">
        <v>9000</v>
      </c>
      <c r="K48" s="45">
        <v>0.224136</v>
      </c>
      <c r="L48" s="46">
        <v>2017.224</v>
      </c>
      <c r="M48" s="47">
        <v>10350</v>
      </c>
      <c r="N48" s="48">
        <v>0.202345</v>
      </c>
      <c r="O48" s="49">
        <v>2094.27075</v>
      </c>
      <c r="P48" s="50">
        <v>9228.35</v>
      </c>
      <c r="Q48" s="50">
        <v>1994.88</v>
      </c>
      <c r="R48" s="102">
        <f t="shared" si="0"/>
        <v>1.02537222222222</v>
      </c>
      <c r="S48" s="105">
        <f t="shared" si="1"/>
        <v>0.891628019323672</v>
      </c>
      <c r="T48" s="103"/>
      <c r="U48" s="104"/>
      <c r="V48" s="101">
        <f t="shared" si="5"/>
        <v>140</v>
      </c>
      <c r="W48" s="10">
        <v>9228.35</v>
      </c>
      <c r="X48">
        <f t="shared" si="6"/>
        <v>0</v>
      </c>
    </row>
    <row r="49" spans="1:24">
      <c r="A49" s="24">
        <v>47</v>
      </c>
      <c r="B49" s="24">
        <v>113833</v>
      </c>
      <c r="C49" s="71" t="s">
        <v>493</v>
      </c>
      <c r="D49" s="24" t="s">
        <v>52</v>
      </c>
      <c r="E49" s="27" t="s">
        <v>53</v>
      </c>
      <c r="F49" s="27">
        <v>2</v>
      </c>
      <c r="G49" s="28">
        <v>420</v>
      </c>
      <c r="H49" s="27">
        <v>900</v>
      </c>
      <c r="I49" s="27"/>
      <c r="J49" s="44">
        <v>7000</v>
      </c>
      <c r="K49" s="45">
        <v>0.256248</v>
      </c>
      <c r="L49" s="46">
        <v>1793.736</v>
      </c>
      <c r="M49" s="47">
        <v>8050</v>
      </c>
      <c r="N49" s="48">
        <v>0.231335</v>
      </c>
      <c r="O49" s="49">
        <v>1862.24675</v>
      </c>
      <c r="P49" s="50">
        <v>7173.26</v>
      </c>
      <c r="Q49" s="50">
        <v>1226.28</v>
      </c>
      <c r="R49" s="102">
        <f t="shared" si="0"/>
        <v>1.02475142857143</v>
      </c>
      <c r="S49" s="105">
        <f t="shared" si="1"/>
        <v>0.891088198757764</v>
      </c>
      <c r="T49" s="103"/>
      <c r="U49" s="104"/>
      <c r="V49" s="101">
        <f t="shared" si="5"/>
        <v>140</v>
      </c>
      <c r="W49" s="10">
        <v>7173.26</v>
      </c>
      <c r="X49">
        <f t="shared" si="6"/>
        <v>0</v>
      </c>
    </row>
    <row r="50" spans="1:24">
      <c r="A50" s="24">
        <v>48</v>
      </c>
      <c r="B50" s="24">
        <v>104430</v>
      </c>
      <c r="C50" s="71" t="s">
        <v>494</v>
      </c>
      <c r="D50" s="24" t="s">
        <v>42</v>
      </c>
      <c r="E50" s="27" t="s">
        <v>46</v>
      </c>
      <c r="F50" s="28">
        <v>2</v>
      </c>
      <c r="G50" s="28">
        <v>420</v>
      </c>
      <c r="H50" s="27">
        <v>900</v>
      </c>
      <c r="I50" s="27"/>
      <c r="J50" s="44">
        <v>9000</v>
      </c>
      <c r="K50" s="45">
        <v>0.228528</v>
      </c>
      <c r="L50" s="46">
        <v>2056.752</v>
      </c>
      <c r="M50" s="47">
        <v>10350</v>
      </c>
      <c r="N50" s="48">
        <v>0.20631</v>
      </c>
      <c r="O50" s="49">
        <v>2135.3085</v>
      </c>
      <c r="P50" s="50">
        <v>9180.28</v>
      </c>
      <c r="Q50" s="50">
        <v>1229.15</v>
      </c>
      <c r="R50" s="102">
        <f t="shared" si="0"/>
        <v>1.02003111111111</v>
      </c>
      <c r="S50" s="105">
        <f t="shared" si="1"/>
        <v>0.886983574879227</v>
      </c>
      <c r="T50" s="103"/>
      <c r="U50" s="104"/>
      <c r="V50" s="101">
        <f t="shared" si="5"/>
        <v>140</v>
      </c>
      <c r="W50" s="10">
        <v>9106.78</v>
      </c>
      <c r="X50">
        <f t="shared" si="6"/>
        <v>-73.5</v>
      </c>
    </row>
    <row r="51" spans="1:24">
      <c r="A51" s="24">
        <v>49</v>
      </c>
      <c r="B51" s="24">
        <v>585</v>
      </c>
      <c r="C51" s="71" t="s">
        <v>495</v>
      </c>
      <c r="D51" s="24" t="s">
        <v>45</v>
      </c>
      <c r="E51" s="27" t="s">
        <v>58</v>
      </c>
      <c r="F51" s="27">
        <v>3</v>
      </c>
      <c r="G51" s="28">
        <v>630</v>
      </c>
      <c r="H51" s="27">
        <v>1350</v>
      </c>
      <c r="I51" s="27">
        <v>2</v>
      </c>
      <c r="J51" s="44">
        <v>21000</v>
      </c>
      <c r="K51" s="45">
        <v>0.2466</v>
      </c>
      <c r="L51" s="46">
        <v>5178.6</v>
      </c>
      <c r="M51" s="47">
        <v>24150</v>
      </c>
      <c r="N51" s="48">
        <v>0.222625</v>
      </c>
      <c r="O51" s="49">
        <v>5376.39375</v>
      </c>
      <c r="P51" s="50">
        <v>21317.5</v>
      </c>
      <c r="Q51" s="50">
        <v>2043.76</v>
      </c>
      <c r="R51" s="102">
        <f t="shared" si="0"/>
        <v>1.01511904761905</v>
      </c>
      <c r="S51" s="105">
        <f t="shared" si="1"/>
        <v>0.882712215320911</v>
      </c>
      <c r="T51" s="103"/>
      <c r="U51" s="104"/>
      <c r="V51" s="101">
        <f t="shared" si="5"/>
        <v>210</v>
      </c>
      <c r="W51" s="10">
        <v>21317.5</v>
      </c>
      <c r="X51">
        <f t="shared" si="6"/>
        <v>0</v>
      </c>
    </row>
    <row r="52" spans="1:24">
      <c r="A52" s="24">
        <v>50</v>
      </c>
      <c r="B52" s="24">
        <v>102565</v>
      </c>
      <c r="C52" s="71" t="s">
        <v>496</v>
      </c>
      <c r="D52" s="24" t="s">
        <v>52</v>
      </c>
      <c r="E52" s="27" t="s">
        <v>43</v>
      </c>
      <c r="F52" s="27">
        <v>2</v>
      </c>
      <c r="G52" s="28">
        <v>420</v>
      </c>
      <c r="H52" s="27">
        <v>900</v>
      </c>
      <c r="I52" s="27">
        <v>3</v>
      </c>
      <c r="J52" s="44">
        <v>14000</v>
      </c>
      <c r="K52" s="45">
        <v>0.255024</v>
      </c>
      <c r="L52" s="46">
        <v>3570.336</v>
      </c>
      <c r="M52" s="47">
        <v>16100</v>
      </c>
      <c r="N52" s="48">
        <v>0.23023</v>
      </c>
      <c r="O52" s="49">
        <v>3706.703</v>
      </c>
      <c r="P52" s="50">
        <v>14187.92</v>
      </c>
      <c r="Q52" s="50">
        <v>887.85</v>
      </c>
      <c r="R52" s="102">
        <f t="shared" si="0"/>
        <v>1.01342285714286</v>
      </c>
      <c r="S52" s="105">
        <f t="shared" si="1"/>
        <v>0.881237267080745</v>
      </c>
      <c r="T52" s="103"/>
      <c r="U52" s="104"/>
      <c r="V52" s="101">
        <f t="shared" si="5"/>
        <v>140</v>
      </c>
      <c r="W52" s="10">
        <v>14187.92</v>
      </c>
      <c r="X52">
        <f t="shared" si="6"/>
        <v>0</v>
      </c>
    </row>
    <row r="53" spans="1:24">
      <c r="A53" s="24">
        <v>51</v>
      </c>
      <c r="B53" s="24">
        <v>113008</v>
      </c>
      <c r="C53" s="71" t="s">
        <v>497</v>
      </c>
      <c r="D53" s="24" t="s">
        <v>42</v>
      </c>
      <c r="E53" s="27" t="s">
        <v>53</v>
      </c>
      <c r="F53" s="27">
        <v>2</v>
      </c>
      <c r="G53" s="28">
        <v>420</v>
      </c>
      <c r="H53" s="27">
        <v>900</v>
      </c>
      <c r="I53" s="27"/>
      <c r="J53" s="44">
        <v>3300</v>
      </c>
      <c r="K53" s="45">
        <v>0.1872</v>
      </c>
      <c r="L53" s="46">
        <v>617.76</v>
      </c>
      <c r="M53" s="47">
        <v>3795</v>
      </c>
      <c r="N53" s="48">
        <v>0.169</v>
      </c>
      <c r="O53" s="49">
        <v>641.355</v>
      </c>
      <c r="P53" s="50">
        <v>3343.66</v>
      </c>
      <c r="Q53" s="50">
        <v>707.69</v>
      </c>
      <c r="R53" s="102">
        <f t="shared" si="0"/>
        <v>1.0132303030303</v>
      </c>
      <c r="S53" s="105">
        <f t="shared" si="1"/>
        <v>0.881069828722003</v>
      </c>
      <c r="T53" s="103"/>
      <c r="U53" s="104"/>
      <c r="V53" s="101">
        <f t="shared" si="5"/>
        <v>140</v>
      </c>
      <c r="W53" s="10">
        <v>3343.66</v>
      </c>
      <c r="X53">
        <f t="shared" si="6"/>
        <v>0</v>
      </c>
    </row>
    <row r="54" spans="1:24">
      <c r="A54" s="24">
        <v>52</v>
      </c>
      <c r="B54" s="24">
        <v>726</v>
      </c>
      <c r="C54" s="71" t="s">
        <v>498</v>
      </c>
      <c r="D54" s="24" t="s">
        <v>52</v>
      </c>
      <c r="E54" s="27" t="s">
        <v>43</v>
      </c>
      <c r="F54" s="27">
        <v>3</v>
      </c>
      <c r="G54" s="28">
        <v>630</v>
      </c>
      <c r="H54" s="27">
        <v>1350</v>
      </c>
      <c r="I54" s="27">
        <v>1</v>
      </c>
      <c r="J54" s="44">
        <v>15000</v>
      </c>
      <c r="K54" s="45">
        <v>0.205776</v>
      </c>
      <c r="L54" s="46">
        <v>3086.64</v>
      </c>
      <c r="M54" s="47">
        <v>17250</v>
      </c>
      <c r="N54" s="48">
        <v>0.18577</v>
      </c>
      <c r="O54" s="49">
        <v>3204.5325</v>
      </c>
      <c r="P54" s="50">
        <v>15179.32</v>
      </c>
      <c r="Q54" s="50">
        <v>1809.59</v>
      </c>
      <c r="R54" s="102">
        <f t="shared" si="0"/>
        <v>1.01195466666667</v>
      </c>
      <c r="S54" s="105">
        <f t="shared" si="1"/>
        <v>0.879960579710145</v>
      </c>
      <c r="T54" s="103"/>
      <c r="U54" s="104"/>
      <c r="V54" s="101">
        <f t="shared" si="5"/>
        <v>210</v>
      </c>
      <c r="W54" s="10">
        <v>15179.32</v>
      </c>
      <c r="X54">
        <f t="shared" si="6"/>
        <v>0</v>
      </c>
    </row>
    <row r="55" spans="1:24">
      <c r="A55" s="24">
        <v>53</v>
      </c>
      <c r="B55" s="24">
        <v>115971</v>
      </c>
      <c r="C55" s="71" t="s">
        <v>499</v>
      </c>
      <c r="D55" s="24" t="s">
        <v>45</v>
      </c>
      <c r="E55" s="27" t="s">
        <v>46</v>
      </c>
      <c r="F55" s="27">
        <v>2</v>
      </c>
      <c r="G55" s="28">
        <v>420</v>
      </c>
      <c r="H55" s="27">
        <v>900</v>
      </c>
      <c r="I55" s="27"/>
      <c r="J55" s="44">
        <v>9000</v>
      </c>
      <c r="K55" s="45">
        <v>0.22572</v>
      </c>
      <c r="L55" s="46">
        <v>2031.48</v>
      </c>
      <c r="M55" s="47">
        <v>10350</v>
      </c>
      <c r="N55" s="48">
        <v>0.203775</v>
      </c>
      <c r="O55" s="49">
        <v>2109.07125</v>
      </c>
      <c r="P55" s="50">
        <v>9106.19</v>
      </c>
      <c r="Q55" s="50">
        <v>1809.63</v>
      </c>
      <c r="R55" s="102">
        <f t="shared" si="0"/>
        <v>1.01179888888889</v>
      </c>
      <c r="S55" s="105">
        <f t="shared" si="1"/>
        <v>0.879825120772947</v>
      </c>
      <c r="T55" s="103"/>
      <c r="U55" s="104"/>
      <c r="V55" s="101">
        <f t="shared" si="5"/>
        <v>140</v>
      </c>
      <c r="W55" s="10">
        <v>9106.19</v>
      </c>
      <c r="X55">
        <f t="shared" si="6"/>
        <v>0</v>
      </c>
    </row>
    <row r="56" spans="1:24">
      <c r="A56" s="24">
        <v>54</v>
      </c>
      <c r="B56" s="24">
        <v>713</v>
      </c>
      <c r="C56" s="71" t="s">
        <v>500</v>
      </c>
      <c r="D56" s="24" t="s">
        <v>56</v>
      </c>
      <c r="E56" s="27" t="s">
        <v>46</v>
      </c>
      <c r="F56" s="27">
        <v>2</v>
      </c>
      <c r="G56" s="28">
        <v>420</v>
      </c>
      <c r="H56" s="27">
        <v>900</v>
      </c>
      <c r="I56" s="27"/>
      <c r="J56" s="44">
        <v>9000</v>
      </c>
      <c r="K56" s="45">
        <v>0.21888</v>
      </c>
      <c r="L56" s="46">
        <v>1969.92</v>
      </c>
      <c r="M56" s="47">
        <v>10350</v>
      </c>
      <c r="N56" s="48">
        <v>0.1976</v>
      </c>
      <c r="O56" s="49">
        <v>2045.16</v>
      </c>
      <c r="P56" s="50">
        <v>9104.08</v>
      </c>
      <c r="Q56" s="50">
        <v>2081.3</v>
      </c>
      <c r="R56" s="102">
        <f t="shared" si="0"/>
        <v>1.01156444444444</v>
      </c>
      <c r="S56" s="105">
        <f t="shared" si="1"/>
        <v>0.879621256038647</v>
      </c>
      <c r="T56" s="103"/>
      <c r="U56" s="104"/>
      <c r="V56" s="101">
        <f t="shared" si="5"/>
        <v>140</v>
      </c>
      <c r="W56" s="10">
        <v>9104.08</v>
      </c>
      <c r="X56">
        <f t="shared" si="6"/>
        <v>0</v>
      </c>
    </row>
    <row r="57" spans="1:24">
      <c r="A57" s="24">
        <v>55</v>
      </c>
      <c r="B57" s="24">
        <v>754</v>
      </c>
      <c r="C57" s="71" t="s">
        <v>501</v>
      </c>
      <c r="D57" s="24" t="s">
        <v>56</v>
      </c>
      <c r="E57" s="27" t="s">
        <v>46</v>
      </c>
      <c r="F57" s="27">
        <v>2</v>
      </c>
      <c r="G57" s="28">
        <v>420</v>
      </c>
      <c r="H57" s="27">
        <v>900</v>
      </c>
      <c r="I57" s="27"/>
      <c r="J57" s="44">
        <v>8500</v>
      </c>
      <c r="K57" s="45">
        <v>0.191664</v>
      </c>
      <c r="L57" s="46">
        <v>1632</v>
      </c>
      <c r="M57" s="47">
        <v>9775</v>
      </c>
      <c r="N57" s="48">
        <v>0.17303</v>
      </c>
      <c r="O57" s="49">
        <v>1691</v>
      </c>
      <c r="P57" s="50">
        <v>8598.25</v>
      </c>
      <c r="Q57" s="50">
        <v>2160.28</v>
      </c>
      <c r="R57" s="102">
        <f t="shared" si="0"/>
        <v>1.01155882352941</v>
      </c>
      <c r="S57" s="105">
        <f t="shared" si="1"/>
        <v>0.879616368286445</v>
      </c>
      <c r="T57" s="103"/>
      <c r="U57" s="104"/>
      <c r="V57" s="101">
        <f t="shared" si="5"/>
        <v>140</v>
      </c>
      <c r="W57" s="10">
        <v>8598.25</v>
      </c>
      <c r="X57">
        <f t="shared" si="6"/>
        <v>0</v>
      </c>
    </row>
    <row r="58" spans="1:24">
      <c r="A58" s="24">
        <v>56</v>
      </c>
      <c r="B58" s="24">
        <v>373</v>
      </c>
      <c r="C58" s="71" t="s">
        <v>502</v>
      </c>
      <c r="D58" s="24" t="s">
        <v>45</v>
      </c>
      <c r="E58" s="27" t="s">
        <v>58</v>
      </c>
      <c r="F58" s="28">
        <v>4</v>
      </c>
      <c r="G58" s="28">
        <v>840</v>
      </c>
      <c r="H58" s="27">
        <v>1800</v>
      </c>
      <c r="I58" s="27">
        <v>2</v>
      </c>
      <c r="J58" s="44">
        <v>20000</v>
      </c>
      <c r="K58" s="45">
        <v>0.2286</v>
      </c>
      <c r="L58" s="46">
        <v>4572</v>
      </c>
      <c r="M58" s="47">
        <v>23000</v>
      </c>
      <c r="N58" s="48">
        <v>0.206375</v>
      </c>
      <c r="O58" s="49">
        <v>4746.625</v>
      </c>
      <c r="P58" s="50">
        <v>20224.68</v>
      </c>
      <c r="Q58" s="50">
        <v>4495.45</v>
      </c>
      <c r="R58" s="102">
        <f t="shared" si="0"/>
        <v>1.011234</v>
      </c>
      <c r="S58" s="105">
        <f t="shared" si="1"/>
        <v>0.879333913043478</v>
      </c>
      <c r="T58" s="103"/>
      <c r="U58" s="104"/>
      <c r="V58" s="101">
        <f t="shared" si="5"/>
        <v>280</v>
      </c>
      <c r="W58" s="10">
        <v>20224.68</v>
      </c>
      <c r="X58">
        <f t="shared" si="6"/>
        <v>0</v>
      </c>
    </row>
    <row r="59" spans="1:24">
      <c r="A59" s="24">
        <v>57</v>
      </c>
      <c r="B59" s="24">
        <v>743</v>
      </c>
      <c r="C59" s="71" t="s">
        <v>503</v>
      </c>
      <c r="D59" s="24" t="s">
        <v>42</v>
      </c>
      <c r="E59" s="27" t="s">
        <v>46</v>
      </c>
      <c r="F59" s="27">
        <v>2</v>
      </c>
      <c r="G59" s="28">
        <v>420</v>
      </c>
      <c r="H59" s="27">
        <v>900</v>
      </c>
      <c r="I59" s="27"/>
      <c r="J59" s="44">
        <v>11000</v>
      </c>
      <c r="K59" s="45">
        <v>0.249552</v>
      </c>
      <c r="L59" s="46">
        <v>2745.072</v>
      </c>
      <c r="M59" s="47">
        <v>12650</v>
      </c>
      <c r="N59" s="48">
        <v>0.22529</v>
      </c>
      <c r="O59" s="49">
        <v>2849.9185</v>
      </c>
      <c r="P59" s="50">
        <v>11117.19</v>
      </c>
      <c r="Q59" s="50">
        <v>1444.97</v>
      </c>
      <c r="R59" s="102">
        <f t="shared" si="0"/>
        <v>1.01065363636364</v>
      </c>
      <c r="S59" s="105">
        <f t="shared" si="1"/>
        <v>0.878829249011858</v>
      </c>
      <c r="T59" s="103"/>
      <c r="U59" s="104"/>
      <c r="V59" s="101">
        <f t="shared" si="5"/>
        <v>140</v>
      </c>
      <c r="W59" s="10">
        <v>11117.19</v>
      </c>
      <c r="X59">
        <f t="shared" si="6"/>
        <v>0</v>
      </c>
    </row>
    <row r="60" spans="1:24">
      <c r="A60" s="24">
        <v>58</v>
      </c>
      <c r="B60" s="24">
        <v>399</v>
      </c>
      <c r="C60" s="71" t="s">
        <v>504</v>
      </c>
      <c r="D60" s="24" t="s">
        <v>45</v>
      </c>
      <c r="E60" s="27" t="s">
        <v>49</v>
      </c>
      <c r="F60" s="27">
        <v>2</v>
      </c>
      <c r="G60" s="28">
        <v>420</v>
      </c>
      <c r="H60" s="27">
        <v>900</v>
      </c>
      <c r="I60" s="27">
        <v>1</v>
      </c>
      <c r="J60" s="44">
        <v>16000</v>
      </c>
      <c r="K60" s="45">
        <v>0.197712</v>
      </c>
      <c r="L60" s="46">
        <v>3163.392</v>
      </c>
      <c r="M60" s="47">
        <v>18400</v>
      </c>
      <c r="N60" s="48">
        <v>0.17849</v>
      </c>
      <c r="O60" s="49">
        <v>3284.216</v>
      </c>
      <c r="P60" s="50">
        <v>16167.94</v>
      </c>
      <c r="Q60" s="50">
        <v>851.76</v>
      </c>
      <c r="R60" s="102">
        <f t="shared" si="0"/>
        <v>1.01049625</v>
      </c>
      <c r="S60" s="105">
        <f t="shared" si="1"/>
        <v>0.878692391304348</v>
      </c>
      <c r="T60" s="103"/>
      <c r="U60" s="104"/>
      <c r="V60" s="101">
        <f t="shared" si="5"/>
        <v>140</v>
      </c>
      <c r="W60" s="10">
        <v>16167.94</v>
      </c>
      <c r="X60">
        <f t="shared" si="6"/>
        <v>0</v>
      </c>
    </row>
    <row r="61" spans="1:24">
      <c r="A61" s="24">
        <v>59</v>
      </c>
      <c r="B61" s="24">
        <v>347</v>
      </c>
      <c r="C61" s="71" t="s">
        <v>505</v>
      </c>
      <c r="D61" s="24" t="s">
        <v>52</v>
      </c>
      <c r="E61" s="27" t="s">
        <v>46</v>
      </c>
      <c r="F61" s="27">
        <v>3</v>
      </c>
      <c r="G61" s="28">
        <v>630</v>
      </c>
      <c r="H61" s="27">
        <v>1350</v>
      </c>
      <c r="I61" s="27"/>
      <c r="J61" s="44">
        <v>10000</v>
      </c>
      <c r="K61" s="45">
        <v>0.189</v>
      </c>
      <c r="L61" s="46">
        <v>1890</v>
      </c>
      <c r="M61" s="47">
        <v>11500</v>
      </c>
      <c r="N61" s="48">
        <v>0.170625</v>
      </c>
      <c r="O61" s="49">
        <v>1962.1875</v>
      </c>
      <c r="P61" s="50">
        <v>10103.91</v>
      </c>
      <c r="Q61" s="50">
        <v>2224.81</v>
      </c>
      <c r="R61" s="102">
        <f t="shared" si="0"/>
        <v>1.010391</v>
      </c>
      <c r="S61" s="105">
        <f t="shared" si="1"/>
        <v>0.878600869565217</v>
      </c>
      <c r="T61" s="103"/>
      <c r="U61" s="104"/>
      <c r="V61" s="101">
        <f t="shared" si="5"/>
        <v>210</v>
      </c>
      <c r="W61" s="10">
        <v>10103.91</v>
      </c>
      <c r="X61">
        <f t="shared" si="6"/>
        <v>0</v>
      </c>
    </row>
    <row r="62" spans="1:24">
      <c r="A62" s="24">
        <v>60</v>
      </c>
      <c r="B62" s="24">
        <v>581</v>
      </c>
      <c r="C62" s="71" t="s">
        <v>506</v>
      </c>
      <c r="D62" s="24" t="s">
        <v>45</v>
      </c>
      <c r="E62" s="27" t="s">
        <v>49</v>
      </c>
      <c r="F62" s="27">
        <v>3</v>
      </c>
      <c r="G62" s="28">
        <v>630</v>
      </c>
      <c r="H62" s="27">
        <v>1350</v>
      </c>
      <c r="I62" s="27">
        <v>4</v>
      </c>
      <c r="J62" s="44">
        <v>22000</v>
      </c>
      <c r="K62" s="45">
        <v>0.199296</v>
      </c>
      <c r="L62" s="46">
        <v>4384.512</v>
      </c>
      <c r="M62" s="47">
        <v>25300</v>
      </c>
      <c r="N62" s="48">
        <v>0.17992</v>
      </c>
      <c r="O62" s="49">
        <v>4551.976</v>
      </c>
      <c r="P62" s="50">
        <v>22220.86</v>
      </c>
      <c r="Q62" s="50">
        <v>4058.51</v>
      </c>
      <c r="R62" s="102">
        <f t="shared" si="0"/>
        <v>1.01003909090909</v>
      </c>
      <c r="S62" s="105">
        <f t="shared" si="1"/>
        <v>0.878294861660079</v>
      </c>
      <c r="T62" s="103"/>
      <c r="U62" s="104"/>
      <c r="V62" s="101">
        <f t="shared" si="5"/>
        <v>210</v>
      </c>
      <c r="W62" s="10">
        <v>22220.86</v>
      </c>
      <c r="X62">
        <f t="shared" si="6"/>
        <v>0</v>
      </c>
    </row>
    <row r="63" spans="1:24">
      <c r="A63" s="24">
        <v>61</v>
      </c>
      <c r="B63" s="24">
        <v>598</v>
      </c>
      <c r="C63" s="71" t="s">
        <v>507</v>
      </c>
      <c r="D63" s="24" t="s">
        <v>45</v>
      </c>
      <c r="E63" s="27" t="s">
        <v>49</v>
      </c>
      <c r="F63" s="27">
        <v>3</v>
      </c>
      <c r="G63" s="28">
        <v>630</v>
      </c>
      <c r="H63" s="27">
        <v>1350</v>
      </c>
      <c r="I63" s="27"/>
      <c r="J63" s="44">
        <v>13000</v>
      </c>
      <c r="K63" s="45">
        <v>0.239472</v>
      </c>
      <c r="L63" s="46">
        <v>3113.136</v>
      </c>
      <c r="M63" s="47">
        <v>14950</v>
      </c>
      <c r="N63" s="48">
        <v>0.21619</v>
      </c>
      <c r="O63" s="49">
        <v>3232.0405</v>
      </c>
      <c r="P63" s="50">
        <v>13114.16</v>
      </c>
      <c r="Q63" s="50">
        <v>3695.29</v>
      </c>
      <c r="R63" s="102">
        <f t="shared" si="0"/>
        <v>1.00878153846154</v>
      </c>
      <c r="S63" s="105">
        <f t="shared" si="1"/>
        <v>0.877201337792642</v>
      </c>
      <c r="T63" s="103"/>
      <c r="U63" s="104"/>
      <c r="V63" s="101">
        <f t="shared" si="5"/>
        <v>210</v>
      </c>
      <c r="W63" s="10">
        <v>13114.16</v>
      </c>
      <c r="X63">
        <f t="shared" si="6"/>
        <v>0</v>
      </c>
    </row>
    <row r="64" spans="1:24">
      <c r="A64" s="24">
        <v>62</v>
      </c>
      <c r="B64" s="24">
        <v>311</v>
      </c>
      <c r="C64" s="71" t="s">
        <v>177</v>
      </c>
      <c r="D64" s="24" t="s">
        <v>52</v>
      </c>
      <c r="E64" s="27" t="s">
        <v>46</v>
      </c>
      <c r="F64" s="27">
        <v>2</v>
      </c>
      <c r="G64" s="28">
        <v>420</v>
      </c>
      <c r="H64" s="27">
        <v>900</v>
      </c>
      <c r="I64" s="27"/>
      <c r="J64" s="44">
        <v>15000</v>
      </c>
      <c r="K64" s="45">
        <v>0.162</v>
      </c>
      <c r="L64" s="46">
        <v>2430</v>
      </c>
      <c r="M64" s="47">
        <v>17250</v>
      </c>
      <c r="N64" s="48">
        <v>0.146</v>
      </c>
      <c r="O64" s="49">
        <v>2518.5</v>
      </c>
      <c r="P64" s="50">
        <v>15123.21</v>
      </c>
      <c r="Q64" s="50">
        <v>-407.8</v>
      </c>
      <c r="R64" s="102">
        <f t="shared" si="0"/>
        <v>1.008214</v>
      </c>
      <c r="S64" s="105">
        <f t="shared" si="1"/>
        <v>0.876707826086957</v>
      </c>
      <c r="T64" s="103"/>
      <c r="U64" s="104"/>
      <c r="V64" s="101">
        <f t="shared" si="5"/>
        <v>140</v>
      </c>
      <c r="W64" s="10">
        <v>15123.21</v>
      </c>
      <c r="X64">
        <f t="shared" si="6"/>
        <v>0</v>
      </c>
    </row>
    <row r="65" spans="1:24">
      <c r="A65" s="24">
        <v>63</v>
      </c>
      <c r="B65" s="24">
        <v>573</v>
      </c>
      <c r="C65" s="71" t="s">
        <v>508</v>
      </c>
      <c r="D65" s="24" t="s">
        <v>42</v>
      </c>
      <c r="E65" s="27" t="s">
        <v>46</v>
      </c>
      <c r="F65" s="27">
        <v>2</v>
      </c>
      <c r="G65" s="28">
        <v>420</v>
      </c>
      <c r="H65" s="27">
        <v>900</v>
      </c>
      <c r="I65" s="27"/>
      <c r="J65" s="44">
        <v>9000</v>
      </c>
      <c r="K65" s="45">
        <v>0.200232</v>
      </c>
      <c r="L65" s="46">
        <v>1802.088</v>
      </c>
      <c r="M65" s="47">
        <v>10350</v>
      </c>
      <c r="N65" s="48">
        <v>0.180765</v>
      </c>
      <c r="O65" s="49">
        <v>1870.91775</v>
      </c>
      <c r="P65" s="50">
        <v>9072.91</v>
      </c>
      <c r="Q65" s="50">
        <v>2561.88</v>
      </c>
      <c r="R65" s="102">
        <f t="shared" si="0"/>
        <v>1.00810111111111</v>
      </c>
      <c r="S65" s="105">
        <f t="shared" si="1"/>
        <v>0.876609661835749</v>
      </c>
      <c r="T65" s="103"/>
      <c r="U65" s="104"/>
      <c r="V65" s="101">
        <f t="shared" si="5"/>
        <v>140</v>
      </c>
      <c r="W65" s="10">
        <v>9072.91</v>
      </c>
      <c r="X65">
        <f t="shared" si="6"/>
        <v>0</v>
      </c>
    </row>
    <row r="66" spans="1:24">
      <c r="A66" s="24">
        <v>64</v>
      </c>
      <c r="B66" s="24">
        <v>106865</v>
      </c>
      <c r="C66" s="73" t="s">
        <v>509</v>
      </c>
      <c r="D66" s="72" t="s">
        <v>98</v>
      </c>
      <c r="E66" s="27" t="s">
        <v>46</v>
      </c>
      <c r="F66" s="27">
        <v>2</v>
      </c>
      <c r="G66" s="28">
        <v>0</v>
      </c>
      <c r="H66" s="27">
        <v>0</v>
      </c>
      <c r="I66" s="27"/>
      <c r="J66" s="44">
        <v>10000</v>
      </c>
      <c r="K66" s="45">
        <v>0.207432</v>
      </c>
      <c r="L66" s="46">
        <v>2074.32</v>
      </c>
      <c r="M66" s="47">
        <v>11500</v>
      </c>
      <c r="N66" s="48">
        <v>0.187265</v>
      </c>
      <c r="O66" s="49">
        <v>2153.5475</v>
      </c>
      <c r="P66" s="50">
        <v>10079.33</v>
      </c>
      <c r="Q66" s="50">
        <v>2475.12</v>
      </c>
      <c r="R66" s="102">
        <f t="shared" si="0"/>
        <v>1.007933</v>
      </c>
      <c r="S66" s="105">
        <f t="shared" si="1"/>
        <v>0.87646347826087</v>
      </c>
      <c r="T66" s="103"/>
      <c r="U66" s="104">
        <v>0</v>
      </c>
      <c r="V66" s="101">
        <f t="shared" si="5"/>
        <v>140</v>
      </c>
      <c r="W66" s="10">
        <v>10079.33</v>
      </c>
      <c r="X66">
        <f t="shared" si="6"/>
        <v>0</v>
      </c>
    </row>
    <row r="67" spans="1:24">
      <c r="A67" s="24">
        <v>65</v>
      </c>
      <c r="B67" s="24">
        <v>710</v>
      </c>
      <c r="C67" s="71" t="s">
        <v>510</v>
      </c>
      <c r="D67" s="24" t="s">
        <v>56</v>
      </c>
      <c r="E67" s="27" t="s">
        <v>46</v>
      </c>
      <c r="F67" s="27">
        <v>2</v>
      </c>
      <c r="G67" s="28">
        <v>420</v>
      </c>
      <c r="H67" s="27">
        <v>900</v>
      </c>
      <c r="I67" s="27"/>
      <c r="J67" s="44">
        <v>10000</v>
      </c>
      <c r="K67" s="45">
        <v>0.255384</v>
      </c>
      <c r="L67" s="46">
        <v>2553.84</v>
      </c>
      <c r="M67" s="47">
        <v>11500</v>
      </c>
      <c r="N67" s="48">
        <v>0.230555</v>
      </c>
      <c r="O67" s="49">
        <v>2651.3825</v>
      </c>
      <c r="P67" s="50">
        <v>10070.96</v>
      </c>
      <c r="Q67" s="50">
        <v>2040.05</v>
      </c>
      <c r="R67" s="102">
        <f t="shared" ref="R67:R130" si="7">P67/J67</f>
        <v>1.007096</v>
      </c>
      <c r="S67" s="105">
        <f t="shared" ref="S67:S130" si="8">P67/M67</f>
        <v>0.875735652173913</v>
      </c>
      <c r="T67" s="103"/>
      <c r="U67" s="104"/>
      <c r="V67" s="101">
        <f t="shared" si="5"/>
        <v>140</v>
      </c>
      <c r="W67" s="10">
        <v>10070.96</v>
      </c>
      <c r="X67">
        <f t="shared" si="6"/>
        <v>0</v>
      </c>
    </row>
    <row r="68" spans="1:24">
      <c r="A68" s="24">
        <v>66</v>
      </c>
      <c r="B68" s="24">
        <v>706</v>
      </c>
      <c r="C68" s="71" t="s">
        <v>511</v>
      </c>
      <c r="D68" s="24" t="s">
        <v>56</v>
      </c>
      <c r="E68" s="27" t="s">
        <v>46</v>
      </c>
      <c r="F68" s="27">
        <v>2</v>
      </c>
      <c r="G68" s="28">
        <v>420</v>
      </c>
      <c r="H68" s="27">
        <v>900</v>
      </c>
      <c r="I68" s="27"/>
      <c r="J68" s="44">
        <v>10000</v>
      </c>
      <c r="K68" s="45">
        <v>0.236808</v>
      </c>
      <c r="L68" s="46">
        <v>2368.08</v>
      </c>
      <c r="M68" s="47">
        <v>11500</v>
      </c>
      <c r="N68" s="48">
        <v>0.213785</v>
      </c>
      <c r="O68" s="49">
        <v>2458.5275</v>
      </c>
      <c r="P68" s="50">
        <v>10062.84</v>
      </c>
      <c r="Q68" s="50">
        <v>2856.6</v>
      </c>
      <c r="R68" s="102">
        <f t="shared" si="7"/>
        <v>1.006284</v>
      </c>
      <c r="S68" s="105">
        <f t="shared" si="8"/>
        <v>0.875029565217391</v>
      </c>
      <c r="T68" s="103"/>
      <c r="U68" s="104"/>
      <c r="V68" s="101">
        <f t="shared" ref="V68:V83" si="9">F68*70</f>
        <v>140</v>
      </c>
      <c r="W68" s="10">
        <v>10062.84</v>
      </c>
      <c r="X68">
        <f t="shared" ref="X68:X99" si="10">W68-P68</f>
        <v>0</v>
      </c>
    </row>
    <row r="69" spans="1:24">
      <c r="A69" s="24">
        <v>67</v>
      </c>
      <c r="B69" s="24">
        <v>712</v>
      </c>
      <c r="C69" s="71" t="s">
        <v>512</v>
      </c>
      <c r="D69" s="24" t="s">
        <v>42</v>
      </c>
      <c r="E69" s="27" t="s">
        <v>58</v>
      </c>
      <c r="F69" s="27">
        <v>3</v>
      </c>
      <c r="G69" s="28">
        <v>630</v>
      </c>
      <c r="H69" s="27">
        <v>1350</v>
      </c>
      <c r="I69" s="27">
        <v>1</v>
      </c>
      <c r="J69" s="44">
        <v>23000</v>
      </c>
      <c r="K69" s="45">
        <v>0.257256</v>
      </c>
      <c r="L69" s="46">
        <v>5916.888</v>
      </c>
      <c r="M69" s="47">
        <v>26450</v>
      </c>
      <c r="N69" s="48">
        <v>0.232245</v>
      </c>
      <c r="O69" s="49">
        <v>6142.88025</v>
      </c>
      <c r="P69" s="50">
        <v>23138.6</v>
      </c>
      <c r="Q69" s="50">
        <v>6839.68</v>
      </c>
      <c r="R69" s="102">
        <f t="shared" si="7"/>
        <v>1.00602608695652</v>
      </c>
      <c r="S69" s="105">
        <f t="shared" si="8"/>
        <v>0.874805293005671</v>
      </c>
      <c r="T69" s="103"/>
      <c r="U69" s="104"/>
      <c r="V69" s="101">
        <f t="shared" si="9"/>
        <v>210</v>
      </c>
      <c r="W69" s="10">
        <v>23138.6</v>
      </c>
      <c r="X69">
        <f t="shared" si="10"/>
        <v>0</v>
      </c>
    </row>
    <row r="70" spans="1:24">
      <c r="A70" s="24">
        <v>68</v>
      </c>
      <c r="B70" s="24">
        <v>727</v>
      </c>
      <c r="C70" s="71" t="s">
        <v>513</v>
      </c>
      <c r="D70" s="24" t="s">
        <v>52</v>
      </c>
      <c r="E70" s="27" t="s">
        <v>46</v>
      </c>
      <c r="F70" s="27">
        <v>2</v>
      </c>
      <c r="G70" s="28">
        <v>420</v>
      </c>
      <c r="H70" s="27">
        <v>900</v>
      </c>
      <c r="I70" s="27"/>
      <c r="J70" s="44">
        <v>9000</v>
      </c>
      <c r="K70" s="45">
        <v>0.225576</v>
      </c>
      <c r="L70" s="46">
        <v>2030.184</v>
      </c>
      <c r="M70" s="47">
        <v>10350</v>
      </c>
      <c r="N70" s="48">
        <v>0.203645</v>
      </c>
      <c r="O70" s="49">
        <v>2107.72575</v>
      </c>
      <c r="P70" s="50">
        <v>9052.69</v>
      </c>
      <c r="Q70" s="50">
        <v>2314.29</v>
      </c>
      <c r="R70" s="102">
        <f t="shared" si="7"/>
        <v>1.00585444444444</v>
      </c>
      <c r="S70" s="105">
        <f t="shared" si="8"/>
        <v>0.874656038647343</v>
      </c>
      <c r="T70" s="103"/>
      <c r="U70" s="104"/>
      <c r="V70" s="101">
        <f t="shared" si="9"/>
        <v>140</v>
      </c>
      <c r="W70" s="10">
        <v>9052.69</v>
      </c>
      <c r="X70">
        <f t="shared" si="10"/>
        <v>0</v>
      </c>
    </row>
    <row r="71" spans="1:24">
      <c r="A71" s="24">
        <v>69</v>
      </c>
      <c r="B71" s="24">
        <v>514</v>
      </c>
      <c r="C71" s="71" t="s">
        <v>95</v>
      </c>
      <c r="D71" s="24" t="s">
        <v>48</v>
      </c>
      <c r="E71" s="27" t="s">
        <v>49</v>
      </c>
      <c r="F71" s="28">
        <v>3</v>
      </c>
      <c r="G71" s="28">
        <v>630</v>
      </c>
      <c r="H71" s="27">
        <v>1350</v>
      </c>
      <c r="I71" s="27"/>
      <c r="J71" s="44">
        <v>20000</v>
      </c>
      <c r="K71" s="45">
        <v>0.219096</v>
      </c>
      <c r="L71" s="46">
        <v>4381.92</v>
      </c>
      <c r="M71" s="47">
        <v>23000</v>
      </c>
      <c r="N71" s="48">
        <v>0.197795</v>
      </c>
      <c r="O71" s="49">
        <v>4549.285</v>
      </c>
      <c r="P71" s="50">
        <v>20098.93</v>
      </c>
      <c r="Q71" s="50">
        <v>5951.93</v>
      </c>
      <c r="R71" s="102">
        <f t="shared" si="7"/>
        <v>1.0049465</v>
      </c>
      <c r="S71" s="105">
        <f t="shared" si="8"/>
        <v>0.87386652173913</v>
      </c>
      <c r="T71" s="103"/>
      <c r="U71" s="104"/>
      <c r="V71" s="101">
        <f t="shared" si="9"/>
        <v>210</v>
      </c>
      <c r="W71" s="10">
        <v>20098.93</v>
      </c>
      <c r="X71">
        <f t="shared" si="10"/>
        <v>0</v>
      </c>
    </row>
    <row r="72" spans="1:24">
      <c r="A72" s="24">
        <v>70</v>
      </c>
      <c r="B72" s="24">
        <v>744</v>
      </c>
      <c r="C72" s="71" t="s">
        <v>514</v>
      </c>
      <c r="D72" s="24" t="s">
        <v>45</v>
      </c>
      <c r="E72" s="27" t="s">
        <v>43</v>
      </c>
      <c r="F72" s="27">
        <v>3</v>
      </c>
      <c r="G72" s="28">
        <v>630</v>
      </c>
      <c r="H72" s="27">
        <v>1350</v>
      </c>
      <c r="I72" s="27">
        <v>4</v>
      </c>
      <c r="J72" s="44">
        <v>15000</v>
      </c>
      <c r="K72" s="45">
        <v>0.188208</v>
      </c>
      <c r="L72" s="46">
        <v>2823.12</v>
      </c>
      <c r="M72" s="47">
        <v>17250</v>
      </c>
      <c r="N72" s="48">
        <v>0.16991</v>
      </c>
      <c r="O72" s="49">
        <v>2930.9475</v>
      </c>
      <c r="P72" s="50">
        <v>15071.53</v>
      </c>
      <c r="Q72" s="50">
        <v>2625.64</v>
      </c>
      <c r="R72" s="102">
        <f t="shared" si="7"/>
        <v>1.00476866666667</v>
      </c>
      <c r="S72" s="105">
        <f t="shared" si="8"/>
        <v>0.873711884057971</v>
      </c>
      <c r="T72" s="103"/>
      <c r="U72" s="104"/>
      <c r="V72" s="101">
        <f t="shared" si="9"/>
        <v>210</v>
      </c>
      <c r="W72" s="10">
        <v>15071.53</v>
      </c>
      <c r="X72">
        <f t="shared" si="10"/>
        <v>0</v>
      </c>
    </row>
    <row r="73" spans="1:24">
      <c r="A73" s="24">
        <v>71</v>
      </c>
      <c r="B73" s="24">
        <v>105267</v>
      </c>
      <c r="C73" s="71" t="s">
        <v>515</v>
      </c>
      <c r="D73" s="24" t="s">
        <v>52</v>
      </c>
      <c r="E73" s="27" t="s">
        <v>49</v>
      </c>
      <c r="F73" s="27">
        <v>2</v>
      </c>
      <c r="G73" s="28">
        <v>420</v>
      </c>
      <c r="H73" s="27">
        <v>900</v>
      </c>
      <c r="I73" s="27">
        <v>2</v>
      </c>
      <c r="J73" s="44">
        <v>16000</v>
      </c>
      <c r="K73" s="45">
        <v>0.246384</v>
      </c>
      <c r="L73" s="46">
        <v>3942.144</v>
      </c>
      <c r="M73" s="47">
        <v>18400</v>
      </c>
      <c r="N73" s="48">
        <v>0.22243</v>
      </c>
      <c r="O73" s="49">
        <v>4092.712</v>
      </c>
      <c r="P73" s="50">
        <v>16072.4</v>
      </c>
      <c r="Q73" s="50">
        <v>110.06</v>
      </c>
      <c r="R73" s="102">
        <f t="shared" si="7"/>
        <v>1.004525</v>
      </c>
      <c r="S73" s="105">
        <f t="shared" si="8"/>
        <v>0.8735</v>
      </c>
      <c r="T73" s="103"/>
      <c r="U73" s="104"/>
      <c r="V73" s="101">
        <f t="shared" si="9"/>
        <v>140</v>
      </c>
      <c r="W73" s="10">
        <v>16072.4</v>
      </c>
      <c r="X73">
        <f t="shared" si="10"/>
        <v>0</v>
      </c>
    </row>
    <row r="74" spans="1:24">
      <c r="A74" s="24">
        <v>72</v>
      </c>
      <c r="B74" s="24">
        <v>111064</v>
      </c>
      <c r="C74" s="71" t="s">
        <v>516</v>
      </c>
      <c r="D74" s="24" t="s">
        <v>85</v>
      </c>
      <c r="E74" s="27" t="s">
        <v>53</v>
      </c>
      <c r="F74" s="27">
        <v>2</v>
      </c>
      <c r="G74" s="28">
        <v>420</v>
      </c>
      <c r="H74" s="27">
        <v>900</v>
      </c>
      <c r="I74" s="27"/>
      <c r="J74" s="44">
        <v>4000</v>
      </c>
      <c r="K74" s="45">
        <v>0.238104</v>
      </c>
      <c r="L74" s="46">
        <v>952.416</v>
      </c>
      <c r="M74" s="47">
        <v>4600</v>
      </c>
      <c r="N74" s="48">
        <v>0.214955</v>
      </c>
      <c r="O74" s="49">
        <v>988.793</v>
      </c>
      <c r="P74" s="50">
        <v>4013.42</v>
      </c>
      <c r="Q74" s="50">
        <v>728.45</v>
      </c>
      <c r="R74" s="102">
        <f t="shared" si="7"/>
        <v>1.003355</v>
      </c>
      <c r="S74" s="105">
        <f t="shared" si="8"/>
        <v>0.872482608695652</v>
      </c>
      <c r="T74" s="103"/>
      <c r="U74" s="104"/>
      <c r="V74" s="101">
        <f t="shared" si="9"/>
        <v>140</v>
      </c>
      <c r="W74" s="10">
        <v>4013.42</v>
      </c>
      <c r="X74">
        <f t="shared" si="10"/>
        <v>0</v>
      </c>
    </row>
    <row r="75" spans="1:24">
      <c r="A75" s="24">
        <v>73</v>
      </c>
      <c r="B75" s="24">
        <v>108277</v>
      </c>
      <c r="C75" s="71" t="s">
        <v>517</v>
      </c>
      <c r="D75" s="24" t="s">
        <v>52</v>
      </c>
      <c r="E75" s="27" t="s">
        <v>43</v>
      </c>
      <c r="F75" s="28">
        <v>2</v>
      </c>
      <c r="G75" s="28">
        <v>420</v>
      </c>
      <c r="H75" s="27">
        <v>900</v>
      </c>
      <c r="I75" s="28">
        <v>1</v>
      </c>
      <c r="J75" s="44">
        <v>11000</v>
      </c>
      <c r="K75" s="45">
        <v>0.184392</v>
      </c>
      <c r="L75" s="46">
        <v>2028.312</v>
      </c>
      <c r="M75" s="47">
        <v>12650</v>
      </c>
      <c r="N75" s="48">
        <v>0.166465</v>
      </c>
      <c r="O75" s="49">
        <v>2105.78225</v>
      </c>
      <c r="P75" s="50">
        <v>11033.45</v>
      </c>
      <c r="Q75" s="50">
        <v>2472.26</v>
      </c>
      <c r="R75" s="102">
        <f t="shared" si="7"/>
        <v>1.00304090909091</v>
      </c>
      <c r="S75" s="105">
        <f t="shared" si="8"/>
        <v>0.872209486166008</v>
      </c>
      <c r="T75" s="103"/>
      <c r="U75" s="104"/>
      <c r="V75" s="101">
        <f t="shared" si="9"/>
        <v>140</v>
      </c>
      <c r="W75" s="10">
        <v>11033.45</v>
      </c>
      <c r="X75">
        <f t="shared" si="10"/>
        <v>0</v>
      </c>
    </row>
    <row r="76" spans="1:24">
      <c r="A76" s="24">
        <v>74</v>
      </c>
      <c r="B76" s="24">
        <v>571</v>
      </c>
      <c r="C76" s="71" t="s">
        <v>518</v>
      </c>
      <c r="D76" s="24" t="s">
        <v>42</v>
      </c>
      <c r="E76" s="27" t="s">
        <v>61</v>
      </c>
      <c r="F76" s="27">
        <v>4</v>
      </c>
      <c r="G76" s="28">
        <v>840</v>
      </c>
      <c r="H76" s="27">
        <v>1800</v>
      </c>
      <c r="I76" s="27">
        <v>1</v>
      </c>
      <c r="J76" s="44">
        <v>28080</v>
      </c>
      <c r="K76" s="45">
        <v>0.190224</v>
      </c>
      <c r="L76" s="46">
        <v>5341.48992</v>
      </c>
      <c r="M76" s="47">
        <v>32292</v>
      </c>
      <c r="N76" s="48">
        <v>0.17173</v>
      </c>
      <c r="O76" s="49">
        <v>5545.50516</v>
      </c>
      <c r="P76" s="50">
        <v>28153.57</v>
      </c>
      <c r="Q76" s="50">
        <v>7630.34</v>
      </c>
      <c r="R76" s="102">
        <f t="shared" si="7"/>
        <v>1.00262001424501</v>
      </c>
      <c r="S76" s="105">
        <f t="shared" si="8"/>
        <v>0.871843490647839</v>
      </c>
      <c r="T76" s="103"/>
      <c r="U76" s="104"/>
      <c r="V76" s="101">
        <f t="shared" si="9"/>
        <v>280</v>
      </c>
      <c r="W76" s="10">
        <v>28153.57</v>
      </c>
      <c r="X76">
        <f t="shared" si="10"/>
        <v>0</v>
      </c>
    </row>
    <row r="77" spans="1:24">
      <c r="A77" s="24">
        <v>75</v>
      </c>
      <c r="B77" s="24">
        <v>105751</v>
      </c>
      <c r="C77" s="71" t="s">
        <v>519</v>
      </c>
      <c r="D77" s="24" t="s">
        <v>42</v>
      </c>
      <c r="E77" s="27" t="s">
        <v>49</v>
      </c>
      <c r="F77" s="27">
        <v>2</v>
      </c>
      <c r="G77" s="28">
        <v>420</v>
      </c>
      <c r="H77" s="27">
        <v>900</v>
      </c>
      <c r="I77" s="27">
        <v>2</v>
      </c>
      <c r="J77" s="44">
        <v>15000</v>
      </c>
      <c r="K77" s="45">
        <v>0.254592</v>
      </c>
      <c r="L77" s="46">
        <v>3818.88</v>
      </c>
      <c r="M77" s="47">
        <v>17250</v>
      </c>
      <c r="N77" s="48">
        <v>0.22984</v>
      </c>
      <c r="O77" s="49">
        <v>3964.74</v>
      </c>
      <c r="P77" s="50">
        <v>15038.48</v>
      </c>
      <c r="Q77" s="50">
        <v>3145.64</v>
      </c>
      <c r="R77" s="102">
        <f t="shared" si="7"/>
        <v>1.00256533333333</v>
      </c>
      <c r="S77" s="105">
        <f t="shared" si="8"/>
        <v>0.871795942028985</v>
      </c>
      <c r="T77" s="103"/>
      <c r="U77" s="104"/>
      <c r="V77" s="101">
        <f t="shared" si="9"/>
        <v>140</v>
      </c>
      <c r="W77" s="10">
        <v>15038.48</v>
      </c>
      <c r="X77">
        <f t="shared" si="10"/>
        <v>0</v>
      </c>
    </row>
    <row r="78" spans="1:24">
      <c r="A78" s="24">
        <v>76</v>
      </c>
      <c r="B78" s="24">
        <v>102564</v>
      </c>
      <c r="C78" s="71" t="s">
        <v>520</v>
      </c>
      <c r="D78" s="24" t="s">
        <v>85</v>
      </c>
      <c r="E78" s="27" t="s">
        <v>46</v>
      </c>
      <c r="F78" s="27">
        <v>2</v>
      </c>
      <c r="G78" s="28">
        <v>420</v>
      </c>
      <c r="H78" s="27">
        <v>900</v>
      </c>
      <c r="I78" s="27"/>
      <c r="J78" s="44">
        <v>10000</v>
      </c>
      <c r="K78" s="45">
        <v>0.216144</v>
      </c>
      <c r="L78" s="46">
        <v>2161.44</v>
      </c>
      <c r="M78" s="47">
        <v>11500</v>
      </c>
      <c r="N78" s="48">
        <v>0.19513</v>
      </c>
      <c r="O78" s="49">
        <v>2243.995</v>
      </c>
      <c r="P78" s="50">
        <v>10020.75</v>
      </c>
      <c r="Q78" s="50">
        <v>2096.71</v>
      </c>
      <c r="R78" s="102">
        <f t="shared" si="7"/>
        <v>1.002075</v>
      </c>
      <c r="S78" s="105">
        <f t="shared" si="8"/>
        <v>0.871369565217391</v>
      </c>
      <c r="T78" s="103"/>
      <c r="U78" s="104"/>
      <c r="V78" s="101">
        <f t="shared" si="9"/>
        <v>140</v>
      </c>
      <c r="W78" s="10">
        <v>10020.75</v>
      </c>
      <c r="X78">
        <f t="shared" si="10"/>
        <v>0</v>
      </c>
    </row>
    <row r="79" spans="1:24">
      <c r="A79" s="24">
        <v>77</v>
      </c>
      <c r="B79" s="24">
        <v>515</v>
      </c>
      <c r="C79" s="71" t="s">
        <v>521</v>
      </c>
      <c r="D79" s="24" t="s">
        <v>42</v>
      </c>
      <c r="E79" s="27" t="s">
        <v>43</v>
      </c>
      <c r="F79" s="27">
        <v>3</v>
      </c>
      <c r="G79" s="28">
        <v>630</v>
      </c>
      <c r="H79" s="27">
        <v>1350</v>
      </c>
      <c r="I79" s="27">
        <v>1</v>
      </c>
      <c r="J79" s="44">
        <v>14000</v>
      </c>
      <c r="K79" s="45">
        <v>0.231264</v>
      </c>
      <c r="L79" s="46">
        <v>3237.696</v>
      </c>
      <c r="M79" s="47">
        <v>16100</v>
      </c>
      <c r="N79" s="48">
        <v>0.20878</v>
      </c>
      <c r="O79" s="49">
        <v>3361.358</v>
      </c>
      <c r="P79" s="50">
        <v>14017.25</v>
      </c>
      <c r="Q79" s="50">
        <v>3254.83</v>
      </c>
      <c r="R79" s="102">
        <f t="shared" si="7"/>
        <v>1.00123214285714</v>
      </c>
      <c r="S79" s="105">
        <f t="shared" si="8"/>
        <v>0.870636645962733</v>
      </c>
      <c r="T79" s="103"/>
      <c r="U79" s="104"/>
      <c r="V79" s="101">
        <f t="shared" si="9"/>
        <v>210</v>
      </c>
      <c r="W79" s="10">
        <v>14017.25</v>
      </c>
      <c r="X79">
        <f t="shared" si="10"/>
        <v>0</v>
      </c>
    </row>
    <row r="80" spans="1:24">
      <c r="A80" s="24">
        <v>78</v>
      </c>
      <c r="B80" s="24">
        <v>730</v>
      </c>
      <c r="C80" s="71" t="s">
        <v>522</v>
      </c>
      <c r="D80" s="24" t="s">
        <v>56</v>
      </c>
      <c r="E80" s="27" t="s">
        <v>58</v>
      </c>
      <c r="F80" s="27">
        <v>3</v>
      </c>
      <c r="G80" s="28">
        <v>630</v>
      </c>
      <c r="H80" s="27">
        <v>1350</v>
      </c>
      <c r="I80" s="27">
        <v>2</v>
      </c>
      <c r="J80" s="44">
        <v>23000</v>
      </c>
      <c r="K80" s="45">
        <v>0.18</v>
      </c>
      <c r="L80" s="46">
        <v>4140</v>
      </c>
      <c r="M80" s="47">
        <v>26450</v>
      </c>
      <c r="N80" s="48">
        <v>0.1625</v>
      </c>
      <c r="O80" s="49">
        <v>4298.125</v>
      </c>
      <c r="P80" s="50">
        <v>23026.87</v>
      </c>
      <c r="Q80" s="50">
        <v>2741.4</v>
      </c>
      <c r="R80" s="102">
        <f t="shared" si="7"/>
        <v>1.00116826086957</v>
      </c>
      <c r="S80" s="105">
        <f t="shared" si="8"/>
        <v>0.870581096408317</v>
      </c>
      <c r="T80" s="103"/>
      <c r="U80" s="104"/>
      <c r="V80" s="101">
        <f t="shared" si="9"/>
        <v>210</v>
      </c>
      <c r="W80" s="10">
        <v>23026.87</v>
      </c>
      <c r="X80">
        <f t="shared" si="10"/>
        <v>0</v>
      </c>
    </row>
    <row r="81" spans="1:24">
      <c r="A81" s="24">
        <v>79</v>
      </c>
      <c r="B81" s="24">
        <v>591</v>
      </c>
      <c r="C81" s="71" t="s">
        <v>523</v>
      </c>
      <c r="D81" s="24" t="s">
        <v>85</v>
      </c>
      <c r="E81" s="27" t="s">
        <v>53</v>
      </c>
      <c r="F81" s="27">
        <v>2</v>
      </c>
      <c r="G81" s="28">
        <v>420</v>
      </c>
      <c r="H81" s="27">
        <v>900</v>
      </c>
      <c r="I81" s="27"/>
      <c r="J81" s="44">
        <v>4000</v>
      </c>
      <c r="K81" s="45">
        <v>0.20412</v>
      </c>
      <c r="L81" s="46">
        <v>816.48</v>
      </c>
      <c r="M81" s="47">
        <v>4600</v>
      </c>
      <c r="N81" s="48">
        <v>0.184275</v>
      </c>
      <c r="O81" s="49">
        <v>847.665</v>
      </c>
      <c r="P81" s="50">
        <v>4002.16</v>
      </c>
      <c r="Q81" s="50">
        <v>808.57</v>
      </c>
      <c r="R81" s="102">
        <f t="shared" si="7"/>
        <v>1.00054</v>
      </c>
      <c r="S81" s="105">
        <f t="shared" si="8"/>
        <v>0.870034782608696</v>
      </c>
      <c r="T81" s="103"/>
      <c r="U81" s="104"/>
      <c r="V81" s="101">
        <f t="shared" si="9"/>
        <v>140</v>
      </c>
      <c r="W81" s="10">
        <v>4002.16</v>
      </c>
      <c r="X81">
        <f t="shared" si="10"/>
        <v>0</v>
      </c>
    </row>
    <row r="82" spans="1:24">
      <c r="A82" s="24">
        <v>80</v>
      </c>
      <c r="B82" s="24">
        <v>105910</v>
      </c>
      <c r="C82" s="71" t="s">
        <v>524</v>
      </c>
      <c r="D82" s="24" t="s">
        <v>45</v>
      </c>
      <c r="E82" s="27" t="s">
        <v>43</v>
      </c>
      <c r="F82" s="27">
        <v>3</v>
      </c>
      <c r="G82" s="28">
        <v>630</v>
      </c>
      <c r="H82" s="27">
        <v>1350</v>
      </c>
      <c r="I82" s="27">
        <v>1</v>
      </c>
      <c r="J82" s="44">
        <v>12000</v>
      </c>
      <c r="K82" s="45">
        <v>0.237312</v>
      </c>
      <c r="L82" s="46">
        <v>2847.744</v>
      </c>
      <c r="M82" s="47">
        <v>13800</v>
      </c>
      <c r="N82" s="48">
        <v>0.21424</v>
      </c>
      <c r="O82" s="49">
        <v>2956.512</v>
      </c>
      <c r="P82" s="50">
        <v>12004.65</v>
      </c>
      <c r="Q82" s="50">
        <v>2114.56</v>
      </c>
      <c r="R82" s="102">
        <f t="shared" si="7"/>
        <v>1.0003875</v>
      </c>
      <c r="S82" s="105">
        <f t="shared" si="8"/>
        <v>0.869902173913043</v>
      </c>
      <c r="T82" s="103"/>
      <c r="U82" s="104"/>
      <c r="V82" s="101">
        <f t="shared" si="9"/>
        <v>210</v>
      </c>
      <c r="W82" s="10">
        <v>12004.65</v>
      </c>
      <c r="X82">
        <f t="shared" si="10"/>
        <v>0</v>
      </c>
    </row>
    <row r="83" spans="1:24">
      <c r="A83" s="24">
        <v>81</v>
      </c>
      <c r="B83" s="24">
        <v>539</v>
      </c>
      <c r="C83" s="71" t="s">
        <v>105</v>
      </c>
      <c r="D83" s="24" t="s">
        <v>85</v>
      </c>
      <c r="E83" s="27" t="s">
        <v>46</v>
      </c>
      <c r="F83" s="28">
        <v>2</v>
      </c>
      <c r="G83" s="28">
        <v>420</v>
      </c>
      <c r="H83" s="27">
        <v>900</v>
      </c>
      <c r="I83" s="27"/>
      <c r="J83" s="44">
        <v>12000</v>
      </c>
      <c r="K83" s="45">
        <v>0.199944</v>
      </c>
      <c r="L83" s="46">
        <v>2399.328</v>
      </c>
      <c r="M83" s="47">
        <v>13800</v>
      </c>
      <c r="N83" s="48">
        <v>0.180505</v>
      </c>
      <c r="O83" s="49">
        <v>2490.969</v>
      </c>
      <c r="P83" s="50">
        <v>12004.61</v>
      </c>
      <c r="Q83" s="50">
        <v>1972.04</v>
      </c>
      <c r="R83" s="102">
        <f t="shared" si="7"/>
        <v>1.00038416666667</v>
      </c>
      <c r="S83" s="105">
        <f t="shared" si="8"/>
        <v>0.869899275362319</v>
      </c>
      <c r="T83" s="103"/>
      <c r="U83" s="104"/>
      <c r="V83" s="101">
        <f t="shared" si="9"/>
        <v>140</v>
      </c>
      <c r="W83" s="10">
        <v>12004.61</v>
      </c>
      <c r="X83">
        <f t="shared" si="10"/>
        <v>0</v>
      </c>
    </row>
    <row r="84" spans="1:24">
      <c r="A84" s="24">
        <v>82</v>
      </c>
      <c r="B84" s="24">
        <v>307</v>
      </c>
      <c r="C84" s="73" t="s">
        <v>97</v>
      </c>
      <c r="D84" s="72" t="s">
        <v>98</v>
      </c>
      <c r="E84" s="27" t="s">
        <v>99</v>
      </c>
      <c r="F84" s="27">
        <v>12</v>
      </c>
      <c r="G84" s="30">
        <v>2700</v>
      </c>
      <c r="H84" s="27">
        <v>4000</v>
      </c>
      <c r="I84" s="27">
        <v>1</v>
      </c>
      <c r="J84" s="44">
        <v>120000</v>
      </c>
      <c r="K84" s="45">
        <v>0.150984</v>
      </c>
      <c r="L84" s="46">
        <v>18118.08</v>
      </c>
      <c r="M84" s="47">
        <v>132000</v>
      </c>
      <c r="N84" s="48">
        <v>0.136305</v>
      </c>
      <c r="O84" s="49">
        <v>17992.26</v>
      </c>
      <c r="P84" s="50">
        <v>114812.4</v>
      </c>
      <c r="Q84" s="50">
        <v>3769.03</v>
      </c>
      <c r="R84" s="105">
        <f t="shared" si="7"/>
        <v>0.95677</v>
      </c>
      <c r="S84" s="105">
        <f t="shared" si="8"/>
        <v>0.869790909090909</v>
      </c>
      <c r="T84" s="103"/>
      <c r="U84" s="104">
        <v>0</v>
      </c>
      <c r="W84" s="10">
        <v>114913.2</v>
      </c>
      <c r="X84">
        <f t="shared" si="10"/>
        <v>100.800000000003</v>
      </c>
    </row>
    <row r="85" spans="1:24">
      <c r="A85" s="24">
        <v>83</v>
      </c>
      <c r="B85" s="24">
        <v>106066</v>
      </c>
      <c r="C85" s="73" t="s">
        <v>525</v>
      </c>
      <c r="D85" s="72" t="s">
        <v>98</v>
      </c>
      <c r="E85" s="27" t="s">
        <v>49</v>
      </c>
      <c r="F85" s="27">
        <v>2</v>
      </c>
      <c r="G85" s="28">
        <v>0</v>
      </c>
      <c r="H85" s="27">
        <v>0</v>
      </c>
      <c r="I85" s="27"/>
      <c r="J85" s="44">
        <v>17000</v>
      </c>
      <c r="K85" s="45">
        <v>0.259056</v>
      </c>
      <c r="L85" s="46">
        <v>4403.952</v>
      </c>
      <c r="M85" s="47">
        <v>19550</v>
      </c>
      <c r="N85" s="48">
        <v>0.23387</v>
      </c>
      <c r="O85" s="49">
        <v>4572.1585</v>
      </c>
      <c r="P85" s="50">
        <v>15206.31</v>
      </c>
      <c r="Q85" s="50">
        <v>1347.86</v>
      </c>
      <c r="R85" s="105">
        <f t="shared" si="7"/>
        <v>0.894488823529412</v>
      </c>
      <c r="S85" s="105">
        <f t="shared" si="8"/>
        <v>0.777816368286445</v>
      </c>
      <c r="T85" s="103"/>
      <c r="U85" s="104">
        <v>0</v>
      </c>
      <c r="W85" s="10">
        <v>15206.31</v>
      </c>
      <c r="X85">
        <f t="shared" si="10"/>
        <v>0</v>
      </c>
    </row>
    <row r="86" spans="1:24">
      <c r="A86" s="24">
        <v>84</v>
      </c>
      <c r="B86" s="72">
        <v>117310</v>
      </c>
      <c r="C86" s="73" t="s">
        <v>526</v>
      </c>
      <c r="D86" s="72" t="s">
        <v>45</v>
      </c>
      <c r="E86" s="27" t="s">
        <v>46</v>
      </c>
      <c r="F86" s="27">
        <v>2</v>
      </c>
      <c r="G86" s="28">
        <v>420</v>
      </c>
      <c r="H86" s="27">
        <v>900</v>
      </c>
      <c r="I86" s="27"/>
      <c r="J86" s="44">
        <v>8000</v>
      </c>
      <c r="K86" s="45">
        <v>0.218376</v>
      </c>
      <c r="L86" s="46">
        <v>1747.008</v>
      </c>
      <c r="M86" s="47">
        <v>9200</v>
      </c>
      <c r="N86" s="48">
        <v>0.197145</v>
      </c>
      <c r="O86" s="49">
        <v>1813.734</v>
      </c>
      <c r="P86" s="50">
        <v>7005.53</v>
      </c>
      <c r="Q86" s="50">
        <v>2028.35</v>
      </c>
      <c r="R86" s="105">
        <f t="shared" si="7"/>
        <v>0.87569125</v>
      </c>
      <c r="S86" s="105">
        <f t="shared" si="8"/>
        <v>0.761470652173913</v>
      </c>
      <c r="T86" s="103"/>
      <c r="U86" s="104">
        <v>0</v>
      </c>
      <c r="W86" s="10">
        <v>7005.53</v>
      </c>
      <c r="X86">
        <f t="shared" si="10"/>
        <v>0</v>
      </c>
    </row>
    <row r="87" spans="1:24">
      <c r="A87" s="24">
        <v>85</v>
      </c>
      <c r="B87" s="24">
        <v>107658</v>
      </c>
      <c r="C87" s="71" t="s">
        <v>527</v>
      </c>
      <c r="D87" s="24" t="s">
        <v>56</v>
      </c>
      <c r="E87" s="27" t="s">
        <v>49</v>
      </c>
      <c r="F87" s="27">
        <v>2</v>
      </c>
      <c r="G87" s="28">
        <v>420</v>
      </c>
      <c r="H87" s="27">
        <v>900</v>
      </c>
      <c r="I87" s="27">
        <v>1</v>
      </c>
      <c r="J87" s="44">
        <v>16000</v>
      </c>
      <c r="K87" s="45">
        <v>0.195984</v>
      </c>
      <c r="L87" s="46">
        <v>3135.744</v>
      </c>
      <c r="M87" s="47">
        <v>18400</v>
      </c>
      <c r="N87" s="48">
        <v>0.17693</v>
      </c>
      <c r="O87" s="49">
        <v>3255.512</v>
      </c>
      <c r="P87" s="50">
        <v>13916.11</v>
      </c>
      <c r="Q87" s="50">
        <v>2620.39</v>
      </c>
      <c r="R87" s="105">
        <f t="shared" si="7"/>
        <v>0.869756875</v>
      </c>
      <c r="S87" s="105">
        <f t="shared" si="8"/>
        <v>0.756310326086957</v>
      </c>
      <c r="T87" s="103"/>
      <c r="U87" s="104">
        <f t="shared" ref="U85:U116" si="11">F87*-100</f>
        <v>-200</v>
      </c>
      <c r="W87" s="10">
        <v>13916.11</v>
      </c>
      <c r="X87">
        <f t="shared" si="10"/>
        <v>0</v>
      </c>
    </row>
    <row r="88" spans="1:24">
      <c r="A88" s="24">
        <v>86</v>
      </c>
      <c r="B88" s="24">
        <v>101453</v>
      </c>
      <c r="C88" s="71" t="s">
        <v>528</v>
      </c>
      <c r="D88" s="24" t="s">
        <v>56</v>
      </c>
      <c r="E88" s="27" t="s">
        <v>43</v>
      </c>
      <c r="F88" s="27">
        <v>3</v>
      </c>
      <c r="G88" s="28">
        <v>630</v>
      </c>
      <c r="H88" s="27">
        <v>1350</v>
      </c>
      <c r="I88" s="27"/>
      <c r="J88" s="44">
        <v>16000</v>
      </c>
      <c r="K88" s="45">
        <v>0.241704</v>
      </c>
      <c r="L88" s="46">
        <v>3867.264</v>
      </c>
      <c r="M88" s="47">
        <v>18400</v>
      </c>
      <c r="N88" s="48">
        <v>0.218205</v>
      </c>
      <c r="O88" s="49">
        <v>4014.972</v>
      </c>
      <c r="P88" s="50">
        <v>13551.41</v>
      </c>
      <c r="Q88" s="50">
        <v>1970.85</v>
      </c>
      <c r="R88" s="105">
        <f t="shared" si="7"/>
        <v>0.846963125</v>
      </c>
      <c r="S88" s="105">
        <f t="shared" si="8"/>
        <v>0.736489673913043</v>
      </c>
      <c r="T88" s="103"/>
      <c r="U88" s="104">
        <f t="shared" si="11"/>
        <v>-300</v>
      </c>
      <c r="W88" s="10">
        <v>13551.41</v>
      </c>
      <c r="X88">
        <f t="shared" si="10"/>
        <v>0</v>
      </c>
    </row>
    <row r="89" spans="1:24">
      <c r="A89" s="24">
        <v>87</v>
      </c>
      <c r="B89" s="24">
        <v>112888</v>
      </c>
      <c r="C89" s="71" t="s">
        <v>529</v>
      </c>
      <c r="D89" s="24" t="s">
        <v>52</v>
      </c>
      <c r="E89" s="27" t="s">
        <v>46</v>
      </c>
      <c r="F89" s="27">
        <v>2</v>
      </c>
      <c r="G89" s="28">
        <v>420</v>
      </c>
      <c r="H89" s="27">
        <v>900</v>
      </c>
      <c r="I89" s="27">
        <v>2</v>
      </c>
      <c r="J89" s="44">
        <v>9000</v>
      </c>
      <c r="K89" s="45">
        <v>0.225072</v>
      </c>
      <c r="L89" s="46">
        <v>2025.648</v>
      </c>
      <c r="M89" s="47">
        <v>10350</v>
      </c>
      <c r="N89" s="48">
        <v>0.20319</v>
      </c>
      <c r="O89" s="49">
        <v>2103.0165</v>
      </c>
      <c r="P89" s="50">
        <v>7219.75</v>
      </c>
      <c r="Q89" s="50">
        <v>2295.53</v>
      </c>
      <c r="R89" s="105">
        <f t="shared" si="7"/>
        <v>0.802194444444444</v>
      </c>
      <c r="S89" s="105">
        <f t="shared" si="8"/>
        <v>0.69756038647343</v>
      </c>
      <c r="T89" s="103"/>
      <c r="U89" s="104">
        <f t="shared" si="11"/>
        <v>-200</v>
      </c>
      <c r="W89" s="10">
        <v>7219.75</v>
      </c>
      <c r="X89">
        <f t="shared" si="10"/>
        <v>0</v>
      </c>
    </row>
    <row r="90" spans="1:24">
      <c r="A90" s="24">
        <v>88</v>
      </c>
      <c r="B90" s="72">
        <v>114685</v>
      </c>
      <c r="C90" s="73" t="s">
        <v>530</v>
      </c>
      <c r="D90" s="72" t="s">
        <v>45</v>
      </c>
      <c r="E90" s="27" t="s">
        <v>82</v>
      </c>
      <c r="F90" s="27">
        <v>3</v>
      </c>
      <c r="G90" s="28">
        <v>630</v>
      </c>
      <c r="H90" s="27">
        <v>1350</v>
      </c>
      <c r="I90" s="27">
        <v>4</v>
      </c>
      <c r="J90" s="44">
        <v>38000</v>
      </c>
      <c r="K90" s="45">
        <v>0.1296</v>
      </c>
      <c r="L90" s="46">
        <v>4924.8</v>
      </c>
      <c r="M90" s="47">
        <v>41800</v>
      </c>
      <c r="N90" s="48">
        <v>0.117</v>
      </c>
      <c r="O90" s="49">
        <v>4890.6</v>
      </c>
      <c r="P90" s="50">
        <v>30008.52</v>
      </c>
      <c r="Q90" s="50">
        <v>4953.54</v>
      </c>
      <c r="R90" s="105">
        <f t="shared" si="7"/>
        <v>0.789697894736842</v>
      </c>
      <c r="S90" s="105">
        <f t="shared" si="8"/>
        <v>0.717907177033493</v>
      </c>
      <c r="T90" s="103"/>
      <c r="U90" s="104">
        <v>0</v>
      </c>
      <c r="W90" s="10">
        <v>30008.52</v>
      </c>
      <c r="X90">
        <f t="shared" si="10"/>
        <v>0</v>
      </c>
    </row>
    <row r="91" spans="1:24">
      <c r="A91" s="24">
        <v>89</v>
      </c>
      <c r="B91" s="72">
        <v>102935</v>
      </c>
      <c r="C91" s="73" t="s">
        <v>531</v>
      </c>
      <c r="D91" s="72" t="s">
        <v>98</v>
      </c>
      <c r="E91" s="27" t="s">
        <v>46</v>
      </c>
      <c r="F91" s="27">
        <v>2</v>
      </c>
      <c r="G91" s="28">
        <v>0</v>
      </c>
      <c r="H91" s="27">
        <v>0</v>
      </c>
      <c r="I91" s="27"/>
      <c r="J91" s="44">
        <v>10000</v>
      </c>
      <c r="K91" s="45">
        <v>0.272376</v>
      </c>
      <c r="L91" s="46">
        <v>2723.76</v>
      </c>
      <c r="M91" s="47">
        <v>11500</v>
      </c>
      <c r="N91" s="48">
        <v>0.245895</v>
      </c>
      <c r="O91" s="49">
        <v>2827.7925</v>
      </c>
      <c r="P91" s="50">
        <v>7714.34</v>
      </c>
      <c r="Q91" s="50">
        <v>2272.17</v>
      </c>
      <c r="R91" s="105">
        <f t="shared" si="7"/>
        <v>0.771434</v>
      </c>
      <c r="S91" s="105">
        <f t="shared" si="8"/>
        <v>0.670812173913043</v>
      </c>
      <c r="T91" s="103"/>
      <c r="U91" s="104">
        <v>0</v>
      </c>
      <c r="W91" s="10">
        <v>7767.34</v>
      </c>
      <c r="X91">
        <f t="shared" si="10"/>
        <v>53</v>
      </c>
    </row>
    <row r="92" spans="1:24">
      <c r="A92" s="24">
        <v>90</v>
      </c>
      <c r="B92" s="24">
        <v>753</v>
      </c>
      <c r="C92" s="71" t="s">
        <v>532</v>
      </c>
      <c r="D92" s="24" t="s">
        <v>45</v>
      </c>
      <c r="E92" s="27" t="s">
        <v>53</v>
      </c>
      <c r="F92" s="28">
        <v>2</v>
      </c>
      <c r="G92" s="28">
        <v>420</v>
      </c>
      <c r="H92" s="27">
        <v>1800</v>
      </c>
      <c r="I92" s="27"/>
      <c r="J92" s="44">
        <v>6000</v>
      </c>
      <c r="K92" s="45">
        <v>0.234072</v>
      </c>
      <c r="L92" s="46">
        <v>1404.432</v>
      </c>
      <c r="M92" s="47">
        <v>6900</v>
      </c>
      <c r="N92" s="48">
        <v>0.211315</v>
      </c>
      <c r="O92" s="49">
        <v>1458.0735</v>
      </c>
      <c r="P92" s="50">
        <v>4585.86</v>
      </c>
      <c r="Q92" s="50">
        <v>395.88</v>
      </c>
      <c r="R92" s="105">
        <f t="shared" si="7"/>
        <v>0.76431</v>
      </c>
      <c r="S92" s="105">
        <f t="shared" si="8"/>
        <v>0.664617391304348</v>
      </c>
      <c r="T92" s="103"/>
      <c r="U92" s="104">
        <f t="shared" si="11"/>
        <v>-200</v>
      </c>
      <c r="W92" s="10">
        <v>4585.86</v>
      </c>
      <c r="X92">
        <f t="shared" si="10"/>
        <v>0</v>
      </c>
    </row>
    <row r="93" spans="1:24">
      <c r="A93" s="24">
        <v>91</v>
      </c>
      <c r="B93" s="24">
        <v>732</v>
      </c>
      <c r="C93" s="71" t="s">
        <v>533</v>
      </c>
      <c r="D93" s="24" t="s">
        <v>85</v>
      </c>
      <c r="E93" s="27" t="s">
        <v>46</v>
      </c>
      <c r="F93" s="27">
        <v>2</v>
      </c>
      <c r="G93" s="28">
        <v>420</v>
      </c>
      <c r="H93" s="27">
        <v>900</v>
      </c>
      <c r="I93" s="27"/>
      <c r="J93" s="44">
        <v>8500</v>
      </c>
      <c r="K93" s="45">
        <v>0.219888</v>
      </c>
      <c r="L93" s="46">
        <v>1869.048</v>
      </c>
      <c r="M93" s="47">
        <v>9775</v>
      </c>
      <c r="N93" s="48">
        <v>0.19851</v>
      </c>
      <c r="O93" s="49">
        <v>1940.43525</v>
      </c>
      <c r="P93" s="50">
        <v>6259.65</v>
      </c>
      <c r="Q93" s="50">
        <v>1522.78</v>
      </c>
      <c r="R93" s="105">
        <f t="shared" si="7"/>
        <v>0.736429411764706</v>
      </c>
      <c r="S93" s="105">
        <f t="shared" si="8"/>
        <v>0.640373401534527</v>
      </c>
      <c r="T93" s="103"/>
      <c r="U93" s="104">
        <f t="shared" si="11"/>
        <v>-200</v>
      </c>
      <c r="W93" s="10">
        <v>6259.65</v>
      </c>
      <c r="X93">
        <f t="shared" si="10"/>
        <v>0</v>
      </c>
    </row>
    <row r="94" spans="1:24">
      <c r="A94" s="24">
        <v>92</v>
      </c>
      <c r="B94" s="24">
        <v>54</v>
      </c>
      <c r="C94" s="71" t="s">
        <v>185</v>
      </c>
      <c r="D94" s="24" t="s">
        <v>56</v>
      </c>
      <c r="E94" s="27" t="s">
        <v>49</v>
      </c>
      <c r="F94" s="27">
        <v>4</v>
      </c>
      <c r="G94" s="28">
        <v>840</v>
      </c>
      <c r="H94" s="27">
        <v>1800</v>
      </c>
      <c r="I94" s="27"/>
      <c r="J94" s="44">
        <v>20000</v>
      </c>
      <c r="K94" s="45">
        <v>0.225072</v>
      </c>
      <c r="L94" s="46">
        <v>4501.44</v>
      </c>
      <c r="M94" s="47">
        <v>23000</v>
      </c>
      <c r="N94" s="48">
        <v>0.20319</v>
      </c>
      <c r="O94" s="49">
        <v>4673.37</v>
      </c>
      <c r="P94" s="50">
        <v>14726.99</v>
      </c>
      <c r="Q94" s="50">
        <v>3655.12</v>
      </c>
      <c r="R94" s="105">
        <f t="shared" si="7"/>
        <v>0.7363495</v>
      </c>
      <c r="S94" s="105">
        <f t="shared" si="8"/>
        <v>0.640303913043478</v>
      </c>
      <c r="T94" s="103"/>
      <c r="U94" s="104">
        <f t="shared" si="11"/>
        <v>-400</v>
      </c>
      <c r="W94" s="10">
        <v>14726.99</v>
      </c>
      <c r="X94">
        <f t="shared" si="10"/>
        <v>0</v>
      </c>
    </row>
    <row r="95" spans="1:24">
      <c r="A95" s="24">
        <v>93</v>
      </c>
      <c r="B95" s="24">
        <v>379</v>
      </c>
      <c r="C95" s="71" t="s">
        <v>534</v>
      </c>
      <c r="D95" s="24" t="s">
        <v>52</v>
      </c>
      <c r="E95" s="27" t="s">
        <v>58</v>
      </c>
      <c r="F95" s="27">
        <v>3</v>
      </c>
      <c r="G95" s="28">
        <v>630</v>
      </c>
      <c r="H95" s="27">
        <v>1350</v>
      </c>
      <c r="I95" s="27"/>
      <c r="J95" s="44">
        <v>20000</v>
      </c>
      <c r="K95" s="45">
        <v>0.199368</v>
      </c>
      <c r="L95" s="46">
        <v>3987.36</v>
      </c>
      <c r="M95" s="47">
        <v>23000</v>
      </c>
      <c r="N95" s="48">
        <v>0.179985</v>
      </c>
      <c r="O95" s="49">
        <v>4139.655</v>
      </c>
      <c r="P95" s="50">
        <v>14672.06</v>
      </c>
      <c r="Q95" s="50">
        <v>3847.86</v>
      </c>
      <c r="R95" s="105">
        <f t="shared" si="7"/>
        <v>0.733603</v>
      </c>
      <c r="S95" s="105">
        <f t="shared" si="8"/>
        <v>0.637915652173913</v>
      </c>
      <c r="T95" s="103"/>
      <c r="U95" s="104">
        <f t="shared" si="11"/>
        <v>-300</v>
      </c>
      <c r="W95" s="10">
        <v>14672.06</v>
      </c>
      <c r="X95">
        <f t="shared" si="10"/>
        <v>0</v>
      </c>
    </row>
    <row r="96" spans="1:24">
      <c r="A96" s="24">
        <v>94</v>
      </c>
      <c r="B96" s="24">
        <v>104428</v>
      </c>
      <c r="C96" s="71" t="s">
        <v>535</v>
      </c>
      <c r="D96" s="24" t="s">
        <v>56</v>
      </c>
      <c r="E96" s="27" t="s">
        <v>43</v>
      </c>
      <c r="F96" s="27">
        <v>3</v>
      </c>
      <c r="G96" s="28">
        <v>630</v>
      </c>
      <c r="H96" s="27">
        <v>1350</v>
      </c>
      <c r="I96" s="27"/>
      <c r="J96" s="44">
        <v>13000</v>
      </c>
      <c r="K96" s="45">
        <v>0.237312</v>
      </c>
      <c r="L96" s="46">
        <v>3085.056</v>
      </c>
      <c r="M96" s="47">
        <v>14950</v>
      </c>
      <c r="N96" s="48">
        <v>0.21424</v>
      </c>
      <c r="O96" s="49">
        <v>3202.888</v>
      </c>
      <c r="P96" s="50">
        <v>9365.24</v>
      </c>
      <c r="Q96" s="50">
        <v>2602.16</v>
      </c>
      <c r="R96" s="105">
        <f t="shared" si="7"/>
        <v>0.720403076923077</v>
      </c>
      <c r="S96" s="105">
        <f t="shared" si="8"/>
        <v>0.62643745819398</v>
      </c>
      <c r="T96" s="103"/>
      <c r="U96" s="104">
        <f t="shared" si="11"/>
        <v>-300</v>
      </c>
      <c r="W96" s="10">
        <v>9365.24</v>
      </c>
      <c r="X96">
        <f t="shared" si="10"/>
        <v>0</v>
      </c>
    </row>
    <row r="97" spans="1:24">
      <c r="A97" s="24">
        <v>95</v>
      </c>
      <c r="B97" s="24">
        <v>578</v>
      </c>
      <c r="C97" s="71" t="s">
        <v>536</v>
      </c>
      <c r="D97" s="24" t="s">
        <v>45</v>
      </c>
      <c r="E97" s="27" t="s">
        <v>49</v>
      </c>
      <c r="F97" s="27">
        <v>3</v>
      </c>
      <c r="G97" s="28">
        <v>630</v>
      </c>
      <c r="H97" s="27">
        <v>1350</v>
      </c>
      <c r="I97" s="27">
        <v>2</v>
      </c>
      <c r="J97" s="44">
        <v>20000</v>
      </c>
      <c r="K97" s="45">
        <v>0.232848</v>
      </c>
      <c r="L97" s="46">
        <v>4656.96</v>
      </c>
      <c r="M97" s="47">
        <v>23000</v>
      </c>
      <c r="N97" s="48">
        <v>0.21021</v>
      </c>
      <c r="O97" s="49">
        <v>4834.83</v>
      </c>
      <c r="P97" s="50">
        <v>13600.74</v>
      </c>
      <c r="Q97" s="50">
        <v>3916.55</v>
      </c>
      <c r="R97" s="105">
        <f t="shared" si="7"/>
        <v>0.680037</v>
      </c>
      <c r="S97" s="105">
        <f t="shared" si="8"/>
        <v>0.59133652173913</v>
      </c>
      <c r="T97" s="103"/>
      <c r="U97" s="104">
        <f t="shared" si="11"/>
        <v>-300</v>
      </c>
      <c r="W97" s="10">
        <v>13600.74</v>
      </c>
      <c r="X97">
        <f t="shared" si="10"/>
        <v>0</v>
      </c>
    </row>
    <row r="98" spans="1:24">
      <c r="A98" s="24">
        <v>96</v>
      </c>
      <c r="B98" s="24">
        <v>733</v>
      </c>
      <c r="C98" s="71" t="s">
        <v>537</v>
      </c>
      <c r="D98" s="24" t="s">
        <v>42</v>
      </c>
      <c r="E98" s="27" t="s">
        <v>46</v>
      </c>
      <c r="F98" s="27">
        <v>3</v>
      </c>
      <c r="G98" s="28">
        <v>630</v>
      </c>
      <c r="H98" s="27">
        <v>1350</v>
      </c>
      <c r="I98" s="27"/>
      <c r="J98" s="44">
        <v>9000</v>
      </c>
      <c r="K98" s="45">
        <v>0.250272</v>
      </c>
      <c r="L98" s="46">
        <v>2252.448</v>
      </c>
      <c r="M98" s="47">
        <v>10350</v>
      </c>
      <c r="N98" s="48">
        <v>0.22594</v>
      </c>
      <c r="O98" s="49">
        <v>2338.479</v>
      </c>
      <c r="P98" s="50">
        <v>6104.5</v>
      </c>
      <c r="Q98" s="50">
        <v>1688.56</v>
      </c>
      <c r="R98" s="105">
        <f t="shared" si="7"/>
        <v>0.678277777777778</v>
      </c>
      <c r="S98" s="105">
        <f t="shared" si="8"/>
        <v>0.589806763285024</v>
      </c>
      <c r="T98" s="103"/>
      <c r="U98" s="104">
        <f t="shared" si="11"/>
        <v>-300</v>
      </c>
      <c r="W98" s="10">
        <v>6104.5</v>
      </c>
      <c r="X98">
        <f t="shared" si="10"/>
        <v>0</v>
      </c>
    </row>
    <row r="99" spans="1:24">
      <c r="A99" s="24">
        <v>97</v>
      </c>
      <c r="B99" s="72">
        <v>114844</v>
      </c>
      <c r="C99" s="73" t="s">
        <v>538</v>
      </c>
      <c r="D99" s="72" t="s">
        <v>45</v>
      </c>
      <c r="E99" s="27" t="s">
        <v>49</v>
      </c>
      <c r="F99" s="27">
        <v>3</v>
      </c>
      <c r="G99" s="28">
        <v>630</v>
      </c>
      <c r="H99" s="27">
        <v>1350</v>
      </c>
      <c r="I99" s="27"/>
      <c r="J99" s="44">
        <v>15400</v>
      </c>
      <c r="K99" s="45">
        <v>0.116</v>
      </c>
      <c r="L99" s="46">
        <v>1786.4</v>
      </c>
      <c r="M99" s="47">
        <v>17710</v>
      </c>
      <c r="N99" s="48">
        <v>0.105</v>
      </c>
      <c r="O99" s="49">
        <v>1859.55</v>
      </c>
      <c r="P99" s="50">
        <v>10208.83</v>
      </c>
      <c r="Q99" s="50">
        <v>2553.56</v>
      </c>
      <c r="R99" s="105">
        <f t="shared" si="7"/>
        <v>0.662911038961039</v>
      </c>
      <c r="S99" s="105">
        <f t="shared" si="8"/>
        <v>0.576444381705251</v>
      </c>
      <c r="T99" s="103"/>
      <c r="U99" s="104">
        <v>0</v>
      </c>
      <c r="W99" s="10">
        <v>10208.83</v>
      </c>
      <c r="X99">
        <f t="shared" si="10"/>
        <v>0</v>
      </c>
    </row>
    <row r="100" spans="1:24">
      <c r="A100" s="72">
        <v>98</v>
      </c>
      <c r="B100" s="72">
        <v>570</v>
      </c>
      <c r="C100" s="73" t="s">
        <v>539</v>
      </c>
      <c r="D100" s="72" t="s">
        <v>52</v>
      </c>
      <c r="E100" s="27" t="s">
        <v>46</v>
      </c>
      <c r="F100" s="27">
        <v>2</v>
      </c>
      <c r="G100" s="28">
        <v>420</v>
      </c>
      <c r="H100" s="27">
        <v>900</v>
      </c>
      <c r="I100" s="27">
        <v>1</v>
      </c>
      <c r="J100" s="44">
        <v>9000</v>
      </c>
      <c r="K100" s="45">
        <v>0.216576</v>
      </c>
      <c r="L100" s="46">
        <v>1949.184</v>
      </c>
      <c r="M100" s="47">
        <v>10350</v>
      </c>
      <c r="N100" s="48">
        <v>0.19552</v>
      </c>
      <c r="O100" s="49">
        <v>2023.632</v>
      </c>
      <c r="P100" s="50">
        <v>5859.96</v>
      </c>
      <c r="Q100" s="50">
        <v>1531.96</v>
      </c>
      <c r="R100" s="105">
        <f t="shared" si="7"/>
        <v>0.651106666666667</v>
      </c>
      <c r="S100" s="105">
        <f t="shared" si="8"/>
        <v>0.566179710144928</v>
      </c>
      <c r="T100" s="103"/>
      <c r="U100" s="104">
        <v>-170</v>
      </c>
      <c r="W100" s="10">
        <v>5859.96</v>
      </c>
      <c r="X100">
        <f t="shared" ref="X100:X131" si="12">W100-P100</f>
        <v>0</v>
      </c>
    </row>
    <row r="101" spans="1:24">
      <c r="A101" s="24">
        <v>99</v>
      </c>
      <c r="B101" s="72">
        <v>111400</v>
      </c>
      <c r="C101" s="73" t="s">
        <v>540</v>
      </c>
      <c r="D101" s="72" t="s">
        <v>85</v>
      </c>
      <c r="E101" s="27" t="s">
        <v>61</v>
      </c>
      <c r="F101" s="27">
        <v>4</v>
      </c>
      <c r="G101" s="28">
        <v>840</v>
      </c>
      <c r="H101" s="27">
        <v>1800</v>
      </c>
      <c r="I101" s="27"/>
      <c r="J101" s="44">
        <v>20000</v>
      </c>
      <c r="K101" s="45">
        <v>0.152352</v>
      </c>
      <c r="L101" s="46">
        <v>3047.04</v>
      </c>
      <c r="M101" s="47">
        <v>23000</v>
      </c>
      <c r="N101" s="48">
        <v>0.13754</v>
      </c>
      <c r="O101" s="49">
        <v>3163.42</v>
      </c>
      <c r="P101" s="50">
        <v>12287.61</v>
      </c>
      <c r="Q101" s="50">
        <v>1700.51</v>
      </c>
      <c r="R101" s="105">
        <f t="shared" si="7"/>
        <v>0.6143805</v>
      </c>
      <c r="S101" s="105">
        <f t="shared" si="8"/>
        <v>0.534243913043478</v>
      </c>
      <c r="T101" s="103"/>
      <c r="U101" s="104">
        <v>0</v>
      </c>
      <c r="W101" s="10">
        <v>12287.61</v>
      </c>
      <c r="X101">
        <f t="shared" si="12"/>
        <v>0</v>
      </c>
    </row>
    <row r="102" spans="1:24">
      <c r="A102" s="24">
        <v>100</v>
      </c>
      <c r="B102" s="24">
        <v>546</v>
      </c>
      <c r="C102" s="71" t="s">
        <v>541</v>
      </c>
      <c r="D102" s="24" t="s">
        <v>42</v>
      </c>
      <c r="E102" s="27" t="s">
        <v>58</v>
      </c>
      <c r="F102" s="28">
        <v>4</v>
      </c>
      <c r="G102" s="28">
        <v>840</v>
      </c>
      <c r="H102" s="27">
        <v>1800</v>
      </c>
      <c r="I102" s="27"/>
      <c r="J102" s="44">
        <v>23000</v>
      </c>
      <c r="K102" s="45">
        <v>0.24408</v>
      </c>
      <c r="L102" s="46">
        <v>5613.84</v>
      </c>
      <c r="M102" s="47">
        <v>26450</v>
      </c>
      <c r="N102" s="48">
        <v>0.22035</v>
      </c>
      <c r="O102" s="49">
        <v>5828.2575</v>
      </c>
      <c r="P102" s="50">
        <v>13854.59</v>
      </c>
      <c r="Q102" s="50">
        <v>3426.29</v>
      </c>
      <c r="R102" s="105">
        <f t="shared" si="7"/>
        <v>0.60237347826087</v>
      </c>
      <c r="S102" s="105">
        <f t="shared" si="8"/>
        <v>0.523803024574669</v>
      </c>
      <c r="T102" s="103"/>
      <c r="U102" s="104">
        <f t="shared" si="11"/>
        <v>-400</v>
      </c>
      <c r="W102" s="10">
        <v>13854.59</v>
      </c>
      <c r="X102">
        <f t="shared" si="12"/>
        <v>0</v>
      </c>
    </row>
    <row r="103" spans="1:24">
      <c r="A103" s="24">
        <v>101</v>
      </c>
      <c r="B103" s="24">
        <v>716</v>
      </c>
      <c r="C103" s="71" t="s">
        <v>542</v>
      </c>
      <c r="D103" s="24" t="s">
        <v>85</v>
      </c>
      <c r="E103" s="27" t="s">
        <v>46</v>
      </c>
      <c r="F103" s="27">
        <v>2</v>
      </c>
      <c r="G103" s="28">
        <v>420</v>
      </c>
      <c r="H103" s="27">
        <v>900</v>
      </c>
      <c r="I103" s="27"/>
      <c r="J103" s="44">
        <v>12000</v>
      </c>
      <c r="K103" s="45">
        <v>0.242208</v>
      </c>
      <c r="L103" s="46">
        <v>2906.496</v>
      </c>
      <c r="M103" s="47">
        <v>13800</v>
      </c>
      <c r="N103" s="48">
        <v>0.21866</v>
      </c>
      <c r="O103" s="49">
        <v>3017.508</v>
      </c>
      <c r="P103" s="50">
        <v>7215.36</v>
      </c>
      <c r="Q103" s="50">
        <v>1953.63</v>
      </c>
      <c r="R103" s="105">
        <f t="shared" si="7"/>
        <v>0.60128</v>
      </c>
      <c r="S103" s="105">
        <f t="shared" si="8"/>
        <v>0.522852173913044</v>
      </c>
      <c r="T103" s="103"/>
      <c r="U103" s="104">
        <f t="shared" si="11"/>
        <v>-200</v>
      </c>
      <c r="W103" s="10">
        <v>7215.36</v>
      </c>
      <c r="X103">
        <f t="shared" si="12"/>
        <v>0</v>
      </c>
    </row>
    <row r="104" spans="1:24">
      <c r="A104" s="24">
        <v>102</v>
      </c>
      <c r="B104" s="72">
        <v>349</v>
      </c>
      <c r="C104" s="73" t="s">
        <v>171</v>
      </c>
      <c r="D104" s="72" t="s">
        <v>45</v>
      </c>
      <c r="E104" s="27" t="s">
        <v>46</v>
      </c>
      <c r="F104" s="27">
        <v>2</v>
      </c>
      <c r="G104" s="28">
        <v>420</v>
      </c>
      <c r="H104" s="27">
        <v>900</v>
      </c>
      <c r="I104" s="27">
        <v>2</v>
      </c>
      <c r="J104" s="44">
        <v>11000</v>
      </c>
      <c r="K104" s="45">
        <v>0.235944</v>
      </c>
      <c r="L104" s="46">
        <v>2595.384</v>
      </c>
      <c r="M104" s="47">
        <v>12650</v>
      </c>
      <c r="N104" s="48">
        <v>0.213005</v>
      </c>
      <c r="O104" s="49">
        <v>2694.51325</v>
      </c>
      <c r="P104" s="50">
        <v>6467.77</v>
      </c>
      <c r="Q104" s="50">
        <v>1154.86</v>
      </c>
      <c r="R104" s="105">
        <f t="shared" si="7"/>
        <v>0.587979090909091</v>
      </c>
      <c r="S104" s="105">
        <f t="shared" si="8"/>
        <v>0.511286166007905</v>
      </c>
      <c r="T104" s="103"/>
      <c r="U104" s="104">
        <v>0</v>
      </c>
      <c r="W104" s="10">
        <v>6467.77</v>
      </c>
      <c r="X104">
        <f t="shared" si="12"/>
        <v>0</v>
      </c>
    </row>
    <row r="105" spans="1:24">
      <c r="A105" s="24">
        <v>103</v>
      </c>
      <c r="B105" s="24">
        <v>594</v>
      </c>
      <c r="C105" s="71" t="s">
        <v>543</v>
      </c>
      <c r="D105" s="24" t="s">
        <v>85</v>
      </c>
      <c r="E105" s="27" t="s">
        <v>46</v>
      </c>
      <c r="F105" s="27">
        <v>2</v>
      </c>
      <c r="G105" s="28">
        <v>420</v>
      </c>
      <c r="H105" s="27">
        <v>900</v>
      </c>
      <c r="I105" s="27"/>
      <c r="J105" s="44">
        <v>10000</v>
      </c>
      <c r="K105" s="45">
        <v>0.230184</v>
      </c>
      <c r="L105" s="46">
        <v>2301.84</v>
      </c>
      <c r="M105" s="47">
        <v>11500</v>
      </c>
      <c r="N105" s="48">
        <v>0.207805</v>
      </c>
      <c r="O105" s="49">
        <v>2389.7575</v>
      </c>
      <c r="P105" s="50">
        <v>5742.54</v>
      </c>
      <c r="Q105" s="50">
        <v>1628.54</v>
      </c>
      <c r="R105" s="105">
        <f t="shared" si="7"/>
        <v>0.574254</v>
      </c>
      <c r="S105" s="105">
        <f t="shared" si="8"/>
        <v>0.499351304347826</v>
      </c>
      <c r="T105" s="103"/>
      <c r="U105" s="104">
        <f t="shared" si="11"/>
        <v>-200</v>
      </c>
      <c r="W105" s="10">
        <v>5742.54</v>
      </c>
      <c r="X105">
        <f t="shared" si="12"/>
        <v>0</v>
      </c>
    </row>
    <row r="106" spans="1:24">
      <c r="A106" s="24">
        <v>104</v>
      </c>
      <c r="B106" s="72">
        <v>122198</v>
      </c>
      <c r="C106" s="73" t="s">
        <v>544</v>
      </c>
      <c r="D106" s="72" t="s">
        <v>42</v>
      </c>
      <c r="E106" s="27" t="s">
        <v>53</v>
      </c>
      <c r="F106" s="27">
        <v>2</v>
      </c>
      <c r="G106" s="28">
        <v>420</v>
      </c>
      <c r="H106" s="27">
        <v>900</v>
      </c>
      <c r="I106" s="27"/>
      <c r="J106" s="44">
        <v>6000</v>
      </c>
      <c r="K106" s="45">
        <v>0.1872</v>
      </c>
      <c r="L106" s="46">
        <v>1123.2</v>
      </c>
      <c r="M106" s="47">
        <v>6900</v>
      </c>
      <c r="N106" s="48">
        <v>0.169</v>
      </c>
      <c r="O106" s="49">
        <v>1166.1</v>
      </c>
      <c r="P106" s="50">
        <v>3438.75</v>
      </c>
      <c r="Q106" s="50">
        <v>855.88</v>
      </c>
      <c r="R106" s="105">
        <f t="shared" si="7"/>
        <v>0.573125</v>
      </c>
      <c r="S106" s="105">
        <f t="shared" si="8"/>
        <v>0.498369565217391</v>
      </c>
      <c r="T106" s="103"/>
      <c r="U106" s="104">
        <v>0</v>
      </c>
      <c r="W106" s="10">
        <v>3438.75</v>
      </c>
      <c r="X106">
        <f t="shared" si="12"/>
        <v>0</v>
      </c>
    </row>
    <row r="107" spans="1:24">
      <c r="A107" s="24">
        <v>105</v>
      </c>
      <c r="B107" s="24">
        <v>110378</v>
      </c>
      <c r="C107" s="71" t="s">
        <v>545</v>
      </c>
      <c r="D107" s="24" t="s">
        <v>56</v>
      </c>
      <c r="E107" s="27" t="s">
        <v>53</v>
      </c>
      <c r="F107" s="27">
        <v>2</v>
      </c>
      <c r="G107" s="28">
        <v>420</v>
      </c>
      <c r="H107" s="27">
        <v>900</v>
      </c>
      <c r="I107" s="27"/>
      <c r="J107" s="44">
        <v>8000</v>
      </c>
      <c r="K107" s="45">
        <v>0.196848</v>
      </c>
      <c r="L107" s="46">
        <v>1574.784</v>
      </c>
      <c r="M107" s="47">
        <v>9200</v>
      </c>
      <c r="N107" s="48">
        <v>0.17771</v>
      </c>
      <c r="O107" s="49">
        <v>1634.932</v>
      </c>
      <c r="P107" s="50">
        <v>4550.79</v>
      </c>
      <c r="Q107" s="50">
        <v>969.71</v>
      </c>
      <c r="R107" s="105">
        <f t="shared" si="7"/>
        <v>0.56884875</v>
      </c>
      <c r="S107" s="105">
        <f t="shared" si="8"/>
        <v>0.494651086956522</v>
      </c>
      <c r="T107" s="103"/>
      <c r="U107" s="104">
        <f t="shared" si="11"/>
        <v>-200</v>
      </c>
      <c r="W107" s="10">
        <v>4550.79</v>
      </c>
      <c r="X107">
        <f t="shared" si="12"/>
        <v>0</v>
      </c>
    </row>
    <row r="108" spans="1:24">
      <c r="A108" s="24">
        <v>106</v>
      </c>
      <c r="B108" s="24">
        <v>572</v>
      </c>
      <c r="C108" s="71" t="s">
        <v>546</v>
      </c>
      <c r="D108" s="24" t="s">
        <v>45</v>
      </c>
      <c r="E108" s="27" t="s">
        <v>49</v>
      </c>
      <c r="F108" s="28">
        <v>2</v>
      </c>
      <c r="G108" s="28">
        <v>420</v>
      </c>
      <c r="H108" s="27">
        <v>900</v>
      </c>
      <c r="I108" s="27"/>
      <c r="J108" s="44">
        <v>13000</v>
      </c>
      <c r="K108" s="45">
        <v>0.199224</v>
      </c>
      <c r="L108" s="46">
        <v>2589.912</v>
      </c>
      <c r="M108" s="47">
        <v>14950</v>
      </c>
      <c r="N108" s="48">
        <v>0.179855</v>
      </c>
      <c r="O108" s="49">
        <v>2688.83225</v>
      </c>
      <c r="P108" s="50">
        <v>7361.47</v>
      </c>
      <c r="Q108" s="50">
        <v>2245.54</v>
      </c>
      <c r="R108" s="105">
        <f t="shared" si="7"/>
        <v>0.566266923076923</v>
      </c>
      <c r="S108" s="105">
        <f t="shared" si="8"/>
        <v>0.49240602006689</v>
      </c>
      <c r="T108" s="103"/>
      <c r="U108" s="104">
        <f t="shared" si="11"/>
        <v>-200</v>
      </c>
      <c r="W108" s="10">
        <v>7361.47</v>
      </c>
      <c r="X108">
        <f t="shared" si="12"/>
        <v>0</v>
      </c>
    </row>
    <row r="109" spans="1:24">
      <c r="A109" s="24">
        <v>107</v>
      </c>
      <c r="B109" s="24">
        <v>113299</v>
      </c>
      <c r="C109" s="71" t="s">
        <v>547</v>
      </c>
      <c r="D109" s="24" t="s">
        <v>45</v>
      </c>
      <c r="E109" s="27" t="s">
        <v>46</v>
      </c>
      <c r="F109" s="27">
        <v>2</v>
      </c>
      <c r="G109" s="28">
        <v>420</v>
      </c>
      <c r="H109" s="27">
        <v>900</v>
      </c>
      <c r="I109" s="27"/>
      <c r="J109" s="44">
        <v>10000</v>
      </c>
      <c r="K109" s="45">
        <v>0.20376</v>
      </c>
      <c r="L109" s="46">
        <v>2037.6</v>
      </c>
      <c r="M109" s="47">
        <v>11500</v>
      </c>
      <c r="N109" s="48">
        <v>0.18395</v>
      </c>
      <c r="O109" s="49">
        <v>2115.425</v>
      </c>
      <c r="P109" s="50">
        <v>5624.03</v>
      </c>
      <c r="Q109" s="50">
        <v>708.55</v>
      </c>
      <c r="R109" s="105">
        <f t="shared" si="7"/>
        <v>0.562403</v>
      </c>
      <c r="S109" s="105">
        <f t="shared" si="8"/>
        <v>0.489046086956522</v>
      </c>
      <c r="T109" s="103"/>
      <c r="U109" s="104">
        <f t="shared" si="11"/>
        <v>-200</v>
      </c>
      <c r="W109" s="10">
        <v>5624.03</v>
      </c>
      <c r="X109">
        <f t="shared" si="12"/>
        <v>0</v>
      </c>
    </row>
    <row r="110" spans="1:24">
      <c r="A110" s="24">
        <v>108</v>
      </c>
      <c r="B110" s="24">
        <v>106568</v>
      </c>
      <c r="C110" s="71" t="s">
        <v>548</v>
      </c>
      <c r="D110" s="24" t="s">
        <v>42</v>
      </c>
      <c r="E110" s="27" t="s">
        <v>53</v>
      </c>
      <c r="F110" s="28">
        <v>2</v>
      </c>
      <c r="G110" s="28">
        <v>420</v>
      </c>
      <c r="H110" s="27">
        <v>900</v>
      </c>
      <c r="I110" s="27"/>
      <c r="J110" s="44">
        <v>8500</v>
      </c>
      <c r="K110" s="45">
        <v>0.253728</v>
      </c>
      <c r="L110" s="46">
        <v>2156.688</v>
      </c>
      <c r="M110" s="47">
        <v>9775</v>
      </c>
      <c r="N110" s="48">
        <v>0.22906</v>
      </c>
      <c r="O110" s="49">
        <v>2239.0615</v>
      </c>
      <c r="P110" s="50">
        <v>4667.83</v>
      </c>
      <c r="Q110" s="50">
        <v>1158.88</v>
      </c>
      <c r="R110" s="105">
        <f t="shared" si="7"/>
        <v>0.549156470588235</v>
      </c>
      <c r="S110" s="105">
        <f t="shared" si="8"/>
        <v>0.4775273657289</v>
      </c>
      <c r="T110" s="103"/>
      <c r="U110" s="104">
        <f t="shared" si="11"/>
        <v>-200</v>
      </c>
      <c r="W110" s="10">
        <v>4667.83</v>
      </c>
      <c r="X110">
        <f t="shared" si="12"/>
        <v>0</v>
      </c>
    </row>
    <row r="111" spans="1:24">
      <c r="A111" s="24">
        <v>109</v>
      </c>
      <c r="B111" s="24">
        <v>339</v>
      </c>
      <c r="C111" s="71" t="s">
        <v>549</v>
      </c>
      <c r="D111" s="24" t="s">
        <v>52</v>
      </c>
      <c r="E111" s="27" t="s">
        <v>46</v>
      </c>
      <c r="F111" s="27">
        <v>2</v>
      </c>
      <c r="G111" s="28">
        <v>420</v>
      </c>
      <c r="H111" s="27">
        <v>900</v>
      </c>
      <c r="I111" s="27">
        <v>1</v>
      </c>
      <c r="J111" s="44">
        <v>9000</v>
      </c>
      <c r="K111" s="45">
        <v>0.20772</v>
      </c>
      <c r="L111" s="46">
        <v>1869.48</v>
      </c>
      <c r="M111" s="47">
        <v>10350</v>
      </c>
      <c r="N111" s="48">
        <v>0.187525</v>
      </c>
      <c r="O111" s="49">
        <v>1940.88375</v>
      </c>
      <c r="P111" s="50">
        <v>4897.76</v>
      </c>
      <c r="Q111" s="50">
        <v>1632.29</v>
      </c>
      <c r="R111" s="105">
        <f t="shared" si="7"/>
        <v>0.544195555555556</v>
      </c>
      <c r="S111" s="105">
        <f t="shared" si="8"/>
        <v>0.473213526570048</v>
      </c>
      <c r="T111" s="103"/>
      <c r="U111" s="104">
        <f t="shared" si="11"/>
        <v>-200</v>
      </c>
      <c r="W111" s="10">
        <v>4897.76</v>
      </c>
      <c r="X111">
        <f t="shared" si="12"/>
        <v>0</v>
      </c>
    </row>
    <row r="112" spans="1:24">
      <c r="A112" s="24">
        <v>110</v>
      </c>
      <c r="B112" s="24">
        <v>56</v>
      </c>
      <c r="C112" s="71" t="s">
        <v>197</v>
      </c>
      <c r="D112" s="24" t="s">
        <v>56</v>
      </c>
      <c r="E112" s="27" t="s">
        <v>46</v>
      </c>
      <c r="F112" s="27">
        <v>2</v>
      </c>
      <c r="G112" s="28">
        <v>420</v>
      </c>
      <c r="H112" s="27">
        <v>900</v>
      </c>
      <c r="I112" s="27"/>
      <c r="J112" s="44">
        <v>11000</v>
      </c>
      <c r="K112" s="45">
        <v>0.191664</v>
      </c>
      <c r="L112" s="46">
        <v>2108.304</v>
      </c>
      <c r="M112" s="47">
        <v>12650</v>
      </c>
      <c r="N112" s="48">
        <v>0.17303</v>
      </c>
      <c r="O112" s="49">
        <v>2188.8295</v>
      </c>
      <c r="P112" s="50">
        <v>5958.14</v>
      </c>
      <c r="Q112" s="50">
        <v>1315.89</v>
      </c>
      <c r="R112" s="105">
        <f t="shared" si="7"/>
        <v>0.541649090909091</v>
      </c>
      <c r="S112" s="105">
        <f t="shared" si="8"/>
        <v>0.470999209486166</v>
      </c>
      <c r="T112" s="103"/>
      <c r="U112" s="104">
        <f t="shared" si="11"/>
        <v>-200</v>
      </c>
      <c r="W112" s="10">
        <v>5958.14</v>
      </c>
      <c r="X112">
        <f t="shared" si="12"/>
        <v>0</v>
      </c>
    </row>
    <row r="113" spans="1:24">
      <c r="A113" s="24">
        <v>111</v>
      </c>
      <c r="B113" s="24">
        <v>367</v>
      </c>
      <c r="C113" s="71" t="s">
        <v>550</v>
      </c>
      <c r="D113" s="24" t="s">
        <v>56</v>
      </c>
      <c r="E113" s="27" t="s">
        <v>46</v>
      </c>
      <c r="F113" s="27">
        <v>2</v>
      </c>
      <c r="G113" s="28">
        <v>420</v>
      </c>
      <c r="H113" s="27">
        <v>900</v>
      </c>
      <c r="I113" s="27"/>
      <c r="J113" s="44">
        <v>12000</v>
      </c>
      <c r="K113" s="45">
        <v>0.196992</v>
      </c>
      <c r="L113" s="46">
        <v>2363.904</v>
      </c>
      <c r="M113" s="47">
        <v>13800</v>
      </c>
      <c r="N113" s="48">
        <v>0.17784</v>
      </c>
      <c r="O113" s="49">
        <v>2454.192</v>
      </c>
      <c r="P113" s="50">
        <v>6445.39</v>
      </c>
      <c r="Q113" s="50">
        <v>1545.31</v>
      </c>
      <c r="R113" s="105">
        <f t="shared" si="7"/>
        <v>0.537115833333333</v>
      </c>
      <c r="S113" s="105">
        <f t="shared" si="8"/>
        <v>0.467057246376812</v>
      </c>
      <c r="T113" s="103"/>
      <c r="U113" s="104">
        <f t="shared" si="11"/>
        <v>-200</v>
      </c>
      <c r="W113" s="10">
        <v>6445.39</v>
      </c>
      <c r="X113">
        <f t="shared" si="12"/>
        <v>0</v>
      </c>
    </row>
    <row r="114" spans="1:24">
      <c r="A114" s="24">
        <v>112</v>
      </c>
      <c r="B114" s="24">
        <v>52</v>
      </c>
      <c r="C114" s="71" t="s">
        <v>150</v>
      </c>
      <c r="D114" s="24" t="s">
        <v>56</v>
      </c>
      <c r="E114" s="27" t="s">
        <v>46</v>
      </c>
      <c r="F114" s="27">
        <v>1</v>
      </c>
      <c r="G114" s="28">
        <v>210</v>
      </c>
      <c r="H114" s="27">
        <v>450</v>
      </c>
      <c r="I114" s="27"/>
      <c r="J114" s="44">
        <v>8000</v>
      </c>
      <c r="K114" s="45">
        <v>0.22248</v>
      </c>
      <c r="L114" s="46">
        <v>1779.84</v>
      </c>
      <c r="M114" s="47">
        <v>9200</v>
      </c>
      <c r="N114" s="48">
        <v>0.20085</v>
      </c>
      <c r="O114" s="49">
        <v>1847.82</v>
      </c>
      <c r="P114" s="50">
        <v>4242.55</v>
      </c>
      <c r="Q114" s="50">
        <v>1351.42</v>
      </c>
      <c r="R114" s="105">
        <f t="shared" si="7"/>
        <v>0.53031875</v>
      </c>
      <c r="S114" s="105">
        <f t="shared" si="8"/>
        <v>0.461146739130435</v>
      </c>
      <c r="T114" s="103"/>
      <c r="U114" s="104">
        <f t="shared" si="11"/>
        <v>-100</v>
      </c>
      <c r="W114" s="10">
        <v>4242.55</v>
      </c>
      <c r="X114">
        <f t="shared" si="12"/>
        <v>0</v>
      </c>
    </row>
    <row r="115" spans="1:24">
      <c r="A115" s="24">
        <v>113</v>
      </c>
      <c r="B115" s="72">
        <v>359</v>
      </c>
      <c r="C115" s="73" t="s">
        <v>551</v>
      </c>
      <c r="D115" s="72" t="s">
        <v>52</v>
      </c>
      <c r="E115" s="27" t="s">
        <v>49</v>
      </c>
      <c r="F115" s="27">
        <v>3</v>
      </c>
      <c r="G115" s="28">
        <v>630</v>
      </c>
      <c r="H115" s="27">
        <v>1350</v>
      </c>
      <c r="I115" s="27">
        <v>2</v>
      </c>
      <c r="J115" s="44">
        <v>17000</v>
      </c>
      <c r="K115" s="45">
        <v>0.17064</v>
      </c>
      <c r="L115" s="46">
        <v>2900.88</v>
      </c>
      <c r="M115" s="47">
        <v>19550</v>
      </c>
      <c r="N115" s="48">
        <v>0.15405</v>
      </c>
      <c r="O115" s="49">
        <v>3011.6775</v>
      </c>
      <c r="P115" s="50">
        <v>8708.69</v>
      </c>
      <c r="Q115" s="50">
        <v>2719.17</v>
      </c>
      <c r="R115" s="105">
        <f t="shared" si="7"/>
        <v>0.512275882352941</v>
      </c>
      <c r="S115" s="105">
        <f t="shared" si="8"/>
        <v>0.445457289002558</v>
      </c>
      <c r="T115" s="103"/>
      <c r="U115" s="104">
        <v>0</v>
      </c>
      <c r="W115" s="10">
        <v>8708.69</v>
      </c>
      <c r="X115">
        <f t="shared" si="12"/>
        <v>0</v>
      </c>
    </row>
    <row r="116" spans="1:24">
      <c r="A116" s="24">
        <v>114</v>
      </c>
      <c r="B116" s="24">
        <v>545</v>
      </c>
      <c r="C116" s="71" t="s">
        <v>552</v>
      </c>
      <c r="D116" s="24" t="s">
        <v>42</v>
      </c>
      <c r="E116" s="27" t="s">
        <v>53</v>
      </c>
      <c r="F116" s="27">
        <v>2</v>
      </c>
      <c r="G116" s="28">
        <v>420</v>
      </c>
      <c r="H116" s="27">
        <v>900</v>
      </c>
      <c r="I116" s="27"/>
      <c r="J116" s="44">
        <v>6000</v>
      </c>
      <c r="K116" s="45">
        <v>0.210816</v>
      </c>
      <c r="L116" s="46">
        <v>1264.896</v>
      </c>
      <c r="M116" s="47">
        <v>6900</v>
      </c>
      <c r="N116" s="48">
        <v>0.19032</v>
      </c>
      <c r="O116" s="49">
        <v>1313.208</v>
      </c>
      <c r="P116" s="50">
        <v>3071.82</v>
      </c>
      <c r="Q116" s="50">
        <v>770.58</v>
      </c>
      <c r="R116" s="105">
        <f t="shared" si="7"/>
        <v>0.51197</v>
      </c>
      <c r="S116" s="105">
        <f t="shared" si="8"/>
        <v>0.445191304347826</v>
      </c>
      <c r="T116" s="103"/>
      <c r="U116" s="104">
        <f t="shared" si="11"/>
        <v>-200</v>
      </c>
      <c r="W116" s="10">
        <v>3071.82</v>
      </c>
      <c r="X116">
        <f t="shared" si="12"/>
        <v>0</v>
      </c>
    </row>
    <row r="117" spans="1:24">
      <c r="A117" s="24">
        <v>115</v>
      </c>
      <c r="B117" s="24">
        <v>704</v>
      </c>
      <c r="C117" s="71" t="s">
        <v>553</v>
      </c>
      <c r="D117" s="24" t="s">
        <v>56</v>
      </c>
      <c r="E117" s="27" t="s">
        <v>46</v>
      </c>
      <c r="F117" s="27">
        <v>2</v>
      </c>
      <c r="G117" s="28">
        <v>420</v>
      </c>
      <c r="H117" s="27">
        <v>900</v>
      </c>
      <c r="I117" s="27"/>
      <c r="J117" s="44">
        <v>10000</v>
      </c>
      <c r="K117" s="45">
        <v>0.215208</v>
      </c>
      <c r="L117" s="46">
        <v>2152.08</v>
      </c>
      <c r="M117" s="47">
        <v>11500</v>
      </c>
      <c r="N117" s="48">
        <v>0.194285</v>
      </c>
      <c r="O117" s="49">
        <v>2234.2775</v>
      </c>
      <c r="P117" s="50">
        <v>5113.28</v>
      </c>
      <c r="Q117" s="50">
        <v>1471.23</v>
      </c>
      <c r="R117" s="105">
        <f t="shared" si="7"/>
        <v>0.511328</v>
      </c>
      <c r="S117" s="105">
        <f t="shared" si="8"/>
        <v>0.444633043478261</v>
      </c>
      <c r="T117" s="103"/>
      <c r="U117" s="104">
        <f t="shared" ref="U117:U148" si="13">F117*-100</f>
        <v>-200</v>
      </c>
      <c r="W117" s="10">
        <v>5113.28</v>
      </c>
      <c r="X117">
        <f t="shared" si="12"/>
        <v>0</v>
      </c>
    </row>
    <row r="118" spans="1:24">
      <c r="A118" s="24">
        <v>116</v>
      </c>
      <c r="B118" s="72">
        <v>742</v>
      </c>
      <c r="C118" s="73" t="s">
        <v>554</v>
      </c>
      <c r="D118" s="72" t="s">
        <v>98</v>
      </c>
      <c r="E118" s="27" t="s">
        <v>61</v>
      </c>
      <c r="F118" s="27">
        <v>2</v>
      </c>
      <c r="G118" s="28">
        <v>0</v>
      </c>
      <c r="H118" s="27">
        <v>0</v>
      </c>
      <c r="I118" s="27"/>
      <c r="J118" s="44">
        <v>23000</v>
      </c>
      <c r="K118" s="45">
        <v>0.163</v>
      </c>
      <c r="L118" s="46">
        <v>3749</v>
      </c>
      <c r="M118" s="47">
        <v>26450</v>
      </c>
      <c r="N118" s="48">
        <v>0.145</v>
      </c>
      <c r="O118" s="49">
        <v>3835.25</v>
      </c>
      <c r="P118" s="50">
        <v>11755.37</v>
      </c>
      <c r="Q118" s="50">
        <v>1683.59</v>
      </c>
      <c r="R118" s="105">
        <f t="shared" si="7"/>
        <v>0.511103043478261</v>
      </c>
      <c r="S118" s="105">
        <f t="shared" si="8"/>
        <v>0.444437429111531</v>
      </c>
      <c r="T118" s="103"/>
      <c r="U118" s="104">
        <v>0</v>
      </c>
      <c r="W118" s="10">
        <v>11940.87</v>
      </c>
      <c r="X118">
        <f t="shared" si="12"/>
        <v>185.5</v>
      </c>
    </row>
    <row r="119" spans="1:24">
      <c r="A119" s="24">
        <v>117</v>
      </c>
      <c r="B119" s="24">
        <v>709</v>
      </c>
      <c r="C119" s="71" t="s">
        <v>148</v>
      </c>
      <c r="D119" s="24" t="s">
        <v>56</v>
      </c>
      <c r="E119" s="27" t="s">
        <v>49</v>
      </c>
      <c r="F119" s="27">
        <v>3</v>
      </c>
      <c r="G119" s="28">
        <v>630</v>
      </c>
      <c r="H119" s="27">
        <v>1350</v>
      </c>
      <c r="I119" s="27">
        <v>1</v>
      </c>
      <c r="J119" s="44">
        <v>18000</v>
      </c>
      <c r="K119" s="45">
        <v>0.232992</v>
      </c>
      <c r="L119" s="46">
        <v>4193.856</v>
      </c>
      <c r="M119" s="47">
        <v>20700</v>
      </c>
      <c r="N119" s="48">
        <v>0.21034</v>
      </c>
      <c r="O119" s="49">
        <v>4354.038</v>
      </c>
      <c r="P119" s="50">
        <v>9191.37</v>
      </c>
      <c r="Q119" s="50">
        <v>2752.6</v>
      </c>
      <c r="R119" s="105">
        <f t="shared" si="7"/>
        <v>0.510631666666667</v>
      </c>
      <c r="S119" s="105">
        <f t="shared" si="8"/>
        <v>0.444027536231884</v>
      </c>
      <c r="T119" s="103"/>
      <c r="U119" s="104">
        <f t="shared" si="13"/>
        <v>-300</v>
      </c>
      <c r="W119" s="10">
        <v>9191.37</v>
      </c>
      <c r="X119">
        <f t="shared" si="12"/>
        <v>0</v>
      </c>
    </row>
    <row r="120" spans="1:24">
      <c r="A120" s="24">
        <v>118</v>
      </c>
      <c r="B120" s="24">
        <v>351</v>
      </c>
      <c r="C120" s="71" t="s">
        <v>555</v>
      </c>
      <c r="D120" s="24" t="s">
        <v>56</v>
      </c>
      <c r="E120" s="27" t="s">
        <v>46</v>
      </c>
      <c r="F120" s="27">
        <v>3</v>
      </c>
      <c r="G120" s="28">
        <v>630</v>
      </c>
      <c r="H120" s="27">
        <v>1350</v>
      </c>
      <c r="I120" s="27"/>
      <c r="J120" s="44">
        <v>10000</v>
      </c>
      <c r="K120" s="45">
        <v>0.218952</v>
      </c>
      <c r="L120" s="46">
        <v>2189.52</v>
      </c>
      <c r="M120" s="47">
        <v>11500</v>
      </c>
      <c r="N120" s="48">
        <v>0.197665</v>
      </c>
      <c r="O120" s="49">
        <v>2273.1475</v>
      </c>
      <c r="P120" s="50">
        <v>5071.87</v>
      </c>
      <c r="Q120" s="50">
        <v>1069.88</v>
      </c>
      <c r="R120" s="105">
        <f t="shared" si="7"/>
        <v>0.507187</v>
      </c>
      <c r="S120" s="105">
        <f t="shared" si="8"/>
        <v>0.441032173913043</v>
      </c>
      <c r="T120" s="103"/>
      <c r="U120" s="104">
        <f t="shared" si="13"/>
        <v>-300</v>
      </c>
      <c r="W120" s="10">
        <v>5071.87</v>
      </c>
      <c r="X120">
        <f t="shared" si="12"/>
        <v>0</v>
      </c>
    </row>
    <row r="121" spans="1:24">
      <c r="A121" s="24">
        <v>119</v>
      </c>
      <c r="B121" s="72">
        <v>111219</v>
      </c>
      <c r="C121" s="73" t="s">
        <v>556</v>
      </c>
      <c r="D121" s="72" t="s">
        <v>52</v>
      </c>
      <c r="E121" s="27" t="s">
        <v>49</v>
      </c>
      <c r="F121" s="28">
        <v>3</v>
      </c>
      <c r="G121" s="28">
        <v>630</v>
      </c>
      <c r="H121" s="27">
        <v>1350</v>
      </c>
      <c r="I121" s="27">
        <v>2</v>
      </c>
      <c r="J121" s="44">
        <v>16000</v>
      </c>
      <c r="K121" s="45">
        <v>0.23472</v>
      </c>
      <c r="L121" s="46">
        <v>3755.52</v>
      </c>
      <c r="M121" s="47">
        <v>18400</v>
      </c>
      <c r="N121" s="48">
        <v>0.2119</v>
      </c>
      <c r="O121" s="49">
        <v>3898.96</v>
      </c>
      <c r="P121" s="50">
        <v>7976.18</v>
      </c>
      <c r="Q121" s="50">
        <v>936.64</v>
      </c>
      <c r="R121" s="105">
        <f t="shared" si="7"/>
        <v>0.49851125</v>
      </c>
      <c r="S121" s="105">
        <f t="shared" si="8"/>
        <v>0.433488043478261</v>
      </c>
      <c r="T121" s="103"/>
      <c r="U121" s="104">
        <f>F121*-70</f>
        <v>-210</v>
      </c>
      <c r="W121" s="10">
        <v>7976.18</v>
      </c>
      <c r="X121">
        <f t="shared" si="12"/>
        <v>0</v>
      </c>
    </row>
    <row r="122" spans="1:24">
      <c r="A122" s="24">
        <v>120</v>
      </c>
      <c r="B122" s="24">
        <v>721</v>
      </c>
      <c r="C122" s="71" t="s">
        <v>557</v>
      </c>
      <c r="D122" s="24" t="s">
        <v>85</v>
      </c>
      <c r="E122" s="27" t="s">
        <v>43</v>
      </c>
      <c r="F122" s="27">
        <v>3</v>
      </c>
      <c r="G122" s="28">
        <v>630</v>
      </c>
      <c r="H122" s="27">
        <v>1350</v>
      </c>
      <c r="I122" s="27"/>
      <c r="J122" s="44">
        <v>12000</v>
      </c>
      <c r="K122" s="45">
        <v>0.234144</v>
      </c>
      <c r="L122" s="46">
        <v>2809.728</v>
      </c>
      <c r="M122" s="47">
        <v>13800</v>
      </c>
      <c r="N122" s="48">
        <v>0.21138</v>
      </c>
      <c r="O122" s="49">
        <v>2917.044</v>
      </c>
      <c r="P122" s="50">
        <v>5834.65</v>
      </c>
      <c r="Q122" s="50">
        <v>1904.78</v>
      </c>
      <c r="R122" s="105">
        <f t="shared" si="7"/>
        <v>0.486220833333333</v>
      </c>
      <c r="S122" s="105">
        <f t="shared" si="8"/>
        <v>0.422800724637681</v>
      </c>
      <c r="T122" s="103"/>
      <c r="U122" s="104">
        <f t="shared" si="13"/>
        <v>-300</v>
      </c>
      <c r="W122" s="10">
        <v>5834.65</v>
      </c>
      <c r="X122">
        <f t="shared" si="12"/>
        <v>0</v>
      </c>
    </row>
    <row r="123" spans="1:24">
      <c r="A123" s="24">
        <v>121</v>
      </c>
      <c r="B123" s="72">
        <v>308</v>
      </c>
      <c r="C123" s="73" t="s">
        <v>173</v>
      </c>
      <c r="D123" s="72" t="s">
        <v>45</v>
      </c>
      <c r="E123" s="27" t="s">
        <v>46</v>
      </c>
      <c r="F123" s="27">
        <v>2</v>
      </c>
      <c r="G123" s="28">
        <v>420</v>
      </c>
      <c r="H123" s="27">
        <v>900</v>
      </c>
      <c r="I123" s="27">
        <v>2</v>
      </c>
      <c r="J123" s="44">
        <v>11000</v>
      </c>
      <c r="K123" s="45">
        <v>0.263448</v>
      </c>
      <c r="L123" s="46">
        <v>2897.928</v>
      </c>
      <c r="M123" s="47">
        <v>12650</v>
      </c>
      <c r="N123" s="48">
        <v>0.237835</v>
      </c>
      <c r="O123" s="49">
        <v>3008.61275</v>
      </c>
      <c r="P123" s="50">
        <v>5158.5</v>
      </c>
      <c r="Q123" s="50">
        <v>1799.15</v>
      </c>
      <c r="R123" s="105">
        <f t="shared" si="7"/>
        <v>0.468954545454545</v>
      </c>
      <c r="S123" s="105">
        <f t="shared" si="8"/>
        <v>0.407786561264822</v>
      </c>
      <c r="T123" s="103"/>
      <c r="U123" s="104">
        <v>0</v>
      </c>
      <c r="W123" s="10">
        <v>5158.5</v>
      </c>
      <c r="X123">
        <f t="shared" si="12"/>
        <v>0</v>
      </c>
    </row>
    <row r="124" spans="1:24">
      <c r="A124" s="24">
        <v>122</v>
      </c>
      <c r="B124" s="24">
        <v>116773</v>
      </c>
      <c r="C124" s="71" t="s">
        <v>558</v>
      </c>
      <c r="D124" s="24" t="s">
        <v>52</v>
      </c>
      <c r="E124" s="27" t="s">
        <v>53</v>
      </c>
      <c r="F124" s="27">
        <v>1</v>
      </c>
      <c r="G124" s="28">
        <v>210</v>
      </c>
      <c r="H124" s="27">
        <v>450</v>
      </c>
      <c r="I124" s="27">
        <v>2</v>
      </c>
      <c r="J124" s="44">
        <v>8000</v>
      </c>
      <c r="K124" s="45">
        <v>0.211608</v>
      </c>
      <c r="L124" s="46">
        <v>1692.864</v>
      </c>
      <c r="M124" s="47">
        <v>9200</v>
      </c>
      <c r="N124" s="48">
        <v>0.191035</v>
      </c>
      <c r="O124" s="49">
        <v>1757.522</v>
      </c>
      <c r="P124" s="50">
        <v>3749.47</v>
      </c>
      <c r="Q124" s="50">
        <v>787.14</v>
      </c>
      <c r="R124" s="105">
        <f t="shared" si="7"/>
        <v>0.46868375</v>
      </c>
      <c r="S124" s="105">
        <f t="shared" si="8"/>
        <v>0.407551086956522</v>
      </c>
      <c r="T124" s="103"/>
      <c r="U124" s="104">
        <f t="shared" si="13"/>
        <v>-100</v>
      </c>
      <c r="W124" s="10">
        <v>3749.47</v>
      </c>
      <c r="X124">
        <f t="shared" si="12"/>
        <v>0</v>
      </c>
    </row>
    <row r="125" spans="1:24">
      <c r="A125" s="24">
        <v>123</v>
      </c>
      <c r="B125" s="24">
        <v>104533</v>
      </c>
      <c r="C125" s="71" t="s">
        <v>559</v>
      </c>
      <c r="D125" s="24" t="s">
        <v>85</v>
      </c>
      <c r="E125" s="27" t="s">
        <v>46</v>
      </c>
      <c r="F125" s="28">
        <v>2</v>
      </c>
      <c r="G125" s="28">
        <v>420</v>
      </c>
      <c r="H125" s="27">
        <v>900</v>
      </c>
      <c r="I125" s="27"/>
      <c r="J125" s="44">
        <v>10000</v>
      </c>
      <c r="K125" s="45">
        <v>0.242424</v>
      </c>
      <c r="L125" s="46">
        <v>2424.24</v>
      </c>
      <c r="M125" s="47">
        <v>11500</v>
      </c>
      <c r="N125" s="48">
        <v>0.218855</v>
      </c>
      <c r="O125" s="49">
        <v>2516.8325</v>
      </c>
      <c r="P125" s="50">
        <v>4650.57</v>
      </c>
      <c r="Q125" s="50">
        <v>1286.27</v>
      </c>
      <c r="R125" s="105">
        <f t="shared" si="7"/>
        <v>0.465057</v>
      </c>
      <c r="S125" s="105">
        <f t="shared" si="8"/>
        <v>0.404397391304348</v>
      </c>
      <c r="T125" s="103"/>
      <c r="U125" s="104">
        <f t="shared" si="13"/>
        <v>-200</v>
      </c>
      <c r="W125" s="10">
        <v>4650.57</v>
      </c>
      <c r="X125">
        <f t="shared" si="12"/>
        <v>0</v>
      </c>
    </row>
    <row r="126" spans="1:24">
      <c r="A126" s="24">
        <v>124</v>
      </c>
      <c r="B126" s="24">
        <v>104838</v>
      </c>
      <c r="C126" s="71" t="s">
        <v>560</v>
      </c>
      <c r="D126" s="24" t="s">
        <v>56</v>
      </c>
      <c r="E126" s="27" t="s">
        <v>46</v>
      </c>
      <c r="F126" s="27">
        <v>3</v>
      </c>
      <c r="G126" s="28">
        <v>630</v>
      </c>
      <c r="H126" s="27">
        <v>1350</v>
      </c>
      <c r="I126" s="27"/>
      <c r="J126" s="44">
        <v>10000</v>
      </c>
      <c r="K126" s="45">
        <v>0.204624</v>
      </c>
      <c r="L126" s="46">
        <v>2046.24</v>
      </c>
      <c r="M126" s="47">
        <v>11500</v>
      </c>
      <c r="N126" s="48">
        <v>0.18473</v>
      </c>
      <c r="O126" s="49">
        <v>2124.395</v>
      </c>
      <c r="P126" s="50">
        <v>4601.13</v>
      </c>
      <c r="Q126" s="50">
        <v>606.68</v>
      </c>
      <c r="R126" s="105">
        <f t="shared" si="7"/>
        <v>0.460113</v>
      </c>
      <c r="S126" s="105">
        <f t="shared" si="8"/>
        <v>0.400098260869565</v>
      </c>
      <c r="T126" s="103"/>
      <c r="U126" s="104">
        <f t="shared" si="13"/>
        <v>-300</v>
      </c>
      <c r="W126" s="10">
        <v>4601.13</v>
      </c>
      <c r="X126">
        <f t="shared" si="12"/>
        <v>0</v>
      </c>
    </row>
    <row r="127" spans="1:24">
      <c r="A127" s="24">
        <v>125</v>
      </c>
      <c r="B127" s="24">
        <v>720</v>
      </c>
      <c r="C127" s="71" t="s">
        <v>561</v>
      </c>
      <c r="D127" s="24" t="s">
        <v>85</v>
      </c>
      <c r="E127" s="27" t="s">
        <v>46</v>
      </c>
      <c r="F127" s="27">
        <v>2</v>
      </c>
      <c r="G127" s="28">
        <v>420</v>
      </c>
      <c r="H127" s="27">
        <v>900</v>
      </c>
      <c r="I127" s="27"/>
      <c r="J127" s="44">
        <v>12000</v>
      </c>
      <c r="K127" s="45">
        <v>0.225144</v>
      </c>
      <c r="L127" s="46">
        <v>2701.728</v>
      </c>
      <c r="M127" s="47">
        <v>13800</v>
      </c>
      <c r="N127" s="48">
        <v>0.203255</v>
      </c>
      <c r="O127" s="49">
        <v>2804.919</v>
      </c>
      <c r="P127" s="50">
        <v>5473.42</v>
      </c>
      <c r="Q127" s="50">
        <v>1460.27</v>
      </c>
      <c r="R127" s="105">
        <f t="shared" si="7"/>
        <v>0.456118333333333</v>
      </c>
      <c r="S127" s="105">
        <f t="shared" si="8"/>
        <v>0.396624637681159</v>
      </c>
      <c r="T127" s="103"/>
      <c r="U127" s="104">
        <f t="shared" si="13"/>
        <v>-200</v>
      </c>
      <c r="W127" s="10">
        <v>5473.42</v>
      </c>
      <c r="X127">
        <f t="shared" si="12"/>
        <v>0</v>
      </c>
    </row>
    <row r="128" spans="1:24">
      <c r="A128" s="24">
        <v>126</v>
      </c>
      <c r="B128" s="24">
        <v>748</v>
      </c>
      <c r="C128" s="71" t="s">
        <v>562</v>
      </c>
      <c r="D128" s="24" t="s">
        <v>85</v>
      </c>
      <c r="E128" s="27" t="s">
        <v>46</v>
      </c>
      <c r="F128" s="27">
        <v>2</v>
      </c>
      <c r="G128" s="28">
        <v>420</v>
      </c>
      <c r="H128" s="27">
        <v>900</v>
      </c>
      <c r="I128" s="27"/>
      <c r="J128" s="44">
        <v>12000</v>
      </c>
      <c r="K128" s="45">
        <v>0.23868</v>
      </c>
      <c r="L128" s="46">
        <v>2864.16</v>
      </c>
      <c r="M128" s="47">
        <v>13800</v>
      </c>
      <c r="N128" s="48">
        <v>0.215475</v>
      </c>
      <c r="O128" s="49">
        <v>2973.555</v>
      </c>
      <c r="P128" s="50">
        <v>5414.08</v>
      </c>
      <c r="Q128" s="50">
        <v>1479.34</v>
      </c>
      <c r="R128" s="105">
        <f t="shared" si="7"/>
        <v>0.451173333333333</v>
      </c>
      <c r="S128" s="105">
        <f t="shared" si="8"/>
        <v>0.392324637681159</v>
      </c>
      <c r="T128" s="103"/>
      <c r="U128" s="104">
        <f t="shared" si="13"/>
        <v>-200</v>
      </c>
      <c r="W128" s="10">
        <v>5414.08</v>
      </c>
      <c r="X128">
        <f t="shared" si="12"/>
        <v>0</v>
      </c>
    </row>
    <row r="129" spans="1:24">
      <c r="A129" s="24">
        <v>127</v>
      </c>
      <c r="B129" s="24">
        <v>738</v>
      </c>
      <c r="C129" s="71" t="s">
        <v>563</v>
      </c>
      <c r="D129" s="24" t="s">
        <v>56</v>
      </c>
      <c r="E129" s="27" t="s">
        <v>46</v>
      </c>
      <c r="F129" s="27">
        <v>2</v>
      </c>
      <c r="G129" s="28">
        <v>420</v>
      </c>
      <c r="H129" s="27">
        <v>900</v>
      </c>
      <c r="I129" s="27"/>
      <c r="J129" s="44">
        <v>11000</v>
      </c>
      <c r="K129" s="45">
        <v>0.220968</v>
      </c>
      <c r="L129" s="46">
        <v>2430.648</v>
      </c>
      <c r="M129" s="47">
        <v>12650</v>
      </c>
      <c r="N129" s="48">
        <v>0.199485</v>
      </c>
      <c r="O129" s="49">
        <v>2523.48525</v>
      </c>
      <c r="P129" s="50">
        <v>4772.97</v>
      </c>
      <c r="Q129" s="50">
        <v>1505.99</v>
      </c>
      <c r="R129" s="105">
        <f t="shared" si="7"/>
        <v>0.433906363636364</v>
      </c>
      <c r="S129" s="105">
        <f t="shared" si="8"/>
        <v>0.377309881422925</v>
      </c>
      <c r="T129" s="103"/>
      <c r="U129" s="104">
        <f t="shared" si="13"/>
        <v>-200</v>
      </c>
      <c r="W129" s="10">
        <v>4772.97</v>
      </c>
      <c r="X129">
        <f t="shared" si="12"/>
        <v>0</v>
      </c>
    </row>
    <row r="130" spans="1:24">
      <c r="A130" s="24">
        <v>128</v>
      </c>
      <c r="B130" s="24">
        <v>717</v>
      </c>
      <c r="C130" s="71" t="s">
        <v>564</v>
      </c>
      <c r="D130" s="24" t="s">
        <v>85</v>
      </c>
      <c r="E130" s="27" t="s">
        <v>43</v>
      </c>
      <c r="F130" s="27">
        <v>2</v>
      </c>
      <c r="G130" s="28">
        <v>420</v>
      </c>
      <c r="H130" s="27">
        <v>900</v>
      </c>
      <c r="I130" s="27"/>
      <c r="J130" s="44">
        <v>12000</v>
      </c>
      <c r="K130" s="45">
        <v>0.238464</v>
      </c>
      <c r="L130" s="46">
        <v>2861.568</v>
      </c>
      <c r="M130" s="47">
        <v>13800</v>
      </c>
      <c r="N130" s="48">
        <v>0.21528</v>
      </c>
      <c r="O130" s="49">
        <v>2970.864</v>
      </c>
      <c r="P130" s="50">
        <v>5075.75</v>
      </c>
      <c r="Q130" s="50">
        <v>1199.16</v>
      </c>
      <c r="R130" s="105">
        <f t="shared" si="7"/>
        <v>0.422979166666667</v>
      </c>
      <c r="S130" s="105">
        <f t="shared" si="8"/>
        <v>0.367807971014493</v>
      </c>
      <c r="T130" s="103"/>
      <c r="U130" s="104">
        <f t="shared" si="13"/>
        <v>-200</v>
      </c>
      <c r="W130" s="10">
        <v>5075.75</v>
      </c>
      <c r="X130">
        <f t="shared" si="12"/>
        <v>0</v>
      </c>
    </row>
    <row r="131" spans="1:24">
      <c r="A131" s="24">
        <v>129</v>
      </c>
      <c r="B131" s="24">
        <v>549</v>
      </c>
      <c r="C131" s="71" t="s">
        <v>565</v>
      </c>
      <c r="D131" s="24" t="s">
        <v>85</v>
      </c>
      <c r="E131" s="27" t="s">
        <v>46</v>
      </c>
      <c r="F131" s="27">
        <v>2</v>
      </c>
      <c r="G131" s="28">
        <v>420</v>
      </c>
      <c r="H131" s="27">
        <v>900</v>
      </c>
      <c r="I131" s="27"/>
      <c r="J131" s="44">
        <v>10000</v>
      </c>
      <c r="K131" s="45">
        <v>0.211392</v>
      </c>
      <c r="L131" s="46">
        <v>2113.92</v>
      </c>
      <c r="M131" s="47">
        <v>11500</v>
      </c>
      <c r="N131" s="48">
        <v>0.19084</v>
      </c>
      <c r="O131" s="49">
        <v>2194.66</v>
      </c>
      <c r="P131" s="50">
        <v>4061.42</v>
      </c>
      <c r="Q131" s="50">
        <v>1131.57</v>
      </c>
      <c r="R131" s="105">
        <f t="shared" ref="R131:R150" si="14">P131/J131</f>
        <v>0.406142</v>
      </c>
      <c r="S131" s="105">
        <f t="shared" ref="S131:S150" si="15">P131/M131</f>
        <v>0.353166956521739</v>
      </c>
      <c r="T131" s="103"/>
      <c r="U131" s="104">
        <f t="shared" si="13"/>
        <v>-200</v>
      </c>
      <c r="W131" s="10">
        <v>4061.42</v>
      </c>
      <c r="X131">
        <f t="shared" si="12"/>
        <v>0</v>
      </c>
    </row>
    <row r="132" spans="1:24">
      <c r="A132" s="24">
        <v>130</v>
      </c>
      <c r="B132" s="72">
        <v>337</v>
      </c>
      <c r="C132" s="73" t="s">
        <v>566</v>
      </c>
      <c r="D132" s="72" t="s">
        <v>45</v>
      </c>
      <c r="E132" s="27" t="s">
        <v>82</v>
      </c>
      <c r="F132" s="27">
        <v>6</v>
      </c>
      <c r="G132" s="28">
        <v>1260</v>
      </c>
      <c r="H132" s="27">
        <v>2700</v>
      </c>
      <c r="I132" s="27">
        <v>5</v>
      </c>
      <c r="J132" s="44">
        <v>48000</v>
      </c>
      <c r="K132" s="45">
        <v>0.182592</v>
      </c>
      <c r="L132" s="46">
        <v>8764.416</v>
      </c>
      <c r="M132" s="47">
        <v>52800</v>
      </c>
      <c r="N132" s="48">
        <v>0.16484</v>
      </c>
      <c r="O132" s="49">
        <v>8703.552</v>
      </c>
      <c r="P132" s="50">
        <v>19305.04</v>
      </c>
      <c r="Q132" s="50">
        <v>4063.55</v>
      </c>
      <c r="R132" s="105">
        <f t="shared" si="14"/>
        <v>0.402188333333333</v>
      </c>
      <c r="S132" s="105">
        <f t="shared" si="15"/>
        <v>0.365625757575758</v>
      </c>
      <c r="T132" s="103"/>
      <c r="U132" s="104">
        <v>0</v>
      </c>
      <c r="W132" s="10">
        <v>19305.04</v>
      </c>
      <c r="X132">
        <f t="shared" ref="X132:X150" si="16">W132-P132</f>
        <v>0</v>
      </c>
    </row>
    <row r="133" spans="1:24">
      <c r="A133" s="24">
        <v>131</v>
      </c>
      <c r="B133" s="24">
        <v>746</v>
      </c>
      <c r="C133" s="71" t="s">
        <v>567</v>
      </c>
      <c r="D133" s="24" t="s">
        <v>85</v>
      </c>
      <c r="E133" s="27" t="s">
        <v>49</v>
      </c>
      <c r="F133" s="28">
        <v>3</v>
      </c>
      <c r="G133" s="28">
        <v>630</v>
      </c>
      <c r="H133" s="27">
        <v>1350</v>
      </c>
      <c r="I133" s="27"/>
      <c r="J133" s="44">
        <v>17000</v>
      </c>
      <c r="K133" s="45">
        <v>0.226944</v>
      </c>
      <c r="L133" s="46">
        <v>3858.048</v>
      </c>
      <c r="M133" s="47">
        <v>19550</v>
      </c>
      <c r="N133" s="48">
        <v>0.20488</v>
      </c>
      <c r="O133" s="49">
        <v>4005.404</v>
      </c>
      <c r="P133" s="50">
        <v>6827.71</v>
      </c>
      <c r="Q133" s="50">
        <v>2136.53</v>
      </c>
      <c r="R133" s="105">
        <f t="shared" si="14"/>
        <v>0.40163</v>
      </c>
      <c r="S133" s="105">
        <f t="shared" si="15"/>
        <v>0.34924347826087</v>
      </c>
      <c r="T133" s="103"/>
      <c r="U133" s="104">
        <f t="shared" si="13"/>
        <v>-300</v>
      </c>
      <c r="W133" s="10">
        <v>6827.71</v>
      </c>
      <c r="X133">
        <f t="shared" si="16"/>
        <v>0</v>
      </c>
    </row>
    <row r="134" spans="1:24">
      <c r="A134" s="24">
        <v>132</v>
      </c>
      <c r="B134" s="72">
        <v>119262</v>
      </c>
      <c r="C134" s="73" t="s">
        <v>568</v>
      </c>
      <c r="D134" s="72" t="s">
        <v>45</v>
      </c>
      <c r="E134" s="27" t="s">
        <v>53</v>
      </c>
      <c r="F134" s="27">
        <v>1</v>
      </c>
      <c r="G134" s="28">
        <v>210</v>
      </c>
      <c r="H134" s="27">
        <v>450</v>
      </c>
      <c r="I134" s="27"/>
      <c r="J134" s="44">
        <v>4000</v>
      </c>
      <c r="K134" s="45">
        <v>0.1872</v>
      </c>
      <c r="L134" s="46">
        <v>748.8</v>
      </c>
      <c r="M134" s="47">
        <v>4600</v>
      </c>
      <c r="N134" s="48">
        <v>0.169</v>
      </c>
      <c r="O134" s="49">
        <v>777.4</v>
      </c>
      <c r="P134" s="50">
        <v>1512.31</v>
      </c>
      <c r="Q134" s="50">
        <v>555.07</v>
      </c>
      <c r="R134" s="105">
        <f t="shared" si="14"/>
        <v>0.3780775</v>
      </c>
      <c r="S134" s="105">
        <f t="shared" si="15"/>
        <v>0.328763043478261</v>
      </c>
      <c r="T134" s="103"/>
      <c r="U134" s="104">
        <f>F134*-70</f>
        <v>-70</v>
      </c>
      <c r="W134" s="10">
        <v>1512.31</v>
      </c>
      <c r="X134">
        <f t="shared" si="16"/>
        <v>0</v>
      </c>
    </row>
    <row r="135" spans="1:24">
      <c r="A135" s="24">
        <v>133</v>
      </c>
      <c r="B135" s="72">
        <v>105396</v>
      </c>
      <c r="C135" s="73" t="s">
        <v>569</v>
      </c>
      <c r="D135" s="72" t="s">
        <v>45</v>
      </c>
      <c r="E135" s="27" t="s">
        <v>53</v>
      </c>
      <c r="F135" s="27">
        <v>2</v>
      </c>
      <c r="G135" s="28">
        <v>420</v>
      </c>
      <c r="H135" s="27">
        <v>900</v>
      </c>
      <c r="I135" s="27"/>
      <c r="J135" s="44">
        <v>9000</v>
      </c>
      <c r="K135" s="45">
        <v>0.26244</v>
      </c>
      <c r="L135" s="46">
        <v>2361.96</v>
      </c>
      <c r="M135" s="47">
        <v>10350</v>
      </c>
      <c r="N135" s="48">
        <v>0.236925</v>
      </c>
      <c r="O135" s="49">
        <v>2452.17375</v>
      </c>
      <c r="P135" s="50">
        <v>3366.12</v>
      </c>
      <c r="Q135" s="50">
        <v>885.93</v>
      </c>
      <c r="R135" s="105">
        <f t="shared" si="14"/>
        <v>0.374013333333333</v>
      </c>
      <c r="S135" s="105">
        <f t="shared" si="15"/>
        <v>0.325228985507246</v>
      </c>
      <c r="T135" s="103"/>
      <c r="U135" s="104">
        <v>0</v>
      </c>
      <c r="W135" s="10">
        <v>3366.12</v>
      </c>
      <c r="X135">
        <f t="shared" si="16"/>
        <v>0</v>
      </c>
    </row>
    <row r="136" spans="1:24">
      <c r="A136" s="24">
        <v>134</v>
      </c>
      <c r="B136" s="72">
        <v>750</v>
      </c>
      <c r="C136" s="73" t="s">
        <v>570</v>
      </c>
      <c r="D136" s="72" t="s">
        <v>98</v>
      </c>
      <c r="E136" s="27" t="s">
        <v>82</v>
      </c>
      <c r="F136" s="29">
        <v>4</v>
      </c>
      <c r="G136" s="30">
        <v>840</v>
      </c>
      <c r="H136" s="27">
        <v>2250</v>
      </c>
      <c r="I136" s="27">
        <v>3</v>
      </c>
      <c r="J136" s="44">
        <v>56000</v>
      </c>
      <c r="K136" s="45">
        <v>0.232632</v>
      </c>
      <c r="L136" s="46">
        <v>13027.392</v>
      </c>
      <c r="M136" s="47">
        <v>61600</v>
      </c>
      <c r="N136" s="48">
        <v>0.210015</v>
      </c>
      <c r="O136" s="49">
        <v>12936.924</v>
      </c>
      <c r="P136" s="50">
        <v>20803.74</v>
      </c>
      <c r="Q136" s="50">
        <v>6813.87</v>
      </c>
      <c r="R136" s="105">
        <f t="shared" si="14"/>
        <v>0.371495357142857</v>
      </c>
      <c r="S136" s="105">
        <f t="shared" si="15"/>
        <v>0.337723051948052</v>
      </c>
      <c r="T136" s="103"/>
      <c r="U136" s="104">
        <v>0</v>
      </c>
      <c r="W136" s="10">
        <v>20803.74</v>
      </c>
      <c r="X136">
        <f t="shared" si="16"/>
        <v>0</v>
      </c>
    </row>
    <row r="137" spans="1:24">
      <c r="A137" s="24">
        <v>135</v>
      </c>
      <c r="B137" s="24">
        <v>341</v>
      </c>
      <c r="C137" s="71" t="s">
        <v>365</v>
      </c>
      <c r="D137" s="24" t="s">
        <v>85</v>
      </c>
      <c r="E137" s="27" t="s">
        <v>61</v>
      </c>
      <c r="F137" s="27">
        <v>7</v>
      </c>
      <c r="G137" s="28">
        <v>1470</v>
      </c>
      <c r="H137" s="27">
        <v>3150</v>
      </c>
      <c r="I137" s="27"/>
      <c r="J137" s="44">
        <v>32000</v>
      </c>
      <c r="K137" s="45">
        <v>0.22572</v>
      </c>
      <c r="L137" s="46">
        <v>7223.04</v>
      </c>
      <c r="M137" s="47">
        <v>35200</v>
      </c>
      <c r="N137" s="48">
        <v>0.203775</v>
      </c>
      <c r="O137" s="49">
        <v>7172.88</v>
      </c>
      <c r="P137" s="50">
        <v>11860.53</v>
      </c>
      <c r="Q137" s="50">
        <v>3129.93</v>
      </c>
      <c r="R137" s="105">
        <f t="shared" si="14"/>
        <v>0.3706415625</v>
      </c>
      <c r="S137" s="105">
        <f t="shared" si="15"/>
        <v>0.336946875</v>
      </c>
      <c r="T137" s="103"/>
      <c r="U137" s="104">
        <f t="shared" si="13"/>
        <v>-700</v>
      </c>
      <c r="W137" s="10">
        <v>11860.53</v>
      </c>
      <c r="X137">
        <f t="shared" si="16"/>
        <v>0</v>
      </c>
    </row>
    <row r="138" spans="1:24">
      <c r="A138" s="24">
        <v>136</v>
      </c>
      <c r="B138" s="72">
        <v>582</v>
      </c>
      <c r="C138" s="73" t="s">
        <v>571</v>
      </c>
      <c r="D138" s="72" t="s">
        <v>52</v>
      </c>
      <c r="E138" s="27" t="s">
        <v>99</v>
      </c>
      <c r="F138" s="27">
        <v>6</v>
      </c>
      <c r="G138" s="28">
        <v>1260</v>
      </c>
      <c r="H138" s="27">
        <v>2700</v>
      </c>
      <c r="I138" s="28">
        <v>1</v>
      </c>
      <c r="J138" s="44">
        <v>62000</v>
      </c>
      <c r="K138" s="45">
        <v>0.114</v>
      </c>
      <c r="L138" s="46">
        <v>7068</v>
      </c>
      <c r="M138" s="47">
        <v>68200</v>
      </c>
      <c r="N138" s="48">
        <v>0.105</v>
      </c>
      <c r="O138" s="49">
        <v>7161</v>
      </c>
      <c r="P138" s="50">
        <v>22674.69</v>
      </c>
      <c r="Q138" s="50">
        <v>3680.66</v>
      </c>
      <c r="R138" s="105">
        <f t="shared" si="14"/>
        <v>0.365720806451613</v>
      </c>
      <c r="S138" s="105">
        <f t="shared" si="15"/>
        <v>0.332473460410557</v>
      </c>
      <c r="T138" s="103"/>
      <c r="U138" s="104">
        <v>0</v>
      </c>
      <c r="W138" s="10">
        <v>22674.69</v>
      </c>
      <c r="X138">
        <f t="shared" si="16"/>
        <v>0</v>
      </c>
    </row>
    <row r="139" spans="1:24">
      <c r="A139" s="24">
        <v>137</v>
      </c>
      <c r="B139" s="24">
        <v>122176</v>
      </c>
      <c r="C139" s="71" t="s">
        <v>572</v>
      </c>
      <c r="D139" s="24" t="s">
        <v>56</v>
      </c>
      <c r="E139" s="27" t="s">
        <v>53</v>
      </c>
      <c r="F139" s="27">
        <v>2</v>
      </c>
      <c r="G139" s="28">
        <v>420</v>
      </c>
      <c r="H139" s="27">
        <v>900</v>
      </c>
      <c r="I139" s="27"/>
      <c r="J139" s="44">
        <v>4000</v>
      </c>
      <c r="K139" s="45">
        <v>0.1872</v>
      </c>
      <c r="L139" s="46">
        <v>748.8</v>
      </c>
      <c r="M139" s="47">
        <v>4600</v>
      </c>
      <c r="N139" s="48">
        <v>0.169</v>
      </c>
      <c r="O139" s="49">
        <v>777.4</v>
      </c>
      <c r="P139" s="50">
        <v>1439.54</v>
      </c>
      <c r="Q139" s="50">
        <v>420.19</v>
      </c>
      <c r="R139" s="105">
        <f t="shared" si="14"/>
        <v>0.359885</v>
      </c>
      <c r="S139" s="105">
        <f t="shared" si="15"/>
        <v>0.31294347826087</v>
      </c>
      <c r="T139" s="103"/>
      <c r="U139" s="104">
        <f t="shared" si="13"/>
        <v>-200</v>
      </c>
      <c r="W139" s="10">
        <v>1439.54</v>
      </c>
      <c r="X139">
        <f t="shared" si="16"/>
        <v>0</v>
      </c>
    </row>
    <row r="140" spans="1:24">
      <c r="A140" s="24">
        <v>138</v>
      </c>
      <c r="B140" s="24">
        <v>113023</v>
      </c>
      <c r="C140" s="71" t="s">
        <v>573</v>
      </c>
      <c r="D140" s="24" t="s">
        <v>45</v>
      </c>
      <c r="E140" s="27" t="s">
        <v>53</v>
      </c>
      <c r="F140" s="27">
        <v>1</v>
      </c>
      <c r="G140" s="28">
        <v>210</v>
      </c>
      <c r="H140" s="27">
        <v>450</v>
      </c>
      <c r="I140" s="27">
        <v>2</v>
      </c>
      <c r="J140" s="44">
        <v>5000</v>
      </c>
      <c r="K140" s="45">
        <v>0.185256</v>
      </c>
      <c r="L140" s="46">
        <v>926.28</v>
      </c>
      <c r="M140" s="47">
        <v>5750</v>
      </c>
      <c r="N140" s="48">
        <v>0.167245</v>
      </c>
      <c r="O140" s="49">
        <v>961.65875</v>
      </c>
      <c r="P140" s="50">
        <v>1745.29</v>
      </c>
      <c r="Q140" s="50">
        <v>481.24</v>
      </c>
      <c r="R140" s="105">
        <f t="shared" si="14"/>
        <v>0.349058</v>
      </c>
      <c r="S140" s="105">
        <f t="shared" si="15"/>
        <v>0.303528695652174</v>
      </c>
      <c r="T140" s="103"/>
      <c r="U140" s="104">
        <f t="shared" si="13"/>
        <v>-100</v>
      </c>
      <c r="W140" s="10">
        <v>1745.29</v>
      </c>
      <c r="X140">
        <f t="shared" si="16"/>
        <v>0</v>
      </c>
    </row>
    <row r="141" spans="1:24">
      <c r="A141" s="24">
        <v>139</v>
      </c>
      <c r="B141" s="72">
        <v>107728</v>
      </c>
      <c r="C141" s="73" t="s">
        <v>574</v>
      </c>
      <c r="D141" s="72" t="s">
        <v>85</v>
      </c>
      <c r="E141" s="27" t="s">
        <v>46</v>
      </c>
      <c r="F141" s="27">
        <v>2</v>
      </c>
      <c r="G141" s="28">
        <v>420</v>
      </c>
      <c r="H141" s="27">
        <v>900</v>
      </c>
      <c r="I141" s="27"/>
      <c r="J141" s="44">
        <v>11000</v>
      </c>
      <c r="K141" s="45">
        <v>0.201744</v>
      </c>
      <c r="L141" s="46">
        <v>2219.184</v>
      </c>
      <c r="M141" s="47">
        <v>12650</v>
      </c>
      <c r="N141" s="48">
        <v>0.18213</v>
      </c>
      <c r="O141" s="49">
        <v>2303.9445</v>
      </c>
      <c r="P141" s="50">
        <v>3812.23</v>
      </c>
      <c r="Q141" s="50">
        <v>1063.67</v>
      </c>
      <c r="R141" s="105">
        <f t="shared" si="14"/>
        <v>0.346566363636364</v>
      </c>
      <c r="S141" s="105">
        <f t="shared" si="15"/>
        <v>0.301362055335968</v>
      </c>
      <c r="T141" s="103"/>
      <c r="U141" s="104">
        <v>0</v>
      </c>
      <c r="W141" s="10">
        <v>3812.23</v>
      </c>
      <c r="X141">
        <f t="shared" si="16"/>
        <v>0</v>
      </c>
    </row>
    <row r="142" spans="1:24">
      <c r="A142" s="24">
        <v>140</v>
      </c>
      <c r="B142" s="24">
        <v>117637</v>
      </c>
      <c r="C142" s="71" t="s">
        <v>575</v>
      </c>
      <c r="D142" s="24" t="s">
        <v>85</v>
      </c>
      <c r="E142" s="27" t="s">
        <v>53</v>
      </c>
      <c r="F142" s="27">
        <v>2</v>
      </c>
      <c r="G142" s="28">
        <v>420</v>
      </c>
      <c r="H142" s="27">
        <v>900</v>
      </c>
      <c r="I142" s="27"/>
      <c r="J142" s="44">
        <v>8000</v>
      </c>
      <c r="K142" s="45">
        <v>0.214992</v>
      </c>
      <c r="L142" s="46">
        <v>1719.936</v>
      </c>
      <c r="M142" s="47">
        <v>9200</v>
      </c>
      <c r="N142" s="48">
        <v>0.19409</v>
      </c>
      <c r="O142" s="49">
        <v>1785.628</v>
      </c>
      <c r="P142" s="50">
        <v>2691.53</v>
      </c>
      <c r="Q142" s="50">
        <v>934</v>
      </c>
      <c r="R142" s="105">
        <f t="shared" si="14"/>
        <v>0.33644125</v>
      </c>
      <c r="S142" s="105">
        <f t="shared" si="15"/>
        <v>0.292557608695652</v>
      </c>
      <c r="T142" s="103"/>
      <c r="U142" s="104">
        <f t="shared" si="13"/>
        <v>-200</v>
      </c>
      <c r="W142" s="10">
        <v>2691.53</v>
      </c>
      <c r="X142">
        <f t="shared" si="16"/>
        <v>0</v>
      </c>
    </row>
    <row r="143" spans="1:24">
      <c r="A143" s="24">
        <v>141</v>
      </c>
      <c r="B143" s="72">
        <v>391</v>
      </c>
      <c r="C143" s="73" t="s">
        <v>576</v>
      </c>
      <c r="D143" s="72" t="s">
        <v>45</v>
      </c>
      <c r="E143" s="27" t="s">
        <v>46</v>
      </c>
      <c r="F143" s="28">
        <v>2</v>
      </c>
      <c r="G143" s="28">
        <v>420</v>
      </c>
      <c r="H143" s="27">
        <v>900</v>
      </c>
      <c r="I143" s="27">
        <v>2</v>
      </c>
      <c r="J143" s="44">
        <v>12000</v>
      </c>
      <c r="K143" s="45">
        <v>0.257904</v>
      </c>
      <c r="L143" s="46">
        <v>3094.848</v>
      </c>
      <c r="M143" s="47">
        <v>13800</v>
      </c>
      <c r="N143" s="48">
        <v>0.23283</v>
      </c>
      <c r="O143" s="49">
        <v>3213.054</v>
      </c>
      <c r="P143" s="50">
        <v>4011.46</v>
      </c>
      <c r="Q143" s="50">
        <v>947.57</v>
      </c>
      <c r="R143" s="105">
        <f t="shared" si="14"/>
        <v>0.334288333333333</v>
      </c>
      <c r="S143" s="105">
        <f t="shared" si="15"/>
        <v>0.290685507246377</v>
      </c>
      <c r="T143" s="103"/>
      <c r="U143" s="104">
        <v>0</v>
      </c>
      <c r="W143" s="10">
        <v>4011.46</v>
      </c>
      <c r="X143">
        <f t="shared" si="16"/>
        <v>0</v>
      </c>
    </row>
    <row r="144" spans="1:24">
      <c r="A144" s="24">
        <v>142</v>
      </c>
      <c r="B144" s="24">
        <v>117923</v>
      </c>
      <c r="C144" s="71" t="s">
        <v>183</v>
      </c>
      <c r="D144" s="24" t="s">
        <v>85</v>
      </c>
      <c r="E144" s="27" t="s">
        <v>53</v>
      </c>
      <c r="F144" s="27">
        <v>2</v>
      </c>
      <c r="G144" s="28">
        <v>420</v>
      </c>
      <c r="H144" s="27">
        <v>900</v>
      </c>
      <c r="I144" s="27"/>
      <c r="J144" s="44">
        <v>8000</v>
      </c>
      <c r="K144" s="45">
        <v>0.222912</v>
      </c>
      <c r="L144" s="46">
        <v>1783.296</v>
      </c>
      <c r="M144" s="47">
        <v>9200</v>
      </c>
      <c r="N144" s="48">
        <v>0.20124</v>
      </c>
      <c r="O144" s="49">
        <v>1851.408</v>
      </c>
      <c r="P144" s="50">
        <v>2257.69</v>
      </c>
      <c r="Q144" s="50">
        <v>597.12</v>
      </c>
      <c r="R144" s="105">
        <f t="shared" si="14"/>
        <v>0.28221125</v>
      </c>
      <c r="S144" s="105">
        <f t="shared" si="15"/>
        <v>0.245401086956522</v>
      </c>
      <c r="T144" s="103"/>
      <c r="U144" s="104">
        <f t="shared" si="13"/>
        <v>-200</v>
      </c>
      <c r="W144" s="10">
        <v>2257.69</v>
      </c>
      <c r="X144">
        <f t="shared" si="16"/>
        <v>0</v>
      </c>
    </row>
    <row r="145" spans="1:24">
      <c r="A145" s="24">
        <v>143</v>
      </c>
      <c r="B145" s="72">
        <v>122686</v>
      </c>
      <c r="C145" s="73" t="s">
        <v>577</v>
      </c>
      <c r="D145" s="24" t="s">
        <v>85</v>
      </c>
      <c r="E145" s="27" t="s">
        <v>53</v>
      </c>
      <c r="F145" s="27">
        <v>2</v>
      </c>
      <c r="G145" s="28">
        <v>420</v>
      </c>
      <c r="H145" s="27">
        <v>900</v>
      </c>
      <c r="I145" s="27"/>
      <c r="J145" s="44">
        <v>4000</v>
      </c>
      <c r="K145" s="45">
        <v>0.1872</v>
      </c>
      <c r="L145" s="46">
        <v>748.8</v>
      </c>
      <c r="M145" s="47">
        <v>4600</v>
      </c>
      <c r="N145" s="48">
        <v>0.169</v>
      </c>
      <c r="O145" s="49">
        <v>777.4</v>
      </c>
      <c r="P145" s="50">
        <v>1049.36</v>
      </c>
      <c r="Q145" s="50">
        <v>430.18</v>
      </c>
      <c r="R145" s="105">
        <f t="shared" si="14"/>
        <v>0.26234</v>
      </c>
      <c r="S145" s="105">
        <f t="shared" si="15"/>
        <v>0.228121739130435</v>
      </c>
      <c r="T145" s="103"/>
      <c r="U145" s="104">
        <f>F145*-70</f>
        <v>-140</v>
      </c>
      <c r="W145" s="10">
        <v>1049.36</v>
      </c>
      <c r="X145">
        <f t="shared" si="16"/>
        <v>0</v>
      </c>
    </row>
    <row r="146" spans="1:24">
      <c r="A146" s="24">
        <v>144</v>
      </c>
      <c r="B146" s="24">
        <v>371</v>
      </c>
      <c r="C146" s="71" t="s">
        <v>578</v>
      </c>
      <c r="D146" s="24" t="s">
        <v>48</v>
      </c>
      <c r="E146" s="27" t="s">
        <v>53</v>
      </c>
      <c r="F146" s="27">
        <v>2</v>
      </c>
      <c r="G146" s="28">
        <v>420</v>
      </c>
      <c r="H146" s="27">
        <v>900</v>
      </c>
      <c r="I146" s="27"/>
      <c r="J146" s="44">
        <v>7000</v>
      </c>
      <c r="K146" s="45">
        <v>0.215712</v>
      </c>
      <c r="L146" s="46">
        <v>1509.984</v>
      </c>
      <c r="M146" s="47">
        <v>8050</v>
      </c>
      <c r="N146" s="48">
        <v>0.19474</v>
      </c>
      <c r="O146" s="49">
        <v>1567.657</v>
      </c>
      <c r="P146" s="50">
        <v>1668.2</v>
      </c>
      <c r="Q146" s="50">
        <v>553.63</v>
      </c>
      <c r="R146" s="105">
        <f t="shared" si="14"/>
        <v>0.238314285714286</v>
      </c>
      <c r="S146" s="105">
        <f t="shared" si="15"/>
        <v>0.207229813664596</v>
      </c>
      <c r="T146" s="103"/>
      <c r="U146" s="104">
        <f t="shared" si="13"/>
        <v>-200</v>
      </c>
      <c r="W146" s="10">
        <v>1668.2</v>
      </c>
      <c r="X146">
        <f t="shared" si="16"/>
        <v>0</v>
      </c>
    </row>
    <row r="147" spans="1:24">
      <c r="A147" s="24">
        <v>145</v>
      </c>
      <c r="B147" s="72">
        <v>117491</v>
      </c>
      <c r="C147" s="73" t="s">
        <v>579</v>
      </c>
      <c r="D147" s="72" t="s">
        <v>52</v>
      </c>
      <c r="E147" s="27" t="s">
        <v>58</v>
      </c>
      <c r="F147" s="27">
        <v>2</v>
      </c>
      <c r="G147" s="28">
        <v>420</v>
      </c>
      <c r="H147" s="27">
        <v>900</v>
      </c>
      <c r="I147" s="27"/>
      <c r="J147" s="44">
        <v>18400</v>
      </c>
      <c r="K147" s="45">
        <v>0.1656</v>
      </c>
      <c r="L147" s="46">
        <v>3047.04</v>
      </c>
      <c r="M147" s="47">
        <v>21160</v>
      </c>
      <c r="N147" s="48">
        <v>0.1495</v>
      </c>
      <c r="O147" s="49">
        <v>3163.42</v>
      </c>
      <c r="P147" s="50">
        <v>3098.4</v>
      </c>
      <c r="Q147" s="50">
        <v>414.46</v>
      </c>
      <c r="R147" s="105">
        <f t="shared" si="14"/>
        <v>0.168391304347826</v>
      </c>
      <c r="S147" s="105">
        <f t="shared" si="15"/>
        <v>0.146427221172023</v>
      </c>
      <c r="T147" s="103"/>
      <c r="U147" s="104">
        <f>F147*-70</f>
        <v>-140</v>
      </c>
      <c r="W147" s="10">
        <v>3098.4</v>
      </c>
      <c r="X147">
        <f t="shared" si="16"/>
        <v>0</v>
      </c>
    </row>
    <row r="148" spans="1:24">
      <c r="A148" s="24">
        <v>146</v>
      </c>
      <c r="B148" s="72">
        <v>122718</v>
      </c>
      <c r="C148" s="73" t="s">
        <v>580</v>
      </c>
      <c r="D148" s="24" t="s">
        <v>85</v>
      </c>
      <c r="E148" s="27" t="s">
        <v>53</v>
      </c>
      <c r="F148" s="28">
        <v>2</v>
      </c>
      <c r="G148" s="28">
        <v>420</v>
      </c>
      <c r="H148" s="27">
        <v>900</v>
      </c>
      <c r="I148" s="27"/>
      <c r="J148" s="44">
        <v>3500</v>
      </c>
      <c r="K148" s="45">
        <v>0.1872</v>
      </c>
      <c r="L148" s="46">
        <v>655.2</v>
      </c>
      <c r="M148" s="47">
        <v>4025</v>
      </c>
      <c r="N148" s="48">
        <v>0.169</v>
      </c>
      <c r="O148" s="49">
        <v>680.225</v>
      </c>
      <c r="P148" s="50">
        <v>447.32</v>
      </c>
      <c r="Q148" s="50">
        <v>160.23</v>
      </c>
      <c r="R148" s="105">
        <f t="shared" si="14"/>
        <v>0.127805714285714</v>
      </c>
      <c r="S148" s="105">
        <f t="shared" si="15"/>
        <v>0.111135403726708</v>
      </c>
      <c r="T148" s="103"/>
      <c r="U148" s="104">
        <f>F148*-70</f>
        <v>-140</v>
      </c>
      <c r="W148" s="10">
        <v>447.32</v>
      </c>
      <c r="X148">
        <f t="shared" si="16"/>
        <v>0</v>
      </c>
    </row>
    <row r="149" spans="1:24">
      <c r="A149" s="24">
        <v>147</v>
      </c>
      <c r="B149" s="24">
        <v>740</v>
      </c>
      <c r="C149" s="71" t="s">
        <v>581</v>
      </c>
      <c r="D149" s="24" t="s">
        <v>42</v>
      </c>
      <c r="E149" s="27" t="s">
        <v>46</v>
      </c>
      <c r="F149" s="27">
        <v>2</v>
      </c>
      <c r="G149" s="28">
        <v>420</v>
      </c>
      <c r="H149" s="27">
        <v>900</v>
      </c>
      <c r="I149" s="27"/>
      <c r="J149" s="44">
        <v>10000</v>
      </c>
      <c r="K149" s="45">
        <v>0.2502</v>
      </c>
      <c r="L149" s="46">
        <v>2502</v>
      </c>
      <c r="M149" s="47">
        <v>11500</v>
      </c>
      <c r="N149" s="48">
        <v>0.225875</v>
      </c>
      <c r="O149" s="49">
        <v>2597.5625</v>
      </c>
      <c r="P149" s="50">
        <v>1014.73</v>
      </c>
      <c r="Q149" s="50">
        <v>365.59</v>
      </c>
      <c r="R149" s="105">
        <f t="shared" si="14"/>
        <v>0.101473</v>
      </c>
      <c r="S149" s="105">
        <f t="shared" si="15"/>
        <v>0.0882373913043478</v>
      </c>
      <c r="T149" s="103"/>
      <c r="U149" s="104">
        <f>F149*-100</f>
        <v>-200</v>
      </c>
      <c r="W149" s="10">
        <v>1014.73</v>
      </c>
      <c r="X149">
        <f t="shared" si="16"/>
        <v>0</v>
      </c>
    </row>
    <row r="150" spans="1:24">
      <c r="A150" s="106"/>
      <c r="B150" s="106"/>
      <c r="C150" s="107"/>
      <c r="D150" s="106"/>
      <c r="E150" s="91"/>
      <c r="F150" s="27">
        <f>SUM(F3:F149)</f>
        <v>364</v>
      </c>
      <c r="G150" s="28">
        <f>SUM(G3:G149)</f>
        <v>74940</v>
      </c>
      <c r="H150" s="27">
        <f>SUM(H3:H149)</f>
        <v>161050</v>
      </c>
      <c r="I150" s="27"/>
      <c r="J150" s="44">
        <f>SUM(J3:J149)</f>
        <v>2139580</v>
      </c>
      <c r="K150" s="45">
        <v>0.205431771672087</v>
      </c>
      <c r="L150" s="46">
        <f>SUM(L3:L149)</f>
        <v>439547.44992</v>
      </c>
      <c r="M150" s="47">
        <f>SUM(M3:M149)</f>
        <v>2437967</v>
      </c>
      <c r="N150" s="48">
        <v>0.185799855573535</v>
      </c>
      <c r="O150" s="49">
        <f>SUM(O3:O149)</f>
        <v>452980.89091</v>
      </c>
      <c r="P150" s="50">
        <f>SUM(P3:P149)</f>
        <v>1784810.51</v>
      </c>
      <c r="Q150" s="50">
        <f>SUM(Q1:Q88)</f>
        <v>227871.67</v>
      </c>
      <c r="R150" s="105">
        <f t="shared" si="14"/>
        <v>0.834187321810823</v>
      </c>
      <c r="S150" s="105">
        <f t="shared" si="15"/>
        <v>0.732089691944149</v>
      </c>
      <c r="T150" s="103"/>
      <c r="U150" s="104"/>
      <c r="W150" s="10" t="e">
        <v>#N/A</v>
      </c>
      <c r="X150" t="e">
        <f t="shared" si="16"/>
        <v>#N/A</v>
      </c>
    </row>
  </sheetData>
  <sortState ref="A3:S150">
    <sortCondition ref="R3" descending="1"/>
  </sortState>
  <mergeCells count="7">
    <mergeCell ref="A1:D1"/>
    <mergeCell ref="F1:H1"/>
    <mergeCell ref="J1:M1"/>
    <mergeCell ref="P1:S1"/>
    <mergeCell ref="T1:T2"/>
    <mergeCell ref="U1:U2"/>
    <mergeCell ref="V1:V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0"/>
  <sheetViews>
    <sheetView workbookViewId="0">
      <selection activeCell="V3" sqref="V3:V92"/>
    </sheetView>
  </sheetViews>
  <sheetFormatPr defaultColWidth="9" defaultRowHeight="14"/>
  <cols>
    <col min="1" max="1" width="4.75454545454545" style="2" customWidth="1"/>
    <col min="2" max="2" width="9.62727272727273" style="2" customWidth="1"/>
    <col min="3" max="3" width="22.6272727272727" style="3" customWidth="1"/>
    <col min="4" max="4" width="8" style="3"/>
    <col min="5" max="5" width="5.12727272727273" style="4" hidden="1" customWidth="1"/>
    <col min="6" max="6" width="8.87272727272727" style="5" customWidth="1"/>
    <col min="7" max="7" width="8.87272727272727" style="6" customWidth="1"/>
    <col min="8" max="8" width="8.87272727272727" style="5" customWidth="1"/>
    <col min="9" max="9" width="6.87272727272727" style="5" customWidth="1"/>
    <col min="10" max="10" width="7.12727272727273" style="7" customWidth="1"/>
    <col min="11" max="11" width="7.75454545454545" style="8" hidden="1" customWidth="1"/>
    <col min="12" max="12" width="9" style="9" hidden="1" customWidth="1"/>
    <col min="13" max="13" width="8.25454545454545" style="7" customWidth="1"/>
    <col min="14" max="14" width="7.5" style="8" hidden="1" customWidth="1"/>
    <col min="15" max="15" width="10" style="9" hidden="1" customWidth="1"/>
    <col min="16" max="16" width="10.3727272727273" style="10" customWidth="1"/>
    <col min="17" max="17" width="9.37272727272727" style="10" customWidth="1"/>
    <col min="18" max="18" width="8.75454545454545" style="8" customWidth="1"/>
    <col min="19" max="19" width="9.12727272727273" style="8" customWidth="1"/>
    <col min="20" max="20" width="9" style="63"/>
    <col min="21" max="21" width="9" style="10"/>
    <col min="22" max="22" width="7.12727272727273" style="10" customWidth="1"/>
    <col min="23" max="23" width="10.3727272727273" style="1"/>
    <col min="24" max="16384" width="9" style="1"/>
  </cols>
  <sheetData>
    <row r="1" ht="29" customHeight="1" spans="1:22">
      <c r="A1" s="20" t="s">
        <v>0</v>
      </c>
      <c r="B1" s="20"/>
      <c r="C1" s="20"/>
      <c r="D1" s="20"/>
      <c r="E1" s="16"/>
      <c r="F1" s="22" t="s">
        <v>1</v>
      </c>
      <c r="G1" s="22"/>
      <c r="H1" s="22"/>
      <c r="I1" s="22"/>
      <c r="J1" s="34" t="s">
        <v>445</v>
      </c>
      <c r="K1" s="34"/>
      <c r="L1" s="34"/>
      <c r="M1" s="34"/>
      <c r="N1" s="74"/>
      <c r="O1" s="74"/>
      <c r="P1" s="86" t="s">
        <v>582</v>
      </c>
      <c r="Q1" s="86"/>
      <c r="R1" s="86"/>
      <c r="S1" s="86"/>
      <c r="T1" s="79" t="s">
        <v>447</v>
      </c>
      <c r="U1" s="54" t="s">
        <v>448</v>
      </c>
      <c r="V1" s="55" t="s">
        <v>449</v>
      </c>
    </row>
    <row r="2" ht="52" spans="1:22">
      <c r="A2" s="20" t="s">
        <v>13</v>
      </c>
      <c r="B2" s="20" t="s">
        <v>14</v>
      </c>
      <c r="C2" s="16" t="s">
        <v>15</v>
      </c>
      <c r="D2" s="16" t="s">
        <v>16</v>
      </c>
      <c r="E2" s="21" t="s">
        <v>17</v>
      </c>
      <c r="F2" s="22" t="s">
        <v>18</v>
      </c>
      <c r="G2" s="23" t="s">
        <v>19</v>
      </c>
      <c r="H2" s="22" t="s">
        <v>450</v>
      </c>
      <c r="I2" s="22" t="s">
        <v>451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79"/>
      <c r="U2" s="54"/>
      <c r="V2" s="55"/>
    </row>
    <row r="3" spans="1:24">
      <c r="A3" s="24">
        <v>1</v>
      </c>
      <c r="B3" s="24">
        <v>727</v>
      </c>
      <c r="C3" s="25" t="s">
        <v>513</v>
      </c>
      <c r="D3" s="25" t="s">
        <v>52</v>
      </c>
      <c r="E3" s="26" t="s">
        <v>46</v>
      </c>
      <c r="F3" s="27">
        <v>2</v>
      </c>
      <c r="G3" s="28">
        <v>420</v>
      </c>
      <c r="H3" s="27">
        <v>900</v>
      </c>
      <c r="I3" s="27"/>
      <c r="J3" s="44">
        <v>9000</v>
      </c>
      <c r="K3" s="45">
        <v>0.225576</v>
      </c>
      <c r="L3" s="46">
        <v>2030.184</v>
      </c>
      <c r="M3" s="47">
        <v>10350</v>
      </c>
      <c r="N3" s="48">
        <v>0.203645</v>
      </c>
      <c r="O3" s="49">
        <v>2107.72575</v>
      </c>
      <c r="P3" s="50">
        <v>12696.72</v>
      </c>
      <c r="Q3" s="50">
        <v>3361.97</v>
      </c>
      <c r="R3" s="60">
        <f t="shared" ref="R3:R66" si="0">P3/J3</f>
        <v>1.41074666666667</v>
      </c>
      <c r="S3" s="60">
        <f t="shared" ref="S3:S66" si="1">P3/M3</f>
        <v>1.22673623188406</v>
      </c>
      <c r="T3" s="61">
        <f>F3*80</f>
        <v>160</v>
      </c>
      <c r="U3" s="50"/>
      <c r="V3" s="10">
        <f>F3*70</f>
        <v>140</v>
      </c>
      <c r="W3" s="10">
        <v>12696.72</v>
      </c>
      <c r="X3" s="63">
        <f>W3-P3</f>
        <v>0</v>
      </c>
    </row>
    <row r="4" spans="1:24">
      <c r="A4" s="24">
        <v>2</v>
      </c>
      <c r="B4" s="24">
        <v>116482</v>
      </c>
      <c r="C4" s="25" t="s">
        <v>466</v>
      </c>
      <c r="D4" s="25" t="s">
        <v>45</v>
      </c>
      <c r="E4" s="26" t="s">
        <v>46</v>
      </c>
      <c r="F4" s="27">
        <v>2</v>
      </c>
      <c r="G4" s="28">
        <v>420</v>
      </c>
      <c r="H4" s="27">
        <v>900</v>
      </c>
      <c r="I4" s="27">
        <v>2</v>
      </c>
      <c r="J4" s="44">
        <v>9500</v>
      </c>
      <c r="K4" s="45">
        <v>0.22068</v>
      </c>
      <c r="L4" s="46">
        <v>2096.46</v>
      </c>
      <c r="M4" s="47">
        <v>10925</v>
      </c>
      <c r="N4" s="48">
        <v>0.199225</v>
      </c>
      <c r="O4" s="49">
        <v>2176.533125</v>
      </c>
      <c r="P4" s="50">
        <v>12353.76</v>
      </c>
      <c r="Q4" s="50">
        <v>2627.97</v>
      </c>
      <c r="R4" s="60">
        <f t="shared" si="0"/>
        <v>1.30039578947368</v>
      </c>
      <c r="S4" s="60">
        <f t="shared" si="1"/>
        <v>1.13077894736842</v>
      </c>
      <c r="T4" s="61">
        <f t="shared" ref="T4:T48" si="2">F4*80</f>
        <v>160</v>
      </c>
      <c r="U4" s="50"/>
      <c r="V4" s="10">
        <f t="shared" ref="V4:V35" si="3">F4*70</f>
        <v>140</v>
      </c>
      <c r="W4" s="10">
        <v>12353.76</v>
      </c>
      <c r="X4" s="63">
        <f t="shared" ref="X4:X35" si="4">W4-P4</f>
        <v>0</v>
      </c>
    </row>
    <row r="5" spans="1:24">
      <c r="A5" s="24">
        <v>3</v>
      </c>
      <c r="B5" s="24">
        <v>119263</v>
      </c>
      <c r="C5" s="25" t="s">
        <v>458</v>
      </c>
      <c r="D5" s="25" t="s">
        <v>52</v>
      </c>
      <c r="E5" s="26" t="s">
        <v>53</v>
      </c>
      <c r="F5" s="27">
        <v>2</v>
      </c>
      <c r="G5" s="28">
        <v>420</v>
      </c>
      <c r="H5" s="27">
        <v>900</v>
      </c>
      <c r="I5" s="27"/>
      <c r="J5" s="44">
        <v>5000</v>
      </c>
      <c r="K5" s="45">
        <v>0.1872</v>
      </c>
      <c r="L5" s="46">
        <v>936</v>
      </c>
      <c r="M5" s="47">
        <v>5750</v>
      </c>
      <c r="N5" s="48">
        <v>0.169</v>
      </c>
      <c r="O5" s="49">
        <v>971.75</v>
      </c>
      <c r="P5" s="50">
        <v>6379.37</v>
      </c>
      <c r="Q5" s="50">
        <v>850.4</v>
      </c>
      <c r="R5" s="60">
        <f t="shared" si="0"/>
        <v>1.275874</v>
      </c>
      <c r="S5" s="60">
        <f t="shared" si="1"/>
        <v>1.10945565217391</v>
      </c>
      <c r="T5" s="61">
        <f t="shared" si="2"/>
        <v>160</v>
      </c>
      <c r="U5" s="50"/>
      <c r="V5" s="10">
        <f t="shared" si="3"/>
        <v>140</v>
      </c>
      <c r="W5" s="10">
        <v>6379.37</v>
      </c>
      <c r="X5" s="63">
        <f t="shared" si="4"/>
        <v>0</v>
      </c>
    </row>
    <row r="6" spans="1:24">
      <c r="A6" s="24">
        <v>4</v>
      </c>
      <c r="B6" s="24">
        <v>709</v>
      </c>
      <c r="C6" s="25" t="s">
        <v>148</v>
      </c>
      <c r="D6" s="25" t="s">
        <v>56</v>
      </c>
      <c r="E6" s="26" t="s">
        <v>49</v>
      </c>
      <c r="F6" s="27">
        <v>3</v>
      </c>
      <c r="G6" s="28">
        <v>630</v>
      </c>
      <c r="H6" s="27">
        <v>1350</v>
      </c>
      <c r="I6" s="27">
        <v>1</v>
      </c>
      <c r="J6" s="44">
        <v>18000</v>
      </c>
      <c r="K6" s="45">
        <v>0.232992</v>
      </c>
      <c r="L6" s="46">
        <v>4193.856</v>
      </c>
      <c r="M6" s="47">
        <v>20700</v>
      </c>
      <c r="N6" s="48">
        <v>0.21034</v>
      </c>
      <c r="O6" s="49">
        <v>4354.038</v>
      </c>
      <c r="P6" s="50">
        <v>22765.3</v>
      </c>
      <c r="Q6" s="50">
        <v>4785.8</v>
      </c>
      <c r="R6" s="60">
        <f t="shared" si="0"/>
        <v>1.26473888888889</v>
      </c>
      <c r="S6" s="60">
        <f t="shared" si="1"/>
        <v>1.0997729468599</v>
      </c>
      <c r="T6" s="61">
        <f t="shared" si="2"/>
        <v>240</v>
      </c>
      <c r="U6" s="50"/>
      <c r="V6" s="10">
        <f t="shared" si="3"/>
        <v>210</v>
      </c>
      <c r="W6" s="10">
        <v>22765.3</v>
      </c>
      <c r="X6" s="63">
        <f t="shared" si="4"/>
        <v>0</v>
      </c>
    </row>
    <row r="7" spans="1:24">
      <c r="A7" s="24">
        <v>5</v>
      </c>
      <c r="B7" s="24">
        <v>120844</v>
      </c>
      <c r="C7" s="25" t="s">
        <v>483</v>
      </c>
      <c r="D7" s="25" t="s">
        <v>56</v>
      </c>
      <c r="E7" s="26" t="s">
        <v>46</v>
      </c>
      <c r="F7" s="27">
        <v>3</v>
      </c>
      <c r="G7" s="28">
        <v>630</v>
      </c>
      <c r="H7" s="27">
        <v>1350</v>
      </c>
      <c r="I7" s="27"/>
      <c r="J7" s="44">
        <v>10000</v>
      </c>
      <c r="K7" s="45">
        <v>0.205632</v>
      </c>
      <c r="L7" s="46">
        <v>2056.32</v>
      </c>
      <c r="M7" s="47">
        <v>11500</v>
      </c>
      <c r="N7" s="48">
        <v>0.18564</v>
      </c>
      <c r="O7" s="49">
        <v>2134.86</v>
      </c>
      <c r="P7" s="50">
        <v>12332.35</v>
      </c>
      <c r="Q7" s="50">
        <v>220.21</v>
      </c>
      <c r="R7" s="60">
        <f t="shared" si="0"/>
        <v>1.233235</v>
      </c>
      <c r="S7" s="60">
        <f t="shared" si="1"/>
        <v>1.07237826086957</v>
      </c>
      <c r="T7" s="61">
        <f t="shared" si="2"/>
        <v>240</v>
      </c>
      <c r="U7" s="50"/>
      <c r="V7" s="10">
        <f t="shared" si="3"/>
        <v>210</v>
      </c>
      <c r="W7" s="10">
        <v>12332.35</v>
      </c>
      <c r="X7" s="63">
        <f t="shared" si="4"/>
        <v>0</v>
      </c>
    </row>
    <row r="8" spans="1:24">
      <c r="A8" s="24">
        <v>6</v>
      </c>
      <c r="B8" s="24">
        <v>511</v>
      </c>
      <c r="C8" s="25" t="s">
        <v>476</v>
      </c>
      <c r="D8" s="25" t="s">
        <v>42</v>
      </c>
      <c r="E8" s="26" t="s">
        <v>49</v>
      </c>
      <c r="F8" s="27">
        <v>4</v>
      </c>
      <c r="G8" s="28">
        <v>840</v>
      </c>
      <c r="H8" s="27">
        <v>1800</v>
      </c>
      <c r="I8" s="27">
        <v>1</v>
      </c>
      <c r="J8" s="44">
        <v>19000</v>
      </c>
      <c r="K8" s="45">
        <v>0.22752</v>
      </c>
      <c r="L8" s="46">
        <v>4322.88</v>
      </c>
      <c r="M8" s="47">
        <v>21850</v>
      </c>
      <c r="N8" s="48">
        <v>0.2054</v>
      </c>
      <c r="O8" s="49">
        <v>4487.99</v>
      </c>
      <c r="P8" s="50">
        <v>23198.56</v>
      </c>
      <c r="Q8" s="50">
        <v>4610.54</v>
      </c>
      <c r="R8" s="60">
        <f t="shared" si="0"/>
        <v>1.22097684210526</v>
      </c>
      <c r="S8" s="60">
        <f t="shared" si="1"/>
        <v>1.06171899313501</v>
      </c>
      <c r="T8" s="61">
        <f t="shared" si="2"/>
        <v>320</v>
      </c>
      <c r="U8" s="50"/>
      <c r="V8" s="10">
        <f t="shared" si="3"/>
        <v>280</v>
      </c>
      <c r="W8" s="10">
        <v>23198.56</v>
      </c>
      <c r="X8" s="63">
        <f t="shared" si="4"/>
        <v>0</v>
      </c>
    </row>
    <row r="9" spans="1:24">
      <c r="A9" s="24">
        <v>7</v>
      </c>
      <c r="B9" s="24">
        <v>118074</v>
      </c>
      <c r="C9" s="25" t="s">
        <v>479</v>
      </c>
      <c r="D9" s="25" t="s">
        <v>42</v>
      </c>
      <c r="E9" s="26" t="s">
        <v>46</v>
      </c>
      <c r="F9" s="27">
        <v>2</v>
      </c>
      <c r="G9" s="28">
        <v>420</v>
      </c>
      <c r="H9" s="27">
        <v>900</v>
      </c>
      <c r="I9" s="27"/>
      <c r="J9" s="44">
        <v>9000</v>
      </c>
      <c r="K9" s="45">
        <v>0.213408</v>
      </c>
      <c r="L9" s="46">
        <v>1920.672</v>
      </c>
      <c r="M9" s="47">
        <v>10350</v>
      </c>
      <c r="N9" s="48">
        <v>0.19266</v>
      </c>
      <c r="O9" s="49">
        <v>1994.031</v>
      </c>
      <c r="P9" s="50">
        <v>10979.34</v>
      </c>
      <c r="Q9" s="50">
        <v>1776.16</v>
      </c>
      <c r="R9" s="60">
        <f t="shared" si="0"/>
        <v>1.21992666666667</v>
      </c>
      <c r="S9" s="60">
        <f t="shared" si="1"/>
        <v>1.06080579710145</v>
      </c>
      <c r="T9" s="61">
        <f t="shared" si="2"/>
        <v>160</v>
      </c>
      <c r="U9" s="50"/>
      <c r="V9" s="10">
        <f t="shared" si="3"/>
        <v>140</v>
      </c>
      <c r="W9" s="10">
        <v>10979.34</v>
      </c>
      <c r="X9" s="63">
        <f t="shared" si="4"/>
        <v>0</v>
      </c>
    </row>
    <row r="10" spans="1:24">
      <c r="A10" s="24">
        <v>8</v>
      </c>
      <c r="B10" s="24">
        <v>707</v>
      </c>
      <c r="C10" s="25" t="s">
        <v>272</v>
      </c>
      <c r="D10" s="25" t="s">
        <v>42</v>
      </c>
      <c r="E10" s="26" t="s">
        <v>61</v>
      </c>
      <c r="F10" s="30">
        <v>2</v>
      </c>
      <c r="G10" s="30">
        <v>420</v>
      </c>
      <c r="H10" s="27">
        <v>1350</v>
      </c>
      <c r="I10" s="27">
        <v>3</v>
      </c>
      <c r="J10" s="44">
        <v>23000</v>
      </c>
      <c r="K10" s="45">
        <v>0.243</v>
      </c>
      <c r="L10" s="46">
        <v>5589</v>
      </c>
      <c r="M10" s="47">
        <v>26450</v>
      </c>
      <c r="N10" s="48">
        <v>0.219375</v>
      </c>
      <c r="O10" s="49">
        <v>5802.46875</v>
      </c>
      <c r="P10" s="50">
        <v>27840.46</v>
      </c>
      <c r="Q10" s="50">
        <v>3782.16</v>
      </c>
      <c r="R10" s="60">
        <f t="shared" si="0"/>
        <v>1.2104547826087</v>
      </c>
      <c r="S10" s="60">
        <f t="shared" si="1"/>
        <v>1.05256937618147</v>
      </c>
      <c r="T10" s="61">
        <f t="shared" si="2"/>
        <v>160</v>
      </c>
      <c r="U10" s="50"/>
      <c r="V10" s="10">
        <f t="shared" si="3"/>
        <v>140</v>
      </c>
      <c r="W10" s="10">
        <v>27840.46</v>
      </c>
      <c r="X10" s="63">
        <f t="shared" si="4"/>
        <v>0</v>
      </c>
    </row>
    <row r="11" spans="1:24">
      <c r="A11" s="24">
        <v>9</v>
      </c>
      <c r="B11" s="24">
        <v>745</v>
      </c>
      <c r="C11" s="25" t="s">
        <v>490</v>
      </c>
      <c r="D11" s="25" t="s">
        <v>52</v>
      </c>
      <c r="E11" s="26" t="s">
        <v>43</v>
      </c>
      <c r="F11" s="30">
        <v>2</v>
      </c>
      <c r="G11" s="30">
        <v>420</v>
      </c>
      <c r="H11" s="27">
        <v>1350</v>
      </c>
      <c r="I11" s="28">
        <v>1</v>
      </c>
      <c r="J11" s="44">
        <v>12000</v>
      </c>
      <c r="K11" s="45">
        <v>0.184896</v>
      </c>
      <c r="L11" s="46">
        <v>2218.752</v>
      </c>
      <c r="M11" s="47">
        <v>13800</v>
      </c>
      <c r="N11" s="48">
        <v>0.16692</v>
      </c>
      <c r="O11" s="49">
        <v>2303.496</v>
      </c>
      <c r="P11" s="50">
        <v>14404.2</v>
      </c>
      <c r="Q11" s="50">
        <v>2444.74</v>
      </c>
      <c r="R11" s="60">
        <f t="shared" si="0"/>
        <v>1.20035</v>
      </c>
      <c r="S11" s="60">
        <f t="shared" si="1"/>
        <v>1.04378260869565</v>
      </c>
      <c r="T11" s="61">
        <f t="shared" si="2"/>
        <v>160</v>
      </c>
      <c r="U11" s="50"/>
      <c r="V11" s="10">
        <f t="shared" si="3"/>
        <v>140</v>
      </c>
      <c r="W11" s="10">
        <v>14404.2</v>
      </c>
      <c r="X11" s="63">
        <f t="shared" si="4"/>
        <v>0</v>
      </c>
    </row>
    <row r="12" spans="1:24">
      <c r="A12" s="24">
        <v>10</v>
      </c>
      <c r="B12" s="24">
        <v>572</v>
      </c>
      <c r="C12" s="25" t="s">
        <v>546</v>
      </c>
      <c r="D12" s="25" t="s">
        <v>45</v>
      </c>
      <c r="E12" s="26" t="s">
        <v>49</v>
      </c>
      <c r="F12" s="28">
        <v>2</v>
      </c>
      <c r="G12" s="28">
        <v>420</v>
      </c>
      <c r="H12" s="27">
        <v>900</v>
      </c>
      <c r="I12" s="27"/>
      <c r="J12" s="44">
        <v>13000</v>
      </c>
      <c r="K12" s="45">
        <v>0.199224</v>
      </c>
      <c r="L12" s="46">
        <v>2589.912</v>
      </c>
      <c r="M12" s="47">
        <v>14950</v>
      </c>
      <c r="N12" s="48">
        <v>0.179855</v>
      </c>
      <c r="O12" s="49">
        <v>2688.83225</v>
      </c>
      <c r="P12" s="50">
        <v>15589.37</v>
      </c>
      <c r="Q12" s="50">
        <v>4090.19</v>
      </c>
      <c r="R12" s="60">
        <f t="shared" si="0"/>
        <v>1.19918230769231</v>
      </c>
      <c r="S12" s="60">
        <f t="shared" si="1"/>
        <v>1.04276722408027</v>
      </c>
      <c r="T12" s="61">
        <f t="shared" si="2"/>
        <v>160</v>
      </c>
      <c r="U12" s="50"/>
      <c r="V12" s="10">
        <f t="shared" si="3"/>
        <v>140</v>
      </c>
      <c r="W12" s="10">
        <v>15589.37</v>
      </c>
      <c r="X12" s="63">
        <f t="shared" si="4"/>
        <v>0</v>
      </c>
    </row>
    <row r="13" spans="1:24">
      <c r="A13" s="24">
        <v>11</v>
      </c>
      <c r="B13" s="24">
        <v>113298</v>
      </c>
      <c r="C13" s="25" t="s">
        <v>464</v>
      </c>
      <c r="D13" s="25" t="s">
        <v>52</v>
      </c>
      <c r="E13" s="26" t="s">
        <v>46</v>
      </c>
      <c r="F13" s="27">
        <v>2</v>
      </c>
      <c r="G13" s="28">
        <v>420</v>
      </c>
      <c r="H13" s="27">
        <v>900</v>
      </c>
      <c r="I13" s="27">
        <v>2</v>
      </c>
      <c r="J13" s="44">
        <v>7000</v>
      </c>
      <c r="K13" s="45">
        <v>0.235368</v>
      </c>
      <c r="L13" s="46">
        <v>1647.576</v>
      </c>
      <c r="M13" s="47">
        <v>8050</v>
      </c>
      <c r="N13" s="48">
        <v>0.212485</v>
      </c>
      <c r="O13" s="49">
        <v>1710.50425</v>
      </c>
      <c r="P13" s="50">
        <v>8393.85</v>
      </c>
      <c r="Q13" s="50">
        <v>1333.1</v>
      </c>
      <c r="R13" s="60">
        <f t="shared" si="0"/>
        <v>1.19912142857143</v>
      </c>
      <c r="S13" s="60">
        <f t="shared" si="1"/>
        <v>1.04271428571429</v>
      </c>
      <c r="T13" s="61">
        <f t="shared" si="2"/>
        <v>160</v>
      </c>
      <c r="U13" s="50"/>
      <c r="V13" s="10">
        <f t="shared" si="3"/>
        <v>140</v>
      </c>
      <c r="W13" s="10">
        <v>8393.85</v>
      </c>
      <c r="X13" s="63">
        <f t="shared" si="4"/>
        <v>0</v>
      </c>
    </row>
    <row r="14" spans="1:24">
      <c r="A14" s="24">
        <v>12</v>
      </c>
      <c r="B14" s="24">
        <v>373</v>
      </c>
      <c r="C14" s="25" t="s">
        <v>502</v>
      </c>
      <c r="D14" s="25" t="s">
        <v>45</v>
      </c>
      <c r="E14" s="26" t="s">
        <v>58</v>
      </c>
      <c r="F14" s="28">
        <v>4</v>
      </c>
      <c r="G14" s="28">
        <v>840</v>
      </c>
      <c r="H14" s="27">
        <v>1800</v>
      </c>
      <c r="I14" s="27">
        <v>2</v>
      </c>
      <c r="J14" s="44">
        <v>20000</v>
      </c>
      <c r="K14" s="45">
        <v>0.2286</v>
      </c>
      <c r="L14" s="46">
        <v>4572</v>
      </c>
      <c r="M14" s="47">
        <v>23000</v>
      </c>
      <c r="N14" s="48">
        <v>0.206375</v>
      </c>
      <c r="O14" s="49">
        <v>4746.625</v>
      </c>
      <c r="P14" s="50">
        <v>23973.06</v>
      </c>
      <c r="Q14" s="50">
        <v>5310.71</v>
      </c>
      <c r="R14" s="60">
        <f t="shared" si="0"/>
        <v>1.198653</v>
      </c>
      <c r="S14" s="60">
        <f t="shared" si="1"/>
        <v>1.04230695652174</v>
      </c>
      <c r="T14" s="61">
        <f t="shared" si="2"/>
        <v>320</v>
      </c>
      <c r="U14" s="50"/>
      <c r="V14" s="10">
        <f t="shared" si="3"/>
        <v>280</v>
      </c>
      <c r="W14" s="10">
        <v>23973.06</v>
      </c>
      <c r="X14" s="63">
        <f t="shared" si="4"/>
        <v>0</v>
      </c>
    </row>
    <row r="15" spans="1:24">
      <c r="A15" s="24">
        <v>13</v>
      </c>
      <c r="B15" s="24">
        <v>122176</v>
      </c>
      <c r="C15" s="25" t="s">
        <v>572</v>
      </c>
      <c r="D15" s="25" t="s">
        <v>56</v>
      </c>
      <c r="E15" s="26" t="s">
        <v>53</v>
      </c>
      <c r="F15" s="27">
        <v>2</v>
      </c>
      <c r="G15" s="28">
        <v>420</v>
      </c>
      <c r="H15" s="27">
        <v>900</v>
      </c>
      <c r="I15" s="27"/>
      <c r="J15" s="44">
        <v>4000</v>
      </c>
      <c r="K15" s="45">
        <v>0.1872</v>
      </c>
      <c r="L15" s="46">
        <v>748.8</v>
      </c>
      <c r="M15" s="47">
        <v>4600</v>
      </c>
      <c r="N15" s="48">
        <v>0.169</v>
      </c>
      <c r="O15" s="49">
        <v>777.4</v>
      </c>
      <c r="P15" s="50">
        <v>4714.42</v>
      </c>
      <c r="Q15" s="50">
        <v>1278.25</v>
      </c>
      <c r="R15" s="60">
        <f t="shared" si="0"/>
        <v>1.178605</v>
      </c>
      <c r="S15" s="60">
        <f t="shared" si="1"/>
        <v>1.02487391304348</v>
      </c>
      <c r="T15" s="61">
        <f t="shared" si="2"/>
        <v>160</v>
      </c>
      <c r="U15" s="50"/>
      <c r="V15" s="10">
        <f t="shared" si="3"/>
        <v>140</v>
      </c>
      <c r="W15" s="10">
        <v>4714.42</v>
      </c>
      <c r="X15" s="63">
        <f t="shared" si="4"/>
        <v>0</v>
      </c>
    </row>
    <row r="16" spans="1:24">
      <c r="A16" s="24">
        <v>14</v>
      </c>
      <c r="B16" s="24">
        <v>104838</v>
      </c>
      <c r="C16" s="25" t="s">
        <v>560</v>
      </c>
      <c r="D16" s="25" t="s">
        <v>56</v>
      </c>
      <c r="E16" s="26" t="s">
        <v>46</v>
      </c>
      <c r="F16" s="27">
        <v>3</v>
      </c>
      <c r="G16" s="28">
        <v>630</v>
      </c>
      <c r="H16" s="27">
        <v>1350</v>
      </c>
      <c r="I16" s="27"/>
      <c r="J16" s="44">
        <v>10000</v>
      </c>
      <c r="K16" s="45">
        <v>0.204624</v>
      </c>
      <c r="L16" s="46">
        <v>2046.24</v>
      </c>
      <c r="M16" s="47">
        <v>11500</v>
      </c>
      <c r="N16" s="48">
        <v>0.18473</v>
      </c>
      <c r="O16" s="49">
        <v>2124.395</v>
      </c>
      <c r="P16" s="50">
        <v>11774.58</v>
      </c>
      <c r="Q16" s="50">
        <v>2539.52</v>
      </c>
      <c r="R16" s="60">
        <f t="shared" si="0"/>
        <v>1.177458</v>
      </c>
      <c r="S16" s="60">
        <f t="shared" si="1"/>
        <v>1.02387652173913</v>
      </c>
      <c r="T16" s="61">
        <f t="shared" si="2"/>
        <v>240</v>
      </c>
      <c r="U16" s="50"/>
      <c r="V16" s="10">
        <f t="shared" si="3"/>
        <v>210</v>
      </c>
      <c r="W16" s="10">
        <v>11774.58</v>
      </c>
      <c r="X16" s="63">
        <f t="shared" si="4"/>
        <v>0</v>
      </c>
    </row>
    <row r="17" spans="1:24">
      <c r="A17" s="24">
        <v>15</v>
      </c>
      <c r="B17" s="24">
        <v>329</v>
      </c>
      <c r="C17" s="25" t="s">
        <v>55</v>
      </c>
      <c r="D17" s="25" t="s">
        <v>56</v>
      </c>
      <c r="E17" s="26" t="s">
        <v>43</v>
      </c>
      <c r="F17" s="27">
        <v>2</v>
      </c>
      <c r="G17" s="28">
        <v>420</v>
      </c>
      <c r="H17" s="27">
        <v>900</v>
      </c>
      <c r="I17" s="27"/>
      <c r="J17" s="44">
        <v>13000</v>
      </c>
      <c r="K17" s="45">
        <v>0.125</v>
      </c>
      <c r="L17" s="46">
        <v>1625</v>
      </c>
      <c r="M17" s="47">
        <v>14950</v>
      </c>
      <c r="N17" s="48">
        <v>0.115</v>
      </c>
      <c r="O17" s="49">
        <v>1719.25</v>
      </c>
      <c r="P17" s="50">
        <v>15301.95</v>
      </c>
      <c r="Q17" s="50">
        <v>2451.3</v>
      </c>
      <c r="R17" s="60">
        <f t="shared" si="0"/>
        <v>1.17707307692308</v>
      </c>
      <c r="S17" s="60">
        <f t="shared" si="1"/>
        <v>1.02354180602007</v>
      </c>
      <c r="T17" s="61">
        <f t="shared" si="2"/>
        <v>160</v>
      </c>
      <c r="U17" s="50"/>
      <c r="V17" s="10">
        <f t="shared" si="3"/>
        <v>140</v>
      </c>
      <c r="W17" s="10">
        <v>15301.95</v>
      </c>
      <c r="X17" s="63">
        <f t="shared" si="4"/>
        <v>0</v>
      </c>
    </row>
    <row r="18" spans="1:24">
      <c r="A18" s="24">
        <v>16</v>
      </c>
      <c r="B18" s="24">
        <v>118758</v>
      </c>
      <c r="C18" s="25" t="s">
        <v>471</v>
      </c>
      <c r="D18" s="25" t="s">
        <v>42</v>
      </c>
      <c r="E18" s="26" t="s">
        <v>53</v>
      </c>
      <c r="F18" s="27">
        <v>2</v>
      </c>
      <c r="G18" s="28">
        <v>420</v>
      </c>
      <c r="H18" s="27">
        <v>900</v>
      </c>
      <c r="I18" s="27"/>
      <c r="J18" s="44">
        <v>7000</v>
      </c>
      <c r="K18" s="45">
        <v>0.205632</v>
      </c>
      <c r="L18" s="46">
        <v>1439.424</v>
      </c>
      <c r="M18" s="47">
        <v>8050</v>
      </c>
      <c r="N18" s="48">
        <v>0.18564</v>
      </c>
      <c r="O18" s="49">
        <v>1494.402</v>
      </c>
      <c r="P18" s="50">
        <v>8236.81</v>
      </c>
      <c r="Q18" s="50">
        <v>781.79</v>
      </c>
      <c r="R18" s="60">
        <f t="shared" si="0"/>
        <v>1.17668714285714</v>
      </c>
      <c r="S18" s="60">
        <f t="shared" si="1"/>
        <v>1.02320621118012</v>
      </c>
      <c r="T18" s="61">
        <f t="shared" si="2"/>
        <v>160</v>
      </c>
      <c r="U18" s="50"/>
      <c r="V18" s="10">
        <f t="shared" si="3"/>
        <v>140</v>
      </c>
      <c r="W18" s="10">
        <v>8236.81</v>
      </c>
      <c r="X18" s="63">
        <f t="shared" si="4"/>
        <v>0</v>
      </c>
    </row>
    <row r="19" spans="1:24">
      <c r="A19" s="24">
        <v>17</v>
      </c>
      <c r="B19" s="24">
        <v>103639</v>
      </c>
      <c r="C19" s="25" t="s">
        <v>454</v>
      </c>
      <c r="D19" s="25" t="s">
        <v>42</v>
      </c>
      <c r="E19" s="26" t="s">
        <v>43</v>
      </c>
      <c r="F19" s="28">
        <v>2</v>
      </c>
      <c r="G19" s="28">
        <v>420</v>
      </c>
      <c r="H19" s="27">
        <v>900</v>
      </c>
      <c r="I19" s="27">
        <v>2</v>
      </c>
      <c r="J19" s="44">
        <v>12000</v>
      </c>
      <c r="K19" s="45">
        <v>0.230472</v>
      </c>
      <c r="L19" s="46">
        <v>2765.664</v>
      </c>
      <c r="M19" s="47">
        <v>13800</v>
      </c>
      <c r="N19" s="48">
        <v>0.208065</v>
      </c>
      <c r="O19" s="49">
        <v>2871.297</v>
      </c>
      <c r="P19" s="50">
        <v>14117.45</v>
      </c>
      <c r="Q19" s="50">
        <v>2219.64</v>
      </c>
      <c r="R19" s="60">
        <f t="shared" si="0"/>
        <v>1.17645416666667</v>
      </c>
      <c r="S19" s="60">
        <f t="shared" si="1"/>
        <v>1.02300362318841</v>
      </c>
      <c r="T19" s="61">
        <f t="shared" si="2"/>
        <v>160</v>
      </c>
      <c r="U19" s="50"/>
      <c r="V19" s="10">
        <f t="shared" si="3"/>
        <v>140</v>
      </c>
      <c r="W19" s="10">
        <v>14117.45</v>
      </c>
      <c r="X19" s="63">
        <f t="shared" si="4"/>
        <v>0</v>
      </c>
    </row>
    <row r="20" spans="1:24">
      <c r="A20" s="24">
        <v>18</v>
      </c>
      <c r="B20" s="24">
        <v>743</v>
      </c>
      <c r="C20" s="25" t="s">
        <v>503</v>
      </c>
      <c r="D20" s="25" t="s">
        <v>42</v>
      </c>
      <c r="E20" s="26" t="s">
        <v>46</v>
      </c>
      <c r="F20" s="27">
        <v>2</v>
      </c>
      <c r="G20" s="28">
        <v>420</v>
      </c>
      <c r="H20" s="27">
        <v>900</v>
      </c>
      <c r="I20" s="27"/>
      <c r="J20" s="44">
        <v>11000</v>
      </c>
      <c r="K20" s="45">
        <v>0.249552</v>
      </c>
      <c r="L20" s="46">
        <v>2745.072</v>
      </c>
      <c r="M20" s="47">
        <v>12650</v>
      </c>
      <c r="N20" s="48">
        <v>0.22529</v>
      </c>
      <c r="O20" s="49">
        <v>2849.9185</v>
      </c>
      <c r="P20" s="50">
        <v>12933.18</v>
      </c>
      <c r="Q20" s="50">
        <v>2066.52</v>
      </c>
      <c r="R20" s="60">
        <f t="shared" si="0"/>
        <v>1.17574363636364</v>
      </c>
      <c r="S20" s="60">
        <f t="shared" si="1"/>
        <v>1.02238577075099</v>
      </c>
      <c r="T20" s="61">
        <f t="shared" si="2"/>
        <v>160</v>
      </c>
      <c r="U20" s="50"/>
      <c r="V20" s="10">
        <f t="shared" si="3"/>
        <v>140</v>
      </c>
      <c r="W20" s="10">
        <v>12933.18</v>
      </c>
      <c r="X20" s="63">
        <f t="shared" si="4"/>
        <v>0</v>
      </c>
    </row>
    <row r="21" spans="1:24">
      <c r="A21" s="24">
        <v>19</v>
      </c>
      <c r="B21" s="24">
        <v>385</v>
      </c>
      <c r="C21" s="25" t="s">
        <v>456</v>
      </c>
      <c r="D21" s="25" t="s">
        <v>48</v>
      </c>
      <c r="E21" s="26" t="s">
        <v>58</v>
      </c>
      <c r="F21" s="27">
        <v>4</v>
      </c>
      <c r="G21" s="28">
        <v>840</v>
      </c>
      <c r="H21" s="27">
        <v>1800</v>
      </c>
      <c r="I21" s="27"/>
      <c r="J21" s="44">
        <v>25000</v>
      </c>
      <c r="K21" s="45">
        <v>0.165888</v>
      </c>
      <c r="L21" s="46">
        <v>4147.2</v>
      </c>
      <c r="M21" s="47">
        <v>28750</v>
      </c>
      <c r="N21" s="48">
        <v>0.14976</v>
      </c>
      <c r="O21" s="49">
        <v>4305.6</v>
      </c>
      <c r="P21" s="50">
        <v>29385.19</v>
      </c>
      <c r="Q21" s="50">
        <v>3376.48</v>
      </c>
      <c r="R21" s="60">
        <f t="shared" si="0"/>
        <v>1.1754076</v>
      </c>
      <c r="S21" s="60">
        <f t="shared" si="1"/>
        <v>1.02209356521739</v>
      </c>
      <c r="T21" s="61">
        <f t="shared" si="2"/>
        <v>320</v>
      </c>
      <c r="U21" s="50"/>
      <c r="V21" s="10">
        <f t="shared" si="3"/>
        <v>280</v>
      </c>
      <c r="W21" s="10">
        <v>29385.19</v>
      </c>
      <c r="X21" s="63">
        <f t="shared" si="4"/>
        <v>0</v>
      </c>
    </row>
    <row r="22" spans="1:24">
      <c r="A22" s="24">
        <v>20</v>
      </c>
      <c r="B22" s="24">
        <v>371</v>
      </c>
      <c r="C22" s="25" t="s">
        <v>578</v>
      </c>
      <c r="D22" s="25" t="s">
        <v>48</v>
      </c>
      <c r="E22" s="26" t="s">
        <v>53</v>
      </c>
      <c r="F22" s="27">
        <v>2</v>
      </c>
      <c r="G22" s="28">
        <v>420</v>
      </c>
      <c r="H22" s="27">
        <v>900</v>
      </c>
      <c r="I22" s="27"/>
      <c r="J22" s="44">
        <v>7000</v>
      </c>
      <c r="K22" s="45">
        <v>0.215712</v>
      </c>
      <c r="L22" s="46">
        <v>1509.984</v>
      </c>
      <c r="M22" s="47">
        <v>8050</v>
      </c>
      <c r="N22" s="48">
        <v>0.19474</v>
      </c>
      <c r="O22" s="49">
        <v>1567.657</v>
      </c>
      <c r="P22" s="50">
        <v>8199.4</v>
      </c>
      <c r="Q22" s="50">
        <v>975.32</v>
      </c>
      <c r="R22" s="60">
        <f t="shared" si="0"/>
        <v>1.17134285714286</v>
      </c>
      <c r="S22" s="60">
        <f t="shared" si="1"/>
        <v>1.01855900621118</v>
      </c>
      <c r="T22" s="61">
        <f t="shared" si="2"/>
        <v>160</v>
      </c>
      <c r="U22" s="50"/>
      <c r="V22" s="10">
        <f t="shared" si="3"/>
        <v>140</v>
      </c>
      <c r="W22" s="10">
        <v>8199.4</v>
      </c>
      <c r="X22" s="63">
        <f t="shared" si="4"/>
        <v>0</v>
      </c>
    </row>
    <row r="23" spans="1:24">
      <c r="A23" s="24">
        <v>21</v>
      </c>
      <c r="B23" s="24">
        <v>377</v>
      </c>
      <c r="C23" s="25" t="s">
        <v>419</v>
      </c>
      <c r="D23" s="25" t="s">
        <v>42</v>
      </c>
      <c r="E23" s="26" t="s">
        <v>49</v>
      </c>
      <c r="F23" s="27">
        <v>4</v>
      </c>
      <c r="G23" s="28">
        <v>840</v>
      </c>
      <c r="H23" s="27">
        <v>1800</v>
      </c>
      <c r="I23" s="27">
        <v>1</v>
      </c>
      <c r="J23" s="44">
        <v>13000</v>
      </c>
      <c r="K23" s="45">
        <v>0.243072</v>
      </c>
      <c r="L23" s="46">
        <v>3159.936</v>
      </c>
      <c r="M23" s="47">
        <v>14950</v>
      </c>
      <c r="N23" s="48">
        <v>0.21944</v>
      </c>
      <c r="O23" s="49">
        <v>3280.628</v>
      </c>
      <c r="P23" s="50">
        <v>15216</v>
      </c>
      <c r="Q23" s="50">
        <v>2643.38</v>
      </c>
      <c r="R23" s="60">
        <f t="shared" si="0"/>
        <v>1.17046153846154</v>
      </c>
      <c r="S23" s="60">
        <f t="shared" si="1"/>
        <v>1.01779264214047</v>
      </c>
      <c r="T23" s="61">
        <f t="shared" si="2"/>
        <v>320</v>
      </c>
      <c r="U23" s="50"/>
      <c r="V23" s="10">
        <f t="shared" si="3"/>
        <v>280</v>
      </c>
      <c r="W23" s="10">
        <v>15216</v>
      </c>
      <c r="X23" s="63">
        <f t="shared" si="4"/>
        <v>0</v>
      </c>
    </row>
    <row r="24" spans="1:24">
      <c r="A24" s="24">
        <v>22</v>
      </c>
      <c r="B24" s="24">
        <v>513</v>
      </c>
      <c r="C24" s="25" t="s">
        <v>452</v>
      </c>
      <c r="D24" s="25" t="s">
        <v>52</v>
      </c>
      <c r="E24" s="26" t="s">
        <v>58</v>
      </c>
      <c r="F24" s="27">
        <v>2</v>
      </c>
      <c r="G24" s="28">
        <v>420</v>
      </c>
      <c r="H24" s="27">
        <v>900</v>
      </c>
      <c r="I24" s="27">
        <v>3</v>
      </c>
      <c r="J24" s="44">
        <v>20000</v>
      </c>
      <c r="K24" s="45">
        <v>0.239112</v>
      </c>
      <c r="L24" s="46">
        <v>4782.24</v>
      </c>
      <c r="M24" s="47">
        <v>23000</v>
      </c>
      <c r="N24" s="48">
        <v>0.215865</v>
      </c>
      <c r="O24" s="49">
        <v>4964.895</v>
      </c>
      <c r="P24" s="50">
        <v>23372.85</v>
      </c>
      <c r="Q24" s="50">
        <v>5299.79</v>
      </c>
      <c r="R24" s="60">
        <f t="shared" si="0"/>
        <v>1.1686425</v>
      </c>
      <c r="S24" s="60">
        <f t="shared" si="1"/>
        <v>1.01621086956522</v>
      </c>
      <c r="T24" s="61">
        <f t="shared" si="2"/>
        <v>160</v>
      </c>
      <c r="U24" s="50"/>
      <c r="V24" s="10">
        <f t="shared" si="3"/>
        <v>140</v>
      </c>
      <c r="W24" s="10">
        <v>23372.85</v>
      </c>
      <c r="X24" s="63">
        <f t="shared" si="4"/>
        <v>0</v>
      </c>
    </row>
    <row r="25" spans="1:24">
      <c r="A25" s="24">
        <v>23</v>
      </c>
      <c r="B25" s="24">
        <v>104428</v>
      </c>
      <c r="C25" s="25" t="s">
        <v>535</v>
      </c>
      <c r="D25" s="25" t="s">
        <v>56</v>
      </c>
      <c r="E25" s="26" t="s">
        <v>43</v>
      </c>
      <c r="F25" s="27">
        <v>3</v>
      </c>
      <c r="G25" s="28">
        <v>630</v>
      </c>
      <c r="H25" s="27">
        <v>1350</v>
      </c>
      <c r="I25" s="27"/>
      <c r="J25" s="44">
        <v>13000</v>
      </c>
      <c r="K25" s="45">
        <v>0.237312</v>
      </c>
      <c r="L25" s="46">
        <v>3085.056</v>
      </c>
      <c r="M25" s="47">
        <v>14950</v>
      </c>
      <c r="N25" s="48">
        <v>0.21424</v>
      </c>
      <c r="O25" s="49">
        <v>3202.888</v>
      </c>
      <c r="P25" s="50">
        <v>15192.15</v>
      </c>
      <c r="Q25" s="50">
        <v>3400.72</v>
      </c>
      <c r="R25" s="60">
        <f t="shared" si="0"/>
        <v>1.16862692307692</v>
      </c>
      <c r="S25" s="60">
        <f t="shared" si="1"/>
        <v>1.01619732441472</v>
      </c>
      <c r="T25" s="61">
        <f t="shared" si="2"/>
        <v>240</v>
      </c>
      <c r="U25" s="50"/>
      <c r="V25" s="10">
        <f t="shared" si="3"/>
        <v>210</v>
      </c>
      <c r="W25" s="10">
        <v>15192.15</v>
      </c>
      <c r="X25" s="63">
        <f t="shared" si="4"/>
        <v>0</v>
      </c>
    </row>
    <row r="26" spans="1:24">
      <c r="A26" s="24">
        <v>24</v>
      </c>
      <c r="B26" s="24">
        <v>355</v>
      </c>
      <c r="C26" s="25" t="s">
        <v>244</v>
      </c>
      <c r="D26" s="25" t="s">
        <v>42</v>
      </c>
      <c r="E26" s="26" t="s">
        <v>46</v>
      </c>
      <c r="F26" s="27">
        <v>3</v>
      </c>
      <c r="G26" s="28">
        <v>630</v>
      </c>
      <c r="H26" s="27">
        <v>1350</v>
      </c>
      <c r="I26" s="27">
        <v>1</v>
      </c>
      <c r="J26" s="44">
        <v>13000</v>
      </c>
      <c r="K26" s="45">
        <v>0.236304</v>
      </c>
      <c r="L26" s="46">
        <v>3071.952</v>
      </c>
      <c r="M26" s="47">
        <v>14950</v>
      </c>
      <c r="N26" s="48">
        <v>0.21333</v>
      </c>
      <c r="O26" s="49">
        <v>3189.2835</v>
      </c>
      <c r="P26" s="50">
        <v>15184.92</v>
      </c>
      <c r="Q26" s="50">
        <v>2582.04</v>
      </c>
      <c r="R26" s="60">
        <f t="shared" si="0"/>
        <v>1.16807076923077</v>
      </c>
      <c r="S26" s="60">
        <f t="shared" si="1"/>
        <v>1.01571371237458</v>
      </c>
      <c r="T26" s="61">
        <f t="shared" si="2"/>
        <v>240</v>
      </c>
      <c r="U26" s="50"/>
      <c r="V26" s="10">
        <f t="shared" si="3"/>
        <v>210</v>
      </c>
      <c r="W26" s="10">
        <v>15184.92</v>
      </c>
      <c r="X26" s="63">
        <f t="shared" si="4"/>
        <v>0</v>
      </c>
    </row>
    <row r="27" spans="1:24">
      <c r="A27" s="24">
        <v>25</v>
      </c>
      <c r="B27" s="24">
        <v>591</v>
      </c>
      <c r="C27" s="25" t="s">
        <v>523</v>
      </c>
      <c r="D27" s="25" t="s">
        <v>85</v>
      </c>
      <c r="E27" s="26" t="s">
        <v>53</v>
      </c>
      <c r="F27" s="27">
        <v>2</v>
      </c>
      <c r="G27" s="28">
        <v>420</v>
      </c>
      <c r="H27" s="27">
        <v>900</v>
      </c>
      <c r="I27" s="27"/>
      <c r="J27" s="44">
        <v>4000</v>
      </c>
      <c r="K27" s="45">
        <v>0.20412</v>
      </c>
      <c r="L27" s="46">
        <v>816.48</v>
      </c>
      <c r="M27" s="47">
        <v>4600</v>
      </c>
      <c r="N27" s="48">
        <v>0.184275</v>
      </c>
      <c r="O27" s="49">
        <v>847.665</v>
      </c>
      <c r="P27" s="50">
        <v>4669.47</v>
      </c>
      <c r="Q27" s="50">
        <v>1078.49</v>
      </c>
      <c r="R27" s="60">
        <f t="shared" si="0"/>
        <v>1.1673675</v>
      </c>
      <c r="S27" s="60">
        <f t="shared" si="1"/>
        <v>1.01510217391304</v>
      </c>
      <c r="T27" s="61">
        <f t="shared" si="2"/>
        <v>160</v>
      </c>
      <c r="U27" s="50"/>
      <c r="V27" s="10">
        <f t="shared" si="3"/>
        <v>140</v>
      </c>
      <c r="W27" s="10">
        <v>4669.47</v>
      </c>
      <c r="X27" s="63">
        <f t="shared" si="4"/>
        <v>0</v>
      </c>
    </row>
    <row r="28" spans="1:24">
      <c r="A28" s="24">
        <v>26</v>
      </c>
      <c r="B28" s="24">
        <v>106485</v>
      </c>
      <c r="C28" s="25" t="s">
        <v>459</v>
      </c>
      <c r="D28" s="25" t="s">
        <v>45</v>
      </c>
      <c r="E28" s="26" t="s">
        <v>46</v>
      </c>
      <c r="F28" s="27">
        <v>2</v>
      </c>
      <c r="G28" s="28">
        <v>420</v>
      </c>
      <c r="H28" s="27">
        <v>900</v>
      </c>
      <c r="I28" s="27">
        <v>1</v>
      </c>
      <c r="J28" s="44">
        <v>8000</v>
      </c>
      <c r="K28" s="45">
        <v>0.178416</v>
      </c>
      <c r="L28" s="46">
        <v>1427.328</v>
      </c>
      <c r="M28" s="47">
        <v>9200</v>
      </c>
      <c r="N28" s="48">
        <v>0.16107</v>
      </c>
      <c r="O28" s="49">
        <v>1481.844</v>
      </c>
      <c r="P28" s="50">
        <v>9324.43</v>
      </c>
      <c r="Q28" s="50">
        <v>463.4</v>
      </c>
      <c r="R28" s="60">
        <f t="shared" si="0"/>
        <v>1.16555375</v>
      </c>
      <c r="S28" s="60">
        <f t="shared" si="1"/>
        <v>1.013525</v>
      </c>
      <c r="T28" s="61">
        <f t="shared" si="2"/>
        <v>160</v>
      </c>
      <c r="U28" s="50"/>
      <c r="V28" s="10">
        <f t="shared" si="3"/>
        <v>140</v>
      </c>
      <c r="W28" s="10">
        <v>9324.43</v>
      </c>
      <c r="X28" s="63">
        <f t="shared" si="4"/>
        <v>0</v>
      </c>
    </row>
    <row r="29" spans="1:24">
      <c r="A29" s="24">
        <v>27</v>
      </c>
      <c r="B29" s="24">
        <v>115971</v>
      </c>
      <c r="C29" s="25" t="s">
        <v>499</v>
      </c>
      <c r="D29" s="25" t="s">
        <v>45</v>
      </c>
      <c r="E29" s="26" t="s">
        <v>46</v>
      </c>
      <c r="F29" s="27">
        <v>2</v>
      </c>
      <c r="G29" s="28">
        <v>420</v>
      </c>
      <c r="H29" s="27">
        <v>900</v>
      </c>
      <c r="I29" s="27"/>
      <c r="J29" s="44">
        <v>9000</v>
      </c>
      <c r="K29" s="45">
        <v>0.22572</v>
      </c>
      <c r="L29" s="46">
        <v>2031.48</v>
      </c>
      <c r="M29" s="47">
        <v>10350</v>
      </c>
      <c r="N29" s="48">
        <v>0.203775</v>
      </c>
      <c r="O29" s="49">
        <v>2109.07125</v>
      </c>
      <c r="P29" s="50">
        <v>10464.71</v>
      </c>
      <c r="Q29" s="50">
        <v>1367.68</v>
      </c>
      <c r="R29" s="60">
        <f t="shared" si="0"/>
        <v>1.16274555555556</v>
      </c>
      <c r="S29" s="60">
        <f t="shared" si="1"/>
        <v>1.01108309178744</v>
      </c>
      <c r="T29" s="61">
        <f t="shared" si="2"/>
        <v>160</v>
      </c>
      <c r="U29" s="50"/>
      <c r="V29" s="10">
        <f t="shared" si="3"/>
        <v>140</v>
      </c>
      <c r="W29" s="10">
        <v>10464.71</v>
      </c>
      <c r="X29" s="63">
        <f t="shared" si="4"/>
        <v>0</v>
      </c>
    </row>
    <row r="30" spans="1:24">
      <c r="A30" s="24">
        <v>28</v>
      </c>
      <c r="B30" s="24">
        <v>108277</v>
      </c>
      <c r="C30" s="25" t="s">
        <v>517</v>
      </c>
      <c r="D30" s="25" t="s">
        <v>52</v>
      </c>
      <c r="E30" s="26" t="s">
        <v>43</v>
      </c>
      <c r="F30" s="28">
        <v>2</v>
      </c>
      <c r="G30" s="28">
        <v>420</v>
      </c>
      <c r="H30" s="27">
        <v>900</v>
      </c>
      <c r="I30" s="28">
        <v>1</v>
      </c>
      <c r="J30" s="44">
        <v>11000</v>
      </c>
      <c r="K30" s="45">
        <v>0.184392</v>
      </c>
      <c r="L30" s="46">
        <v>2028.312</v>
      </c>
      <c r="M30" s="47">
        <v>12650</v>
      </c>
      <c r="N30" s="48">
        <v>0.166465</v>
      </c>
      <c r="O30" s="49">
        <v>2105.78225</v>
      </c>
      <c r="P30" s="50">
        <v>12773.11</v>
      </c>
      <c r="Q30" s="50">
        <v>2389.33</v>
      </c>
      <c r="R30" s="60">
        <f t="shared" si="0"/>
        <v>1.16119181818182</v>
      </c>
      <c r="S30" s="60">
        <f t="shared" si="1"/>
        <v>1.00973201581028</v>
      </c>
      <c r="T30" s="61">
        <f t="shared" si="2"/>
        <v>160</v>
      </c>
      <c r="U30" s="50"/>
      <c r="V30" s="10">
        <f t="shared" si="3"/>
        <v>140</v>
      </c>
      <c r="W30" s="10">
        <v>12773.11</v>
      </c>
      <c r="X30" s="63">
        <f t="shared" si="4"/>
        <v>0</v>
      </c>
    </row>
    <row r="31" spans="1:24">
      <c r="A31" s="24">
        <v>29</v>
      </c>
      <c r="B31" s="24">
        <v>103198</v>
      </c>
      <c r="C31" s="25" t="s">
        <v>467</v>
      </c>
      <c r="D31" s="25" t="s">
        <v>52</v>
      </c>
      <c r="E31" s="26" t="s">
        <v>49</v>
      </c>
      <c r="F31" s="27">
        <v>2</v>
      </c>
      <c r="G31" s="28">
        <v>420</v>
      </c>
      <c r="H31" s="27">
        <v>900</v>
      </c>
      <c r="I31" s="27">
        <v>2</v>
      </c>
      <c r="J31" s="44">
        <v>14000</v>
      </c>
      <c r="K31" s="45">
        <v>0.211032</v>
      </c>
      <c r="L31" s="46">
        <v>2954.448</v>
      </c>
      <c r="M31" s="47">
        <v>16100</v>
      </c>
      <c r="N31" s="48">
        <v>0.190515</v>
      </c>
      <c r="O31" s="49">
        <v>3067.2915</v>
      </c>
      <c r="P31" s="50">
        <v>16253.85</v>
      </c>
      <c r="Q31" s="50">
        <v>2289.27</v>
      </c>
      <c r="R31" s="60">
        <f t="shared" si="0"/>
        <v>1.16098928571429</v>
      </c>
      <c r="S31" s="60">
        <f t="shared" si="1"/>
        <v>1.00955590062112</v>
      </c>
      <c r="T31" s="61">
        <f t="shared" si="2"/>
        <v>160</v>
      </c>
      <c r="U31" s="50"/>
      <c r="V31" s="10">
        <f t="shared" si="3"/>
        <v>140</v>
      </c>
      <c r="W31" s="10">
        <v>16253.85</v>
      </c>
      <c r="X31" s="63">
        <f t="shared" si="4"/>
        <v>0</v>
      </c>
    </row>
    <row r="32" spans="1:24">
      <c r="A32" s="24">
        <v>30</v>
      </c>
      <c r="B32" s="24">
        <v>585</v>
      </c>
      <c r="C32" s="25" t="s">
        <v>495</v>
      </c>
      <c r="D32" s="25" t="s">
        <v>45</v>
      </c>
      <c r="E32" s="26" t="s">
        <v>58</v>
      </c>
      <c r="F32" s="27">
        <v>3</v>
      </c>
      <c r="G32" s="28">
        <v>630</v>
      </c>
      <c r="H32" s="27">
        <v>1350</v>
      </c>
      <c r="I32" s="27">
        <v>2</v>
      </c>
      <c r="J32" s="44">
        <v>21000</v>
      </c>
      <c r="K32" s="45">
        <v>0.2466</v>
      </c>
      <c r="L32" s="46">
        <v>5178.6</v>
      </c>
      <c r="M32" s="47">
        <v>24150</v>
      </c>
      <c r="N32" s="48">
        <v>0.222625</v>
      </c>
      <c r="O32" s="49">
        <v>5376.39375</v>
      </c>
      <c r="P32" s="50">
        <v>24380.35</v>
      </c>
      <c r="Q32" s="50">
        <v>4467.18</v>
      </c>
      <c r="R32" s="60">
        <f t="shared" si="0"/>
        <v>1.16096904761905</v>
      </c>
      <c r="S32" s="60">
        <f t="shared" si="1"/>
        <v>1.00953830227743</v>
      </c>
      <c r="T32" s="61">
        <f t="shared" si="2"/>
        <v>240</v>
      </c>
      <c r="U32" s="50"/>
      <c r="V32" s="10">
        <f t="shared" si="3"/>
        <v>210</v>
      </c>
      <c r="W32" s="10">
        <v>24380.35</v>
      </c>
      <c r="X32" s="63">
        <f t="shared" si="4"/>
        <v>0</v>
      </c>
    </row>
    <row r="33" spans="1:24">
      <c r="A33" s="24">
        <v>31</v>
      </c>
      <c r="B33" s="24">
        <v>106399</v>
      </c>
      <c r="C33" s="25" t="s">
        <v>463</v>
      </c>
      <c r="D33" s="25" t="s">
        <v>52</v>
      </c>
      <c r="E33" s="26" t="s">
        <v>49</v>
      </c>
      <c r="F33" s="27">
        <v>2</v>
      </c>
      <c r="G33" s="28">
        <v>420</v>
      </c>
      <c r="H33" s="27">
        <v>900</v>
      </c>
      <c r="I33" s="27">
        <v>2</v>
      </c>
      <c r="J33" s="44">
        <v>13000</v>
      </c>
      <c r="K33" s="45">
        <v>0.234072</v>
      </c>
      <c r="L33" s="46">
        <v>3042.936</v>
      </c>
      <c r="M33" s="47">
        <v>14950</v>
      </c>
      <c r="N33" s="48">
        <v>0.211315</v>
      </c>
      <c r="O33" s="49">
        <v>3159.15925</v>
      </c>
      <c r="P33" s="50">
        <v>15085.34</v>
      </c>
      <c r="Q33" s="50">
        <v>4162.17</v>
      </c>
      <c r="R33" s="60">
        <f t="shared" si="0"/>
        <v>1.16041076923077</v>
      </c>
      <c r="S33" s="60">
        <f t="shared" si="1"/>
        <v>1.00905284280936</v>
      </c>
      <c r="T33" s="61">
        <f t="shared" si="2"/>
        <v>160</v>
      </c>
      <c r="U33" s="50"/>
      <c r="V33" s="10">
        <f t="shared" si="3"/>
        <v>140</v>
      </c>
      <c r="W33" s="10">
        <v>15085.34</v>
      </c>
      <c r="X33" s="63">
        <f t="shared" si="4"/>
        <v>0</v>
      </c>
    </row>
    <row r="34" spans="1:24">
      <c r="A34" s="24">
        <v>32</v>
      </c>
      <c r="B34" s="24">
        <v>357</v>
      </c>
      <c r="C34" s="25" t="s">
        <v>469</v>
      </c>
      <c r="D34" s="25" t="s">
        <v>52</v>
      </c>
      <c r="E34" s="26" t="s">
        <v>49</v>
      </c>
      <c r="F34" s="28">
        <v>2</v>
      </c>
      <c r="G34" s="28">
        <v>420</v>
      </c>
      <c r="H34" s="27">
        <v>900</v>
      </c>
      <c r="I34" s="28">
        <v>2</v>
      </c>
      <c r="J34" s="44">
        <v>15000</v>
      </c>
      <c r="K34" s="45">
        <v>0.20988</v>
      </c>
      <c r="L34" s="46">
        <v>3148.2</v>
      </c>
      <c r="M34" s="47">
        <v>17250</v>
      </c>
      <c r="N34" s="48">
        <v>0.189475</v>
      </c>
      <c r="O34" s="49">
        <v>3268.44375</v>
      </c>
      <c r="P34" s="50">
        <v>17386.74</v>
      </c>
      <c r="Q34" s="50">
        <v>877.01</v>
      </c>
      <c r="R34" s="60">
        <f t="shared" si="0"/>
        <v>1.159116</v>
      </c>
      <c r="S34" s="60">
        <f t="shared" si="1"/>
        <v>1.00792695652174</v>
      </c>
      <c r="T34" s="61">
        <f t="shared" si="2"/>
        <v>160</v>
      </c>
      <c r="U34" s="50"/>
      <c r="V34" s="10">
        <f t="shared" si="3"/>
        <v>140</v>
      </c>
      <c r="W34" s="10">
        <v>17386.74</v>
      </c>
      <c r="X34" s="63">
        <f t="shared" si="4"/>
        <v>0</v>
      </c>
    </row>
    <row r="35" spans="1:24">
      <c r="A35" s="24">
        <v>33</v>
      </c>
      <c r="B35" s="24">
        <v>723</v>
      </c>
      <c r="C35" s="25" t="s">
        <v>462</v>
      </c>
      <c r="D35" s="25" t="s">
        <v>42</v>
      </c>
      <c r="E35" s="26" t="s">
        <v>46</v>
      </c>
      <c r="F35" s="27">
        <v>2</v>
      </c>
      <c r="G35" s="28">
        <v>420</v>
      </c>
      <c r="H35" s="27">
        <v>900</v>
      </c>
      <c r="I35" s="27"/>
      <c r="J35" s="44">
        <v>10000</v>
      </c>
      <c r="K35" s="45">
        <v>0.212904</v>
      </c>
      <c r="L35" s="46">
        <v>2129.04</v>
      </c>
      <c r="M35" s="47">
        <v>11500</v>
      </c>
      <c r="N35" s="48">
        <v>0.192205</v>
      </c>
      <c r="O35" s="49">
        <v>2210.3575</v>
      </c>
      <c r="P35" s="50">
        <v>11580.2</v>
      </c>
      <c r="Q35" s="50">
        <v>1228.42</v>
      </c>
      <c r="R35" s="60">
        <f t="shared" si="0"/>
        <v>1.15802</v>
      </c>
      <c r="S35" s="60">
        <f t="shared" si="1"/>
        <v>1.00697391304348</v>
      </c>
      <c r="T35" s="61">
        <f t="shared" si="2"/>
        <v>160</v>
      </c>
      <c r="U35" s="50"/>
      <c r="V35" s="10">
        <f t="shared" si="3"/>
        <v>140</v>
      </c>
      <c r="W35" s="10">
        <v>11580.2</v>
      </c>
      <c r="X35" s="63">
        <f t="shared" si="4"/>
        <v>0</v>
      </c>
    </row>
    <row r="36" spans="1:24">
      <c r="A36" s="24">
        <v>34</v>
      </c>
      <c r="B36" s="24">
        <v>106569</v>
      </c>
      <c r="C36" s="25" t="s">
        <v>478</v>
      </c>
      <c r="D36" s="25" t="s">
        <v>52</v>
      </c>
      <c r="E36" s="26" t="s">
        <v>49</v>
      </c>
      <c r="F36" s="27">
        <v>2</v>
      </c>
      <c r="G36" s="28">
        <v>420</v>
      </c>
      <c r="H36" s="27">
        <v>900</v>
      </c>
      <c r="I36" s="27">
        <v>2</v>
      </c>
      <c r="J36" s="44">
        <v>13000</v>
      </c>
      <c r="K36" s="45">
        <v>0.234216</v>
      </c>
      <c r="L36" s="46">
        <v>3044.808</v>
      </c>
      <c r="M36" s="47">
        <v>14950</v>
      </c>
      <c r="N36" s="48">
        <v>0.211445</v>
      </c>
      <c r="O36" s="49">
        <v>3161.10275</v>
      </c>
      <c r="P36" s="50">
        <v>15048.45</v>
      </c>
      <c r="Q36" s="50">
        <v>3374.46</v>
      </c>
      <c r="R36" s="60">
        <f t="shared" si="0"/>
        <v>1.15757307692308</v>
      </c>
      <c r="S36" s="60">
        <f t="shared" si="1"/>
        <v>1.00658528428094</v>
      </c>
      <c r="T36" s="61">
        <f t="shared" si="2"/>
        <v>160</v>
      </c>
      <c r="U36" s="50"/>
      <c r="V36" s="10">
        <f t="shared" ref="V36:V67" si="5">F36*70</f>
        <v>140</v>
      </c>
      <c r="W36" s="10">
        <v>15048.45</v>
      </c>
      <c r="X36" s="63">
        <f t="shared" ref="X36:X67" si="6">W36-P36</f>
        <v>0</v>
      </c>
    </row>
    <row r="37" spans="1:24">
      <c r="A37" s="24">
        <v>35</v>
      </c>
      <c r="B37" s="24">
        <v>114286</v>
      </c>
      <c r="C37" s="25" t="s">
        <v>465</v>
      </c>
      <c r="D37" s="25" t="s">
        <v>52</v>
      </c>
      <c r="E37" s="26" t="s">
        <v>46</v>
      </c>
      <c r="F37" s="27">
        <v>2</v>
      </c>
      <c r="G37" s="28">
        <v>420</v>
      </c>
      <c r="H37" s="27">
        <v>900</v>
      </c>
      <c r="I37" s="27">
        <v>2</v>
      </c>
      <c r="J37" s="44">
        <v>11000</v>
      </c>
      <c r="K37" s="45">
        <v>0.196776</v>
      </c>
      <c r="L37" s="46">
        <v>2164.536</v>
      </c>
      <c r="M37" s="47">
        <v>12650</v>
      </c>
      <c r="N37" s="48">
        <v>0.177645</v>
      </c>
      <c r="O37" s="49">
        <v>2247.20925</v>
      </c>
      <c r="P37" s="50">
        <v>12723.98</v>
      </c>
      <c r="Q37" s="50">
        <v>2639.62</v>
      </c>
      <c r="R37" s="60">
        <f t="shared" si="0"/>
        <v>1.15672545454545</v>
      </c>
      <c r="S37" s="60">
        <f t="shared" si="1"/>
        <v>1.00584822134387</v>
      </c>
      <c r="T37" s="61">
        <f t="shared" si="2"/>
        <v>160</v>
      </c>
      <c r="U37" s="50"/>
      <c r="V37" s="10">
        <f t="shared" si="5"/>
        <v>140</v>
      </c>
      <c r="W37" s="10">
        <v>12723.98</v>
      </c>
      <c r="X37" s="63">
        <f t="shared" si="6"/>
        <v>0</v>
      </c>
    </row>
    <row r="38" spans="1:24">
      <c r="A38" s="24">
        <v>36</v>
      </c>
      <c r="B38" s="24">
        <v>365</v>
      </c>
      <c r="C38" s="25" t="s">
        <v>472</v>
      </c>
      <c r="D38" s="25" t="s">
        <v>52</v>
      </c>
      <c r="E38" s="26" t="s">
        <v>58</v>
      </c>
      <c r="F38" s="27">
        <v>2</v>
      </c>
      <c r="G38" s="28">
        <v>420</v>
      </c>
      <c r="H38" s="27">
        <v>900</v>
      </c>
      <c r="I38" s="27">
        <v>2</v>
      </c>
      <c r="J38" s="44">
        <v>25000</v>
      </c>
      <c r="K38" s="45">
        <v>0.207288</v>
      </c>
      <c r="L38" s="46">
        <v>5182.2</v>
      </c>
      <c r="M38" s="47">
        <v>28750</v>
      </c>
      <c r="N38" s="48">
        <v>0.187135</v>
      </c>
      <c r="O38" s="49">
        <v>5380.13125</v>
      </c>
      <c r="P38" s="50">
        <v>28900.73</v>
      </c>
      <c r="Q38" s="50">
        <v>4415.84</v>
      </c>
      <c r="R38" s="60">
        <f t="shared" si="0"/>
        <v>1.1560292</v>
      </c>
      <c r="S38" s="60">
        <f t="shared" si="1"/>
        <v>1.0052427826087</v>
      </c>
      <c r="T38" s="61">
        <f t="shared" si="2"/>
        <v>160</v>
      </c>
      <c r="U38" s="50"/>
      <c r="V38" s="10">
        <f t="shared" si="5"/>
        <v>140</v>
      </c>
      <c r="W38" s="10">
        <v>28900.73</v>
      </c>
      <c r="X38" s="63">
        <f t="shared" si="6"/>
        <v>0</v>
      </c>
    </row>
    <row r="39" spans="1:24">
      <c r="A39" s="24">
        <v>37</v>
      </c>
      <c r="B39" s="24">
        <v>578</v>
      </c>
      <c r="C39" s="25" t="s">
        <v>536</v>
      </c>
      <c r="D39" s="25" t="s">
        <v>45</v>
      </c>
      <c r="E39" s="26" t="s">
        <v>49</v>
      </c>
      <c r="F39" s="27">
        <v>3</v>
      </c>
      <c r="G39" s="28">
        <v>630</v>
      </c>
      <c r="H39" s="27">
        <v>1350</v>
      </c>
      <c r="I39" s="27">
        <v>2</v>
      </c>
      <c r="J39" s="44">
        <v>20000</v>
      </c>
      <c r="K39" s="45">
        <v>0.232848</v>
      </c>
      <c r="L39" s="46">
        <v>4656.96</v>
      </c>
      <c r="M39" s="47">
        <v>23000</v>
      </c>
      <c r="N39" s="48">
        <v>0.21021</v>
      </c>
      <c r="O39" s="49">
        <v>4834.83</v>
      </c>
      <c r="P39" s="50">
        <v>23099.53</v>
      </c>
      <c r="Q39" s="50">
        <v>5086.08</v>
      </c>
      <c r="R39" s="60">
        <f t="shared" si="0"/>
        <v>1.1549765</v>
      </c>
      <c r="S39" s="60">
        <f t="shared" si="1"/>
        <v>1.00432739130435</v>
      </c>
      <c r="T39" s="61">
        <f t="shared" si="2"/>
        <v>240</v>
      </c>
      <c r="U39" s="50"/>
      <c r="V39" s="10">
        <f t="shared" si="5"/>
        <v>210</v>
      </c>
      <c r="W39" s="10">
        <v>23099.53</v>
      </c>
      <c r="X39" s="63">
        <f t="shared" si="6"/>
        <v>0</v>
      </c>
    </row>
    <row r="40" spans="1:24">
      <c r="A40" s="24">
        <v>38</v>
      </c>
      <c r="B40" s="24">
        <v>598</v>
      </c>
      <c r="C40" s="25" t="s">
        <v>507</v>
      </c>
      <c r="D40" s="25" t="s">
        <v>45</v>
      </c>
      <c r="E40" s="26" t="s">
        <v>49</v>
      </c>
      <c r="F40" s="27">
        <v>3</v>
      </c>
      <c r="G40" s="28">
        <v>630</v>
      </c>
      <c r="H40" s="27">
        <v>1350</v>
      </c>
      <c r="I40" s="27"/>
      <c r="J40" s="44">
        <v>13000</v>
      </c>
      <c r="K40" s="45">
        <v>0.239472</v>
      </c>
      <c r="L40" s="46">
        <v>3113.136</v>
      </c>
      <c r="M40" s="47">
        <v>14950</v>
      </c>
      <c r="N40" s="48">
        <v>0.21619</v>
      </c>
      <c r="O40" s="49">
        <v>3232.0405</v>
      </c>
      <c r="P40" s="50">
        <v>15004.62</v>
      </c>
      <c r="Q40" s="50">
        <v>3862.11</v>
      </c>
      <c r="R40" s="60">
        <f t="shared" si="0"/>
        <v>1.15420153846154</v>
      </c>
      <c r="S40" s="60">
        <f t="shared" si="1"/>
        <v>1.00365351170569</v>
      </c>
      <c r="T40" s="61">
        <f t="shared" si="2"/>
        <v>240</v>
      </c>
      <c r="U40" s="50"/>
      <c r="V40" s="10">
        <f t="shared" si="5"/>
        <v>210</v>
      </c>
      <c r="W40" s="10">
        <v>15004.62</v>
      </c>
      <c r="X40" s="63">
        <f t="shared" si="6"/>
        <v>0</v>
      </c>
    </row>
    <row r="41" spans="1:24">
      <c r="A41" s="24">
        <v>39</v>
      </c>
      <c r="B41" s="24">
        <v>116773</v>
      </c>
      <c r="C41" s="25" t="s">
        <v>558</v>
      </c>
      <c r="D41" s="25" t="s">
        <v>52</v>
      </c>
      <c r="E41" s="26" t="s">
        <v>53</v>
      </c>
      <c r="F41" s="27">
        <v>1</v>
      </c>
      <c r="G41" s="28">
        <v>210</v>
      </c>
      <c r="H41" s="27">
        <v>450</v>
      </c>
      <c r="I41" s="27">
        <v>2</v>
      </c>
      <c r="J41" s="44">
        <v>8000</v>
      </c>
      <c r="K41" s="45">
        <v>0.211608</v>
      </c>
      <c r="L41" s="46">
        <v>1692.864</v>
      </c>
      <c r="M41" s="47">
        <v>9200</v>
      </c>
      <c r="N41" s="48">
        <v>0.191035</v>
      </c>
      <c r="O41" s="49">
        <v>1757.522</v>
      </c>
      <c r="P41" s="50">
        <v>9229.79</v>
      </c>
      <c r="Q41" s="50">
        <v>1180.2</v>
      </c>
      <c r="R41" s="60">
        <f t="shared" si="0"/>
        <v>1.15372375</v>
      </c>
      <c r="S41" s="60">
        <f t="shared" si="1"/>
        <v>1.00323804347826</v>
      </c>
      <c r="T41" s="61">
        <f t="shared" si="2"/>
        <v>80</v>
      </c>
      <c r="U41" s="50"/>
      <c r="V41" s="10">
        <f t="shared" si="5"/>
        <v>70</v>
      </c>
      <c r="W41" s="10">
        <v>9229.79</v>
      </c>
      <c r="X41" s="63">
        <f t="shared" si="6"/>
        <v>0</v>
      </c>
    </row>
    <row r="42" spans="1:24">
      <c r="A42" s="24">
        <v>40</v>
      </c>
      <c r="B42" s="24">
        <v>545</v>
      </c>
      <c r="C42" s="25" t="s">
        <v>552</v>
      </c>
      <c r="D42" s="25" t="s">
        <v>42</v>
      </c>
      <c r="E42" s="26" t="s">
        <v>53</v>
      </c>
      <c r="F42" s="27">
        <v>2</v>
      </c>
      <c r="G42" s="28">
        <v>420</v>
      </c>
      <c r="H42" s="27">
        <v>900</v>
      </c>
      <c r="I42" s="27"/>
      <c r="J42" s="44">
        <v>6000</v>
      </c>
      <c r="K42" s="45">
        <v>0.210816</v>
      </c>
      <c r="L42" s="46">
        <v>1264.896</v>
      </c>
      <c r="M42" s="47">
        <v>6900</v>
      </c>
      <c r="N42" s="48">
        <v>0.19032</v>
      </c>
      <c r="O42" s="49">
        <v>1313.208</v>
      </c>
      <c r="P42" s="50">
        <v>6922.26</v>
      </c>
      <c r="Q42" s="50">
        <v>1552.38</v>
      </c>
      <c r="R42" s="60">
        <f t="shared" si="0"/>
        <v>1.15371</v>
      </c>
      <c r="S42" s="60">
        <f t="shared" si="1"/>
        <v>1.00322608695652</v>
      </c>
      <c r="T42" s="61">
        <f t="shared" si="2"/>
        <v>160</v>
      </c>
      <c r="U42" s="50"/>
      <c r="V42" s="10">
        <f t="shared" si="5"/>
        <v>140</v>
      </c>
      <c r="W42" s="10">
        <v>6922.26</v>
      </c>
      <c r="X42" s="63">
        <f t="shared" si="6"/>
        <v>0</v>
      </c>
    </row>
    <row r="43" spans="1:24">
      <c r="A43" s="24">
        <v>41</v>
      </c>
      <c r="B43" s="24">
        <v>108656</v>
      </c>
      <c r="C43" s="25" t="s">
        <v>457</v>
      </c>
      <c r="D43" s="25" t="s">
        <v>48</v>
      </c>
      <c r="E43" s="26" t="s">
        <v>49</v>
      </c>
      <c r="F43" s="27">
        <v>2</v>
      </c>
      <c r="G43" s="28">
        <v>420</v>
      </c>
      <c r="H43" s="27">
        <v>900</v>
      </c>
      <c r="I43" s="27"/>
      <c r="J43" s="44">
        <v>16100</v>
      </c>
      <c r="K43" s="45">
        <v>0.165672</v>
      </c>
      <c r="L43" s="46">
        <v>2667.3192</v>
      </c>
      <c r="M43" s="47">
        <v>18515</v>
      </c>
      <c r="N43" s="48">
        <v>0.149565</v>
      </c>
      <c r="O43" s="49">
        <v>2769.195975</v>
      </c>
      <c r="P43" s="50">
        <v>18574.17</v>
      </c>
      <c r="Q43" s="50">
        <v>2121.92</v>
      </c>
      <c r="R43" s="60">
        <f t="shared" si="0"/>
        <v>1.1536751552795</v>
      </c>
      <c r="S43" s="60">
        <f t="shared" si="1"/>
        <v>1.00319578719957</v>
      </c>
      <c r="T43" s="61">
        <f t="shared" si="2"/>
        <v>160</v>
      </c>
      <c r="U43" s="50"/>
      <c r="V43" s="10">
        <f t="shared" si="5"/>
        <v>140</v>
      </c>
      <c r="W43" s="10">
        <v>18574.17</v>
      </c>
      <c r="X43" s="63">
        <f t="shared" si="6"/>
        <v>0</v>
      </c>
    </row>
    <row r="44" spans="1:24">
      <c r="A44" s="24">
        <v>42</v>
      </c>
      <c r="B44" s="24">
        <v>105910</v>
      </c>
      <c r="C44" s="25" t="s">
        <v>524</v>
      </c>
      <c r="D44" s="25" t="s">
        <v>45</v>
      </c>
      <c r="E44" s="26" t="s">
        <v>43</v>
      </c>
      <c r="F44" s="27">
        <v>3</v>
      </c>
      <c r="G44" s="28">
        <v>630</v>
      </c>
      <c r="H44" s="27">
        <v>1350</v>
      </c>
      <c r="I44" s="27">
        <v>1</v>
      </c>
      <c r="J44" s="44">
        <v>12000</v>
      </c>
      <c r="K44" s="45">
        <v>0.237312</v>
      </c>
      <c r="L44" s="46">
        <v>2847.744</v>
      </c>
      <c r="M44" s="47">
        <v>13800</v>
      </c>
      <c r="N44" s="48">
        <v>0.21424</v>
      </c>
      <c r="O44" s="49">
        <v>2956.512</v>
      </c>
      <c r="P44" s="50">
        <v>13809.62</v>
      </c>
      <c r="Q44" s="50">
        <v>2949.66</v>
      </c>
      <c r="R44" s="60">
        <f t="shared" si="0"/>
        <v>1.15080166666667</v>
      </c>
      <c r="S44" s="60">
        <f t="shared" si="1"/>
        <v>1.00069710144928</v>
      </c>
      <c r="T44" s="61">
        <f t="shared" si="2"/>
        <v>240</v>
      </c>
      <c r="U44" s="50"/>
      <c r="V44" s="10">
        <f t="shared" si="5"/>
        <v>210</v>
      </c>
      <c r="W44" s="10">
        <v>13809.62</v>
      </c>
      <c r="X44" s="63">
        <f t="shared" si="6"/>
        <v>0</v>
      </c>
    </row>
    <row r="45" spans="1:24">
      <c r="A45" s="24">
        <v>43</v>
      </c>
      <c r="B45" s="24">
        <v>515</v>
      </c>
      <c r="C45" s="25" t="s">
        <v>521</v>
      </c>
      <c r="D45" s="25" t="s">
        <v>42</v>
      </c>
      <c r="E45" s="26" t="s">
        <v>43</v>
      </c>
      <c r="F45" s="27">
        <v>3</v>
      </c>
      <c r="G45" s="28">
        <v>630</v>
      </c>
      <c r="H45" s="27">
        <v>1350</v>
      </c>
      <c r="I45" s="27">
        <v>1</v>
      </c>
      <c r="J45" s="44">
        <v>14000</v>
      </c>
      <c r="K45" s="45">
        <v>0.231264</v>
      </c>
      <c r="L45" s="46">
        <v>3237.696</v>
      </c>
      <c r="M45" s="47">
        <v>16100</v>
      </c>
      <c r="N45" s="48">
        <v>0.20878</v>
      </c>
      <c r="O45" s="49">
        <v>3361.358</v>
      </c>
      <c r="P45" s="50">
        <v>16101.79</v>
      </c>
      <c r="Q45" s="50">
        <v>2672.12</v>
      </c>
      <c r="R45" s="60">
        <f t="shared" si="0"/>
        <v>1.15012785714286</v>
      </c>
      <c r="S45" s="60">
        <f t="shared" si="1"/>
        <v>1.00011118012422</v>
      </c>
      <c r="T45" s="61">
        <f t="shared" si="2"/>
        <v>240</v>
      </c>
      <c r="U45" s="50"/>
      <c r="V45" s="10">
        <f t="shared" si="5"/>
        <v>210</v>
      </c>
      <c r="W45" s="10">
        <v>16101.79</v>
      </c>
      <c r="X45" s="63">
        <f t="shared" si="6"/>
        <v>0</v>
      </c>
    </row>
    <row r="46" spans="1:24">
      <c r="A46" s="24">
        <v>44</v>
      </c>
      <c r="B46" s="24">
        <v>343</v>
      </c>
      <c r="C46" s="25" t="s">
        <v>477</v>
      </c>
      <c r="D46" s="25" t="s">
        <v>52</v>
      </c>
      <c r="E46" s="26" t="s">
        <v>61</v>
      </c>
      <c r="F46" s="27">
        <v>4</v>
      </c>
      <c r="G46" s="28">
        <v>840</v>
      </c>
      <c r="H46" s="27">
        <v>1800</v>
      </c>
      <c r="I46" s="27">
        <v>3</v>
      </c>
      <c r="J46" s="44">
        <v>40000</v>
      </c>
      <c r="K46" s="45">
        <v>0.221688</v>
      </c>
      <c r="L46" s="46">
        <v>8867.52</v>
      </c>
      <c r="M46" s="47">
        <v>44000</v>
      </c>
      <c r="N46" s="48">
        <v>0.200135</v>
      </c>
      <c r="O46" s="49">
        <v>8805.94</v>
      </c>
      <c r="P46" s="50">
        <v>44460.52</v>
      </c>
      <c r="Q46" s="50">
        <v>4898.42</v>
      </c>
      <c r="R46" s="60">
        <f t="shared" si="0"/>
        <v>1.111513</v>
      </c>
      <c r="S46" s="60">
        <f t="shared" si="1"/>
        <v>1.01046636363636</v>
      </c>
      <c r="T46" s="61">
        <f t="shared" si="2"/>
        <v>320</v>
      </c>
      <c r="U46" s="50"/>
      <c r="V46" s="10">
        <f t="shared" si="5"/>
        <v>280</v>
      </c>
      <c r="W46" s="10">
        <v>44460.52</v>
      </c>
      <c r="X46" s="63">
        <f t="shared" si="6"/>
        <v>0</v>
      </c>
    </row>
    <row r="47" spans="1:24">
      <c r="A47" s="24">
        <v>45</v>
      </c>
      <c r="B47" s="24">
        <v>517</v>
      </c>
      <c r="C47" s="25" t="s">
        <v>485</v>
      </c>
      <c r="D47" s="25" t="s">
        <v>45</v>
      </c>
      <c r="E47" s="26" t="s">
        <v>82</v>
      </c>
      <c r="F47" s="27">
        <v>4</v>
      </c>
      <c r="G47" s="28">
        <v>840</v>
      </c>
      <c r="H47" s="27">
        <v>1800</v>
      </c>
      <c r="I47" s="27">
        <v>3</v>
      </c>
      <c r="J47" s="44">
        <v>55000</v>
      </c>
      <c r="K47" s="45">
        <v>0.158688</v>
      </c>
      <c r="L47" s="46">
        <v>8727.84</v>
      </c>
      <c r="M47" s="47">
        <v>60500</v>
      </c>
      <c r="N47" s="48">
        <v>0.14326</v>
      </c>
      <c r="O47" s="49">
        <v>8667.23</v>
      </c>
      <c r="P47" s="50">
        <v>60782.86</v>
      </c>
      <c r="Q47" s="50">
        <v>8497.61</v>
      </c>
      <c r="R47" s="60">
        <f t="shared" si="0"/>
        <v>1.10514290909091</v>
      </c>
      <c r="S47" s="60">
        <f t="shared" si="1"/>
        <v>1.00467537190083</v>
      </c>
      <c r="T47" s="61">
        <f t="shared" si="2"/>
        <v>320</v>
      </c>
      <c r="U47" s="50"/>
      <c r="V47" s="10">
        <f t="shared" si="5"/>
        <v>280</v>
      </c>
      <c r="W47" s="10">
        <v>60782.86</v>
      </c>
      <c r="X47" s="63">
        <f t="shared" si="6"/>
        <v>0</v>
      </c>
    </row>
    <row r="48" spans="1:24">
      <c r="A48" s="24">
        <v>46</v>
      </c>
      <c r="B48" s="24">
        <v>341</v>
      </c>
      <c r="C48" s="25" t="s">
        <v>365</v>
      </c>
      <c r="D48" s="25" t="s">
        <v>85</v>
      </c>
      <c r="E48" s="26" t="s">
        <v>61</v>
      </c>
      <c r="F48" s="27">
        <v>7</v>
      </c>
      <c r="G48" s="28">
        <v>1470</v>
      </c>
      <c r="H48" s="27">
        <v>3150</v>
      </c>
      <c r="I48" s="27"/>
      <c r="J48" s="44">
        <v>32000</v>
      </c>
      <c r="K48" s="45">
        <v>0.22572</v>
      </c>
      <c r="L48" s="46">
        <v>7223.04</v>
      </c>
      <c r="M48" s="47">
        <v>35200</v>
      </c>
      <c r="N48" s="48">
        <v>0.203775</v>
      </c>
      <c r="O48" s="49">
        <v>7172.88</v>
      </c>
      <c r="P48" s="50">
        <v>35214.67</v>
      </c>
      <c r="Q48" s="50">
        <v>4608.3</v>
      </c>
      <c r="R48" s="60">
        <f t="shared" si="0"/>
        <v>1.1004584375</v>
      </c>
      <c r="S48" s="60">
        <f t="shared" si="1"/>
        <v>1.00041676136364</v>
      </c>
      <c r="T48" s="61">
        <f t="shared" si="2"/>
        <v>560</v>
      </c>
      <c r="U48" s="50"/>
      <c r="V48" s="10">
        <f t="shared" si="5"/>
        <v>490</v>
      </c>
      <c r="W48" s="10">
        <v>35214.67</v>
      </c>
      <c r="X48" s="63">
        <f t="shared" si="6"/>
        <v>0</v>
      </c>
    </row>
    <row r="49" spans="1:24">
      <c r="A49" s="24">
        <v>47</v>
      </c>
      <c r="B49" s="24">
        <v>549</v>
      </c>
      <c r="C49" s="25" t="s">
        <v>565</v>
      </c>
      <c r="D49" s="25" t="s">
        <v>85</v>
      </c>
      <c r="E49" s="26" t="s">
        <v>46</v>
      </c>
      <c r="F49" s="27">
        <v>2</v>
      </c>
      <c r="G49" s="28">
        <v>420</v>
      </c>
      <c r="H49" s="27">
        <v>900</v>
      </c>
      <c r="I49" s="27"/>
      <c r="J49" s="44">
        <v>10000</v>
      </c>
      <c r="K49" s="45">
        <v>0.211392</v>
      </c>
      <c r="L49" s="46">
        <v>2113.92</v>
      </c>
      <c r="M49" s="47">
        <v>11500</v>
      </c>
      <c r="N49" s="48">
        <v>0.19084</v>
      </c>
      <c r="O49" s="49">
        <v>2194.66</v>
      </c>
      <c r="P49" s="50">
        <v>11286.19</v>
      </c>
      <c r="Q49" s="50">
        <v>2358.87</v>
      </c>
      <c r="R49" s="60">
        <f t="shared" si="0"/>
        <v>1.128619</v>
      </c>
      <c r="S49" s="66">
        <f t="shared" si="1"/>
        <v>0.981407826086957</v>
      </c>
      <c r="T49" s="93"/>
      <c r="U49" s="50"/>
      <c r="V49" s="10">
        <f t="shared" si="5"/>
        <v>140</v>
      </c>
      <c r="W49" s="10">
        <v>11286.19</v>
      </c>
      <c r="X49" s="63">
        <f t="shared" si="6"/>
        <v>0</v>
      </c>
    </row>
    <row r="50" spans="1:24">
      <c r="A50" s="24">
        <v>48</v>
      </c>
      <c r="B50" s="24">
        <v>107658</v>
      </c>
      <c r="C50" s="25" t="s">
        <v>527</v>
      </c>
      <c r="D50" s="25" t="s">
        <v>56</v>
      </c>
      <c r="E50" s="26" t="s">
        <v>49</v>
      </c>
      <c r="F50" s="27">
        <v>2</v>
      </c>
      <c r="G50" s="28">
        <v>420</v>
      </c>
      <c r="H50" s="27">
        <v>900</v>
      </c>
      <c r="I50" s="27">
        <v>1</v>
      </c>
      <c r="J50" s="44">
        <v>16000</v>
      </c>
      <c r="K50" s="45">
        <v>0.195984</v>
      </c>
      <c r="L50" s="46">
        <v>3135.744</v>
      </c>
      <c r="M50" s="47">
        <v>18400</v>
      </c>
      <c r="N50" s="48">
        <v>0.17693</v>
      </c>
      <c r="O50" s="49">
        <v>3255.512</v>
      </c>
      <c r="P50" s="50">
        <v>17421.87</v>
      </c>
      <c r="Q50" s="50">
        <v>6149.86</v>
      </c>
      <c r="R50" s="60">
        <f t="shared" si="0"/>
        <v>1.088866875</v>
      </c>
      <c r="S50" s="66">
        <f t="shared" si="1"/>
        <v>0.946840760869565</v>
      </c>
      <c r="T50" s="93"/>
      <c r="U50" s="50"/>
      <c r="V50" s="10">
        <f t="shared" si="5"/>
        <v>140</v>
      </c>
      <c r="W50" s="10">
        <v>17421.87</v>
      </c>
      <c r="X50" s="63">
        <f t="shared" si="6"/>
        <v>0</v>
      </c>
    </row>
    <row r="51" spans="1:24">
      <c r="A51" s="24">
        <v>49</v>
      </c>
      <c r="B51" s="24">
        <v>102934</v>
      </c>
      <c r="C51" s="25" t="s">
        <v>470</v>
      </c>
      <c r="D51" s="25" t="s">
        <v>52</v>
      </c>
      <c r="E51" s="26" t="s">
        <v>49</v>
      </c>
      <c r="F51" s="28">
        <v>2</v>
      </c>
      <c r="G51" s="28">
        <v>420</v>
      </c>
      <c r="H51" s="27">
        <v>900</v>
      </c>
      <c r="I51" s="28">
        <v>2</v>
      </c>
      <c r="J51" s="44">
        <v>18000</v>
      </c>
      <c r="K51" s="45">
        <v>0.225936</v>
      </c>
      <c r="L51" s="46">
        <v>4066.848</v>
      </c>
      <c r="M51" s="47">
        <v>20700</v>
      </c>
      <c r="N51" s="48">
        <v>0.20397</v>
      </c>
      <c r="O51" s="49">
        <v>4222.179</v>
      </c>
      <c r="P51" s="50">
        <v>19584.52</v>
      </c>
      <c r="Q51" s="50">
        <v>-344.54</v>
      </c>
      <c r="R51" s="60">
        <f t="shared" si="0"/>
        <v>1.08802888888889</v>
      </c>
      <c r="S51" s="66">
        <f t="shared" si="1"/>
        <v>0.946112077294686</v>
      </c>
      <c r="T51" s="93"/>
      <c r="U51" s="50"/>
      <c r="V51" s="10">
        <f t="shared" si="5"/>
        <v>140</v>
      </c>
      <c r="W51" s="10">
        <v>19584.52</v>
      </c>
      <c r="X51" s="63">
        <f t="shared" si="6"/>
        <v>0</v>
      </c>
    </row>
    <row r="52" spans="1:24">
      <c r="A52" s="24">
        <v>50</v>
      </c>
      <c r="B52" s="24">
        <v>116919</v>
      </c>
      <c r="C52" s="25" t="s">
        <v>491</v>
      </c>
      <c r="D52" s="25" t="s">
        <v>45</v>
      </c>
      <c r="E52" s="26" t="s">
        <v>46</v>
      </c>
      <c r="F52" s="27">
        <v>1</v>
      </c>
      <c r="G52" s="28">
        <v>210</v>
      </c>
      <c r="H52" s="27">
        <v>450</v>
      </c>
      <c r="I52" s="27"/>
      <c r="J52" s="44">
        <v>9000</v>
      </c>
      <c r="K52" s="45">
        <v>0.256248</v>
      </c>
      <c r="L52" s="46">
        <v>2306.232</v>
      </c>
      <c r="M52" s="47">
        <v>10350</v>
      </c>
      <c r="N52" s="48">
        <v>0.231335</v>
      </c>
      <c r="O52" s="49">
        <v>2394.31725</v>
      </c>
      <c r="P52" s="50">
        <v>9671.46</v>
      </c>
      <c r="Q52" s="50">
        <v>982.32</v>
      </c>
      <c r="R52" s="60">
        <f t="shared" si="0"/>
        <v>1.07460666666667</v>
      </c>
      <c r="S52" s="66">
        <f t="shared" si="1"/>
        <v>0.934440579710145</v>
      </c>
      <c r="T52" s="93"/>
      <c r="U52" s="50"/>
      <c r="V52" s="10">
        <f t="shared" si="5"/>
        <v>70</v>
      </c>
      <c r="W52" s="10">
        <v>9671.46</v>
      </c>
      <c r="X52" s="63">
        <f t="shared" si="6"/>
        <v>0</v>
      </c>
    </row>
    <row r="53" spans="1:24">
      <c r="A53" s="24">
        <v>51</v>
      </c>
      <c r="B53" s="24">
        <v>113025</v>
      </c>
      <c r="C53" s="25" t="s">
        <v>489</v>
      </c>
      <c r="D53" s="25" t="s">
        <v>52</v>
      </c>
      <c r="E53" s="26" t="s">
        <v>46</v>
      </c>
      <c r="F53" s="27">
        <v>2</v>
      </c>
      <c r="G53" s="28">
        <v>420</v>
      </c>
      <c r="H53" s="27">
        <v>900</v>
      </c>
      <c r="I53" s="27"/>
      <c r="J53" s="44">
        <v>8000</v>
      </c>
      <c r="K53" s="45">
        <v>0.195048</v>
      </c>
      <c r="L53" s="46">
        <v>1560.384</v>
      </c>
      <c r="M53" s="47">
        <v>9200</v>
      </c>
      <c r="N53" s="48">
        <v>0.176085</v>
      </c>
      <c r="O53" s="49">
        <v>1619.982</v>
      </c>
      <c r="P53" s="50">
        <v>8467.09</v>
      </c>
      <c r="Q53" s="50">
        <v>1667.2</v>
      </c>
      <c r="R53" s="60">
        <f t="shared" si="0"/>
        <v>1.05838625</v>
      </c>
      <c r="S53" s="66">
        <f t="shared" si="1"/>
        <v>0.920335869565217</v>
      </c>
      <c r="T53" s="93"/>
      <c r="U53" s="50"/>
      <c r="V53" s="10">
        <f t="shared" si="5"/>
        <v>140</v>
      </c>
      <c r="W53" s="10">
        <v>8467.09</v>
      </c>
      <c r="X53" s="63">
        <f t="shared" si="6"/>
        <v>0</v>
      </c>
    </row>
    <row r="54" spans="1:24">
      <c r="A54" s="24">
        <v>52</v>
      </c>
      <c r="B54" s="24">
        <v>716</v>
      </c>
      <c r="C54" s="25" t="s">
        <v>542</v>
      </c>
      <c r="D54" s="25" t="s">
        <v>85</v>
      </c>
      <c r="E54" s="26" t="s">
        <v>46</v>
      </c>
      <c r="F54" s="27">
        <v>2</v>
      </c>
      <c r="G54" s="28">
        <v>420</v>
      </c>
      <c r="H54" s="27">
        <v>900</v>
      </c>
      <c r="I54" s="27"/>
      <c r="J54" s="44">
        <v>12000</v>
      </c>
      <c r="K54" s="45">
        <v>0.242208</v>
      </c>
      <c r="L54" s="46">
        <v>2906.496</v>
      </c>
      <c r="M54" s="47">
        <v>13800</v>
      </c>
      <c r="N54" s="48">
        <v>0.21866</v>
      </c>
      <c r="O54" s="49">
        <v>3017.508</v>
      </c>
      <c r="P54" s="50">
        <v>12663.62</v>
      </c>
      <c r="Q54" s="50">
        <v>2665.52</v>
      </c>
      <c r="R54" s="60">
        <f t="shared" si="0"/>
        <v>1.05530166666667</v>
      </c>
      <c r="S54" s="66">
        <f t="shared" si="1"/>
        <v>0.917653623188406</v>
      </c>
      <c r="T54" s="93"/>
      <c r="U54" s="50"/>
      <c r="V54" s="10">
        <f t="shared" si="5"/>
        <v>140</v>
      </c>
      <c r="W54" s="10">
        <v>12663.62</v>
      </c>
      <c r="X54" s="63">
        <f t="shared" si="6"/>
        <v>0</v>
      </c>
    </row>
    <row r="55" spans="1:24">
      <c r="A55" s="24">
        <v>53</v>
      </c>
      <c r="B55" s="24">
        <v>119622</v>
      </c>
      <c r="C55" s="25" t="s">
        <v>488</v>
      </c>
      <c r="D55" s="25" t="s">
        <v>52</v>
      </c>
      <c r="E55" s="26" t="s">
        <v>53</v>
      </c>
      <c r="F55" s="28">
        <v>1</v>
      </c>
      <c r="G55" s="28">
        <v>210</v>
      </c>
      <c r="H55" s="27">
        <v>450</v>
      </c>
      <c r="I55" s="28">
        <v>2</v>
      </c>
      <c r="J55" s="44">
        <v>3500</v>
      </c>
      <c r="K55" s="45">
        <v>0.1872</v>
      </c>
      <c r="L55" s="46">
        <v>655.2</v>
      </c>
      <c r="M55" s="47">
        <v>4025</v>
      </c>
      <c r="N55" s="48">
        <v>0.169</v>
      </c>
      <c r="O55" s="49">
        <v>680.225</v>
      </c>
      <c r="P55" s="50">
        <v>3670.4</v>
      </c>
      <c r="Q55" s="50">
        <v>728.62</v>
      </c>
      <c r="R55" s="60">
        <f t="shared" si="0"/>
        <v>1.04868571428571</v>
      </c>
      <c r="S55" s="66">
        <f t="shared" si="1"/>
        <v>0.911900621118012</v>
      </c>
      <c r="T55" s="93"/>
      <c r="U55" s="50"/>
      <c r="V55" s="10">
        <f t="shared" si="5"/>
        <v>70</v>
      </c>
      <c r="W55" s="10">
        <v>3670.4</v>
      </c>
      <c r="X55" s="63">
        <f t="shared" si="6"/>
        <v>0</v>
      </c>
    </row>
    <row r="56" spans="1:24">
      <c r="A56" s="24">
        <v>54</v>
      </c>
      <c r="B56" s="24">
        <v>737</v>
      </c>
      <c r="C56" s="25" t="s">
        <v>482</v>
      </c>
      <c r="D56" s="25" t="s">
        <v>42</v>
      </c>
      <c r="E56" s="26" t="s">
        <v>49</v>
      </c>
      <c r="F56" s="27">
        <v>2</v>
      </c>
      <c r="G56" s="28">
        <v>420</v>
      </c>
      <c r="H56" s="27">
        <v>900</v>
      </c>
      <c r="I56" s="27">
        <v>3</v>
      </c>
      <c r="J56" s="44">
        <v>18000</v>
      </c>
      <c r="K56" s="45">
        <v>0.182</v>
      </c>
      <c r="L56" s="46">
        <v>3276</v>
      </c>
      <c r="M56" s="47">
        <v>20700</v>
      </c>
      <c r="N56" s="48">
        <v>0.164</v>
      </c>
      <c r="O56" s="49">
        <v>3394.8</v>
      </c>
      <c r="P56" s="50">
        <v>18866.92</v>
      </c>
      <c r="Q56" s="50">
        <v>4074.5</v>
      </c>
      <c r="R56" s="60">
        <f t="shared" si="0"/>
        <v>1.04816222222222</v>
      </c>
      <c r="S56" s="66">
        <f t="shared" si="1"/>
        <v>0.911445410628019</v>
      </c>
      <c r="T56" s="93"/>
      <c r="U56" s="50"/>
      <c r="V56" s="10">
        <f t="shared" si="5"/>
        <v>140</v>
      </c>
      <c r="W56" s="10">
        <v>18866.92</v>
      </c>
      <c r="X56" s="63">
        <f t="shared" si="6"/>
        <v>0</v>
      </c>
    </row>
    <row r="57" spans="1:24">
      <c r="A57" s="24">
        <v>55</v>
      </c>
      <c r="B57" s="24">
        <v>744</v>
      </c>
      <c r="C57" s="25" t="s">
        <v>514</v>
      </c>
      <c r="D57" s="25" t="s">
        <v>45</v>
      </c>
      <c r="E57" s="26" t="s">
        <v>43</v>
      </c>
      <c r="F57" s="27">
        <v>3</v>
      </c>
      <c r="G57" s="28">
        <v>630</v>
      </c>
      <c r="H57" s="27">
        <v>1350</v>
      </c>
      <c r="I57" s="27">
        <v>4</v>
      </c>
      <c r="J57" s="44">
        <v>15000</v>
      </c>
      <c r="K57" s="45">
        <v>0.188208</v>
      </c>
      <c r="L57" s="46">
        <v>2823.12</v>
      </c>
      <c r="M57" s="47">
        <v>17250</v>
      </c>
      <c r="N57" s="48">
        <v>0.16991</v>
      </c>
      <c r="O57" s="49">
        <v>2930.9475</v>
      </c>
      <c r="P57" s="50">
        <v>15715.09</v>
      </c>
      <c r="Q57" s="50">
        <v>4111.42</v>
      </c>
      <c r="R57" s="60">
        <f t="shared" si="0"/>
        <v>1.04767266666667</v>
      </c>
      <c r="S57" s="66">
        <f t="shared" si="1"/>
        <v>0.911019710144928</v>
      </c>
      <c r="T57" s="93"/>
      <c r="U57" s="50"/>
      <c r="V57" s="10">
        <f t="shared" si="5"/>
        <v>210</v>
      </c>
      <c r="W57" s="10">
        <v>15715.09</v>
      </c>
      <c r="X57" s="63">
        <f t="shared" si="6"/>
        <v>0</v>
      </c>
    </row>
    <row r="58" spans="1:24">
      <c r="A58" s="24">
        <v>56</v>
      </c>
      <c r="B58" s="24">
        <v>730</v>
      </c>
      <c r="C58" s="25" t="s">
        <v>522</v>
      </c>
      <c r="D58" s="25" t="s">
        <v>56</v>
      </c>
      <c r="E58" s="26" t="s">
        <v>58</v>
      </c>
      <c r="F58" s="27">
        <v>3</v>
      </c>
      <c r="G58" s="28">
        <v>630</v>
      </c>
      <c r="H58" s="27">
        <v>1350</v>
      </c>
      <c r="I58" s="27">
        <v>2</v>
      </c>
      <c r="J58" s="44">
        <v>23000</v>
      </c>
      <c r="K58" s="45">
        <v>0.18</v>
      </c>
      <c r="L58" s="46">
        <v>4140</v>
      </c>
      <c r="M58" s="47">
        <v>26450</v>
      </c>
      <c r="N58" s="48">
        <v>0.1625</v>
      </c>
      <c r="O58" s="49">
        <v>4298.125</v>
      </c>
      <c r="P58" s="50">
        <v>23612.39</v>
      </c>
      <c r="Q58" s="50">
        <v>2859.4</v>
      </c>
      <c r="R58" s="60">
        <f t="shared" si="0"/>
        <v>1.02662565217391</v>
      </c>
      <c r="S58" s="66">
        <f t="shared" si="1"/>
        <v>0.892717958412098</v>
      </c>
      <c r="T58" s="93"/>
      <c r="U58" s="50"/>
      <c r="V58" s="10">
        <f t="shared" si="5"/>
        <v>210</v>
      </c>
      <c r="W58" s="10">
        <v>23612.39</v>
      </c>
      <c r="X58" s="63">
        <f t="shared" si="6"/>
        <v>0</v>
      </c>
    </row>
    <row r="59" spans="1:24">
      <c r="A59" s="24">
        <v>57</v>
      </c>
      <c r="B59" s="24">
        <v>571</v>
      </c>
      <c r="C59" s="25" t="s">
        <v>518</v>
      </c>
      <c r="D59" s="25" t="s">
        <v>42</v>
      </c>
      <c r="E59" s="26" t="s">
        <v>61</v>
      </c>
      <c r="F59" s="27">
        <v>4</v>
      </c>
      <c r="G59" s="28">
        <v>840</v>
      </c>
      <c r="H59" s="27">
        <v>1800</v>
      </c>
      <c r="I59" s="27">
        <v>1</v>
      </c>
      <c r="J59" s="44">
        <v>28080</v>
      </c>
      <c r="K59" s="45">
        <v>0.190224</v>
      </c>
      <c r="L59" s="46">
        <v>5341.48992</v>
      </c>
      <c r="M59" s="47">
        <v>32292</v>
      </c>
      <c r="N59" s="48">
        <v>0.17173</v>
      </c>
      <c r="O59" s="49">
        <v>5545.50516</v>
      </c>
      <c r="P59" s="50">
        <v>28807.99</v>
      </c>
      <c r="Q59" s="50">
        <v>5808.65</v>
      </c>
      <c r="R59" s="60">
        <f t="shared" si="0"/>
        <v>1.02592556980057</v>
      </c>
      <c r="S59" s="66">
        <f t="shared" si="1"/>
        <v>0.89210919113093</v>
      </c>
      <c r="T59" s="93"/>
      <c r="U59" s="50"/>
      <c r="V59" s="10">
        <f t="shared" si="5"/>
        <v>280</v>
      </c>
      <c r="W59" s="10">
        <v>28807.99</v>
      </c>
      <c r="X59" s="63">
        <f t="shared" si="6"/>
        <v>0</v>
      </c>
    </row>
    <row r="60" spans="1:24">
      <c r="A60" s="24">
        <v>58</v>
      </c>
      <c r="B60" s="24">
        <v>710</v>
      </c>
      <c r="C60" s="25" t="s">
        <v>510</v>
      </c>
      <c r="D60" s="25" t="s">
        <v>56</v>
      </c>
      <c r="E60" s="26" t="s">
        <v>46</v>
      </c>
      <c r="F60" s="27">
        <v>2</v>
      </c>
      <c r="G60" s="28">
        <v>420</v>
      </c>
      <c r="H60" s="27">
        <v>900</v>
      </c>
      <c r="I60" s="27"/>
      <c r="J60" s="44">
        <v>10000</v>
      </c>
      <c r="K60" s="45">
        <v>0.255384</v>
      </c>
      <c r="L60" s="46">
        <v>2553.84</v>
      </c>
      <c r="M60" s="47">
        <v>11500</v>
      </c>
      <c r="N60" s="48">
        <v>0.230555</v>
      </c>
      <c r="O60" s="49">
        <v>2651.3825</v>
      </c>
      <c r="P60" s="50">
        <v>10246.12</v>
      </c>
      <c r="Q60" s="50">
        <v>2573.56</v>
      </c>
      <c r="R60" s="60">
        <f t="shared" si="0"/>
        <v>1.024612</v>
      </c>
      <c r="S60" s="66">
        <f t="shared" si="1"/>
        <v>0.890966956521739</v>
      </c>
      <c r="T60" s="93"/>
      <c r="U60" s="50"/>
      <c r="V60" s="10">
        <f t="shared" si="5"/>
        <v>140</v>
      </c>
      <c r="W60" s="10">
        <v>10246.12</v>
      </c>
      <c r="X60" s="63">
        <f t="shared" si="6"/>
        <v>0</v>
      </c>
    </row>
    <row r="61" spans="1:24">
      <c r="A61" s="24">
        <v>59</v>
      </c>
      <c r="B61" s="24">
        <v>570</v>
      </c>
      <c r="C61" s="25" t="s">
        <v>539</v>
      </c>
      <c r="D61" s="25" t="s">
        <v>52</v>
      </c>
      <c r="E61" s="26" t="s">
        <v>46</v>
      </c>
      <c r="F61" s="27">
        <v>2</v>
      </c>
      <c r="G61" s="28">
        <v>420</v>
      </c>
      <c r="H61" s="27">
        <v>900</v>
      </c>
      <c r="I61" s="27">
        <v>1</v>
      </c>
      <c r="J61" s="44">
        <v>9000</v>
      </c>
      <c r="K61" s="45">
        <v>0.216576</v>
      </c>
      <c r="L61" s="46">
        <v>1949.184</v>
      </c>
      <c r="M61" s="47">
        <v>10350</v>
      </c>
      <c r="N61" s="48">
        <v>0.19552</v>
      </c>
      <c r="O61" s="49">
        <v>2023.632</v>
      </c>
      <c r="P61" s="50">
        <v>9216.18</v>
      </c>
      <c r="Q61" s="50">
        <v>1759.66</v>
      </c>
      <c r="R61" s="60">
        <f t="shared" si="0"/>
        <v>1.02402</v>
      </c>
      <c r="S61" s="66">
        <f t="shared" si="1"/>
        <v>0.890452173913044</v>
      </c>
      <c r="T61" s="93"/>
      <c r="U61" s="50"/>
      <c r="V61" s="10">
        <f t="shared" si="5"/>
        <v>140</v>
      </c>
      <c r="W61" s="10">
        <v>9216.18</v>
      </c>
      <c r="X61" s="63">
        <f t="shared" si="6"/>
        <v>0</v>
      </c>
    </row>
    <row r="62" spans="1:24">
      <c r="A62" s="24">
        <v>60</v>
      </c>
      <c r="B62" s="24">
        <v>104430</v>
      </c>
      <c r="C62" s="25" t="s">
        <v>494</v>
      </c>
      <c r="D62" s="25" t="s">
        <v>42</v>
      </c>
      <c r="E62" s="26" t="s">
        <v>46</v>
      </c>
      <c r="F62" s="28">
        <v>2</v>
      </c>
      <c r="G62" s="28">
        <v>420</v>
      </c>
      <c r="H62" s="27">
        <v>900</v>
      </c>
      <c r="I62" s="27"/>
      <c r="J62" s="44">
        <v>9000</v>
      </c>
      <c r="K62" s="45">
        <v>0.228528</v>
      </c>
      <c r="L62" s="46">
        <v>2056.752</v>
      </c>
      <c r="M62" s="47">
        <v>10350</v>
      </c>
      <c r="N62" s="48">
        <v>0.20631</v>
      </c>
      <c r="O62" s="49">
        <v>2135.3085</v>
      </c>
      <c r="P62" s="50">
        <v>9202.97</v>
      </c>
      <c r="Q62" s="50">
        <v>2576.43</v>
      </c>
      <c r="R62" s="60">
        <f t="shared" si="0"/>
        <v>1.02255222222222</v>
      </c>
      <c r="S62" s="66">
        <f t="shared" si="1"/>
        <v>0.889175845410628</v>
      </c>
      <c r="T62" s="93"/>
      <c r="U62" s="50"/>
      <c r="V62" s="10">
        <f t="shared" si="5"/>
        <v>140</v>
      </c>
      <c r="W62" s="10">
        <v>10957.97</v>
      </c>
      <c r="X62" s="63">
        <f t="shared" si="6"/>
        <v>1755</v>
      </c>
    </row>
    <row r="63" spans="1:24">
      <c r="A63" s="24">
        <v>61</v>
      </c>
      <c r="B63" s="24">
        <v>102567</v>
      </c>
      <c r="C63" s="25" t="s">
        <v>484</v>
      </c>
      <c r="D63" s="25" t="s">
        <v>48</v>
      </c>
      <c r="E63" s="26" t="s">
        <v>46</v>
      </c>
      <c r="F63" s="27">
        <v>2</v>
      </c>
      <c r="G63" s="28">
        <v>420</v>
      </c>
      <c r="H63" s="27">
        <v>900</v>
      </c>
      <c r="I63" s="27"/>
      <c r="J63" s="44">
        <v>9000</v>
      </c>
      <c r="K63" s="45">
        <v>0.20448</v>
      </c>
      <c r="L63" s="46">
        <v>1840.32</v>
      </c>
      <c r="M63" s="47">
        <v>10350</v>
      </c>
      <c r="N63" s="48">
        <v>0.1846</v>
      </c>
      <c r="O63" s="49">
        <v>1910.61</v>
      </c>
      <c r="P63" s="50">
        <v>9199.93</v>
      </c>
      <c r="Q63" s="50">
        <v>1029.76</v>
      </c>
      <c r="R63" s="60">
        <f t="shared" si="0"/>
        <v>1.02221444444444</v>
      </c>
      <c r="S63" s="66">
        <f t="shared" si="1"/>
        <v>0.888882125603865</v>
      </c>
      <c r="T63" s="93"/>
      <c r="U63" s="50"/>
      <c r="V63" s="10">
        <f t="shared" si="5"/>
        <v>140</v>
      </c>
      <c r="W63" s="10">
        <v>9199.93</v>
      </c>
      <c r="X63" s="63">
        <f t="shared" si="6"/>
        <v>0</v>
      </c>
    </row>
    <row r="64" spans="1:24">
      <c r="A64" s="24">
        <v>62</v>
      </c>
      <c r="B64" s="24">
        <v>114622</v>
      </c>
      <c r="C64" s="25" t="s">
        <v>473</v>
      </c>
      <c r="D64" s="25" t="s">
        <v>45</v>
      </c>
      <c r="E64" s="26" t="s">
        <v>43</v>
      </c>
      <c r="F64" s="27">
        <v>2</v>
      </c>
      <c r="G64" s="28">
        <v>420</v>
      </c>
      <c r="H64" s="27">
        <v>900</v>
      </c>
      <c r="I64" s="27">
        <v>3</v>
      </c>
      <c r="J64" s="44">
        <v>14300</v>
      </c>
      <c r="K64" s="45">
        <v>0.251856</v>
      </c>
      <c r="L64" s="46">
        <v>3601.5408</v>
      </c>
      <c r="M64" s="47">
        <v>16445</v>
      </c>
      <c r="N64" s="48">
        <v>0.22737</v>
      </c>
      <c r="O64" s="49">
        <v>3739.09965</v>
      </c>
      <c r="P64" s="50">
        <v>14577.01</v>
      </c>
      <c r="Q64" s="50">
        <v>3873.84</v>
      </c>
      <c r="R64" s="60">
        <f t="shared" si="0"/>
        <v>1.01937132867133</v>
      </c>
      <c r="S64" s="66">
        <f t="shared" si="1"/>
        <v>0.886409851018547</v>
      </c>
      <c r="T64" s="93"/>
      <c r="U64" s="50"/>
      <c r="V64" s="10">
        <f t="shared" si="5"/>
        <v>140</v>
      </c>
      <c r="W64" s="10">
        <v>14577.01</v>
      </c>
      <c r="X64" s="63">
        <f t="shared" si="6"/>
        <v>0</v>
      </c>
    </row>
    <row r="65" spans="1:24">
      <c r="A65" s="24">
        <v>63</v>
      </c>
      <c r="B65" s="24">
        <v>113008</v>
      </c>
      <c r="C65" s="25" t="s">
        <v>497</v>
      </c>
      <c r="D65" s="25" t="s">
        <v>42</v>
      </c>
      <c r="E65" s="26" t="s">
        <v>53</v>
      </c>
      <c r="F65" s="27">
        <v>2</v>
      </c>
      <c r="G65" s="28">
        <v>420</v>
      </c>
      <c r="H65" s="27">
        <v>900</v>
      </c>
      <c r="I65" s="27"/>
      <c r="J65" s="44">
        <v>3300</v>
      </c>
      <c r="K65" s="45">
        <v>0.1872</v>
      </c>
      <c r="L65" s="46">
        <v>617.76</v>
      </c>
      <c r="M65" s="47">
        <v>3795</v>
      </c>
      <c r="N65" s="48">
        <v>0.169</v>
      </c>
      <c r="O65" s="49">
        <v>641.355</v>
      </c>
      <c r="P65" s="50">
        <v>3363.57</v>
      </c>
      <c r="Q65" s="50">
        <v>900.71</v>
      </c>
      <c r="R65" s="60">
        <f t="shared" si="0"/>
        <v>1.01926363636364</v>
      </c>
      <c r="S65" s="66">
        <f t="shared" si="1"/>
        <v>0.886316205533597</v>
      </c>
      <c r="T65" s="93"/>
      <c r="U65" s="50"/>
      <c r="V65" s="10">
        <f t="shared" si="5"/>
        <v>140</v>
      </c>
      <c r="W65" s="10">
        <v>3363.57</v>
      </c>
      <c r="X65" s="63">
        <f t="shared" si="6"/>
        <v>0</v>
      </c>
    </row>
    <row r="66" spans="1:24">
      <c r="A66" s="24">
        <v>64</v>
      </c>
      <c r="B66" s="24">
        <v>52</v>
      </c>
      <c r="C66" s="25" t="s">
        <v>150</v>
      </c>
      <c r="D66" s="25" t="s">
        <v>56</v>
      </c>
      <c r="E66" s="26" t="s">
        <v>46</v>
      </c>
      <c r="F66" s="27">
        <v>1</v>
      </c>
      <c r="G66" s="28">
        <v>210</v>
      </c>
      <c r="H66" s="27">
        <v>450</v>
      </c>
      <c r="I66" s="27"/>
      <c r="J66" s="44">
        <v>8000</v>
      </c>
      <c r="K66" s="45">
        <v>0.22248</v>
      </c>
      <c r="L66" s="46">
        <v>1779.84</v>
      </c>
      <c r="M66" s="47">
        <v>9200</v>
      </c>
      <c r="N66" s="48">
        <v>0.20085</v>
      </c>
      <c r="O66" s="49">
        <v>1847.82</v>
      </c>
      <c r="P66" s="50">
        <v>8114.51</v>
      </c>
      <c r="Q66" s="50">
        <v>884.36</v>
      </c>
      <c r="R66" s="60">
        <f t="shared" si="0"/>
        <v>1.01431375</v>
      </c>
      <c r="S66" s="66">
        <f t="shared" si="1"/>
        <v>0.882011956521739</v>
      </c>
      <c r="T66" s="93"/>
      <c r="U66" s="50"/>
      <c r="V66" s="10">
        <f t="shared" si="5"/>
        <v>70</v>
      </c>
      <c r="W66" s="10">
        <v>8114.51</v>
      </c>
      <c r="X66" s="63">
        <f t="shared" si="6"/>
        <v>0</v>
      </c>
    </row>
    <row r="67" spans="1:24">
      <c r="A67" s="24">
        <v>65</v>
      </c>
      <c r="B67" s="24">
        <v>754</v>
      </c>
      <c r="C67" s="25" t="s">
        <v>501</v>
      </c>
      <c r="D67" s="25" t="s">
        <v>56</v>
      </c>
      <c r="E67" s="26" t="s">
        <v>46</v>
      </c>
      <c r="F67" s="27">
        <v>2</v>
      </c>
      <c r="G67" s="28">
        <v>420</v>
      </c>
      <c r="H67" s="27">
        <v>900</v>
      </c>
      <c r="I67" s="27"/>
      <c r="J67" s="44">
        <v>8500</v>
      </c>
      <c r="K67" s="45">
        <v>0.191664</v>
      </c>
      <c r="L67" s="46">
        <v>1632</v>
      </c>
      <c r="M67" s="47">
        <v>9775</v>
      </c>
      <c r="N67" s="48">
        <v>0.17303</v>
      </c>
      <c r="O67" s="49">
        <v>1691</v>
      </c>
      <c r="P67" s="50">
        <v>8612.62</v>
      </c>
      <c r="Q67" s="50">
        <v>2529.9</v>
      </c>
      <c r="R67" s="60">
        <f t="shared" ref="R67:R130" si="7">P67/J67</f>
        <v>1.01324941176471</v>
      </c>
      <c r="S67" s="66">
        <f t="shared" ref="S67:S130" si="8">P67/M67</f>
        <v>0.881086445012788</v>
      </c>
      <c r="T67" s="93"/>
      <c r="U67" s="50"/>
      <c r="V67" s="10">
        <f t="shared" si="5"/>
        <v>140</v>
      </c>
      <c r="W67" s="10">
        <v>8612.62</v>
      </c>
      <c r="X67" s="63">
        <f t="shared" si="6"/>
        <v>0</v>
      </c>
    </row>
    <row r="68" spans="1:24">
      <c r="A68" s="24">
        <v>66</v>
      </c>
      <c r="B68" s="24">
        <v>704</v>
      </c>
      <c r="C68" s="25" t="s">
        <v>553</v>
      </c>
      <c r="D68" s="25" t="s">
        <v>56</v>
      </c>
      <c r="E68" s="26" t="s">
        <v>46</v>
      </c>
      <c r="F68" s="27">
        <v>2</v>
      </c>
      <c r="G68" s="28">
        <v>420</v>
      </c>
      <c r="H68" s="27">
        <v>900</v>
      </c>
      <c r="I68" s="27"/>
      <c r="J68" s="44">
        <v>10000</v>
      </c>
      <c r="K68" s="45">
        <v>0.215208</v>
      </c>
      <c r="L68" s="46">
        <v>2152.08</v>
      </c>
      <c r="M68" s="47">
        <v>11500</v>
      </c>
      <c r="N68" s="48">
        <v>0.194285</v>
      </c>
      <c r="O68" s="49">
        <v>2234.2775</v>
      </c>
      <c r="P68" s="50">
        <v>10123.12</v>
      </c>
      <c r="Q68" s="50">
        <v>2777.53</v>
      </c>
      <c r="R68" s="60">
        <f t="shared" si="7"/>
        <v>1.012312</v>
      </c>
      <c r="S68" s="66">
        <f t="shared" si="8"/>
        <v>0.880271304347826</v>
      </c>
      <c r="T68" s="93"/>
      <c r="U68" s="50"/>
      <c r="V68" s="10">
        <f t="shared" ref="V68:V92" si="9">F68*70</f>
        <v>140</v>
      </c>
      <c r="W68" s="10">
        <v>10123.12</v>
      </c>
      <c r="X68" s="63">
        <f t="shared" ref="X68:X99" si="10">W68-P68</f>
        <v>0</v>
      </c>
    </row>
    <row r="69" spans="1:24">
      <c r="A69" s="24">
        <v>67</v>
      </c>
      <c r="B69" s="24">
        <v>113023</v>
      </c>
      <c r="C69" s="25" t="s">
        <v>573</v>
      </c>
      <c r="D69" s="25" t="s">
        <v>45</v>
      </c>
      <c r="E69" s="26" t="s">
        <v>53</v>
      </c>
      <c r="F69" s="27">
        <v>1</v>
      </c>
      <c r="G69" s="28">
        <v>210</v>
      </c>
      <c r="H69" s="27">
        <v>450</v>
      </c>
      <c r="I69" s="27">
        <v>2</v>
      </c>
      <c r="J69" s="44">
        <v>5000</v>
      </c>
      <c r="K69" s="45">
        <v>0.185256</v>
      </c>
      <c r="L69" s="46">
        <v>926.28</v>
      </c>
      <c r="M69" s="47">
        <v>5750</v>
      </c>
      <c r="N69" s="48">
        <v>0.167245</v>
      </c>
      <c r="O69" s="49">
        <v>961.65875</v>
      </c>
      <c r="P69" s="50">
        <v>5061.15</v>
      </c>
      <c r="Q69" s="50">
        <v>-194.13</v>
      </c>
      <c r="R69" s="60">
        <f t="shared" si="7"/>
        <v>1.01223</v>
      </c>
      <c r="S69" s="66">
        <f t="shared" si="8"/>
        <v>0.8802</v>
      </c>
      <c r="T69" s="93"/>
      <c r="U69" s="50"/>
      <c r="V69" s="10">
        <f t="shared" si="9"/>
        <v>70</v>
      </c>
      <c r="W69" s="10">
        <v>5061.15</v>
      </c>
      <c r="X69" s="63">
        <f t="shared" si="10"/>
        <v>0</v>
      </c>
    </row>
    <row r="70" spans="1:24">
      <c r="A70" s="24">
        <v>68</v>
      </c>
      <c r="B70" s="72">
        <v>117491</v>
      </c>
      <c r="C70" s="94" t="s">
        <v>579</v>
      </c>
      <c r="D70" s="94" t="s">
        <v>52</v>
      </c>
      <c r="E70" s="26" t="s">
        <v>58</v>
      </c>
      <c r="F70" s="27">
        <v>2</v>
      </c>
      <c r="G70" s="28">
        <v>420</v>
      </c>
      <c r="H70" s="27">
        <v>900</v>
      </c>
      <c r="I70" s="27"/>
      <c r="J70" s="44">
        <v>18400</v>
      </c>
      <c r="K70" s="45">
        <v>0.1656</v>
      </c>
      <c r="L70" s="46">
        <v>3047.04</v>
      </c>
      <c r="M70" s="47">
        <v>21160</v>
      </c>
      <c r="N70" s="48">
        <v>0.1495</v>
      </c>
      <c r="O70" s="49">
        <v>3163.42</v>
      </c>
      <c r="P70" s="50">
        <v>18618.68</v>
      </c>
      <c r="Q70" s="50">
        <v>2131.69</v>
      </c>
      <c r="R70" s="60">
        <f t="shared" si="7"/>
        <v>1.0118847826087</v>
      </c>
      <c r="S70" s="66">
        <f t="shared" si="8"/>
        <v>0.879899810964083</v>
      </c>
      <c r="T70" s="93"/>
      <c r="U70" s="50"/>
      <c r="V70" s="10">
        <f t="shared" si="9"/>
        <v>140</v>
      </c>
      <c r="W70" s="10">
        <v>18618.68</v>
      </c>
      <c r="X70" s="63">
        <f t="shared" si="10"/>
        <v>0</v>
      </c>
    </row>
    <row r="71" spans="1:24">
      <c r="A71" s="24">
        <v>69</v>
      </c>
      <c r="B71" s="24">
        <v>117923</v>
      </c>
      <c r="C71" s="25" t="s">
        <v>183</v>
      </c>
      <c r="D71" s="25" t="s">
        <v>85</v>
      </c>
      <c r="E71" s="26" t="s">
        <v>53</v>
      </c>
      <c r="F71" s="27">
        <v>2</v>
      </c>
      <c r="G71" s="28">
        <v>420</v>
      </c>
      <c r="H71" s="27">
        <v>900</v>
      </c>
      <c r="I71" s="27"/>
      <c r="J71" s="44">
        <v>8000</v>
      </c>
      <c r="K71" s="45">
        <v>0.222912</v>
      </c>
      <c r="L71" s="46">
        <v>1783.296</v>
      </c>
      <c r="M71" s="47">
        <v>9200</v>
      </c>
      <c r="N71" s="48">
        <v>0.20124</v>
      </c>
      <c r="O71" s="49">
        <v>1851.408</v>
      </c>
      <c r="P71" s="50">
        <v>8094.98</v>
      </c>
      <c r="Q71" s="50">
        <v>1751.65</v>
      </c>
      <c r="R71" s="60">
        <f t="shared" si="7"/>
        <v>1.0118725</v>
      </c>
      <c r="S71" s="66">
        <f t="shared" si="8"/>
        <v>0.879889130434783</v>
      </c>
      <c r="T71" s="93"/>
      <c r="U71" s="50"/>
      <c r="V71" s="10">
        <f t="shared" si="9"/>
        <v>140</v>
      </c>
      <c r="W71" s="10">
        <v>8094.98</v>
      </c>
      <c r="X71" s="63">
        <f t="shared" si="10"/>
        <v>0</v>
      </c>
    </row>
    <row r="72" spans="1:24">
      <c r="A72" s="24">
        <v>70</v>
      </c>
      <c r="B72" s="24">
        <v>724</v>
      </c>
      <c r="C72" s="25" t="s">
        <v>487</v>
      </c>
      <c r="D72" s="25" t="s">
        <v>45</v>
      </c>
      <c r="E72" s="26" t="s">
        <v>49</v>
      </c>
      <c r="F72" s="27">
        <v>2</v>
      </c>
      <c r="G72" s="28">
        <v>420</v>
      </c>
      <c r="H72" s="27">
        <v>900</v>
      </c>
      <c r="I72" s="27">
        <v>2</v>
      </c>
      <c r="J72" s="44">
        <v>16000</v>
      </c>
      <c r="K72" s="45">
        <v>0.22392</v>
      </c>
      <c r="L72" s="46">
        <v>3582.72</v>
      </c>
      <c r="M72" s="47">
        <v>18400</v>
      </c>
      <c r="N72" s="48">
        <v>0.20215</v>
      </c>
      <c r="O72" s="49">
        <v>3719.56</v>
      </c>
      <c r="P72" s="50">
        <v>16184.79</v>
      </c>
      <c r="Q72" s="50">
        <v>3390.79</v>
      </c>
      <c r="R72" s="60">
        <f t="shared" si="7"/>
        <v>1.011549375</v>
      </c>
      <c r="S72" s="66">
        <f t="shared" si="8"/>
        <v>0.879608152173913</v>
      </c>
      <c r="T72" s="93"/>
      <c r="U72" s="50"/>
      <c r="V72" s="10">
        <f t="shared" si="9"/>
        <v>140</v>
      </c>
      <c r="W72" s="10">
        <v>16184.79</v>
      </c>
      <c r="X72" s="63">
        <f t="shared" si="10"/>
        <v>0</v>
      </c>
    </row>
    <row r="73" spans="1:24">
      <c r="A73" s="24">
        <v>71</v>
      </c>
      <c r="B73" s="24">
        <v>347</v>
      </c>
      <c r="C73" s="25" t="s">
        <v>505</v>
      </c>
      <c r="D73" s="25" t="s">
        <v>52</v>
      </c>
      <c r="E73" s="26" t="s">
        <v>46</v>
      </c>
      <c r="F73" s="27">
        <v>3</v>
      </c>
      <c r="G73" s="28">
        <v>630</v>
      </c>
      <c r="H73" s="27">
        <v>1350</v>
      </c>
      <c r="I73" s="27"/>
      <c r="J73" s="44">
        <v>10000</v>
      </c>
      <c r="K73" s="45">
        <v>0.189</v>
      </c>
      <c r="L73" s="46">
        <v>1890</v>
      </c>
      <c r="M73" s="47">
        <v>11500</v>
      </c>
      <c r="N73" s="48">
        <v>0.170625</v>
      </c>
      <c r="O73" s="49">
        <v>1962.1875</v>
      </c>
      <c r="P73" s="50">
        <v>10110.34</v>
      </c>
      <c r="Q73" s="50">
        <v>575.81</v>
      </c>
      <c r="R73" s="60">
        <f t="shared" si="7"/>
        <v>1.011034</v>
      </c>
      <c r="S73" s="66">
        <f t="shared" si="8"/>
        <v>0.87916</v>
      </c>
      <c r="T73" s="93"/>
      <c r="U73" s="50"/>
      <c r="V73" s="10">
        <f t="shared" si="9"/>
        <v>210</v>
      </c>
      <c r="W73" s="10">
        <v>10110.34</v>
      </c>
      <c r="X73" s="63">
        <f t="shared" si="10"/>
        <v>0</v>
      </c>
    </row>
    <row r="74" spans="1:24">
      <c r="A74" s="24">
        <v>72</v>
      </c>
      <c r="B74" s="24">
        <v>514</v>
      </c>
      <c r="C74" s="25" t="s">
        <v>95</v>
      </c>
      <c r="D74" s="25" t="s">
        <v>48</v>
      </c>
      <c r="E74" s="26" t="s">
        <v>49</v>
      </c>
      <c r="F74" s="28">
        <v>3</v>
      </c>
      <c r="G74" s="28">
        <v>630</v>
      </c>
      <c r="H74" s="27">
        <v>1350</v>
      </c>
      <c r="I74" s="27"/>
      <c r="J74" s="44">
        <v>20000</v>
      </c>
      <c r="K74" s="45">
        <v>0.219096</v>
      </c>
      <c r="L74" s="46">
        <v>4381.92</v>
      </c>
      <c r="M74" s="47">
        <v>23000</v>
      </c>
      <c r="N74" s="48">
        <v>0.197795</v>
      </c>
      <c r="O74" s="49">
        <v>4549.285</v>
      </c>
      <c r="P74" s="50">
        <v>20202.85</v>
      </c>
      <c r="Q74" s="50">
        <v>4282.19</v>
      </c>
      <c r="R74" s="60">
        <f t="shared" si="7"/>
        <v>1.0101425</v>
      </c>
      <c r="S74" s="66">
        <f t="shared" si="8"/>
        <v>0.878384782608696</v>
      </c>
      <c r="T74" s="93"/>
      <c r="U74" s="50"/>
      <c r="V74" s="10">
        <f t="shared" si="9"/>
        <v>210</v>
      </c>
      <c r="W74" s="10">
        <v>20202.85</v>
      </c>
      <c r="X74" s="63">
        <f t="shared" si="10"/>
        <v>0</v>
      </c>
    </row>
    <row r="75" spans="1:24">
      <c r="A75" s="24">
        <v>73</v>
      </c>
      <c r="B75" s="24">
        <v>738</v>
      </c>
      <c r="C75" s="25" t="s">
        <v>563</v>
      </c>
      <c r="D75" s="25" t="s">
        <v>56</v>
      </c>
      <c r="E75" s="26" t="s">
        <v>46</v>
      </c>
      <c r="F75" s="27">
        <v>2</v>
      </c>
      <c r="G75" s="28">
        <v>420</v>
      </c>
      <c r="H75" s="27">
        <v>900</v>
      </c>
      <c r="I75" s="27"/>
      <c r="J75" s="44">
        <v>11000</v>
      </c>
      <c r="K75" s="45">
        <v>0.220968</v>
      </c>
      <c r="L75" s="46">
        <v>2430.648</v>
      </c>
      <c r="M75" s="47">
        <v>12650</v>
      </c>
      <c r="N75" s="48">
        <v>0.199485</v>
      </c>
      <c r="O75" s="49">
        <v>2523.48525</v>
      </c>
      <c r="P75" s="50">
        <v>11105.04</v>
      </c>
      <c r="Q75" s="50">
        <v>2635.68</v>
      </c>
      <c r="R75" s="60">
        <f t="shared" si="7"/>
        <v>1.00954909090909</v>
      </c>
      <c r="S75" s="66">
        <f t="shared" si="8"/>
        <v>0.877868774703557</v>
      </c>
      <c r="T75" s="93"/>
      <c r="U75" s="50"/>
      <c r="V75" s="10">
        <f t="shared" si="9"/>
        <v>140</v>
      </c>
      <c r="W75" s="10">
        <v>11105.04</v>
      </c>
      <c r="X75" s="63">
        <f t="shared" si="10"/>
        <v>0</v>
      </c>
    </row>
    <row r="76" spans="1:24">
      <c r="A76" s="24">
        <v>74</v>
      </c>
      <c r="B76" s="24">
        <v>387</v>
      </c>
      <c r="C76" s="25" t="s">
        <v>486</v>
      </c>
      <c r="D76" s="25" t="s">
        <v>42</v>
      </c>
      <c r="E76" s="26" t="s">
        <v>49</v>
      </c>
      <c r="F76" s="27">
        <v>3</v>
      </c>
      <c r="G76" s="28">
        <v>630</v>
      </c>
      <c r="H76" s="27">
        <v>1350</v>
      </c>
      <c r="I76" s="27">
        <v>2</v>
      </c>
      <c r="J76" s="44">
        <v>19000</v>
      </c>
      <c r="K76" s="45">
        <v>0.194832</v>
      </c>
      <c r="L76" s="46">
        <v>3701.808</v>
      </c>
      <c r="M76" s="47">
        <v>21850</v>
      </c>
      <c r="N76" s="48">
        <v>0.17589</v>
      </c>
      <c r="O76" s="49">
        <v>3843.1965</v>
      </c>
      <c r="P76" s="50">
        <v>19170.61</v>
      </c>
      <c r="Q76" s="50">
        <v>4318.66</v>
      </c>
      <c r="R76" s="60">
        <f t="shared" si="7"/>
        <v>1.00897947368421</v>
      </c>
      <c r="S76" s="66">
        <f t="shared" si="8"/>
        <v>0.877373455377574</v>
      </c>
      <c r="T76" s="93"/>
      <c r="U76" s="50"/>
      <c r="V76" s="10">
        <f t="shared" si="9"/>
        <v>210</v>
      </c>
      <c r="W76" s="10">
        <v>19170.61</v>
      </c>
      <c r="X76" s="63">
        <f t="shared" si="10"/>
        <v>0</v>
      </c>
    </row>
    <row r="77" spans="1:24">
      <c r="A77" s="24">
        <v>75</v>
      </c>
      <c r="B77" s="24">
        <v>102479</v>
      </c>
      <c r="C77" s="25" t="s">
        <v>475</v>
      </c>
      <c r="D77" s="25" t="s">
        <v>45</v>
      </c>
      <c r="E77" s="26" t="s">
        <v>46</v>
      </c>
      <c r="F77" s="28">
        <v>2</v>
      </c>
      <c r="G77" s="28">
        <v>420</v>
      </c>
      <c r="H77" s="27">
        <v>900</v>
      </c>
      <c r="I77" s="28">
        <v>1</v>
      </c>
      <c r="J77" s="44">
        <v>11000</v>
      </c>
      <c r="K77" s="45">
        <v>0.255888</v>
      </c>
      <c r="L77" s="46">
        <v>2814.768</v>
      </c>
      <c r="M77" s="47">
        <v>12650</v>
      </c>
      <c r="N77" s="48">
        <v>0.23101</v>
      </c>
      <c r="O77" s="49">
        <v>2922.2765</v>
      </c>
      <c r="P77" s="50">
        <v>11079.86</v>
      </c>
      <c r="Q77" s="50">
        <v>2822.34</v>
      </c>
      <c r="R77" s="60">
        <f t="shared" si="7"/>
        <v>1.00726</v>
      </c>
      <c r="S77" s="66">
        <f t="shared" si="8"/>
        <v>0.875878260869565</v>
      </c>
      <c r="T77" s="93"/>
      <c r="U77" s="50"/>
      <c r="V77" s="10">
        <f t="shared" si="9"/>
        <v>140</v>
      </c>
      <c r="W77" s="10">
        <v>11079.86</v>
      </c>
      <c r="X77" s="63">
        <f t="shared" si="10"/>
        <v>0</v>
      </c>
    </row>
    <row r="78" spans="1:24">
      <c r="A78" s="24">
        <v>76</v>
      </c>
      <c r="B78" s="24">
        <v>339</v>
      </c>
      <c r="C78" s="25" t="s">
        <v>549</v>
      </c>
      <c r="D78" s="25" t="s">
        <v>52</v>
      </c>
      <c r="E78" s="26" t="s">
        <v>46</v>
      </c>
      <c r="F78" s="27">
        <v>2</v>
      </c>
      <c r="G78" s="28">
        <v>420</v>
      </c>
      <c r="H78" s="27">
        <v>900</v>
      </c>
      <c r="I78" s="27">
        <v>1</v>
      </c>
      <c r="J78" s="44">
        <v>9000</v>
      </c>
      <c r="K78" s="45">
        <v>0.20772</v>
      </c>
      <c r="L78" s="46">
        <v>1869.48</v>
      </c>
      <c r="M78" s="47">
        <v>10350</v>
      </c>
      <c r="N78" s="48">
        <v>0.187525</v>
      </c>
      <c r="O78" s="49">
        <v>1940.88375</v>
      </c>
      <c r="P78" s="50">
        <v>9059.93</v>
      </c>
      <c r="Q78" s="50">
        <v>1178.92</v>
      </c>
      <c r="R78" s="60">
        <f t="shared" si="7"/>
        <v>1.00665888888889</v>
      </c>
      <c r="S78" s="66">
        <f t="shared" si="8"/>
        <v>0.875355555555556</v>
      </c>
      <c r="T78" s="93"/>
      <c r="U78" s="50"/>
      <c r="V78" s="10">
        <f t="shared" si="9"/>
        <v>140</v>
      </c>
      <c r="W78" s="10">
        <v>9059.93</v>
      </c>
      <c r="X78" s="63">
        <f t="shared" si="10"/>
        <v>0</v>
      </c>
    </row>
    <row r="79" spans="1:24">
      <c r="A79" s="24">
        <v>77</v>
      </c>
      <c r="B79" s="24">
        <v>117184</v>
      </c>
      <c r="C79" s="25" t="s">
        <v>474</v>
      </c>
      <c r="D79" s="25" t="s">
        <v>45</v>
      </c>
      <c r="E79" s="26" t="s">
        <v>43</v>
      </c>
      <c r="F79" s="27">
        <v>4</v>
      </c>
      <c r="G79" s="28">
        <v>840</v>
      </c>
      <c r="H79" s="27">
        <v>1800</v>
      </c>
      <c r="I79" s="27">
        <v>1</v>
      </c>
      <c r="J79" s="44">
        <v>13000</v>
      </c>
      <c r="K79" s="45">
        <v>0.262584</v>
      </c>
      <c r="L79" s="46">
        <v>3413.592</v>
      </c>
      <c r="M79" s="47">
        <v>14950</v>
      </c>
      <c r="N79" s="48">
        <v>0.237055</v>
      </c>
      <c r="O79" s="49">
        <v>3543.97225</v>
      </c>
      <c r="P79" s="50">
        <v>13084.93</v>
      </c>
      <c r="Q79" s="50">
        <v>2615.54</v>
      </c>
      <c r="R79" s="60">
        <f t="shared" si="7"/>
        <v>1.00653307692308</v>
      </c>
      <c r="S79" s="66">
        <f t="shared" si="8"/>
        <v>0.875246153846154</v>
      </c>
      <c r="T79" s="93"/>
      <c r="U79" s="50"/>
      <c r="V79" s="10">
        <f t="shared" si="9"/>
        <v>280</v>
      </c>
      <c r="W79" s="10">
        <v>13084.93</v>
      </c>
      <c r="X79" s="63">
        <f t="shared" si="10"/>
        <v>0</v>
      </c>
    </row>
    <row r="80" spans="1:24">
      <c r="A80" s="24">
        <v>78</v>
      </c>
      <c r="B80" s="24">
        <v>726</v>
      </c>
      <c r="C80" s="25" t="s">
        <v>498</v>
      </c>
      <c r="D80" s="25" t="s">
        <v>52</v>
      </c>
      <c r="E80" s="26" t="s">
        <v>43</v>
      </c>
      <c r="F80" s="27">
        <v>3</v>
      </c>
      <c r="G80" s="28">
        <v>630</v>
      </c>
      <c r="H80" s="27">
        <v>1350</v>
      </c>
      <c r="I80" s="27">
        <v>1</v>
      </c>
      <c r="J80" s="44">
        <v>15000</v>
      </c>
      <c r="K80" s="45">
        <v>0.205776</v>
      </c>
      <c r="L80" s="46">
        <v>3086.64</v>
      </c>
      <c r="M80" s="47">
        <v>17250</v>
      </c>
      <c r="N80" s="48">
        <v>0.18577</v>
      </c>
      <c r="O80" s="49">
        <v>3204.5325</v>
      </c>
      <c r="P80" s="50">
        <v>15093.43</v>
      </c>
      <c r="Q80" s="50">
        <v>2778.6</v>
      </c>
      <c r="R80" s="60">
        <f t="shared" si="7"/>
        <v>1.00622866666667</v>
      </c>
      <c r="S80" s="66">
        <f t="shared" si="8"/>
        <v>0.874981449275362</v>
      </c>
      <c r="T80" s="93"/>
      <c r="U80" s="50"/>
      <c r="V80" s="10">
        <f t="shared" si="9"/>
        <v>210</v>
      </c>
      <c r="W80" s="10">
        <v>15093.43</v>
      </c>
      <c r="X80" s="63">
        <f t="shared" si="10"/>
        <v>0</v>
      </c>
    </row>
    <row r="81" spans="1:24">
      <c r="A81" s="24">
        <v>79</v>
      </c>
      <c r="B81" s="24">
        <v>106865</v>
      </c>
      <c r="C81" s="94" t="s">
        <v>509</v>
      </c>
      <c r="D81" s="94" t="s">
        <v>98</v>
      </c>
      <c r="E81" s="26" t="s">
        <v>46</v>
      </c>
      <c r="F81" s="27">
        <v>2</v>
      </c>
      <c r="G81" s="28">
        <v>0</v>
      </c>
      <c r="H81" s="27">
        <v>0</v>
      </c>
      <c r="I81" s="27"/>
      <c r="J81" s="44">
        <v>10000</v>
      </c>
      <c r="K81" s="45">
        <v>0.207432</v>
      </c>
      <c r="L81" s="46">
        <v>2074.32</v>
      </c>
      <c r="M81" s="47">
        <v>11500</v>
      </c>
      <c r="N81" s="48">
        <v>0.187265</v>
      </c>
      <c r="O81" s="49">
        <v>2153.5475</v>
      </c>
      <c r="P81" s="50">
        <v>10060.96</v>
      </c>
      <c r="Q81" s="50">
        <v>897.69</v>
      </c>
      <c r="R81" s="60">
        <f t="shared" si="7"/>
        <v>1.006096</v>
      </c>
      <c r="S81" s="66">
        <f t="shared" si="8"/>
        <v>0.874866086956522</v>
      </c>
      <c r="T81" s="93"/>
      <c r="U81" s="50"/>
      <c r="V81" s="10">
        <f t="shared" si="9"/>
        <v>140</v>
      </c>
      <c r="W81" s="10">
        <v>10084.26</v>
      </c>
      <c r="X81" s="63">
        <f t="shared" si="10"/>
        <v>23.3000000000011</v>
      </c>
    </row>
    <row r="82" spans="1:24">
      <c r="A82" s="24">
        <v>80</v>
      </c>
      <c r="B82" s="24">
        <v>581</v>
      </c>
      <c r="C82" s="25" t="s">
        <v>506</v>
      </c>
      <c r="D82" s="25" t="s">
        <v>45</v>
      </c>
      <c r="E82" s="26" t="s">
        <v>49</v>
      </c>
      <c r="F82" s="27">
        <v>3</v>
      </c>
      <c r="G82" s="28">
        <v>630</v>
      </c>
      <c r="H82" s="27">
        <v>1350</v>
      </c>
      <c r="I82" s="27">
        <v>4</v>
      </c>
      <c r="J82" s="44">
        <v>22000</v>
      </c>
      <c r="K82" s="45">
        <v>0.199296</v>
      </c>
      <c r="L82" s="46">
        <v>4384.512</v>
      </c>
      <c r="M82" s="47">
        <v>25300</v>
      </c>
      <c r="N82" s="48">
        <v>0.17992</v>
      </c>
      <c r="O82" s="49">
        <v>4551.976</v>
      </c>
      <c r="P82" s="50">
        <v>22126.52</v>
      </c>
      <c r="Q82" s="50">
        <v>5267.59</v>
      </c>
      <c r="R82" s="60">
        <f t="shared" si="7"/>
        <v>1.00575090909091</v>
      </c>
      <c r="S82" s="66">
        <f t="shared" si="8"/>
        <v>0.874566007905138</v>
      </c>
      <c r="T82" s="93"/>
      <c r="U82" s="50"/>
      <c r="V82" s="10">
        <f t="shared" si="9"/>
        <v>210</v>
      </c>
      <c r="W82" s="10">
        <v>22483.19</v>
      </c>
      <c r="X82" s="63">
        <f t="shared" si="10"/>
        <v>356.669999999998</v>
      </c>
    </row>
    <row r="83" spans="1:24">
      <c r="A83" s="24">
        <v>81</v>
      </c>
      <c r="B83" s="24">
        <v>713</v>
      </c>
      <c r="C83" s="25" t="s">
        <v>500</v>
      </c>
      <c r="D83" s="25" t="s">
        <v>56</v>
      </c>
      <c r="E83" s="26" t="s">
        <v>46</v>
      </c>
      <c r="F83" s="27">
        <v>2</v>
      </c>
      <c r="G83" s="28">
        <v>420</v>
      </c>
      <c r="H83" s="27">
        <v>900</v>
      </c>
      <c r="I83" s="27"/>
      <c r="J83" s="44">
        <v>9000</v>
      </c>
      <c r="K83" s="45">
        <v>0.21888</v>
      </c>
      <c r="L83" s="46">
        <v>1969.92</v>
      </c>
      <c r="M83" s="47">
        <v>10350</v>
      </c>
      <c r="N83" s="48">
        <v>0.1976</v>
      </c>
      <c r="O83" s="49">
        <v>2045.16</v>
      </c>
      <c r="P83" s="50">
        <v>9051.15</v>
      </c>
      <c r="Q83" s="50">
        <v>2555.71</v>
      </c>
      <c r="R83" s="60">
        <f t="shared" si="7"/>
        <v>1.00568333333333</v>
      </c>
      <c r="S83" s="66">
        <f t="shared" si="8"/>
        <v>0.874507246376812</v>
      </c>
      <c r="T83" s="93"/>
      <c r="U83" s="50"/>
      <c r="V83" s="10">
        <f t="shared" si="9"/>
        <v>140</v>
      </c>
      <c r="W83" s="10">
        <v>9051.15</v>
      </c>
      <c r="X83" s="63">
        <f t="shared" si="10"/>
        <v>0</v>
      </c>
    </row>
    <row r="84" spans="1:24">
      <c r="A84" s="24">
        <v>82</v>
      </c>
      <c r="B84" s="24">
        <v>752</v>
      </c>
      <c r="C84" s="25" t="s">
        <v>492</v>
      </c>
      <c r="D84" s="25" t="s">
        <v>52</v>
      </c>
      <c r="E84" s="26" t="s">
        <v>46</v>
      </c>
      <c r="F84" s="27">
        <v>2</v>
      </c>
      <c r="G84" s="28">
        <v>420</v>
      </c>
      <c r="H84" s="27">
        <v>900</v>
      </c>
      <c r="I84" s="27">
        <v>1</v>
      </c>
      <c r="J84" s="44">
        <v>9000</v>
      </c>
      <c r="K84" s="45">
        <v>0.224136</v>
      </c>
      <c r="L84" s="46">
        <v>2017.224</v>
      </c>
      <c r="M84" s="47">
        <v>10350</v>
      </c>
      <c r="N84" s="48">
        <v>0.202345</v>
      </c>
      <c r="O84" s="49">
        <v>2094.27075</v>
      </c>
      <c r="P84" s="50">
        <v>9044.9</v>
      </c>
      <c r="Q84" s="50">
        <v>2212.44</v>
      </c>
      <c r="R84" s="60">
        <f t="shared" si="7"/>
        <v>1.00498888888889</v>
      </c>
      <c r="S84" s="66">
        <f t="shared" si="8"/>
        <v>0.873903381642512</v>
      </c>
      <c r="T84" s="93"/>
      <c r="U84" s="50"/>
      <c r="V84" s="10">
        <f t="shared" si="9"/>
        <v>140</v>
      </c>
      <c r="W84" s="10">
        <v>9044.9</v>
      </c>
      <c r="X84" s="63">
        <f t="shared" si="10"/>
        <v>0</v>
      </c>
    </row>
    <row r="85" spans="1:24">
      <c r="A85" s="24">
        <v>83</v>
      </c>
      <c r="B85" s="24">
        <v>539</v>
      </c>
      <c r="C85" s="25" t="s">
        <v>105</v>
      </c>
      <c r="D85" s="25" t="s">
        <v>85</v>
      </c>
      <c r="E85" s="26" t="s">
        <v>46</v>
      </c>
      <c r="F85" s="28">
        <v>2</v>
      </c>
      <c r="G85" s="28">
        <v>420</v>
      </c>
      <c r="H85" s="27">
        <v>900</v>
      </c>
      <c r="I85" s="27"/>
      <c r="J85" s="44">
        <v>12000</v>
      </c>
      <c r="K85" s="45">
        <v>0.199944</v>
      </c>
      <c r="L85" s="46">
        <v>2399.328</v>
      </c>
      <c r="M85" s="47">
        <v>13800</v>
      </c>
      <c r="N85" s="48">
        <v>0.180505</v>
      </c>
      <c r="O85" s="49">
        <v>2490.969</v>
      </c>
      <c r="P85" s="50">
        <v>12033.83</v>
      </c>
      <c r="Q85" s="50">
        <v>2049.13</v>
      </c>
      <c r="R85" s="60">
        <f t="shared" si="7"/>
        <v>1.00281916666667</v>
      </c>
      <c r="S85" s="66">
        <f t="shared" si="8"/>
        <v>0.872016666666667</v>
      </c>
      <c r="T85" s="93"/>
      <c r="U85" s="50"/>
      <c r="V85" s="10">
        <f t="shared" si="9"/>
        <v>140</v>
      </c>
      <c r="W85" s="10">
        <v>12033.83</v>
      </c>
      <c r="X85" s="63">
        <f t="shared" si="10"/>
        <v>0</v>
      </c>
    </row>
    <row r="86" spans="1:24">
      <c r="A86" s="24">
        <v>84</v>
      </c>
      <c r="B86" s="24">
        <v>721</v>
      </c>
      <c r="C86" s="25" t="s">
        <v>557</v>
      </c>
      <c r="D86" s="25" t="s">
        <v>85</v>
      </c>
      <c r="E86" s="26" t="s">
        <v>43</v>
      </c>
      <c r="F86" s="27">
        <v>3</v>
      </c>
      <c r="G86" s="28">
        <v>630</v>
      </c>
      <c r="H86" s="27">
        <v>1350</v>
      </c>
      <c r="I86" s="27"/>
      <c r="J86" s="44">
        <v>12000</v>
      </c>
      <c r="K86" s="45">
        <v>0.234144</v>
      </c>
      <c r="L86" s="46">
        <v>2809.728</v>
      </c>
      <c r="M86" s="47">
        <v>13800</v>
      </c>
      <c r="N86" s="48">
        <v>0.21138</v>
      </c>
      <c r="O86" s="49">
        <v>2917.044</v>
      </c>
      <c r="P86" s="50">
        <v>12032</v>
      </c>
      <c r="Q86" s="50">
        <v>3204.67</v>
      </c>
      <c r="R86" s="60">
        <f t="shared" si="7"/>
        <v>1.00266666666667</v>
      </c>
      <c r="S86" s="66">
        <f t="shared" si="8"/>
        <v>0.871884057971015</v>
      </c>
      <c r="T86" s="93"/>
      <c r="U86" s="50"/>
      <c r="V86" s="10">
        <f t="shared" si="9"/>
        <v>210</v>
      </c>
      <c r="W86" s="10">
        <v>12032</v>
      </c>
      <c r="X86" s="63">
        <f t="shared" si="10"/>
        <v>0</v>
      </c>
    </row>
    <row r="87" spans="1:24">
      <c r="A87" s="24">
        <v>85</v>
      </c>
      <c r="B87" s="24">
        <v>102564</v>
      </c>
      <c r="C87" s="25" t="s">
        <v>520</v>
      </c>
      <c r="D87" s="25" t="s">
        <v>85</v>
      </c>
      <c r="E87" s="26" t="s">
        <v>46</v>
      </c>
      <c r="F87" s="27">
        <v>2</v>
      </c>
      <c r="G87" s="28">
        <v>420</v>
      </c>
      <c r="H87" s="27">
        <v>900</v>
      </c>
      <c r="I87" s="27"/>
      <c r="J87" s="44">
        <v>10000</v>
      </c>
      <c r="K87" s="45">
        <v>0.216144</v>
      </c>
      <c r="L87" s="46">
        <v>2161.44</v>
      </c>
      <c r="M87" s="47">
        <v>11500</v>
      </c>
      <c r="N87" s="48">
        <v>0.19513</v>
      </c>
      <c r="O87" s="49">
        <v>2243.995</v>
      </c>
      <c r="P87" s="50">
        <v>10022.06</v>
      </c>
      <c r="Q87" s="50">
        <v>2699.22</v>
      </c>
      <c r="R87" s="60">
        <f t="shared" si="7"/>
        <v>1.002206</v>
      </c>
      <c r="S87" s="66">
        <f t="shared" si="8"/>
        <v>0.871483478260869</v>
      </c>
      <c r="T87" s="93"/>
      <c r="U87" s="50"/>
      <c r="V87" s="10">
        <f t="shared" si="9"/>
        <v>140</v>
      </c>
      <c r="W87" s="10">
        <v>10022.06</v>
      </c>
      <c r="X87" s="63">
        <f t="shared" si="10"/>
        <v>0</v>
      </c>
    </row>
    <row r="88" spans="1:24">
      <c r="A88" s="24">
        <v>86</v>
      </c>
      <c r="B88" s="24">
        <v>379</v>
      </c>
      <c r="C88" s="25" t="s">
        <v>534</v>
      </c>
      <c r="D88" s="25" t="s">
        <v>52</v>
      </c>
      <c r="E88" s="26" t="s">
        <v>58</v>
      </c>
      <c r="F88" s="27">
        <v>3</v>
      </c>
      <c r="G88" s="28">
        <v>630</v>
      </c>
      <c r="H88" s="27">
        <v>1350</v>
      </c>
      <c r="I88" s="27"/>
      <c r="J88" s="44">
        <v>20000</v>
      </c>
      <c r="K88" s="45">
        <v>0.199368</v>
      </c>
      <c r="L88" s="46">
        <v>3987.36</v>
      </c>
      <c r="M88" s="47">
        <v>23000</v>
      </c>
      <c r="N88" s="48">
        <v>0.179985</v>
      </c>
      <c r="O88" s="49">
        <v>4139.655</v>
      </c>
      <c r="P88" s="50">
        <v>20037.74</v>
      </c>
      <c r="Q88" s="50">
        <v>3598.76</v>
      </c>
      <c r="R88" s="60">
        <f t="shared" si="7"/>
        <v>1.001887</v>
      </c>
      <c r="S88" s="66">
        <f t="shared" si="8"/>
        <v>0.871206086956522</v>
      </c>
      <c r="T88" s="93"/>
      <c r="U88" s="50"/>
      <c r="V88" s="10">
        <f t="shared" si="9"/>
        <v>210</v>
      </c>
      <c r="W88" s="10">
        <v>20037.74</v>
      </c>
      <c r="X88" s="63">
        <f t="shared" si="10"/>
        <v>0</v>
      </c>
    </row>
    <row r="89" spans="1:24">
      <c r="A89" s="24">
        <v>87</v>
      </c>
      <c r="B89" s="24">
        <v>117637</v>
      </c>
      <c r="C89" s="25" t="s">
        <v>575</v>
      </c>
      <c r="D89" s="25" t="s">
        <v>85</v>
      </c>
      <c r="E89" s="26" t="s">
        <v>53</v>
      </c>
      <c r="F89" s="27">
        <v>2</v>
      </c>
      <c r="G89" s="28">
        <v>420</v>
      </c>
      <c r="H89" s="27">
        <v>900</v>
      </c>
      <c r="I89" s="27"/>
      <c r="J89" s="44">
        <v>8000</v>
      </c>
      <c r="K89" s="45">
        <v>0.214992</v>
      </c>
      <c r="L89" s="46">
        <v>1719.936</v>
      </c>
      <c r="M89" s="47">
        <v>9200</v>
      </c>
      <c r="N89" s="48">
        <v>0.19409</v>
      </c>
      <c r="O89" s="49">
        <v>1785.628</v>
      </c>
      <c r="P89" s="50">
        <v>8014</v>
      </c>
      <c r="Q89" s="50">
        <v>2055.6</v>
      </c>
      <c r="R89" s="60">
        <f t="shared" si="7"/>
        <v>1.00175</v>
      </c>
      <c r="S89" s="66">
        <f t="shared" si="8"/>
        <v>0.871086956521739</v>
      </c>
      <c r="T89" s="93"/>
      <c r="U89" s="50"/>
      <c r="V89" s="10">
        <f t="shared" si="9"/>
        <v>140</v>
      </c>
      <c r="W89" s="10">
        <v>8014</v>
      </c>
      <c r="X89" s="63">
        <f t="shared" si="10"/>
        <v>0</v>
      </c>
    </row>
    <row r="90" spans="1:24">
      <c r="A90" s="24">
        <v>88</v>
      </c>
      <c r="B90" s="24">
        <v>717</v>
      </c>
      <c r="C90" s="25" t="s">
        <v>564</v>
      </c>
      <c r="D90" s="25" t="s">
        <v>85</v>
      </c>
      <c r="E90" s="26" t="s">
        <v>43</v>
      </c>
      <c r="F90" s="27">
        <v>2</v>
      </c>
      <c r="G90" s="28">
        <v>420</v>
      </c>
      <c r="H90" s="27">
        <v>900</v>
      </c>
      <c r="I90" s="27"/>
      <c r="J90" s="44">
        <v>12000</v>
      </c>
      <c r="K90" s="45">
        <v>0.238464</v>
      </c>
      <c r="L90" s="46">
        <v>2861.568</v>
      </c>
      <c r="M90" s="47">
        <v>13800</v>
      </c>
      <c r="N90" s="48">
        <v>0.21528</v>
      </c>
      <c r="O90" s="49">
        <v>2970.864</v>
      </c>
      <c r="P90" s="50">
        <v>12018.3</v>
      </c>
      <c r="Q90" s="50">
        <v>3270.13</v>
      </c>
      <c r="R90" s="60">
        <f t="shared" si="7"/>
        <v>1.001525</v>
      </c>
      <c r="S90" s="66">
        <f t="shared" si="8"/>
        <v>0.870891304347826</v>
      </c>
      <c r="T90" s="93"/>
      <c r="U90" s="50"/>
      <c r="V90" s="10">
        <f t="shared" si="9"/>
        <v>140</v>
      </c>
      <c r="W90" s="10">
        <v>12018.3</v>
      </c>
      <c r="X90" s="63">
        <f t="shared" si="10"/>
        <v>0</v>
      </c>
    </row>
    <row r="91" spans="1:24">
      <c r="A91" s="24">
        <v>89</v>
      </c>
      <c r="B91" s="24">
        <v>113299</v>
      </c>
      <c r="C91" s="25" t="s">
        <v>547</v>
      </c>
      <c r="D91" s="25" t="s">
        <v>45</v>
      </c>
      <c r="E91" s="26" t="s">
        <v>46</v>
      </c>
      <c r="F91" s="27">
        <v>2</v>
      </c>
      <c r="G91" s="28">
        <v>420</v>
      </c>
      <c r="H91" s="27">
        <v>900</v>
      </c>
      <c r="I91" s="27"/>
      <c r="J91" s="44">
        <v>10000</v>
      </c>
      <c r="K91" s="45">
        <v>0.20376</v>
      </c>
      <c r="L91" s="46">
        <v>2037.6</v>
      </c>
      <c r="M91" s="47">
        <v>11500</v>
      </c>
      <c r="N91" s="48">
        <v>0.18395</v>
      </c>
      <c r="O91" s="49">
        <v>2115.425</v>
      </c>
      <c r="P91" s="50">
        <v>10010.34</v>
      </c>
      <c r="Q91" s="50">
        <v>608.5</v>
      </c>
      <c r="R91" s="60">
        <f t="shared" si="7"/>
        <v>1.001034</v>
      </c>
      <c r="S91" s="66">
        <f t="shared" si="8"/>
        <v>0.870464347826087</v>
      </c>
      <c r="T91" s="93"/>
      <c r="U91" s="50"/>
      <c r="V91" s="10">
        <f t="shared" si="9"/>
        <v>140</v>
      </c>
      <c r="W91" s="10">
        <v>10010.34</v>
      </c>
      <c r="X91" s="63">
        <f t="shared" si="10"/>
        <v>0</v>
      </c>
    </row>
    <row r="92" spans="1:24">
      <c r="A92" s="24">
        <v>90</v>
      </c>
      <c r="B92" s="24">
        <v>105267</v>
      </c>
      <c r="C92" s="25" t="s">
        <v>515</v>
      </c>
      <c r="D92" s="25" t="s">
        <v>52</v>
      </c>
      <c r="E92" s="26" t="s">
        <v>49</v>
      </c>
      <c r="F92" s="27">
        <v>2</v>
      </c>
      <c r="G92" s="28">
        <v>420</v>
      </c>
      <c r="H92" s="27">
        <v>900</v>
      </c>
      <c r="I92" s="27">
        <v>2</v>
      </c>
      <c r="J92" s="44">
        <v>16000</v>
      </c>
      <c r="K92" s="45">
        <v>0.246384</v>
      </c>
      <c r="L92" s="46">
        <v>3942.144</v>
      </c>
      <c r="M92" s="47">
        <v>18400</v>
      </c>
      <c r="N92" s="48">
        <v>0.22243</v>
      </c>
      <c r="O92" s="49">
        <v>4092.712</v>
      </c>
      <c r="P92" s="50">
        <v>16005.28</v>
      </c>
      <c r="Q92" s="50">
        <v>545.47</v>
      </c>
      <c r="R92" s="60">
        <f t="shared" si="7"/>
        <v>1.00033</v>
      </c>
      <c r="S92" s="66">
        <f t="shared" si="8"/>
        <v>0.869852173913043</v>
      </c>
      <c r="T92" s="93"/>
      <c r="U92" s="50"/>
      <c r="V92" s="10">
        <f t="shared" si="9"/>
        <v>140</v>
      </c>
      <c r="W92" s="10">
        <v>16005.28</v>
      </c>
      <c r="X92" s="63">
        <f t="shared" si="10"/>
        <v>0</v>
      </c>
    </row>
    <row r="93" spans="1:24">
      <c r="A93" s="24">
        <v>91</v>
      </c>
      <c r="B93" s="24">
        <v>307</v>
      </c>
      <c r="C93" s="94" t="s">
        <v>97</v>
      </c>
      <c r="D93" s="94" t="s">
        <v>98</v>
      </c>
      <c r="E93" s="26" t="s">
        <v>99</v>
      </c>
      <c r="F93" s="27">
        <v>12</v>
      </c>
      <c r="G93" s="28">
        <v>2700</v>
      </c>
      <c r="H93" s="27">
        <v>4000</v>
      </c>
      <c r="I93" s="27">
        <v>1</v>
      </c>
      <c r="J93" s="44">
        <v>120000</v>
      </c>
      <c r="K93" s="45">
        <v>0.150984</v>
      </c>
      <c r="L93" s="46">
        <v>18118.08</v>
      </c>
      <c r="M93" s="47">
        <v>132000</v>
      </c>
      <c r="N93" s="48">
        <v>0.136305</v>
      </c>
      <c r="O93" s="49">
        <v>17992.26</v>
      </c>
      <c r="P93" s="50">
        <v>113190.41</v>
      </c>
      <c r="Q93" s="50">
        <v>26993.39</v>
      </c>
      <c r="R93" s="66">
        <f t="shared" si="7"/>
        <v>0.943253416666667</v>
      </c>
      <c r="S93" s="66">
        <f t="shared" si="8"/>
        <v>0.857503106060606</v>
      </c>
      <c r="T93" s="93"/>
      <c r="U93" s="61">
        <v>0</v>
      </c>
      <c r="V93" s="92"/>
      <c r="W93" s="10">
        <v>113224.11</v>
      </c>
      <c r="X93" s="63">
        <f t="shared" si="10"/>
        <v>33.6999999999971</v>
      </c>
    </row>
    <row r="94" spans="1:24">
      <c r="A94" s="24">
        <v>92</v>
      </c>
      <c r="B94" s="24">
        <v>546</v>
      </c>
      <c r="C94" s="25" t="s">
        <v>541</v>
      </c>
      <c r="D94" s="25" t="s">
        <v>42</v>
      </c>
      <c r="E94" s="26" t="s">
        <v>58</v>
      </c>
      <c r="F94" s="28">
        <v>4</v>
      </c>
      <c r="G94" s="28">
        <v>840</v>
      </c>
      <c r="H94" s="27">
        <v>1800</v>
      </c>
      <c r="I94" s="27"/>
      <c r="J94" s="44">
        <v>23000</v>
      </c>
      <c r="K94" s="45">
        <v>0.24408</v>
      </c>
      <c r="L94" s="46">
        <v>5613.84</v>
      </c>
      <c r="M94" s="47">
        <v>26450</v>
      </c>
      <c r="N94" s="48">
        <v>0.22035</v>
      </c>
      <c r="O94" s="49">
        <v>5828.2575</v>
      </c>
      <c r="P94" s="50">
        <v>21452.76</v>
      </c>
      <c r="Q94" s="50">
        <v>4680</v>
      </c>
      <c r="R94" s="66">
        <f t="shared" si="7"/>
        <v>0.932728695652174</v>
      </c>
      <c r="S94" s="66">
        <f t="shared" si="8"/>
        <v>0.81106843100189</v>
      </c>
      <c r="T94" s="93"/>
      <c r="U94" s="50">
        <f t="shared" ref="U94:U126" si="11">F94*-100</f>
        <v>-400</v>
      </c>
      <c r="W94" s="10">
        <v>21452.76</v>
      </c>
      <c r="X94" s="63">
        <f t="shared" si="10"/>
        <v>0</v>
      </c>
    </row>
    <row r="95" spans="1:24">
      <c r="A95" s="24">
        <v>93</v>
      </c>
      <c r="B95" s="24">
        <v>104533</v>
      </c>
      <c r="C95" s="25" t="s">
        <v>559</v>
      </c>
      <c r="D95" s="25" t="s">
        <v>85</v>
      </c>
      <c r="E95" s="26" t="s">
        <v>46</v>
      </c>
      <c r="F95" s="28">
        <v>2</v>
      </c>
      <c r="G95" s="28">
        <v>420</v>
      </c>
      <c r="H95" s="27">
        <v>900</v>
      </c>
      <c r="I95" s="27"/>
      <c r="J95" s="44">
        <v>10000</v>
      </c>
      <c r="K95" s="45">
        <v>0.242424</v>
      </c>
      <c r="L95" s="46">
        <v>2424.24</v>
      </c>
      <c r="M95" s="47">
        <v>11500</v>
      </c>
      <c r="N95" s="48">
        <v>0.218855</v>
      </c>
      <c r="O95" s="49">
        <v>2516.8325</v>
      </c>
      <c r="P95" s="50">
        <v>7927.29</v>
      </c>
      <c r="Q95" s="50">
        <v>2179.33</v>
      </c>
      <c r="R95" s="66">
        <f t="shared" si="7"/>
        <v>0.792729</v>
      </c>
      <c r="S95" s="66">
        <f t="shared" si="8"/>
        <v>0.689329565217391</v>
      </c>
      <c r="T95" s="93"/>
      <c r="U95" s="50">
        <f t="shared" si="11"/>
        <v>-200</v>
      </c>
      <c r="W95" s="10">
        <v>7927.29</v>
      </c>
      <c r="X95" s="63">
        <f t="shared" si="10"/>
        <v>0</v>
      </c>
    </row>
    <row r="96" spans="1:24">
      <c r="A96" s="24">
        <v>94</v>
      </c>
      <c r="B96" s="24">
        <v>587</v>
      </c>
      <c r="C96" s="25" t="s">
        <v>113</v>
      </c>
      <c r="D96" s="25" t="s">
        <v>56</v>
      </c>
      <c r="E96" s="26" t="s">
        <v>43</v>
      </c>
      <c r="F96" s="27">
        <v>2</v>
      </c>
      <c r="G96" s="28">
        <v>420</v>
      </c>
      <c r="H96" s="27">
        <v>900</v>
      </c>
      <c r="I96" s="27"/>
      <c r="J96" s="44">
        <v>13000</v>
      </c>
      <c r="K96" s="45">
        <v>0.208584</v>
      </c>
      <c r="L96" s="46">
        <v>2711.592</v>
      </c>
      <c r="M96" s="47">
        <v>14950</v>
      </c>
      <c r="N96" s="48">
        <v>0.188305</v>
      </c>
      <c r="O96" s="49">
        <v>2815.15975</v>
      </c>
      <c r="P96" s="50">
        <v>10208.71</v>
      </c>
      <c r="Q96" s="50">
        <v>1516.73</v>
      </c>
      <c r="R96" s="66">
        <f t="shared" si="7"/>
        <v>0.785285384615385</v>
      </c>
      <c r="S96" s="66">
        <f t="shared" si="8"/>
        <v>0.682856856187291</v>
      </c>
      <c r="T96" s="93"/>
      <c r="U96" s="50">
        <f t="shared" si="11"/>
        <v>-200</v>
      </c>
      <c r="W96" s="10">
        <v>10208.71</v>
      </c>
      <c r="X96" s="63">
        <f t="shared" si="10"/>
        <v>0</v>
      </c>
    </row>
    <row r="97" spans="1:24">
      <c r="A97" s="24">
        <v>95</v>
      </c>
      <c r="B97" s="24">
        <v>573</v>
      </c>
      <c r="C97" s="25" t="s">
        <v>508</v>
      </c>
      <c r="D97" s="25" t="s">
        <v>42</v>
      </c>
      <c r="E97" s="26" t="s">
        <v>46</v>
      </c>
      <c r="F97" s="27">
        <v>2</v>
      </c>
      <c r="G97" s="28">
        <v>420</v>
      </c>
      <c r="H97" s="27">
        <v>900</v>
      </c>
      <c r="I97" s="27"/>
      <c r="J97" s="44">
        <v>9000</v>
      </c>
      <c r="K97" s="45">
        <v>0.200232</v>
      </c>
      <c r="L97" s="46">
        <v>1802.088</v>
      </c>
      <c r="M97" s="47">
        <v>10350</v>
      </c>
      <c r="N97" s="48">
        <v>0.180765</v>
      </c>
      <c r="O97" s="49">
        <v>1870.91775</v>
      </c>
      <c r="P97" s="50">
        <v>7053.96</v>
      </c>
      <c r="Q97" s="50">
        <v>2054.91</v>
      </c>
      <c r="R97" s="66">
        <f t="shared" si="7"/>
        <v>0.783773333333333</v>
      </c>
      <c r="S97" s="66">
        <f t="shared" si="8"/>
        <v>0.681542028985507</v>
      </c>
      <c r="T97" s="93"/>
      <c r="U97" s="50">
        <f t="shared" si="11"/>
        <v>-200</v>
      </c>
      <c r="W97" s="10">
        <v>7053.96</v>
      </c>
      <c r="X97" s="63">
        <f t="shared" si="10"/>
        <v>0</v>
      </c>
    </row>
    <row r="98" spans="1:24">
      <c r="A98" s="24">
        <v>96</v>
      </c>
      <c r="B98" s="24">
        <v>104429</v>
      </c>
      <c r="C98" s="25" t="s">
        <v>481</v>
      </c>
      <c r="D98" s="25" t="s">
        <v>52</v>
      </c>
      <c r="E98" s="26" t="s">
        <v>46</v>
      </c>
      <c r="F98" s="27">
        <v>2</v>
      </c>
      <c r="G98" s="28">
        <v>420</v>
      </c>
      <c r="H98" s="27">
        <v>900</v>
      </c>
      <c r="I98" s="27"/>
      <c r="J98" s="44">
        <v>7000</v>
      </c>
      <c r="K98" s="45">
        <v>0.164088</v>
      </c>
      <c r="L98" s="46">
        <v>1148.616</v>
      </c>
      <c r="M98" s="47">
        <v>8050</v>
      </c>
      <c r="N98" s="48">
        <v>0.148135</v>
      </c>
      <c r="O98" s="49">
        <v>1192.48675</v>
      </c>
      <c r="P98" s="50">
        <v>5314.57</v>
      </c>
      <c r="Q98" s="50">
        <v>1178.86</v>
      </c>
      <c r="R98" s="66">
        <f t="shared" si="7"/>
        <v>0.759224285714286</v>
      </c>
      <c r="S98" s="66">
        <f t="shared" si="8"/>
        <v>0.660195031055901</v>
      </c>
      <c r="T98" s="93"/>
      <c r="U98" s="50">
        <f t="shared" si="11"/>
        <v>-200</v>
      </c>
      <c r="W98" s="10">
        <v>5314.57</v>
      </c>
      <c r="X98" s="63">
        <f t="shared" si="10"/>
        <v>0</v>
      </c>
    </row>
    <row r="99" spans="1:24">
      <c r="A99" s="24">
        <v>97</v>
      </c>
      <c r="B99" s="24">
        <v>594</v>
      </c>
      <c r="C99" s="25" t="s">
        <v>543</v>
      </c>
      <c r="D99" s="25" t="s">
        <v>85</v>
      </c>
      <c r="E99" s="26" t="s">
        <v>46</v>
      </c>
      <c r="F99" s="27">
        <v>2</v>
      </c>
      <c r="G99" s="28">
        <v>420</v>
      </c>
      <c r="H99" s="27">
        <v>900</v>
      </c>
      <c r="I99" s="27"/>
      <c r="J99" s="44">
        <v>10000</v>
      </c>
      <c r="K99" s="45">
        <v>0.230184</v>
      </c>
      <c r="L99" s="46">
        <v>2301.84</v>
      </c>
      <c r="M99" s="47">
        <v>11500</v>
      </c>
      <c r="N99" s="48">
        <v>0.207805</v>
      </c>
      <c r="O99" s="49">
        <v>2389.7575</v>
      </c>
      <c r="P99" s="50">
        <v>7322.95</v>
      </c>
      <c r="Q99" s="50">
        <v>2181.94</v>
      </c>
      <c r="R99" s="66">
        <f t="shared" si="7"/>
        <v>0.732295</v>
      </c>
      <c r="S99" s="66">
        <f t="shared" si="8"/>
        <v>0.636778260869565</v>
      </c>
      <c r="T99" s="93"/>
      <c r="U99" s="50">
        <f t="shared" si="11"/>
        <v>-200</v>
      </c>
      <c r="W99" s="10">
        <v>7322.95</v>
      </c>
      <c r="X99" s="63">
        <f t="shared" si="10"/>
        <v>0</v>
      </c>
    </row>
    <row r="100" spans="1:24">
      <c r="A100" s="24">
        <v>98</v>
      </c>
      <c r="B100" s="24">
        <v>101453</v>
      </c>
      <c r="C100" s="25" t="s">
        <v>528</v>
      </c>
      <c r="D100" s="25" t="s">
        <v>56</v>
      </c>
      <c r="E100" s="26" t="s">
        <v>43</v>
      </c>
      <c r="F100" s="27">
        <v>3</v>
      </c>
      <c r="G100" s="28">
        <v>630</v>
      </c>
      <c r="H100" s="27">
        <v>1350</v>
      </c>
      <c r="I100" s="27"/>
      <c r="J100" s="44">
        <v>16000</v>
      </c>
      <c r="K100" s="45">
        <v>0.241704</v>
      </c>
      <c r="L100" s="46">
        <v>3867.264</v>
      </c>
      <c r="M100" s="47">
        <v>18400</v>
      </c>
      <c r="N100" s="48">
        <v>0.218205</v>
      </c>
      <c r="O100" s="49">
        <v>4014.972</v>
      </c>
      <c r="P100" s="50">
        <v>11447.11</v>
      </c>
      <c r="Q100" s="50">
        <v>2765.24</v>
      </c>
      <c r="R100" s="66">
        <f t="shared" si="7"/>
        <v>0.715444375</v>
      </c>
      <c r="S100" s="66">
        <f t="shared" si="8"/>
        <v>0.622125543478261</v>
      </c>
      <c r="T100" s="93"/>
      <c r="U100" s="50">
        <f t="shared" si="11"/>
        <v>-300</v>
      </c>
      <c r="W100" s="10">
        <v>11447.11</v>
      </c>
      <c r="X100" s="63">
        <f t="shared" ref="X100:X131" si="12">W100-P100</f>
        <v>0</v>
      </c>
    </row>
    <row r="101" spans="1:24">
      <c r="A101" s="24">
        <v>99</v>
      </c>
      <c r="B101" s="24">
        <v>733</v>
      </c>
      <c r="C101" s="25" t="s">
        <v>537</v>
      </c>
      <c r="D101" s="25" t="s">
        <v>42</v>
      </c>
      <c r="E101" s="26" t="s">
        <v>46</v>
      </c>
      <c r="F101" s="27">
        <v>3</v>
      </c>
      <c r="G101" s="28">
        <v>630</v>
      </c>
      <c r="H101" s="27">
        <v>1350</v>
      </c>
      <c r="I101" s="27"/>
      <c r="J101" s="44">
        <v>9000</v>
      </c>
      <c r="K101" s="45">
        <v>0.250272</v>
      </c>
      <c r="L101" s="46">
        <v>2252.448</v>
      </c>
      <c r="M101" s="47">
        <v>10350</v>
      </c>
      <c r="N101" s="48">
        <v>0.22594</v>
      </c>
      <c r="O101" s="49">
        <v>2338.479</v>
      </c>
      <c r="P101" s="50">
        <v>6340.8</v>
      </c>
      <c r="Q101" s="50">
        <v>2063.44</v>
      </c>
      <c r="R101" s="66">
        <f t="shared" si="7"/>
        <v>0.704533333333333</v>
      </c>
      <c r="S101" s="66">
        <f t="shared" si="8"/>
        <v>0.61263768115942</v>
      </c>
      <c r="T101" s="93"/>
      <c r="U101" s="50">
        <f t="shared" si="11"/>
        <v>-300</v>
      </c>
      <c r="W101" s="10">
        <v>6340.8</v>
      </c>
      <c r="X101" s="63">
        <f t="shared" si="12"/>
        <v>0</v>
      </c>
    </row>
    <row r="102" spans="1:24">
      <c r="A102" s="24">
        <v>100</v>
      </c>
      <c r="B102" s="24">
        <v>106066</v>
      </c>
      <c r="C102" s="94" t="s">
        <v>525</v>
      </c>
      <c r="D102" s="94" t="s">
        <v>98</v>
      </c>
      <c r="E102" s="26" t="s">
        <v>49</v>
      </c>
      <c r="F102" s="27">
        <v>2</v>
      </c>
      <c r="G102" s="28">
        <v>0</v>
      </c>
      <c r="H102" s="27">
        <v>0</v>
      </c>
      <c r="I102" s="27"/>
      <c r="J102" s="44">
        <v>17000</v>
      </c>
      <c r="K102" s="45">
        <v>0.259056</v>
      </c>
      <c r="L102" s="46">
        <v>4403.952</v>
      </c>
      <c r="M102" s="47">
        <v>19550</v>
      </c>
      <c r="N102" s="48">
        <v>0.23387</v>
      </c>
      <c r="O102" s="49">
        <v>4572.1585</v>
      </c>
      <c r="P102" s="50">
        <v>11722.21</v>
      </c>
      <c r="Q102" s="50">
        <v>1331.94</v>
      </c>
      <c r="R102" s="66">
        <f t="shared" si="7"/>
        <v>0.689541764705882</v>
      </c>
      <c r="S102" s="66">
        <f t="shared" si="8"/>
        <v>0.599601534526854</v>
      </c>
      <c r="T102" s="93"/>
      <c r="U102" s="61">
        <v>0</v>
      </c>
      <c r="V102" s="92"/>
      <c r="W102" s="10">
        <v>11722.21</v>
      </c>
      <c r="X102" s="63">
        <f t="shared" si="12"/>
        <v>0</v>
      </c>
    </row>
    <row r="103" spans="1:24">
      <c r="A103" s="24">
        <v>101</v>
      </c>
      <c r="B103" s="72">
        <v>102935</v>
      </c>
      <c r="C103" s="94" t="s">
        <v>531</v>
      </c>
      <c r="D103" s="94" t="s">
        <v>98</v>
      </c>
      <c r="E103" s="26" t="s">
        <v>46</v>
      </c>
      <c r="F103" s="27">
        <v>2</v>
      </c>
      <c r="G103" s="28">
        <v>0</v>
      </c>
      <c r="H103" s="27">
        <v>0</v>
      </c>
      <c r="I103" s="27"/>
      <c r="J103" s="44">
        <v>10000</v>
      </c>
      <c r="K103" s="45">
        <v>0.272376</v>
      </c>
      <c r="L103" s="46">
        <v>2723.76</v>
      </c>
      <c r="M103" s="47">
        <v>11500</v>
      </c>
      <c r="N103" s="48">
        <v>0.245895</v>
      </c>
      <c r="O103" s="49">
        <v>2827.7925</v>
      </c>
      <c r="P103" s="50">
        <v>6811.23</v>
      </c>
      <c r="Q103" s="50">
        <v>2289.74</v>
      </c>
      <c r="R103" s="66">
        <f t="shared" si="7"/>
        <v>0.681123</v>
      </c>
      <c r="S103" s="66">
        <f t="shared" si="8"/>
        <v>0.592280869565217</v>
      </c>
      <c r="T103" s="93"/>
      <c r="U103" s="61">
        <v>0</v>
      </c>
      <c r="V103" s="92"/>
      <c r="W103" s="10">
        <v>6811.23</v>
      </c>
      <c r="X103" s="63">
        <f t="shared" si="12"/>
        <v>0</v>
      </c>
    </row>
    <row r="104" spans="1:24">
      <c r="A104" s="24">
        <v>102</v>
      </c>
      <c r="B104" s="24">
        <v>56</v>
      </c>
      <c r="C104" s="25" t="s">
        <v>197</v>
      </c>
      <c r="D104" s="25" t="s">
        <v>56</v>
      </c>
      <c r="E104" s="26" t="s">
        <v>46</v>
      </c>
      <c r="F104" s="27">
        <v>2</v>
      </c>
      <c r="G104" s="28">
        <v>420</v>
      </c>
      <c r="H104" s="27">
        <v>900</v>
      </c>
      <c r="I104" s="27"/>
      <c r="J104" s="44">
        <v>11000</v>
      </c>
      <c r="K104" s="45">
        <v>0.191664</v>
      </c>
      <c r="L104" s="46">
        <v>2108.304</v>
      </c>
      <c r="M104" s="47">
        <v>12650</v>
      </c>
      <c r="N104" s="48">
        <v>0.17303</v>
      </c>
      <c r="O104" s="49">
        <v>2188.8295</v>
      </c>
      <c r="P104" s="50">
        <v>7490.16</v>
      </c>
      <c r="Q104" s="50">
        <v>1279.7</v>
      </c>
      <c r="R104" s="66">
        <f t="shared" si="7"/>
        <v>0.680923636363636</v>
      </c>
      <c r="S104" s="66">
        <f t="shared" si="8"/>
        <v>0.592107509881423</v>
      </c>
      <c r="T104" s="93"/>
      <c r="U104" s="50">
        <f t="shared" si="11"/>
        <v>-200</v>
      </c>
      <c r="W104" s="10">
        <v>7490.16</v>
      </c>
      <c r="X104" s="63">
        <f t="shared" si="12"/>
        <v>0</v>
      </c>
    </row>
    <row r="105" spans="1:24">
      <c r="A105" s="24">
        <v>103</v>
      </c>
      <c r="B105" s="72">
        <v>111400</v>
      </c>
      <c r="C105" s="94" t="s">
        <v>540</v>
      </c>
      <c r="D105" s="94" t="s">
        <v>85</v>
      </c>
      <c r="E105" s="26" t="s">
        <v>61</v>
      </c>
      <c r="F105" s="27">
        <v>4</v>
      </c>
      <c r="G105" s="28">
        <v>840</v>
      </c>
      <c r="H105" s="27">
        <v>1800</v>
      </c>
      <c r="I105" s="27"/>
      <c r="J105" s="44">
        <v>20000</v>
      </c>
      <c r="K105" s="45">
        <v>0.152352</v>
      </c>
      <c r="L105" s="46">
        <v>3047.04</v>
      </c>
      <c r="M105" s="47">
        <v>23000</v>
      </c>
      <c r="N105" s="48">
        <v>0.13754</v>
      </c>
      <c r="O105" s="49">
        <v>3163.42</v>
      </c>
      <c r="P105" s="50">
        <v>13518.84</v>
      </c>
      <c r="Q105" s="50">
        <v>1951.43</v>
      </c>
      <c r="R105" s="66">
        <f t="shared" si="7"/>
        <v>0.675942</v>
      </c>
      <c r="S105" s="66">
        <f t="shared" si="8"/>
        <v>0.587775652173913</v>
      </c>
      <c r="T105" s="93"/>
      <c r="U105" s="61">
        <v>0</v>
      </c>
      <c r="V105" s="92"/>
      <c r="W105" s="10">
        <v>13518.84</v>
      </c>
      <c r="X105" s="63">
        <f t="shared" si="12"/>
        <v>0</v>
      </c>
    </row>
    <row r="106" spans="1:24">
      <c r="A106" s="24">
        <v>104</v>
      </c>
      <c r="B106" s="24">
        <v>746</v>
      </c>
      <c r="C106" s="25" t="s">
        <v>567</v>
      </c>
      <c r="D106" s="25" t="s">
        <v>85</v>
      </c>
      <c r="E106" s="26" t="s">
        <v>49</v>
      </c>
      <c r="F106" s="28">
        <v>3</v>
      </c>
      <c r="G106" s="28">
        <v>630</v>
      </c>
      <c r="H106" s="27">
        <v>1350</v>
      </c>
      <c r="I106" s="27"/>
      <c r="J106" s="44">
        <v>17000</v>
      </c>
      <c r="K106" s="45">
        <v>0.226944</v>
      </c>
      <c r="L106" s="46">
        <v>3858.048</v>
      </c>
      <c r="M106" s="47">
        <v>19550</v>
      </c>
      <c r="N106" s="48">
        <v>0.20488</v>
      </c>
      <c r="O106" s="49">
        <v>4005.404</v>
      </c>
      <c r="P106" s="50">
        <v>11481.34</v>
      </c>
      <c r="Q106" s="50">
        <v>2898.84</v>
      </c>
      <c r="R106" s="66">
        <f t="shared" si="7"/>
        <v>0.675372941176471</v>
      </c>
      <c r="S106" s="66">
        <f t="shared" si="8"/>
        <v>0.587280818414322</v>
      </c>
      <c r="T106" s="93"/>
      <c r="U106" s="50">
        <f t="shared" si="11"/>
        <v>-300</v>
      </c>
      <c r="W106" s="10">
        <v>11481.34</v>
      </c>
      <c r="X106" s="63">
        <f t="shared" si="12"/>
        <v>0</v>
      </c>
    </row>
    <row r="107" spans="1:24">
      <c r="A107" s="24">
        <v>105</v>
      </c>
      <c r="B107" s="24">
        <v>114069</v>
      </c>
      <c r="C107" s="25" t="s">
        <v>460</v>
      </c>
      <c r="D107" s="25" t="s">
        <v>42</v>
      </c>
      <c r="E107" s="26" t="s">
        <v>53</v>
      </c>
      <c r="F107" s="27">
        <v>2</v>
      </c>
      <c r="G107" s="28">
        <v>420</v>
      </c>
      <c r="H107" s="27">
        <v>900</v>
      </c>
      <c r="I107" s="27"/>
      <c r="J107" s="44">
        <v>6000</v>
      </c>
      <c r="K107" s="45">
        <v>0.245088</v>
      </c>
      <c r="L107" s="46">
        <v>1470.528</v>
      </c>
      <c r="M107" s="47">
        <v>6900</v>
      </c>
      <c r="N107" s="48">
        <v>0.22126</v>
      </c>
      <c r="O107" s="49">
        <v>1526.694</v>
      </c>
      <c r="P107" s="50">
        <v>3986.56</v>
      </c>
      <c r="Q107" s="50">
        <v>192.52</v>
      </c>
      <c r="R107" s="66">
        <f t="shared" si="7"/>
        <v>0.664426666666667</v>
      </c>
      <c r="S107" s="66">
        <f t="shared" si="8"/>
        <v>0.57776231884058</v>
      </c>
      <c r="T107" s="93"/>
      <c r="U107" s="50">
        <f t="shared" si="11"/>
        <v>-200</v>
      </c>
      <c r="W107" s="10">
        <v>3986.56</v>
      </c>
      <c r="X107" s="63">
        <f t="shared" si="12"/>
        <v>0</v>
      </c>
    </row>
    <row r="108" spans="1:24">
      <c r="A108" s="24">
        <v>106</v>
      </c>
      <c r="B108" s="24">
        <v>103199</v>
      </c>
      <c r="C108" s="25" t="s">
        <v>455</v>
      </c>
      <c r="D108" s="25" t="s">
        <v>45</v>
      </c>
      <c r="E108" s="26" t="s">
        <v>46</v>
      </c>
      <c r="F108" s="27">
        <v>3</v>
      </c>
      <c r="G108" s="28">
        <v>630</v>
      </c>
      <c r="H108" s="27">
        <v>1350</v>
      </c>
      <c r="I108" s="28">
        <v>1</v>
      </c>
      <c r="J108" s="44">
        <v>11000</v>
      </c>
      <c r="K108" s="45">
        <v>0.240552</v>
      </c>
      <c r="L108" s="46">
        <v>2646.072</v>
      </c>
      <c r="M108" s="47">
        <v>12650</v>
      </c>
      <c r="N108" s="48">
        <v>0.217165</v>
      </c>
      <c r="O108" s="49">
        <v>2747.13725</v>
      </c>
      <c r="P108" s="50">
        <v>7040.01</v>
      </c>
      <c r="Q108" s="50">
        <v>1804.46</v>
      </c>
      <c r="R108" s="66">
        <f t="shared" si="7"/>
        <v>0.640000909090909</v>
      </c>
      <c r="S108" s="66">
        <f t="shared" si="8"/>
        <v>0.556522529644269</v>
      </c>
      <c r="T108" s="93"/>
      <c r="U108" s="50">
        <f t="shared" si="11"/>
        <v>-300</v>
      </c>
      <c r="W108" s="10">
        <v>7040.01</v>
      </c>
      <c r="X108" s="63">
        <f t="shared" si="12"/>
        <v>0</v>
      </c>
    </row>
    <row r="109" spans="1:24">
      <c r="A109" s="24">
        <v>107</v>
      </c>
      <c r="B109" s="72">
        <v>107728</v>
      </c>
      <c r="C109" s="94" t="s">
        <v>574</v>
      </c>
      <c r="D109" s="94" t="s">
        <v>85</v>
      </c>
      <c r="E109" s="26" t="s">
        <v>46</v>
      </c>
      <c r="F109" s="27">
        <v>2</v>
      </c>
      <c r="G109" s="28">
        <v>420</v>
      </c>
      <c r="H109" s="27">
        <v>900</v>
      </c>
      <c r="I109" s="27"/>
      <c r="J109" s="44">
        <v>11000</v>
      </c>
      <c r="K109" s="45">
        <v>0.201744</v>
      </c>
      <c r="L109" s="46">
        <v>2219.184</v>
      </c>
      <c r="M109" s="47">
        <v>12650</v>
      </c>
      <c r="N109" s="48">
        <v>0.18213</v>
      </c>
      <c r="O109" s="49">
        <v>2303.9445</v>
      </c>
      <c r="P109" s="50">
        <v>6870.32</v>
      </c>
      <c r="Q109" s="50">
        <v>2013.75</v>
      </c>
      <c r="R109" s="66">
        <f t="shared" si="7"/>
        <v>0.624574545454545</v>
      </c>
      <c r="S109" s="66">
        <f t="shared" si="8"/>
        <v>0.543108300395257</v>
      </c>
      <c r="T109" s="93"/>
      <c r="U109" s="61">
        <v>0</v>
      </c>
      <c r="V109" s="92"/>
      <c r="W109" s="10">
        <v>6870.32</v>
      </c>
      <c r="X109" s="63">
        <f t="shared" si="12"/>
        <v>0</v>
      </c>
    </row>
    <row r="110" spans="1:24">
      <c r="A110" s="24">
        <v>108</v>
      </c>
      <c r="B110" s="24">
        <v>118151</v>
      </c>
      <c r="C110" s="25" t="s">
        <v>480</v>
      </c>
      <c r="D110" s="25" t="s">
        <v>52</v>
      </c>
      <c r="E110" s="26" t="s">
        <v>53</v>
      </c>
      <c r="F110" s="27">
        <v>2</v>
      </c>
      <c r="G110" s="28">
        <v>420</v>
      </c>
      <c r="H110" s="27">
        <v>900</v>
      </c>
      <c r="I110" s="27"/>
      <c r="J110" s="44">
        <v>8000</v>
      </c>
      <c r="K110" s="45">
        <v>0.1656</v>
      </c>
      <c r="L110" s="46">
        <v>1324.8</v>
      </c>
      <c r="M110" s="47">
        <v>9200</v>
      </c>
      <c r="N110" s="48">
        <v>0.1495</v>
      </c>
      <c r="O110" s="49">
        <v>1375.4</v>
      </c>
      <c r="P110" s="50">
        <v>4776.15</v>
      </c>
      <c r="Q110" s="50">
        <v>1010.39</v>
      </c>
      <c r="R110" s="66">
        <f t="shared" si="7"/>
        <v>0.59701875</v>
      </c>
      <c r="S110" s="66">
        <f t="shared" si="8"/>
        <v>0.519146739130435</v>
      </c>
      <c r="T110" s="93"/>
      <c r="U110" s="50">
        <f t="shared" si="11"/>
        <v>-200</v>
      </c>
      <c r="W110" s="10">
        <v>4776.15</v>
      </c>
      <c r="X110" s="63">
        <f t="shared" si="12"/>
        <v>0</v>
      </c>
    </row>
    <row r="111" spans="1:24">
      <c r="A111" s="24">
        <v>109</v>
      </c>
      <c r="B111" s="24">
        <v>112888</v>
      </c>
      <c r="C111" s="25" t="s">
        <v>529</v>
      </c>
      <c r="D111" s="25" t="s">
        <v>52</v>
      </c>
      <c r="E111" s="26" t="s">
        <v>46</v>
      </c>
      <c r="F111" s="27">
        <v>2</v>
      </c>
      <c r="G111" s="28">
        <v>420</v>
      </c>
      <c r="H111" s="27">
        <v>900</v>
      </c>
      <c r="I111" s="27">
        <v>2</v>
      </c>
      <c r="J111" s="44">
        <v>9000</v>
      </c>
      <c r="K111" s="45">
        <v>0.225072</v>
      </c>
      <c r="L111" s="46">
        <v>2025.648</v>
      </c>
      <c r="M111" s="47">
        <v>10350</v>
      </c>
      <c r="N111" s="48">
        <v>0.20319</v>
      </c>
      <c r="O111" s="49">
        <v>2103.0165</v>
      </c>
      <c r="P111" s="50">
        <v>5314.77</v>
      </c>
      <c r="Q111" s="50">
        <v>802.06</v>
      </c>
      <c r="R111" s="66">
        <f t="shared" si="7"/>
        <v>0.59053</v>
      </c>
      <c r="S111" s="66">
        <f t="shared" si="8"/>
        <v>0.513504347826087</v>
      </c>
      <c r="T111" s="93"/>
      <c r="U111" s="50">
        <f t="shared" si="11"/>
        <v>-200</v>
      </c>
      <c r="W111" s="10">
        <v>5314.77</v>
      </c>
      <c r="X111" s="63">
        <f t="shared" si="12"/>
        <v>0</v>
      </c>
    </row>
    <row r="112" spans="1:24">
      <c r="A112" s="24">
        <v>110</v>
      </c>
      <c r="B112" s="24">
        <v>732</v>
      </c>
      <c r="C112" s="25" t="s">
        <v>533</v>
      </c>
      <c r="D112" s="25" t="s">
        <v>85</v>
      </c>
      <c r="E112" s="26" t="s">
        <v>46</v>
      </c>
      <c r="F112" s="27">
        <v>2</v>
      </c>
      <c r="G112" s="28">
        <v>420</v>
      </c>
      <c r="H112" s="27">
        <v>900</v>
      </c>
      <c r="I112" s="27"/>
      <c r="J112" s="44">
        <v>8500</v>
      </c>
      <c r="K112" s="45">
        <v>0.219888</v>
      </c>
      <c r="L112" s="46">
        <v>1869.048</v>
      </c>
      <c r="M112" s="47">
        <v>9775</v>
      </c>
      <c r="N112" s="48">
        <v>0.19851</v>
      </c>
      <c r="O112" s="49">
        <v>1940.43525</v>
      </c>
      <c r="P112" s="50">
        <v>4869.3</v>
      </c>
      <c r="Q112" s="50">
        <v>1398.11</v>
      </c>
      <c r="R112" s="66">
        <f t="shared" si="7"/>
        <v>0.572858823529412</v>
      </c>
      <c r="S112" s="66">
        <f t="shared" si="8"/>
        <v>0.49813810741688</v>
      </c>
      <c r="T112" s="93"/>
      <c r="U112" s="50">
        <f t="shared" si="11"/>
        <v>-200</v>
      </c>
      <c r="W112" s="10">
        <v>4869.3</v>
      </c>
      <c r="X112" s="63">
        <f t="shared" si="12"/>
        <v>0</v>
      </c>
    </row>
    <row r="113" spans="1:24">
      <c r="A113" s="24">
        <v>111</v>
      </c>
      <c r="B113" s="24">
        <v>706</v>
      </c>
      <c r="C113" s="25" t="s">
        <v>511</v>
      </c>
      <c r="D113" s="25" t="s">
        <v>56</v>
      </c>
      <c r="E113" s="26" t="s">
        <v>46</v>
      </c>
      <c r="F113" s="27">
        <v>2</v>
      </c>
      <c r="G113" s="28">
        <v>420</v>
      </c>
      <c r="H113" s="27">
        <v>900</v>
      </c>
      <c r="I113" s="27"/>
      <c r="J113" s="44">
        <v>10000</v>
      </c>
      <c r="K113" s="45">
        <v>0.236808</v>
      </c>
      <c r="L113" s="46">
        <v>2368.08</v>
      </c>
      <c r="M113" s="47">
        <v>11500</v>
      </c>
      <c r="N113" s="48">
        <v>0.213785</v>
      </c>
      <c r="O113" s="49">
        <v>2458.5275</v>
      </c>
      <c r="P113" s="50">
        <v>5705.96</v>
      </c>
      <c r="Q113" s="50">
        <v>1558.61</v>
      </c>
      <c r="R113" s="66">
        <f t="shared" si="7"/>
        <v>0.570596</v>
      </c>
      <c r="S113" s="66">
        <f t="shared" si="8"/>
        <v>0.496170434782609</v>
      </c>
      <c r="T113" s="93"/>
      <c r="U113" s="50">
        <f t="shared" si="11"/>
        <v>-200</v>
      </c>
      <c r="W113" s="10">
        <v>5705.96</v>
      </c>
      <c r="X113" s="63">
        <f t="shared" si="12"/>
        <v>0</v>
      </c>
    </row>
    <row r="114" spans="1:24">
      <c r="A114" s="24">
        <v>112</v>
      </c>
      <c r="B114" s="24">
        <v>112415</v>
      </c>
      <c r="C114" s="25" t="s">
        <v>453</v>
      </c>
      <c r="D114" s="25" t="s">
        <v>52</v>
      </c>
      <c r="E114" s="26" t="s">
        <v>46</v>
      </c>
      <c r="F114" s="27">
        <v>2</v>
      </c>
      <c r="G114" s="28">
        <v>420</v>
      </c>
      <c r="H114" s="27">
        <v>900</v>
      </c>
      <c r="I114" s="27"/>
      <c r="J114" s="44">
        <v>8000</v>
      </c>
      <c r="K114" s="45">
        <v>0.178344</v>
      </c>
      <c r="L114" s="46">
        <v>1426.752</v>
      </c>
      <c r="M114" s="47">
        <v>9200</v>
      </c>
      <c r="N114" s="48">
        <v>0.161005</v>
      </c>
      <c r="O114" s="49">
        <v>1481.246</v>
      </c>
      <c r="P114" s="50">
        <v>4522.79</v>
      </c>
      <c r="Q114" s="50">
        <v>823.45</v>
      </c>
      <c r="R114" s="66">
        <f t="shared" si="7"/>
        <v>0.56534875</v>
      </c>
      <c r="S114" s="66">
        <f t="shared" si="8"/>
        <v>0.491607608695652</v>
      </c>
      <c r="T114" s="93"/>
      <c r="U114" s="50">
        <f t="shared" si="11"/>
        <v>-200</v>
      </c>
      <c r="W114" s="10">
        <v>4522.79</v>
      </c>
      <c r="X114" s="63">
        <f t="shared" si="12"/>
        <v>0</v>
      </c>
    </row>
    <row r="115" spans="1:24">
      <c r="A115" s="24">
        <v>113</v>
      </c>
      <c r="B115" s="24">
        <v>113833</v>
      </c>
      <c r="C115" s="25" t="s">
        <v>493</v>
      </c>
      <c r="D115" s="25" t="s">
        <v>52</v>
      </c>
      <c r="E115" s="26" t="s">
        <v>53</v>
      </c>
      <c r="F115" s="27">
        <v>2</v>
      </c>
      <c r="G115" s="28">
        <v>420</v>
      </c>
      <c r="H115" s="27">
        <v>900</v>
      </c>
      <c r="I115" s="27"/>
      <c r="J115" s="44">
        <v>7000</v>
      </c>
      <c r="K115" s="45">
        <v>0.256248</v>
      </c>
      <c r="L115" s="46">
        <v>1793.736</v>
      </c>
      <c r="M115" s="47">
        <v>8050</v>
      </c>
      <c r="N115" s="48">
        <v>0.231335</v>
      </c>
      <c r="O115" s="49">
        <v>1862.24675</v>
      </c>
      <c r="P115" s="50">
        <v>3926.3</v>
      </c>
      <c r="Q115" s="50">
        <v>943.84</v>
      </c>
      <c r="R115" s="66">
        <f t="shared" si="7"/>
        <v>0.5609</v>
      </c>
      <c r="S115" s="66">
        <f t="shared" si="8"/>
        <v>0.487739130434783</v>
      </c>
      <c r="T115" s="93"/>
      <c r="U115" s="50">
        <f t="shared" si="11"/>
        <v>-200</v>
      </c>
      <c r="W115" s="10">
        <v>3926.3</v>
      </c>
      <c r="X115" s="63">
        <f t="shared" si="12"/>
        <v>0</v>
      </c>
    </row>
    <row r="116" spans="1:24">
      <c r="A116" s="24">
        <v>114</v>
      </c>
      <c r="B116" s="72">
        <v>119262</v>
      </c>
      <c r="C116" s="94" t="s">
        <v>568</v>
      </c>
      <c r="D116" s="94" t="s">
        <v>45</v>
      </c>
      <c r="E116" s="26" t="s">
        <v>53</v>
      </c>
      <c r="F116" s="27">
        <v>1</v>
      </c>
      <c r="G116" s="28">
        <v>210</v>
      </c>
      <c r="H116" s="27">
        <v>450</v>
      </c>
      <c r="I116" s="27"/>
      <c r="J116" s="44">
        <v>4000</v>
      </c>
      <c r="K116" s="45">
        <v>0.1872</v>
      </c>
      <c r="L116" s="46">
        <v>748.8</v>
      </c>
      <c r="M116" s="47">
        <v>4600</v>
      </c>
      <c r="N116" s="48">
        <v>0.169</v>
      </c>
      <c r="O116" s="49">
        <v>777.4</v>
      </c>
      <c r="P116" s="50">
        <v>2162.4</v>
      </c>
      <c r="Q116" s="50">
        <v>549.2</v>
      </c>
      <c r="R116" s="66">
        <f t="shared" si="7"/>
        <v>0.5406</v>
      </c>
      <c r="S116" s="66">
        <f t="shared" si="8"/>
        <v>0.470086956521739</v>
      </c>
      <c r="T116" s="93"/>
      <c r="U116" s="50">
        <f>F116*-70</f>
        <v>-70</v>
      </c>
      <c r="W116" s="10">
        <v>2162.4</v>
      </c>
      <c r="X116" s="63">
        <f t="shared" si="12"/>
        <v>0</v>
      </c>
    </row>
    <row r="117" spans="1:24">
      <c r="A117" s="24">
        <v>115</v>
      </c>
      <c r="B117" s="24">
        <v>712</v>
      </c>
      <c r="C117" s="25" t="s">
        <v>512</v>
      </c>
      <c r="D117" s="25" t="s">
        <v>42</v>
      </c>
      <c r="E117" s="26" t="s">
        <v>58</v>
      </c>
      <c r="F117" s="27">
        <v>3</v>
      </c>
      <c r="G117" s="28">
        <v>630</v>
      </c>
      <c r="H117" s="27">
        <v>1350</v>
      </c>
      <c r="I117" s="27">
        <v>1</v>
      </c>
      <c r="J117" s="44">
        <v>23000</v>
      </c>
      <c r="K117" s="45">
        <v>0.257256</v>
      </c>
      <c r="L117" s="46">
        <v>5916.888</v>
      </c>
      <c r="M117" s="47">
        <v>26450</v>
      </c>
      <c r="N117" s="48">
        <v>0.232245</v>
      </c>
      <c r="O117" s="49">
        <v>6142.88025</v>
      </c>
      <c r="P117" s="50">
        <v>12305.43</v>
      </c>
      <c r="Q117" s="50">
        <v>4125.97</v>
      </c>
      <c r="R117" s="66">
        <f t="shared" si="7"/>
        <v>0.535018695652174</v>
      </c>
      <c r="S117" s="66">
        <f t="shared" si="8"/>
        <v>0.465233648393195</v>
      </c>
      <c r="T117" s="93"/>
      <c r="U117" s="50">
        <f t="shared" si="11"/>
        <v>-300</v>
      </c>
      <c r="W117" s="10">
        <v>12305.43</v>
      </c>
      <c r="X117" s="63">
        <f t="shared" si="12"/>
        <v>0</v>
      </c>
    </row>
    <row r="118" spans="1:24">
      <c r="A118" s="24">
        <v>116</v>
      </c>
      <c r="B118" s="24">
        <v>720</v>
      </c>
      <c r="C118" s="25" t="s">
        <v>561</v>
      </c>
      <c r="D118" s="25" t="s">
        <v>85</v>
      </c>
      <c r="E118" s="26" t="s">
        <v>46</v>
      </c>
      <c r="F118" s="27">
        <v>2</v>
      </c>
      <c r="G118" s="28">
        <v>420</v>
      </c>
      <c r="H118" s="27">
        <v>900</v>
      </c>
      <c r="I118" s="27"/>
      <c r="J118" s="44">
        <v>12000</v>
      </c>
      <c r="K118" s="45">
        <v>0.225144</v>
      </c>
      <c r="L118" s="46">
        <v>2701.728</v>
      </c>
      <c r="M118" s="47">
        <v>13800</v>
      </c>
      <c r="N118" s="48">
        <v>0.203255</v>
      </c>
      <c r="O118" s="49">
        <v>2804.919</v>
      </c>
      <c r="P118" s="50">
        <v>6303.67</v>
      </c>
      <c r="Q118" s="50">
        <v>1386.84</v>
      </c>
      <c r="R118" s="66">
        <f t="shared" si="7"/>
        <v>0.525305833333333</v>
      </c>
      <c r="S118" s="66">
        <f t="shared" si="8"/>
        <v>0.45678768115942</v>
      </c>
      <c r="T118" s="93"/>
      <c r="U118" s="50">
        <f t="shared" si="11"/>
        <v>-200</v>
      </c>
      <c r="W118" s="10">
        <v>6303.67</v>
      </c>
      <c r="X118" s="63">
        <f t="shared" si="12"/>
        <v>0</v>
      </c>
    </row>
    <row r="119" spans="1:24">
      <c r="A119" s="24">
        <v>117</v>
      </c>
      <c r="B119" s="24">
        <v>54</v>
      </c>
      <c r="C119" s="25" t="s">
        <v>185</v>
      </c>
      <c r="D119" s="25" t="s">
        <v>56</v>
      </c>
      <c r="E119" s="26" t="s">
        <v>49</v>
      </c>
      <c r="F119" s="27">
        <v>4</v>
      </c>
      <c r="G119" s="28">
        <v>840</v>
      </c>
      <c r="H119" s="27">
        <v>1800</v>
      </c>
      <c r="I119" s="27"/>
      <c r="J119" s="44">
        <v>20000</v>
      </c>
      <c r="K119" s="45">
        <v>0.225072</v>
      </c>
      <c r="L119" s="46">
        <v>4501.44</v>
      </c>
      <c r="M119" s="47">
        <v>23000</v>
      </c>
      <c r="N119" s="48">
        <v>0.20319</v>
      </c>
      <c r="O119" s="49">
        <v>4673.37</v>
      </c>
      <c r="P119" s="50">
        <v>10175.19</v>
      </c>
      <c r="Q119" s="50">
        <v>2511.25</v>
      </c>
      <c r="R119" s="66">
        <f t="shared" si="7"/>
        <v>0.5087595</v>
      </c>
      <c r="S119" s="66">
        <f t="shared" si="8"/>
        <v>0.442399565217391</v>
      </c>
      <c r="T119" s="93"/>
      <c r="U119" s="50">
        <f t="shared" si="11"/>
        <v>-400</v>
      </c>
      <c r="W119" s="10">
        <v>10175.19</v>
      </c>
      <c r="X119" s="63">
        <f t="shared" si="12"/>
        <v>0</v>
      </c>
    </row>
    <row r="120" spans="1:24">
      <c r="A120" s="24">
        <v>118</v>
      </c>
      <c r="B120" s="24">
        <v>102565</v>
      </c>
      <c r="C120" s="25" t="s">
        <v>496</v>
      </c>
      <c r="D120" s="25" t="s">
        <v>52</v>
      </c>
      <c r="E120" s="26" t="s">
        <v>43</v>
      </c>
      <c r="F120" s="27">
        <v>2</v>
      </c>
      <c r="G120" s="28">
        <v>420</v>
      </c>
      <c r="H120" s="27">
        <v>900</v>
      </c>
      <c r="I120" s="27">
        <v>3</v>
      </c>
      <c r="J120" s="44">
        <v>14000</v>
      </c>
      <c r="K120" s="45">
        <v>0.255024</v>
      </c>
      <c r="L120" s="46">
        <v>3570.336</v>
      </c>
      <c r="M120" s="47">
        <v>16100</v>
      </c>
      <c r="N120" s="48">
        <v>0.23023</v>
      </c>
      <c r="O120" s="49">
        <v>3706.703</v>
      </c>
      <c r="P120" s="50">
        <v>7098.75</v>
      </c>
      <c r="Q120" s="50">
        <v>1944.45</v>
      </c>
      <c r="R120" s="66">
        <f t="shared" si="7"/>
        <v>0.507053571428571</v>
      </c>
      <c r="S120" s="66">
        <f t="shared" si="8"/>
        <v>0.440916149068323</v>
      </c>
      <c r="T120" s="93"/>
      <c r="U120" s="50">
        <f t="shared" si="11"/>
        <v>-200</v>
      </c>
      <c r="W120" s="10">
        <v>7098.75</v>
      </c>
      <c r="X120" s="63">
        <f t="shared" si="12"/>
        <v>0</v>
      </c>
    </row>
    <row r="121" spans="1:24">
      <c r="A121" s="24">
        <v>119</v>
      </c>
      <c r="B121" s="24">
        <v>748</v>
      </c>
      <c r="C121" s="25" t="s">
        <v>562</v>
      </c>
      <c r="D121" s="25" t="s">
        <v>85</v>
      </c>
      <c r="E121" s="26" t="s">
        <v>46</v>
      </c>
      <c r="F121" s="27">
        <v>2</v>
      </c>
      <c r="G121" s="28">
        <v>420</v>
      </c>
      <c r="H121" s="27">
        <v>900</v>
      </c>
      <c r="I121" s="27"/>
      <c r="J121" s="44">
        <v>12000</v>
      </c>
      <c r="K121" s="45">
        <v>0.23868</v>
      </c>
      <c r="L121" s="46">
        <v>2864.16</v>
      </c>
      <c r="M121" s="47">
        <v>13800</v>
      </c>
      <c r="N121" s="48">
        <v>0.215475</v>
      </c>
      <c r="O121" s="49">
        <v>2973.555</v>
      </c>
      <c r="P121" s="50">
        <v>6082.09</v>
      </c>
      <c r="Q121" s="50">
        <v>1675.63</v>
      </c>
      <c r="R121" s="66">
        <f t="shared" si="7"/>
        <v>0.506840833333333</v>
      </c>
      <c r="S121" s="66">
        <f t="shared" si="8"/>
        <v>0.44073115942029</v>
      </c>
      <c r="T121" s="93"/>
      <c r="U121" s="50">
        <f t="shared" si="11"/>
        <v>-200</v>
      </c>
      <c r="W121" s="10">
        <v>6082.09</v>
      </c>
      <c r="X121" s="63">
        <f t="shared" si="12"/>
        <v>0</v>
      </c>
    </row>
    <row r="122" spans="1:24">
      <c r="A122" s="24">
        <v>120</v>
      </c>
      <c r="B122" s="24">
        <v>105751</v>
      </c>
      <c r="C122" s="25" t="s">
        <v>519</v>
      </c>
      <c r="D122" s="25" t="s">
        <v>42</v>
      </c>
      <c r="E122" s="26" t="s">
        <v>49</v>
      </c>
      <c r="F122" s="27">
        <v>2</v>
      </c>
      <c r="G122" s="28">
        <v>420</v>
      </c>
      <c r="H122" s="27">
        <v>900</v>
      </c>
      <c r="I122" s="27">
        <v>2</v>
      </c>
      <c r="J122" s="44">
        <v>15000</v>
      </c>
      <c r="K122" s="45">
        <v>0.254592</v>
      </c>
      <c r="L122" s="46">
        <v>3818.88</v>
      </c>
      <c r="M122" s="47">
        <v>17250</v>
      </c>
      <c r="N122" s="48">
        <v>0.22984</v>
      </c>
      <c r="O122" s="49">
        <v>3964.74</v>
      </c>
      <c r="P122" s="50">
        <v>7570.39</v>
      </c>
      <c r="Q122" s="50">
        <v>2097.98</v>
      </c>
      <c r="R122" s="66">
        <f t="shared" si="7"/>
        <v>0.504692666666667</v>
      </c>
      <c r="S122" s="66">
        <f t="shared" si="8"/>
        <v>0.438863188405797</v>
      </c>
      <c r="T122" s="93"/>
      <c r="U122" s="50">
        <f t="shared" si="11"/>
        <v>-200</v>
      </c>
      <c r="W122" s="10">
        <v>7570.39</v>
      </c>
      <c r="X122" s="63">
        <f t="shared" si="12"/>
        <v>0</v>
      </c>
    </row>
    <row r="123" spans="1:24">
      <c r="A123" s="24">
        <v>121</v>
      </c>
      <c r="B123" s="72">
        <v>122198</v>
      </c>
      <c r="C123" s="94" t="s">
        <v>544</v>
      </c>
      <c r="D123" s="94" t="s">
        <v>42</v>
      </c>
      <c r="E123" s="26" t="s">
        <v>53</v>
      </c>
      <c r="F123" s="27">
        <v>2</v>
      </c>
      <c r="G123" s="28">
        <v>420</v>
      </c>
      <c r="H123" s="27">
        <v>900</v>
      </c>
      <c r="I123" s="27"/>
      <c r="J123" s="44">
        <v>6000</v>
      </c>
      <c r="K123" s="45">
        <v>0.1872</v>
      </c>
      <c r="L123" s="46">
        <v>1123.2</v>
      </c>
      <c r="M123" s="47">
        <v>6900</v>
      </c>
      <c r="N123" s="48">
        <v>0.169</v>
      </c>
      <c r="O123" s="49">
        <v>1166.1</v>
      </c>
      <c r="P123" s="50">
        <v>2933.76</v>
      </c>
      <c r="Q123" s="50">
        <v>801.89</v>
      </c>
      <c r="R123" s="66">
        <f t="shared" si="7"/>
        <v>0.48896</v>
      </c>
      <c r="S123" s="66">
        <f t="shared" si="8"/>
        <v>0.425182608695652</v>
      </c>
      <c r="T123" s="93"/>
      <c r="U123" s="61">
        <v>0</v>
      </c>
      <c r="V123" s="92"/>
      <c r="W123" s="10">
        <v>2933.76</v>
      </c>
      <c r="X123" s="63">
        <f t="shared" si="12"/>
        <v>0</v>
      </c>
    </row>
    <row r="124" spans="1:24">
      <c r="A124" s="24">
        <v>122</v>
      </c>
      <c r="B124" s="24">
        <v>367</v>
      </c>
      <c r="C124" s="25" t="s">
        <v>550</v>
      </c>
      <c r="D124" s="25" t="s">
        <v>56</v>
      </c>
      <c r="E124" s="26" t="s">
        <v>46</v>
      </c>
      <c r="F124" s="27">
        <v>2</v>
      </c>
      <c r="G124" s="28">
        <v>420</v>
      </c>
      <c r="H124" s="27">
        <v>900</v>
      </c>
      <c r="I124" s="27"/>
      <c r="J124" s="44">
        <v>12000</v>
      </c>
      <c r="K124" s="45">
        <v>0.196992</v>
      </c>
      <c r="L124" s="46">
        <v>2363.904</v>
      </c>
      <c r="M124" s="47">
        <v>13800</v>
      </c>
      <c r="N124" s="48">
        <v>0.17784</v>
      </c>
      <c r="O124" s="49">
        <v>2454.192</v>
      </c>
      <c r="P124" s="50">
        <v>5787.46</v>
      </c>
      <c r="Q124" s="50">
        <v>1464.63</v>
      </c>
      <c r="R124" s="66">
        <f t="shared" si="7"/>
        <v>0.482288333333333</v>
      </c>
      <c r="S124" s="66">
        <f t="shared" si="8"/>
        <v>0.41938115942029</v>
      </c>
      <c r="T124" s="93"/>
      <c r="U124" s="50">
        <f t="shared" si="11"/>
        <v>-200</v>
      </c>
      <c r="W124" s="10">
        <v>5787.46</v>
      </c>
      <c r="X124" s="63">
        <f t="shared" si="12"/>
        <v>0</v>
      </c>
    </row>
    <row r="125" spans="1:24">
      <c r="A125" s="24">
        <v>123</v>
      </c>
      <c r="B125" s="24">
        <v>110378</v>
      </c>
      <c r="C125" s="25" t="s">
        <v>545</v>
      </c>
      <c r="D125" s="25" t="s">
        <v>56</v>
      </c>
      <c r="E125" s="26" t="s">
        <v>53</v>
      </c>
      <c r="F125" s="27">
        <v>2</v>
      </c>
      <c r="G125" s="28">
        <v>420</v>
      </c>
      <c r="H125" s="27">
        <v>900</v>
      </c>
      <c r="I125" s="27"/>
      <c r="J125" s="44">
        <v>8000</v>
      </c>
      <c r="K125" s="45">
        <v>0.196848</v>
      </c>
      <c r="L125" s="46">
        <v>1574.784</v>
      </c>
      <c r="M125" s="47">
        <v>9200</v>
      </c>
      <c r="N125" s="48">
        <v>0.17771</v>
      </c>
      <c r="O125" s="49">
        <v>1634.932</v>
      </c>
      <c r="P125" s="50">
        <v>3715.72</v>
      </c>
      <c r="Q125" s="50">
        <v>956.47</v>
      </c>
      <c r="R125" s="66">
        <f t="shared" si="7"/>
        <v>0.464465</v>
      </c>
      <c r="S125" s="66">
        <f t="shared" si="8"/>
        <v>0.403882608695652</v>
      </c>
      <c r="T125" s="93"/>
      <c r="U125" s="50">
        <f t="shared" si="11"/>
        <v>-200</v>
      </c>
      <c r="W125" s="10">
        <v>3715.72</v>
      </c>
      <c r="X125" s="63">
        <f t="shared" si="12"/>
        <v>0</v>
      </c>
    </row>
    <row r="126" spans="1:24">
      <c r="A126" s="24">
        <v>124</v>
      </c>
      <c r="B126" s="24">
        <v>753</v>
      </c>
      <c r="C126" s="25" t="s">
        <v>532</v>
      </c>
      <c r="D126" s="25" t="s">
        <v>45</v>
      </c>
      <c r="E126" s="26" t="s">
        <v>53</v>
      </c>
      <c r="F126" s="28">
        <v>2</v>
      </c>
      <c r="G126" s="28">
        <v>420</v>
      </c>
      <c r="H126" s="27">
        <v>1800</v>
      </c>
      <c r="I126" s="27"/>
      <c r="J126" s="44">
        <v>6000</v>
      </c>
      <c r="K126" s="45">
        <v>0.234072</v>
      </c>
      <c r="L126" s="46">
        <v>1404.432</v>
      </c>
      <c r="M126" s="47">
        <v>6900</v>
      </c>
      <c r="N126" s="48">
        <v>0.211315</v>
      </c>
      <c r="O126" s="49">
        <v>1458.0735</v>
      </c>
      <c r="P126" s="50">
        <v>2763.42</v>
      </c>
      <c r="Q126" s="50">
        <v>735.92</v>
      </c>
      <c r="R126" s="66">
        <f t="shared" si="7"/>
        <v>0.46057</v>
      </c>
      <c r="S126" s="66">
        <f t="shared" si="8"/>
        <v>0.400495652173913</v>
      </c>
      <c r="T126" s="93"/>
      <c r="U126" s="50">
        <f t="shared" si="11"/>
        <v>-200</v>
      </c>
      <c r="W126" s="10">
        <v>2763.42</v>
      </c>
      <c r="X126" s="63">
        <f t="shared" si="12"/>
        <v>0</v>
      </c>
    </row>
    <row r="127" spans="1:24">
      <c r="A127" s="24">
        <v>125</v>
      </c>
      <c r="B127" s="72">
        <v>117310</v>
      </c>
      <c r="C127" s="94" t="s">
        <v>526</v>
      </c>
      <c r="D127" s="94" t="s">
        <v>45</v>
      </c>
      <c r="E127" s="26" t="s">
        <v>46</v>
      </c>
      <c r="F127" s="27">
        <v>2</v>
      </c>
      <c r="G127" s="28">
        <v>420</v>
      </c>
      <c r="H127" s="27">
        <v>900</v>
      </c>
      <c r="I127" s="27"/>
      <c r="J127" s="44">
        <v>8000</v>
      </c>
      <c r="K127" s="45">
        <v>0.218376</v>
      </c>
      <c r="L127" s="46">
        <v>1747.008</v>
      </c>
      <c r="M127" s="47">
        <v>9200</v>
      </c>
      <c r="N127" s="48">
        <v>0.197145</v>
      </c>
      <c r="O127" s="49">
        <v>1813.734</v>
      </c>
      <c r="P127" s="50">
        <v>3662.14</v>
      </c>
      <c r="Q127" s="50">
        <v>845.5</v>
      </c>
      <c r="R127" s="66">
        <f t="shared" si="7"/>
        <v>0.4577675</v>
      </c>
      <c r="S127" s="66">
        <f t="shared" si="8"/>
        <v>0.398058695652174</v>
      </c>
      <c r="T127" s="93"/>
      <c r="U127" s="61">
        <v>0</v>
      </c>
      <c r="V127" s="92"/>
      <c r="W127" s="10">
        <v>3662.14</v>
      </c>
      <c r="X127" s="63">
        <f t="shared" si="12"/>
        <v>0</v>
      </c>
    </row>
    <row r="128" spans="1:24">
      <c r="A128" s="24">
        <v>126</v>
      </c>
      <c r="B128" s="24">
        <v>399</v>
      </c>
      <c r="C128" s="25" t="s">
        <v>504</v>
      </c>
      <c r="D128" s="25" t="s">
        <v>45</v>
      </c>
      <c r="E128" s="26" t="s">
        <v>49</v>
      </c>
      <c r="F128" s="27">
        <v>2</v>
      </c>
      <c r="G128" s="28">
        <v>420</v>
      </c>
      <c r="H128" s="27">
        <v>900</v>
      </c>
      <c r="I128" s="27">
        <v>1</v>
      </c>
      <c r="J128" s="44">
        <v>16000</v>
      </c>
      <c r="K128" s="45">
        <v>0.197712</v>
      </c>
      <c r="L128" s="46">
        <v>3163.392</v>
      </c>
      <c r="M128" s="47">
        <v>18400</v>
      </c>
      <c r="N128" s="48">
        <v>0.17849</v>
      </c>
      <c r="O128" s="49">
        <v>3284.216</v>
      </c>
      <c r="P128" s="50">
        <v>7144.49</v>
      </c>
      <c r="Q128" s="50">
        <v>1902.41</v>
      </c>
      <c r="R128" s="66">
        <f t="shared" si="7"/>
        <v>0.446530625</v>
      </c>
      <c r="S128" s="66">
        <f t="shared" si="8"/>
        <v>0.3882875</v>
      </c>
      <c r="T128" s="93"/>
      <c r="U128" s="50">
        <f>F128*-100</f>
        <v>-200</v>
      </c>
      <c r="W128" s="10">
        <v>7144.49</v>
      </c>
      <c r="X128" s="63">
        <f t="shared" si="12"/>
        <v>0</v>
      </c>
    </row>
    <row r="129" spans="1:24">
      <c r="A129" s="24">
        <v>127</v>
      </c>
      <c r="B129" s="72">
        <v>582</v>
      </c>
      <c r="C129" s="94" t="s">
        <v>571</v>
      </c>
      <c r="D129" s="94" t="s">
        <v>52</v>
      </c>
      <c r="E129" s="26" t="s">
        <v>99</v>
      </c>
      <c r="F129" s="27">
        <v>6</v>
      </c>
      <c r="G129" s="28">
        <v>1260</v>
      </c>
      <c r="H129" s="27">
        <v>2700</v>
      </c>
      <c r="I129" s="28">
        <v>1</v>
      </c>
      <c r="J129" s="44">
        <v>62000</v>
      </c>
      <c r="K129" s="45">
        <v>0.114</v>
      </c>
      <c r="L129" s="46">
        <v>7068</v>
      </c>
      <c r="M129" s="47">
        <v>68200</v>
      </c>
      <c r="N129" s="48">
        <v>0.105</v>
      </c>
      <c r="O129" s="49">
        <v>7161</v>
      </c>
      <c r="P129" s="50">
        <v>27420.33</v>
      </c>
      <c r="Q129" s="50">
        <v>5296.05</v>
      </c>
      <c r="R129" s="66">
        <f t="shared" si="7"/>
        <v>0.442263387096774</v>
      </c>
      <c r="S129" s="66">
        <f t="shared" si="8"/>
        <v>0.402057624633431</v>
      </c>
      <c r="T129" s="93"/>
      <c r="U129" s="61">
        <v>0</v>
      </c>
      <c r="V129" s="92"/>
      <c r="W129" s="10">
        <v>27420.33</v>
      </c>
      <c r="X129" s="63">
        <f t="shared" si="12"/>
        <v>0</v>
      </c>
    </row>
    <row r="130" spans="1:24">
      <c r="A130" s="24">
        <v>128</v>
      </c>
      <c r="B130" s="72">
        <v>114844</v>
      </c>
      <c r="C130" s="94" t="s">
        <v>538</v>
      </c>
      <c r="D130" s="94" t="s">
        <v>45</v>
      </c>
      <c r="E130" s="26" t="s">
        <v>49</v>
      </c>
      <c r="F130" s="27">
        <v>3</v>
      </c>
      <c r="G130" s="28">
        <v>630</v>
      </c>
      <c r="H130" s="27">
        <v>1350</v>
      </c>
      <c r="I130" s="27"/>
      <c r="J130" s="44">
        <v>15400</v>
      </c>
      <c r="K130" s="45">
        <v>0.116</v>
      </c>
      <c r="L130" s="46">
        <v>1786.4</v>
      </c>
      <c r="M130" s="47">
        <v>17710</v>
      </c>
      <c r="N130" s="48">
        <v>0.105</v>
      </c>
      <c r="O130" s="49">
        <v>1859.55</v>
      </c>
      <c r="P130" s="50">
        <v>6769.75</v>
      </c>
      <c r="Q130" s="50">
        <v>1314.69</v>
      </c>
      <c r="R130" s="66">
        <f t="shared" si="7"/>
        <v>0.439594155844156</v>
      </c>
      <c r="S130" s="66">
        <f t="shared" si="8"/>
        <v>0.38225578769057</v>
      </c>
      <c r="T130" s="93"/>
      <c r="U130" s="61">
        <v>0</v>
      </c>
      <c r="V130" s="92"/>
      <c r="W130" s="10">
        <v>6769.75</v>
      </c>
      <c r="X130" s="63">
        <f t="shared" si="12"/>
        <v>0</v>
      </c>
    </row>
    <row r="131" spans="1:24">
      <c r="A131" s="24">
        <v>129</v>
      </c>
      <c r="B131" s="72">
        <v>114685</v>
      </c>
      <c r="C131" s="94" t="s">
        <v>530</v>
      </c>
      <c r="D131" s="94" t="s">
        <v>45</v>
      </c>
      <c r="E131" s="26" t="s">
        <v>82</v>
      </c>
      <c r="F131" s="27">
        <v>3</v>
      </c>
      <c r="G131" s="28">
        <v>630</v>
      </c>
      <c r="H131" s="27">
        <v>1350</v>
      </c>
      <c r="I131" s="27">
        <v>4</v>
      </c>
      <c r="J131" s="44">
        <v>38000</v>
      </c>
      <c r="K131" s="45">
        <v>0.1296</v>
      </c>
      <c r="L131" s="46">
        <v>4924.8</v>
      </c>
      <c r="M131" s="47">
        <v>41800</v>
      </c>
      <c r="N131" s="48">
        <v>0.117</v>
      </c>
      <c r="O131" s="49">
        <v>4890.6</v>
      </c>
      <c r="P131" s="50">
        <v>16465.32</v>
      </c>
      <c r="Q131" s="50">
        <v>767.61</v>
      </c>
      <c r="R131" s="66">
        <f t="shared" ref="R131:R150" si="13">P131/J131</f>
        <v>0.433297894736842</v>
      </c>
      <c r="S131" s="66">
        <f t="shared" ref="S131:S150" si="14">P131/M131</f>
        <v>0.393907177033493</v>
      </c>
      <c r="T131" s="93"/>
      <c r="U131" s="61">
        <v>0</v>
      </c>
      <c r="V131" s="92"/>
      <c r="W131" s="10">
        <v>16465.32</v>
      </c>
      <c r="X131" s="63">
        <f t="shared" si="12"/>
        <v>0</v>
      </c>
    </row>
    <row r="132" spans="1:24">
      <c r="A132" s="24">
        <v>130</v>
      </c>
      <c r="B132" s="72">
        <v>111219</v>
      </c>
      <c r="C132" s="94" t="s">
        <v>556</v>
      </c>
      <c r="D132" s="94" t="s">
        <v>52</v>
      </c>
      <c r="E132" s="26" t="s">
        <v>49</v>
      </c>
      <c r="F132" s="28">
        <v>3</v>
      </c>
      <c r="G132" s="28">
        <v>630</v>
      </c>
      <c r="H132" s="27">
        <v>1350</v>
      </c>
      <c r="I132" s="27">
        <v>2</v>
      </c>
      <c r="J132" s="44">
        <v>16000</v>
      </c>
      <c r="K132" s="45">
        <v>0.23472</v>
      </c>
      <c r="L132" s="46">
        <v>3755.52</v>
      </c>
      <c r="M132" s="47">
        <v>18400</v>
      </c>
      <c r="N132" s="48">
        <v>0.2119</v>
      </c>
      <c r="O132" s="49">
        <v>3898.96</v>
      </c>
      <c r="P132" s="50">
        <v>6843.77</v>
      </c>
      <c r="Q132" s="50">
        <v>1630.75</v>
      </c>
      <c r="R132" s="66">
        <f t="shared" si="13"/>
        <v>0.427735625</v>
      </c>
      <c r="S132" s="66">
        <f t="shared" si="14"/>
        <v>0.37194402173913</v>
      </c>
      <c r="T132" s="93"/>
      <c r="U132" s="61">
        <v>0</v>
      </c>
      <c r="V132" s="92"/>
      <c r="W132" s="10">
        <v>6843.77</v>
      </c>
      <c r="X132" s="63">
        <f t="shared" ref="X132:X150" si="15">W132-P132</f>
        <v>0</v>
      </c>
    </row>
    <row r="133" spans="1:24">
      <c r="A133" s="24">
        <v>131</v>
      </c>
      <c r="B133" s="72">
        <v>750</v>
      </c>
      <c r="C133" s="94" t="s">
        <v>570</v>
      </c>
      <c r="D133" s="94" t="s">
        <v>98</v>
      </c>
      <c r="E133" s="26" t="s">
        <v>82</v>
      </c>
      <c r="F133" s="29">
        <v>4</v>
      </c>
      <c r="G133" s="30">
        <v>840</v>
      </c>
      <c r="H133" s="27">
        <v>2250</v>
      </c>
      <c r="I133" s="27">
        <v>3</v>
      </c>
      <c r="J133" s="44">
        <v>56000</v>
      </c>
      <c r="K133" s="45">
        <v>0.232632</v>
      </c>
      <c r="L133" s="46">
        <v>13027.392</v>
      </c>
      <c r="M133" s="47">
        <v>61600</v>
      </c>
      <c r="N133" s="48">
        <v>0.210015</v>
      </c>
      <c r="O133" s="49">
        <v>12936.924</v>
      </c>
      <c r="P133" s="50">
        <v>23203.01</v>
      </c>
      <c r="Q133" s="50">
        <v>6754.28</v>
      </c>
      <c r="R133" s="66">
        <f t="shared" si="13"/>
        <v>0.414339464285714</v>
      </c>
      <c r="S133" s="66">
        <f t="shared" si="14"/>
        <v>0.37667224025974</v>
      </c>
      <c r="T133" s="93"/>
      <c r="U133" s="61">
        <v>0</v>
      </c>
      <c r="V133" s="92"/>
      <c r="W133" s="10">
        <v>23203.01</v>
      </c>
      <c r="X133" s="63">
        <f t="shared" si="15"/>
        <v>0</v>
      </c>
    </row>
    <row r="134" spans="1:24">
      <c r="A134" s="24">
        <v>132</v>
      </c>
      <c r="B134" s="72">
        <v>359</v>
      </c>
      <c r="C134" s="94" t="s">
        <v>551</v>
      </c>
      <c r="D134" s="94" t="s">
        <v>52</v>
      </c>
      <c r="E134" s="26" t="s">
        <v>49</v>
      </c>
      <c r="F134" s="27">
        <v>3</v>
      </c>
      <c r="G134" s="28">
        <v>630</v>
      </c>
      <c r="H134" s="27">
        <v>1350</v>
      </c>
      <c r="I134" s="27">
        <v>2</v>
      </c>
      <c r="J134" s="44">
        <v>17000</v>
      </c>
      <c r="K134" s="45">
        <v>0.17064</v>
      </c>
      <c r="L134" s="46">
        <v>2900.88</v>
      </c>
      <c r="M134" s="47">
        <v>19550</v>
      </c>
      <c r="N134" s="48">
        <v>0.15405</v>
      </c>
      <c r="O134" s="49">
        <v>3011.6775</v>
      </c>
      <c r="P134" s="50">
        <v>6816.69</v>
      </c>
      <c r="Q134" s="50">
        <v>2117.51</v>
      </c>
      <c r="R134" s="66">
        <f t="shared" si="13"/>
        <v>0.400981764705882</v>
      </c>
      <c r="S134" s="66">
        <f t="shared" si="14"/>
        <v>0.348679795396419</v>
      </c>
      <c r="T134" s="93"/>
      <c r="U134" s="61">
        <v>0</v>
      </c>
      <c r="V134" s="92"/>
      <c r="W134" s="10">
        <v>6816.69</v>
      </c>
      <c r="X134" s="63">
        <f t="shared" si="15"/>
        <v>0</v>
      </c>
    </row>
    <row r="135" spans="1:24">
      <c r="A135" s="24">
        <v>133</v>
      </c>
      <c r="B135" s="72">
        <v>337</v>
      </c>
      <c r="C135" s="94" t="s">
        <v>566</v>
      </c>
      <c r="D135" s="94" t="s">
        <v>45</v>
      </c>
      <c r="E135" s="26" t="s">
        <v>82</v>
      </c>
      <c r="F135" s="27">
        <v>6</v>
      </c>
      <c r="G135" s="28">
        <v>1260</v>
      </c>
      <c r="H135" s="27">
        <v>2700</v>
      </c>
      <c r="I135" s="27">
        <v>5</v>
      </c>
      <c r="J135" s="44">
        <v>48000</v>
      </c>
      <c r="K135" s="45">
        <v>0.182592</v>
      </c>
      <c r="L135" s="46">
        <v>8764.416</v>
      </c>
      <c r="M135" s="47">
        <v>52800</v>
      </c>
      <c r="N135" s="48">
        <v>0.16484</v>
      </c>
      <c r="O135" s="49">
        <v>8703.552</v>
      </c>
      <c r="P135" s="50">
        <v>18684.82</v>
      </c>
      <c r="Q135" s="50">
        <v>5229.95</v>
      </c>
      <c r="R135" s="66">
        <f t="shared" si="13"/>
        <v>0.389267083333333</v>
      </c>
      <c r="S135" s="66">
        <f t="shared" si="14"/>
        <v>0.353879166666667</v>
      </c>
      <c r="T135" s="93"/>
      <c r="U135" s="61">
        <v>0</v>
      </c>
      <c r="V135" s="92"/>
      <c r="W135" s="10">
        <v>18684.82</v>
      </c>
      <c r="X135" s="63">
        <f t="shared" si="15"/>
        <v>0</v>
      </c>
    </row>
    <row r="136" spans="1:24">
      <c r="A136" s="24">
        <v>134</v>
      </c>
      <c r="B136" s="24">
        <v>118951</v>
      </c>
      <c r="C136" s="25" t="s">
        <v>468</v>
      </c>
      <c r="D136" s="25" t="s">
        <v>52</v>
      </c>
      <c r="E136" s="26" t="s">
        <v>53</v>
      </c>
      <c r="F136" s="27">
        <v>2</v>
      </c>
      <c r="G136" s="28">
        <v>420</v>
      </c>
      <c r="H136" s="27">
        <v>900</v>
      </c>
      <c r="I136" s="27">
        <v>1</v>
      </c>
      <c r="J136" s="44">
        <v>8000</v>
      </c>
      <c r="K136" s="45">
        <v>0.222696</v>
      </c>
      <c r="L136" s="46">
        <v>1781.568</v>
      </c>
      <c r="M136" s="47">
        <v>9200</v>
      </c>
      <c r="N136" s="48">
        <v>0.201045</v>
      </c>
      <c r="O136" s="49">
        <v>1849.614</v>
      </c>
      <c r="P136" s="50">
        <v>3073.19</v>
      </c>
      <c r="Q136" s="50">
        <v>558.5</v>
      </c>
      <c r="R136" s="66">
        <f t="shared" si="13"/>
        <v>0.38414875</v>
      </c>
      <c r="S136" s="66">
        <f t="shared" si="14"/>
        <v>0.334042391304348</v>
      </c>
      <c r="T136" s="93"/>
      <c r="U136" s="50">
        <f>F136*-100</f>
        <v>-200</v>
      </c>
      <c r="W136" s="10">
        <v>3073.19</v>
      </c>
      <c r="X136" s="63">
        <f t="shared" si="15"/>
        <v>0</v>
      </c>
    </row>
    <row r="137" spans="1:24">
      <c r="A137" s="24">
        <v>135</v>
      </c>
      <c r="B137" s="72">
        <v>391</v>
      </c>
      <c r="C137" s="94" t="s">
        <v>576</v>
      </c>
      <c r="D137" s="94" t="s">
        <v>45</v>
      </c>
      <c r="E137" s="26" t="s">
        <v>46</v>
      </c>
      <c r="F137" s="28">
        <v>2</v>
      </c>
      <c r="G137" s="28">
        <v>420</v>
      </c>
      <c r="H137" s="27">
        <v>900</v>
      </c>
      <c r="I137" s="27">
        <v>2</v>
      </c>
      <c r="J137" s="44">
        <v>12000</v>
      </c>
      <c r="K137" s="45">
        <v>0.257904</v>
      </c>
      <c r="L137" s="46">
        <v>3094.848</v>
      </c>
      <c r="M137" s="47">
        <v>13800</v>
      </c>
      <c r="N137" s="48">
        <v>0.23283</v>
      </c>
      <c r="O137" s="49">
        <v>3213.054</v>
      </c>
      <c r="P137" s="50">
        <v>4459.93</v>
      </c>
      <c r="Q137" s="50">
        <v>1355.46</v>
      </c>
      <c r="R137" s="66">
        <f t="shared" si="13"/>
        <v>0.371660833333333</v>
      </c>
      <c r="S137" s="66">
        <f t="shared" si="14"/>
        <v>0.323183333333333</v>
      </c>
      <c r="T137" s="93"/>
      <c r="U137" s="61">
        <v>0</v>
      </c>
      <c r="V137" s="92"/>
      <c r="W137" s="10">
        <v>4459.93</v>
      </c>
      <c r="X137" s="63">
        <f t="shared" si="15"/>
        <v>0</v>
      </c>
    </row>
    <row r="138" spans="1:24">
      <c r="A138" s="24">
        <v>136</v>
      </c>
      <c r="B138" s="72">
        <v>349</v>
      </c>
      <c r="C138" s="94" t="s">
        <v>171</v>
      </c>
      <c r="D138" s="94" t="s">
        <v>45</v>
      </c>
      <c r="E138" s="26" t="s">
        <v>46</v>
      </c>
      <c r="F138" s="27">
        <v>2</v>
      </c>
      <c r="G138" s="28">
        <v>420</v>
      </c>
      <c r="H138" s="27">
        <v>900</v>
      </c>
      <c r="I138" s="27">
        <v>2</v>
      </c>
      <c r="J138" s="44">
        <v>11000</v>
      </c>
      <c r="K138" s="45">
        <v>0.235944</v>
      </c>
      <c r="L138" s="46">
        <v>2595.384</v>
      </c>
      <c r="M138" s="47">
        <v>12650</v>
      </c>
      <c r="N138" s="48">
        <v>0.213005</v>
      </c>
      <c r="O138" s="49">
        <v>2694.51325</v>
      </c>
      <c r="P138" s="50">
        <v>4058.9</v>
      </c>
      <c r="Q138" s="50">
        <v>732.12</v>
      </c>
      <c r="R138" s="66">
        <f t="shared" si="13"/>
        <v>0.368990909090909</v>
      </c>
      <c r="S138" s="66">
        <f t="shared" si="14"/>
        <v>0.320861660079051</v>
      </c>
      <c r="T138" s="93"/>
      <c r="U138" s="61">
        <v>0</v>
      </c>
      <c r="V138" s="92"/>
      <c r="W138" s="10">
        <v>4058.9</v>
      </c>
      <c r="X138" s="63">
        <f t="shared" si="15"/>
        <v>0</v>
      </c>
    </row>
    <row r="139" spans="1:24">
      <c r="A139" s="24">
        <v>137</v>
      </c>
      <c r="B139" s="24">
        <v>311</v>
      </c>
      <c r="C139" s="25" t="s">
        <v>177</v>
      </c>
      <c r="D139" s="25" t="s">
        <v>52</v>
      </c>
      <c r="E139" s="26" t="s">
        <v>46</v>
      </c>
      <c r="F139" s="27">
        <v>2</v>
      </c>
      <c r="G139" s="28">
        <v>420</v>
      </c>
      <c r="H139" s="27">
        <v>900</v>
      </c>
      <c r="I139" s="27"/>
      <c r="J139" s="44">
        <v>15000</v>
      </c>
      <c r="K139" s="45">
        <v>0.162</v>
      </c>
      <c r="L139" s="46">
        <v>2430</v>
      </c>
      <c r="M139" s="47">
        <v>17250</v>
      </c>
      <c r="N139" s="48">
        <v>0.146</v>
      </c>
      <c r="O139" s="49">
        <v>2518.5</v>
      </c>
      <c r="P139" s="50">
        <v>5411.45</v>
      </c>
      <c r="Q139" s="50">
        <v>1278.94</v>
      </c>
      <c r="R139" s="66">
        <f t="shared" si="13"/>
        <v>0.360763333333333</v>
      </c>
      <c r="S139" s="66">
        <f t="shared" si="14"/>
        <v>0.313707246376812</v>
      </c>
      <c r="T139" s="93"/>
      <c r="U139" s="50">
        <f>F139*-100</f>
        <v>-200</v>
      </c>
      <c r="W139" s="10">
        <v>5411.45</v>
      </c>
      <c r="X139" s="63">
        <f t="shared" si="15"/>
        <v>0</v>
      </c>
    </row>
    <row r="140" spans="1:24">
      <c r="A140" s="24">
        <v>138</v>
      </c>
      <c r="B140" s="72">
        <v>747</v>
      </c>
      <c r="C140" s="94" t="s">
        <v>461</v>
      </c>
      <c r="D140" s="94" t="s">
        <v>45</v>
      </c>
      <c r="E140" s="26" t="s">
        <v>49</v>
      </c>
      <c r="F140" s="27">
        <v>2</v>
      </c>
      <c r="G140" s="28">
        <v>420</v>
      </c>
      <c r="H140" s="27">
        <v>900</v>
      </c>
      <c r="I140" s="27"/>
      <c r="J140" s="44">
        <v>12000</v>
      </c>
      <c r="K140" s="45">
        <v>0.135936</v>
      </c>
      <c r="L140" s="46">
        <v>1631.232</v>
      </c>
      <c r="M140" s="47">
        <v>13800</v>
      </c>
      <c r="N140" s="48">
        <v>0.12272</v>
      </c>
      <c r="O140" s="49">
        <v>1693.536</v>
      </c>
      <c r="P140" s="50">
        <v>3693.46</v>
      </c>
      <c r="Q140" s="50">
        <v>379.64</v>
      </c>
      <c r="R140" s="66">
        <f t="shared" si="13"/>
        <v>0.307788333333333</v>
      </c>
      <c r="S140" s="66">
        <f t="shared" si="14"/>
        <v>0.267642028985507</v>
      </c>
      <c r="T140" s="93"/>
      <c r="U140" s="61">
        <f>F140*-70</f>
        <v>-140</v>
      </c>
      <c r="V140" s="92"/>
      <c r="W140" s="10">
        <v>3693.46</v>
      </c>
      <c r="X140" s="63">
        <f t="shared" si="15"/>
        <v>0</v>
      </c>
    </row>
    <row r="141" spans="1:24">
      <c r="A141" s="24">
        <v>139</v>
      </c>
      <c r="B141" s="72">
        <v>122686</v>
      </c>
      <c r="C141" s="94" t="s">
        <v>577</v>
      </c>
      <c r="D141" s="25" t="s">
        <v>85</v>
      </c>
      <c r="E141" s="26" t="s">
        <v>53</v>
      </c>
      <c r="F141" s="27">
        <v>2</v>
      </c>
      <c r="G141" s="28">
        <v>420</v>
      </c>
      <c r="H141" s="27">
        <v>900</v>
      </c>
      <c r="I141" s="27"/>
      <c r="J141" s="44">
        <v>4000</v>
      </c>
      <c r="K141" s="45">
        <v>0.1872</v>
      </c>
      <c r="L141" s="46">
        <v>748.8</v>
      </c>
      <c r="M141" s="47">
        <v>4600</v>
      </c>
      <c r="N141" s="48">
        <v>0.169</v>
      </c>
      <c r="O141" s="49">
        <v>777.4</v>
      </c>
      <c r="P141" s="50">
        <v>1218.83</v>
      </c>
      <c r="Q141" s="50">
        <v>474.48</v>
      </c>
      <c r="R141" s="66">
        <f t="shared" si="13"/>
        <v>0.3047075</v>
      </c>
      <c r="S141" s="66">
        <f t="shared" si="14"/>
        <v>0.264963043478261</v>
      </c>
      <c r="T141" s="93"/>
      <c r="U141" s="61">
        <f>F141*-70</f>
        <v>-140</v>
      </c>
      <c r="V141" s="92"/>
      <c r="W141" s="10">
        <v>1218.83</v>
      </c>
      <c r="X141" s="63">
        <f t="shared" si="15"/>
        <v>0</v>
      </c>
    </row>
    <row r="142" spans="1:24">
      <c r="A142" s="24">
        <v>140</v>
      </c>
      <c r="B142" s="24">
        <v>111064</v>
      </c>
      <c r="C142" s="25" t="s">
        <v>516</v>
      </c>
      <c r="D142" s="25" t="s">
        <v>85</v>
      </c>
      <c r="E142" s="26" t="s">
        <v>53</v>
      </c>
      <c r="F142" s="27">
        <v>2</v>
      </c>
      <c r="G142" s="28">
        <v>420</v>
      </c>
      <c r="H142" s="27">
        <v>900</v>
      </c>
      <c r="I142" s="27"/>
      <c r="J142" s="44">
        <v>4000</v>
      </c>
      <c r="K142" s="45">
        <v>0.238104</v>
      </c>
      <c r="L142" s="46">
        <v>952.416</v>
      </c>
      <c r="M142" s="47">
        <v>4600</v>
      </c>
      <c r="N142" s="48">
        <v>0.214955</v>
      </c>
      <c r="O142" s="49">
        <v>988.793</v>
      </c>
      <c r="P142" s="50">
        <v>1204.66</v>
      </c>
      <c r="Q142" s="50">
        <v>423.89</v>
      </c>
      <c r="R142" s="66">
        <f t="shared" si="13"/>
        <v>0.301165</v>
      </c>
      <c r="S142" s="66">
        <f t="shared" si="14"/>
        <v>0.261882608695652</v>
      </c>
      <c r="T142" s="93"/>
      <c r="U142" s="50">
        <f>F142*-100</f>
        <v>-200</v>
      </c>
      <c r="W142" s="10">
        <v>1204.66</v>
      </c>
      <c r="X142" s="63">
        <f t="shared" si="15"/>
        <v>0</v>
      </c>
    </row>
    <row r="143" spans="1:24">
      <c r="A143" s="24">
        <v>141</v>
      </c>
      <c r="B143" s="24">
        <v>106568</v>
      </c>
      <c r="C143" s="25" t="s">
        <v>548</v>
      </c>
      <c r="D143" s="25" t="s">
        <v>42</v>
      </c>
      <c r="E143" s="26" t="s">
        <v>53</v>
      </c>
      <c r="F143" s="28">
        <v>2</v>
      </c>
      <c r="G143" s="28">
        <v>420</v>
      </c>
      <c r="H143" s="27">
        <v>900</v>
      </c>
      <c r="I143" s="27"/>
      <c r="J143" s="44">
        <v>8500</v>
      </c>
      <c r="K143" s="45">
        <v>0.253728</v>
      </c>
      <c r="L143" s="46">
        <v>2156.688</v>
      </c>
      <c r="M143" s="47">
        <v>9775</v>
      </c>
      <c r="N143" s="48">
        <v>0.22906</v>
      </c>
      <c r="O143" s="49">
        <v>2239.0615</v>
      </c>
      <c r="P143" s="50">
        <v>2542.44</v>
      </c>
      <c r="Q143" s="50">
        <v>768.94</v>
      </c>
      <c r="R143" s="66">
        <f t="shared" si="13"/>
        <v>0.299110588235294</v>
      </c>
      <c r="S143" s="66">
        <f t="shared" si="14"/>
        <v>0.260096163682864</v>
      </c>
      <c r="T143" s="93"/>
      <c r="U143" s="50">
        <f>F143*-100</f>
        <v>-200</v>
      </c>
      <c r="W143" s="10">
        <v>2542.44</v>
      </c>
      <c r="X143" s="63">
        <f t="shared" si="15"/>
        <v>0</v>
      </c>
    </row>
    <row r="144" spans="1:24">
      <c r="A144" s="24">
        <v>142</v>
      </c>
      <c r="B144" s="72">
        <v>308</v>
      </c>
      <c r="C144" s="94" t="s">
        <v>173</v>
      </c>
      <c r="D144" s="94" t="s">
        <v>45</v>
      </c>
      <c r="E144" s="26" t="s">
        <v>46</v>
      </c>
      <c r="F144" s="27">
        <v>2</v>
      </c>
      <c r="G144" s="28">
        <v>420</v>
      </c>
      <c r="H144" s="27">
        <v>900</v>
      </c>
      <c r="I144" s="27">
        <v>2</v>
      </c>
      <c r="J144" s="44">
        <v>11000</v>
      </c>
      <c r="K144" s="45">
        <v>0.263448</v>
      </c>
      <c r="L144" s="46">
        <v>2897.928</v>
      </c>
      <c r="M144" s="47">
        <v>12650</v>
      </c>
      <c r="N144" s="48">
        <v>0.237835</v>
      </c>
      <c r="O144" s="49">
        <v>3008.61275</v>
      </c>
      <c r="P144" s="50">
        <v>3225.1</v>
      </c>
      <c r="Q144" s="50">
        <v>1247.12</v>
      </c>
      <c r="R144" s="66">
        <f t="shared" si="13"/>
        <v>0.293190909090909</v>
      </c>
      <c r="S144" s="66">
        <f t="shared" si="14"/>
        <v>0.25494861660079</v>
      </c>
      <c r="T144" s="93"/>
      <c r="U144" s="61">
        <v>0</v>
      </c>
      <c r="V144" s="92"/>
      <c r="W144" s="10">
        <v>3225.1</v>
      </c>
      <c r="X144" s="63">
        <f t="shared" si="15"/>
        <v>0</v>
      </c>
    </row>
    <row r="145" spans="1:24">
      <c r="A145" s="24">
        <v>143</v>
      </c>
      <c r="B145" s="72">
        <v>742</v>
      </c>
      <c r="C145" s="94" t="s">
        <v>554</v>
      </c>
      <c r="D145" s="94" t="s">
        <v>98</v>
      </c>
      <c r="E145" s="26" t="s">
        <v>61</v>
      </c>
      <c r="F145" s="27">
        <v>2</v>
      </c>
      <c r="G145" s="28">
        <v>0</v>
      </c>
      <c r="H145" s="27">
        <v>0</v>
      </c>
      <c r="I145" s="27"/>
      <c r="J145" s="44">
        <v>23000</v>
      </c>
      <c r="K145" s="45">
        <v>0.163</v>
      </c>
      <c r="L145" s="46">
        <v>3749</v>
      </c>
      <c r="M145" s="47">
        <v>26450</v>
      </c>
      <c r="N145" s="48">
        <v>0.145</v>
      </c>
      <c r="O145" s="49">
        <v>3835.25</v>
      </c>
      <c r="P145" s="50">
        <v>6730.94</v>
      </c>
      <c r="Q145" s="50">
        <v>1590.06</v>
      </c>
      <c r="R145" s="66">
        <f t="shared" si="13"/>
        <v>0.292649565217391</v>
      </c>
      <c r="S145" s="66">
        <f t="shared" si="14"/>
        <v>0.254477882797732</v>
      </c>
      <c r="T145" s="93"/>
      <c r="U145" s="61">
        <v>0</v>
      </c>
      <c r="V145" s="92"/>
      <c r="W145" s="10">
        <v>6895.94</v>
      </c>
      <c r="X145" s="63">
        <f t="shared" si="15"/>
        <v>165</v>
      </c>
    </row>
    <row r="146" spans="1:24">
      <c r="A146" s="24">
        <v>144</v>
      </c>
      <c r="B146" s="24">
        <v>351</v>
      </c>
      <c r="C146" s="25" t="s">
        <v>555</v>
      </c>
      <c r="D146" s="25" t="s">
        <v>56</v>
      </c>
      <c r="E146" s="26" t="s">
        <v>46</v>
      </c>
      <c r="F146" s="27">
        <v>3</v>
      </c>
      <c r="G146" s="28">
        <v>630</v>
      </c>
      <c r="H146" s="27">
        <v>1350</v>
      </c>
      <c r="I146" s="27"/>
      <c r="J146" s="44">
        <v>10000</v>
      </c>
      <c r="K146" s="45">
        <v>0.218952</v>
      </c>
      <c r="L146" s="46">
        <v>2189.52</v>
      </c>
      <c r="M146" s="47">
        <v>11500</v>
      </c>
      <c r="N146" s="48">
        <v>0.197665</v>
      </c>
      <c r="O146" s="49">
        <v>2273.1475</v>
      </c>
      <c r="P146" s="50">
        <v>2348.86</v>
      </c>
      <c r="Q146" s="50">
        <v>444.48</v>
      </c>
      <c r="R146" s="66">
        <f t="shared" si="13"/>
        <v>0.234886</v>
      </c>
      <c r="S146" s="66">
        <f t="shared" si="14"/>
        <v>0.204248695652174</v>
      </c>
      <c r="T146" s="93"/>
      <c r="U146" s="50">
        <f>F146*-100</f>
        <v>-300</v>
      </c>
      <c r="W146" s="10">
        <v>2348.86</v>
      </c>
      <c r="X146" s="63">
        <f t="shared" si="15"/>
        <v>0</v>
      </c>
    </row>
    <row r="147" spans="1:24">
      <c r="A147" s="24">
        <v>145</v>
      </c>
      <c r="B147" s="72">
        <v>105396</v>
      </c>
      <c r="C147" s="94" t="s">
        <v>569</v>
      </c>
      <c r="D147" s="94" t="s">
        <v>45</v>
      </c>
      <c r="E147" s="26" t="s">
        <v>53</v>
      </c>
      <c r="F147" s="27">
        <v>2</v>
      </c>
      <c r="G147" s="28">
        <v>420</v>
      </c>
      <c r="H147" s="27">
        <v>900</v>
      </c>
      <c r="I147" s="27"/>
      <c r="J147" s="44">
        <v>9000</v>
      </c>
      <c r="K147" s="45">
        <v>0.26244</v>
      </c>
      <c r="L147" s="46">
        <v>2361.96</v>
      </c>
      <c r="M147" s="47">
        <v>10350</v>
      </c>
      <c r="N147" s="48">
        <v>0.236925</v>
      </c>
      <c r="O147" s="49">
        <v>2452.17375</v>
      </c>
      <c r="P147" s="50">
        <v>1463.17</v>
      </c>
      <c r="Q147" s="50">
        <v>573.93</v>
      </c>
      <c r="R147" s="66">
        <f t="shared" si="13"/>
        <v>0.162574444444444</v>
      </c>
      <c r="S147" s="66">
        <f t="shared" si="14"/>
        <v>0.141369082125604</v>
      </c>
      <c r="T147" s="93"/>
      <c r="U147" s="61">
        <v>0</v>
      </c>
      <c r="V147" s="92"/>
      <c r="W147" s="10">
        <v>1463.17</v>
      </c>
      <c r="X147" s="63">
        <f t="shared" si="15"/>
        <v>0</v>
      </c>
    </row>
    <row r="148" spans="1:24">
      <c r="A148" s="24">
        <v>146</v>
      </c>
      <c r="B148" s="72">
        <v>122718</v>
      </c>
      <c r="C148" s="94" t="s">
        <v>580</v>
      </c>
      <c r="D148" s="25" t="s">
        <v>85</v>
      </c>
      <c r="E148" s="26" t="s">
        <v>53</v>
      </c>
      <c r="F148" s="28">
        <v>2</v>
      </c>
      <c r="G148" s="28">
        <v>420</v>
      </c>
      <c r="H148" s="27">
        <v>900</v>
      </c>
      <c r="I148" s="27"/>
      <c r="J148" s="44">
        <v>3500</v>
      </c>
      <c r="K148" s="45">
        <v>0.1872</v>
      </c>
      <c r="L148" s="46">
        <v>655.2</v>
      </c>
      <c r="M148" s="47">
        <v>4025</v>
      </c>
      <c r="N148" s="48">
        <v>0.169</v>
      </c>
      <c r="O148" s="49">
        <v>680.225</v>
      </c>
      <c r="P148" s="50">
        <v>563.72</v>
      </c>
      <c r="Q148" s="50">
        <v>37.54</v>
      </c>
      <c r="R148" s="66">
        <f t="shared" si="13"/>
        <v>0.161062857142857</v>
      </c>
      <c r="S148" s="66">
        <f t="shared" si="14"/>
        <v>0.140054658385093</v>
      </c>
      <c r="T148" s="93"/>
      <c r="U148" s="61">
        <f>F148*-70</f>
        <v>-140</v>
      </c>
      <c r="V148" s="92"/>
      <c r="W148" s="10">
        <v>563.72</v>
      </c>
      <c r="X148" s="63">
        <f t="shared" si="15"/>
        <v>0</v>
      </c>
    </row>
    <row r="149" spans="1:24">
      <c r="A149" s="24">
        <v>147</v>
      </c>
      <c r="B149" s="24">
        <v>740</v>
      </c>
      <c r="C149" s="25" t="s">
        <v>581</v>
      </c>
      <c r="D149" s="25" t="s">
        <v>42</v>
      </c>
      <c r="E149" s="26" t="s">
        <v>46</v>
      </c>
      <c r="F149" s="27">
        <v>2</v>
      </c>
      <c r="G149" s="28">
        <v>420</v>
      </c>
      <c r="H149" s="27">
        <v>900</v>
      </c>
      <c r="I149" s="27"/>
      <c r="J149" s="44">
        <v>10000</v>
      </c>
      <c r="K149" s="45">
        <v>0.2502</v>
      </c>
      <c r="L149" s="46">
        <v>2502</v>
      </c>
      <c r="M149" s="47">
        <v>11500</v>
      </c>
      <c r="N149" s="48">
        <v>0.225875</v>
      </c>
      <c r="O149" s="49">
        <v>2597.5625</v>
      </c>
      <c r="P149" s="50">
        <v>0</v>
      </c>
      <c r="Q149" s="50">
        <v>0</v>
      </c>
      <c r="R149" s="66">
        <f t="shared" si="13"/>
        <v>0</v>
      </c>
      <c r="S149" s="66">
        <f t="shared" si="14"/>
        <v>0</v>
      </c>
      <c r="T149" s="93"/>
      <c r="U149" s="50">
        <f>F149*-100</f>
        <v>-200</v>
      </c>
      <c r="W149" s="10" t="e">
        <v>#N/A</v>
      </c>
      <c r="X149" s="63" t="e">
        <f t="shared" si="15"/>
        <v>#N/A</v>
      </c>
    </row>
    <row r="150" spans="1:24">
      <c r="A150" s="95" t="s">
        <v>203</v>
      </c>
      <c r="B150" s="96"/>
      <c r="C150" s="96"/>
      <c r="D150" s="97"/>
      <c r="E150" s="98"/>
      <c r="F150" s="27">
        <f>SUM(F3:F149)</f>
        <v>364</v>
      </c>
      <c r="G150" s="28">
        <f>SUM(G3:G149)</f>
        <v>74940</v>
      </c>
      <c r="H150" s="27">
        <f>SUM(H3:H149)</f>
        <v>161050</v>
      </c>
      <c r="I150" s="27"/>
      <c r="J150" s="44">
        <f>SUM(J3:J149)</f>
        <v>2139580</v>
      </c>
      <c r="K150" s="45">
        <v>0.205431771672087</v>
      </c>
      <c r="L150" s="46">
        <f>SUM(L3:L149)</f>
        <v>439547.44992</v>
      </c>
      <c r="M150" s="47">
        <f>SUM(M3:M149)</f>
        <v>2437967</v>
      </c>
      <c r="N150" s="48">
        <v>0.185799855573535</v>
      </c>
      <c r="O150" s="49">
        <f>SUM(O3:O149)</f>
        <v>452980.89091</v>
      </c>
      <c r="P150" s="50">
        <f>SUM(P3:P149)</f>
        <v>1858271.42</v>
      </c>
      <c r="Q150" s="50">
        <f>SUM(Q3:Q149)</f>
        <v>358097.35</v>
      </c>
      <c r="R150" s="66">
        <f t="shared" si="13"/>
        <v>0.868521588349115</v>
      </c>
      <c r="S150" s="66">
        <f t="shared" si="14"/>
        <v>0.76222172818582</v>
      </c>
      <c r="T150" s="93"/>
      <c r="U150" s="50"/>
      <c r="W150" s="10" t="e">
        <v>#N/A</v>
      </c>
      <c r="X150" s="63" t="e">
        <f t="shared" si="15"/>
        <v>#N/A</v>
      </c>
    </row>
  </sheetData>
  <sortState ref="A1:U150">
    <sortCondition ref="R1" descending="1"/>
  </sortState>
  <mergeCells count="8">
    <mergeCell ref="A1:D1"/>
    <mergeCell ref="F1:H1"/>
    <mergeCell ref="J1:M1"/>
    <mergeCell ref="P1:S1"/>
    <mergeCell ref="A150:D150"/>
    <mergeCell ref="T1:T2"/>
    <mergeCell ref="U1:U2"/>
    <mergeCell ref="V1:V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0"/>
  <sheetViews>
    <sheetView topLeftCell="B1" workbookViewId="0">
      <selection activeCell="V1" sqref="V1:V2"/>
    </sheetView>
  </sheetViews>
  <sheetFormatPr defaultColWidth="9" defaultRowHeight="14"/>
  <cols>
    <col min="1" max="1" width="4.75454545454545" style="2" customWidth="1"/>
    <col min="2" max="2" width="9.62727272727273" style="2" customWidth="1"/>
    <col min="3" max="3" width="22.6272727272727" style="68" customWidth="1"/>
    <col min="4" max="4" width="8" style="2"/>
    <col min="5" max="5" width="5.12727272727273" style="5" customWidth="1"/>
    <col min="6" max="6" width="8.87272727272727" style="5" customWidth="1"/>
    <col min="7" max="7" width="8.87272727272727" style="6" customWidth="1"/>
    <col min="8" max="8" width="8.87272727272727" style="5" customWidth="1"/>
    <col min="9" max="9" width="6.87272727272727" style="5" customWidth="1"/>
    <col min="10" max="10" width="7.12727272727273" style="7" customWidth="1"/>
    <col min="11" max="11" width="7.75454545454545" style="8" hidden="1" customWidth="1"/>
    <col min="12" max="12" width="9" style="9" hidden="1" customWidth="1"/>
    <col min="13" max="13" width="8.25454545454545" style="7" customWidth="1"/>
    <col min="14" max="14" width="7.5" style="8" hidden="1" customWidth="1"/>
    <col min="15" max="15" width="10" style="9" hidden="1" customWidth="1"/>
    <col min="16" max="16" width="10.3727272727273" style="10" customWidth="1"/>
    <col min="17" max="17" width="9.37272727272727" style="10" customWidth="1"/>
    <col min="18" max="18" width="8.75454545454545" style="8" customWidth="1"/>
    <col min="19" max="19" width="9.12727272727273" style="8" customWidth="1"/>
    <col min="20" max="20" width="9" style="84"/>
    <col min="21" max="22" width="9" style="10"/>
    <col min="23" max="23" width="10.3727272727273" style="63"/>
    <col min="24" max="16384" width="9" style="63"/>
  </cols>
  <sheetData>
    <row r="1" s="63" customFormat="1" ht="30" customHeight="1" spans="1:22">
      <c r="A1" s="13" t="s">
        <v>0</v>
      </c>
      <c r="B1" s="14"/>
      <c r="C1" s="85"/>
      <c r="D1" s="15"/>
      <c r="E1" s="20"/>
      <c r="F1" s="17" t="s">
        <v>1</v>
      </c>
      <c r="G1" s="18"/>
      <c r="H1" s="18"/>
      <c r="I1" s="19"/>
      <c r="J1" s="34" t="s">
        <v>445</v>
      </c>
      <c r="K1" s="34"/>
      <c r="L1" s="34"/>
      <c r="M1" s="34"/>
      <c r="N1" s="34"/>
      <c r="O1" s="34"/>
      <c r="P1" s="86" t="s">
        <v>583</v>
      </c>
      <c r="Q1" s="86"/>
      <c r="R1" s="86"/>
      <c r="S1" s="86"/>
      <c r="T1" s="87" t="s">
        <v>447</v>
      </c>
      <c r="U1" s="80" t="s">
        <v>448</v>
      </c>
      <c r="V1" s="55" t="s">
        <v>584</v>
      </c>
    </row>
    <row r="2" s="63" customFormat="1" ht="37" customHeight="1" spans="1:2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2" t="s">
        <v>450</v>
      </c>
      <c r="I2" s="22" t="s">
        <v>451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88"/>
      <c r="U2" s="81"/>
      <c r="V2" s="55"/>
    </row>
    <row r="3" s="63" customFormat="1" spans="1:24">
      <c r="A3" s="24">
        <v>1</v>
      </c>
      <c r="B3" s="24">
        <v>740</v>
      </c>
      <c r="C3" s="71" t="s">
        <v>581</v>
      </c>
      <c r="D3" s="24" t="s">
        <v>42</v>
      </c>
      <c r="E3" s="27" t="s">
        <v>46</v>
      </c>
      <c r="F3" s="27">
        <v>2</v>
      </c>
      <c r="G3" s="28">
        <v>420</v>
      </c>
      <c r="H3" s="27">
        <v>900</v>
      </c>
      <c r="I3" s="27"/>
      <c r="J3" s="44">
        <v>10000</v>
      </c>
      <c r="K3" s="45">
        <v>0.2502</v>
      </c>
      <c r="L3" s="46">
        <v>2502</v>
      </c>
      <c r="M3" s="47">
        <v>11500</v>
      </c>
      <c r="N3" s="48">
        <v>0.225875</v>
      </c>
      <c r="O3" s="49">
        <v>2597.5625</v>
      </c>
      <c r="P3" s="50">
        <v>16527.16</v>
      </c>
      <c r="Q3" s="50">
        <v>2284.53</v>
      </c>
      <c r="R3" s="60">
        <f t="shared" ref="R3:R66" si="0">P3/J3</f>
        <v>1.652716</v>
      </c>
      <c r="S3" s="60">
        <f t="shared" ref="S3:S66" si="1">P3/M3</f>
        <v>1.43714434782609</v>
      </c>
      <c r="T3" s="61">
        <f>F3*80</f>
        <v>160</v>
      </c>
      <c r="U3" s="50"/>
      <c r="V3" s="10">
        <f>F3*70</f>
        <v>140</v>
      </c>
      <c r="W3" s="10">
        <v>16527.16</v>
      </c>
      <c r="X3" s="63">
        <f>W3-P3</f>
        <v>0</v>
      </c>
    </row>
    <row r="4" s="63" customFormat="1" spans="1:24">
      <c r="A4" s="24">
        <v>2</v>
      </c>
      <c r="B4" s="24">
        <v>103639</v>
      </c>
      <c r="C4" s="71" t="s">
        <v>454</v>
      </c>
      <c r="D4" s="24" t="s">
        <v>42</v>
      </c>
      <c r="E4" s="27" t="s">
        <v>43</v>
      </c>
      <c r="F4" s="28">
        <v>2</v>
      </c>
      <c r="G4" s="28">
        <v>420</v>
      </c>
      <c r="H4" s="27">
        <v>900</v>
      </c>
      <c r="I4" s="27">
        <v>2</v>
      </c>
      <c r="J4" s="44">
        <v>12000</v>
      </c>
      <c r="K4" s="45">
        <v>0.230472</v>
      </c>
      <c r="L4" s="46">
        <v>2765.664</v>
      </c>
      <c r="M4" s="47">
        <v>13800</v>
      </c>
      <c r="N4" s="48">
        <v>0.208065</v>
      </c>
      <c r="O4" s="49">
        <v>2871.297</v>
      </c>
      <c r="P4" s="50">
        <v>18264.98</v>
      </c>
      <c r="Q4" s="50">
        <v>5897.54</v>
      </c>
      <c r="R4" s="60">
        <f t="shared" si="0"/>
        <v>1.52208166666667</v>
      </c>
      <c r="S4" s="60">
        <f t="shared" si="1"/>
        <v>1.32354927536232</v>
      </c>
      <c r="T4" s="61">
        <f t="shared" ref="T4:T35" si="2">F4*80</f>
        <v>160</v>
      </c>
      <c r="U4" s="50"/>
      <c r="V4" s="10">
        <f t="shared" ref="V4:V35" si="3">F4*70</f>
        <v>140</v>
      </c>
      <c r="W4" s="10">
        <v>18339.19</v>
      </c>
      <c r="X4" s="63">
        <f t="shared" ref="X4:X35" si="4">W4-P4</f>
        <v>74.2099999999991</v>
      </c>
    </row>
    <row r="5" s="63" customFormat="1" spans="1:24">
      <c r="A5" s="24">
        <v>3</v>
      </c>
      <c r="B5" s="24">
        <v>737</v>
      </c>
      <c r="C5" s="71" t="s">
        <v>482</v>
      </c>
      <c r="D5" s="24" t="s">
        <v>42</v>
      </c>
      <c r="E5" s="27" t="s">
        <v>49</v>
      </c>
      <c r="F5" s="27">
        <v>2</v>
      </c>
      <c r="G5" s="28">
        <v>420</v>
      </c>
      <c r="H5" s="27">
        <v>900</v>
      </c>
      <c r="I5" s="27">
        <v>3</v>
      </c>
      <c r="J5" s="44">
        <v>18000</v>
      </c>
      <c r="K5" s="45">
        <v>0.182</v>
      </c>
      <c r="L5" s="46">
        <v>3276</v>
      </c>
      <c r="M5" s="47">
        <v>20700</v>
      </c>
      <c r="N5" s="48">
        <v>0.164</v>
      </c>
      <c r="O5" s="49">
        <v>3394.8</v>
      </c>
      <c r="P5" s="50">
        <v>25044.26</v>
      </c>
      <c r="Q5" s="50">
        <v>318.19</v>
      </c>
      <c r="R5" s="60">
        <f t="shared" si="0"/>
        <v>1.39134777777778</v>
      </c>
      <c r="S5" s="60">
        <f t="shared" si="1"/>
        <v>1.20986763285024</v>
      </c>
      <c r="T5" s="61">
        <f t="shared" si="2"/>
        <v>160</v>
      </c>
      <c r="U5" s="50"/>
      <c r="V5" s="10">
        <f t="shared" si="3"/>
        <v>140</v>
      </c>
      <c r="W5" s="10">
        <v>25044.26</v>
      </c>
      <c r="X5" s="63">
        <f t="shared" si="4"/>
        <v>0</v>
      </c>
    </row>
    <row r="6" s="63" customFormat="1" spans="1:24">
      <c r="A6" s="24">
        <v>4</v>
      </c>
      <c r="B6" s="24">
        <v>108656</v>
      </c>
      <c r="C6" s="71" t="s">
        <v>457</v>
      </c>
      <c r="D6" s="24" t="s">
        <v>48</v>
      </c>
      <c r="E6" s="27" t="s">
        <v>49</v>
      </c>
      <c r="F6" s="27">
        <v>2</v>
      </c>
      <c r="G6" s="28">
        <v>420</v>
      </c>
      <c r="H6" s="27">
        <v>900</v>
      </c>
      <c r="I6" s="27"/>
      <c r="J6" s="44">
        <v>16100</v>
      </c>
      <c r="K6" s="45">
        <v>0.165672</v>
      </c>
      <c r="L6" s="46">
        <v>2667.3192</v>
      </c>
      <c r="M6" s="47">
        <v>18515</v>
      </c>
      <c r="N6" s="48">
        <v>0.149565</v>
      </c>
      <c r="O6" s="49">
        <v>2769.195975</v>
      </c>
      <c r="P6" s="50">
        <v>22036.98</v>
      </c>
      <c r="Q6" s="50">
        <v>272.51</v>
      </c>
      <c r="R6" s="60">
        <f t="shared" si="0"/>
        <v>1.36875652173913</v>
      </c>
      <c r="S6" s="60">
        <f t="shared" si="1"/>
        <v>1.19022306238185</v>
      </c>
      <c r="T6" s="61">
        <f t="shared" si="2"/>
        <v>160</v>
      </c>
      <c r="U6" s="50"/>
      <c r="V6" s="10">
        <f t="shared" si="3"/>
        <v>140</v>
      </c>
      <c r="W6" s="10">
        <v>22036.98</v>
      </c>
      <c r="X6" s="63">
        <f t="shared" si="4"/>
        <v>0</v>
      </c>
    </row>
    <row r="7" s="63" customFormat="1" spans="1:24">
      <c r="A7" s="24">
        <v>5</v>
      </c>
      <c r="B7" s="24">
        <v>744</v>
      </c>
      <c r="C7" s="71" t="s">
        <v>514</v>
      </c>
      <c r="D7" s="24" t="s">
        <v>45</v>
      </c>
      <c r="E7" s="27" t="s">
        <v>43</v>
      </c>
      <c r="F7" s="27">
        <v>3</v>
      </c>
      <c r="G7" s="28">
        <v>630</v>
      </c>
      <c r="H7" s="27">
        <v>1350</v>
      </c>
      <c r="I7" s="27">
        <v>4</v>
      </c>
      <c r="J7" s="44">
        <v>15000</v>
      </c>
      <c r="K7" s="45">
        <v>0.188208</v>
      </c>
      <c r="L7" s="46">
        <v>2823.12</v>
      </c>
      <c r="M7" s="47">
        <v>17250</v>
      </c>
      <c r="N7" s="48">
        <v>0.16991</v>
      </c>
      <c r="O7" s="49">
        <v>2930.9475</v>
      </c>
      <c r="P7" s="50">
        <v>20291.12</v>
      </c>
      <c r="Q7" s="50">
        <v>2916.48</v>
      </c>
      <c r="R7" s="60">
        <f t="shared" si="0"/>
        <v>1.35274133333333</v>
      </c>
      <c r="S7" s="60">
        <f t="shared" si="1"/>
        <v>1.1762968115942</v>
      </c>
      <c r="T7" s="61">
        <f t="shared" si="2"/>
        <v>240</v>
      </c>
      <c r="U7" s="50"/>
      <c r="V7" s="10">
        <f t="shared" si="3"/>
        <v>210</v>
      </c>
      <c r="W7" s="10">
        <v>20291.12</v>
      </c>
      <c r="X7" s="63">
        <f t="shared" si="4"/>
        <v>0</v>
      </c>
    </row>
    <row r="8" s="63" customFormat="1" spans="1:24">
      <c r="A8" s="24">
        <v>6</v>
      </c>
      <c r="B8" s="24">
        <v>116919</v>
      </c>
      <c r="C8" s="71" t="s">
        <v>491</v>
      </c>
      <c r="D8" s="24" t="s">
        <v>45</v>
      </c>
      <c r="E8" s="27" t="s">
        <v>46</v>
      </c>
      <c r="F8" s="27">
        <v>1</v>
      </c>
      <c r="G8" s="28">
        <v>210</v>
      </c>
      <c r="H8" s="27">
        <v>450</v>
      </c>
      <c r="I8" s="27"/>
      <c r="J8" s="44">
        <v>9000</v>
      </c>
      <c r="K8" s="45">
        <v>0.256248</v>
      </c>
      <c r="L8" s="46">
        <v>2306.232</v>
      </c>
      <c r="M8" s="47">
        <v>10350</v>
      </c>
      <c r="N8" s="48">
        <v>0.231335</v>
      </c>
      <c r="O8" s="49">
        <v>2394.31725</v>
      </c>
      <c r="P8" s="50">
        <v>12169.41</v>
      </c>
      <c r="Q8" s="50">
        <v>1560.3</v>
      </c>
      <c r="R8" s="60">
        <f t="shared" si="0"/>
        <v>1.35215666666667</v>
      </c>
      <c r="S8" s="60">
        <f t="shared" si="1"/>
        <v>1.1757884057971</v>
      </c>
      <c r="T8" s="61">
        <f t="shared" si="2"/>
        <v>80</v>
      </c>
      <c r="U8" s="50"/>
      <c r="V8" s="10">
        <f t="shared" si="3"/>
        <v>70</v>
      </c>
      <c r="W8" s="10">
        <v>12169.41</v>
      </c>
      <c r="X8" s="63">
        <f t="shared" si="4"/>
        <v>0</v>
      </c>
    </row>
    <row r="9" s="63" customFormat="1" spans="1:24">
      <c r="A9" s="24">
        <v>7</v>
      </c>
      <c r="B9" s="24">
        <v>116482</v>
      </c>
      <c r="C9" s="71" t="s">
        <v>466</v>
      </c>
      <c r="D9" s="24" t="s">
        <v>45</v>
      </c>
      <c r="E9" s="27" t="s">
        <v>46</v>
      </c>
      <c r="F9" s="27">
        <v>2</v>
      </c>
      <c r="G9" s="28">
        <v>420</v>
      </c>
      <c r="H9" s="27">
        <v>900</v>
      </c>
      <c r="I9" s="27">
        <v>2</v>
      </c>
      <c r="J9" s="44">
        <v>9500</v>
      </c>
      <c r="K9" s="45">
        <v>0.22068</v>
      </c>
      <c r="L9" s="46">
        <v>2096.46</v>
      </c>
      <c r="M9" s="47">
        <v>10925</v>
      </c>
      <c r="N9" s="48">
        <v>0.199225</v>
      </c>
      <c r="O9" s="49">
        <v>2176.533125</v>
      </c>
      <c r="P9" s="50">
        <v>12788.15</v>
      </c>
      <c r="Q9" s="50">
        <v>2875.22</v>
      </c>
      <c r="R9" s="60">
        <f t="shared" si="0"/>
        <v>1.34612105263158</v>
      </c>
      <c r="S9" s="60">
        <f t="shared" si="1"/>
        <v>1.17054004576659</v>
      </c>
      <c r="T9" s="61">
        <f t="shared" si="2"/>
        <v>160</v>
      </c>
      <c r="U9" s="50"/>
      <c r="V9" s="10">
        <f t="shared" si="3"/>
        <v>140</v>
      </c>
      <c r="W9" s="10">
        <v>12788.15</v>
      </c>
      <c r="X9" s="63">
        <f t="shared" si="4"/>
        <v>0</v>
      </c>
    </row>
    <row r="10" s="63" customFormat="1" spans="1:24">
      <c r="A10" s="24">
        <v>8</v>
      </c>
      <c r="B10" s="24">
        <v>343</v>
      </c>
      <c r="C10" s="71" t="s">
        <v>477</v>
      </c>
      <c r="D10" s="24" t="s">
        <v>52</v>
      </c>
      <c r="E10" s="27" t="s">
        <v>61</v>
      </c>
      <c r="F10" s="27">
        <v>4</v>
      </c>
      <c r="G10" s="28">
        <v>840</v>
      </c>
      <c r="H10" s="27">
        <v>1800</v>
      </c>
      <c r="I10" s="27">
        <v>3</v>
      </c>
      <c r="J10" s="44">
        <v>40000</v>
      </c>
      <c r="K10" s="45">
        <v>0.221688</v>
      </c>
      <c r="L10" s="46">
        <v>8867.52</v>
      </c>
      <c r="M10" s="47">
        <v>44000</v>
      </c>
      <c r="N10" s="48">
        <v>0.200135</v>
      </c>
      <c r="O10" s="49">
        <v>8805.94</v>
      </c>
      <c r="P10" s="50">
        <v>53380.53</v>
      </c>
      <c r="Q10" s="50">
        <v>10070.2</v>
      </c>
      <c r="R10" s="60">
        <f t="shared" si="0"/>
        <v>1.33451325</v>
      </c>
      <c r="S10" s="60">
        <f t="shared" si="1"/>
        <v>1.21319386363636</v>
      </c>
      <c r="T10" s="61">
        <f t="shared" si="2"/>
        <v>320</v>
      </c>
      <c r="U10" s="50"/>
      <c r="V10" s="10">
        <f t="shared" si="3"/>
        <v>280</v>
      </c>
      <c r="W10" s="10">
        <v>53380.53</v>
      </c>
      <c r="X10" s="63">
        <f t="shared" si="4"/>
        <v>0</v>
      </c>
    </row>
    <row r="11" s="63" customFormat="1" spans="1:24">
      <c r="A11" s="24">
        <v>9</v>
      </c>
      <c r="B11" s="24">
        <v>106485</v>
      </c>
      <c r="C11" s="71" t="s">
        <v>459</v>
      </c>
      <c r="D11" s="24" t="s">
        <v>45</v>
      </c>
      <c r="E11" s="27" t="s">
        <v>46</v>
      </c>
      <c r="F11" s="27">
        <v>2</v>
      </c>
      <c r="G11" s="28">
        <v>420</v>
      </c>
      <c r="H11" s="27">
        <v>900</v>
      </c>
      <c r="I11" s="27">
        <v>1</v>
      </c>
      <c r="J11" s="44">
        <v>8000</v>
      </c>
      <c r="K11" s="45">
        <v>0.178416</v>
      </c>
      <c r="L11" s="46">
        <v>1427.328</v>
      </c>
      <c r="M11" s="47">
        <v>9200</v>
      </c>
      <c r="N11" s="48">
        <v>0.16107</v>
      </c>
      <c r="O11" s="49">
        <v>1481.844</v>
      </c>
      <c r="P11" s="50">
        <v>10633.7</v>
      </c>
      <c r="Q11" s="50">
        <v>-220.64</v>
      </c>
      <c r="R11" s="60">
        <f t="shared" si="0"/>
        <v>1.3292125</v>
      </c>
      <c r="S11" s="60">
        <f t="shared" si="1"/>
        <v>1.15583695652174</v>
      </c>
      <c r="T11" s="61">
        <f t="shared" si="2"/>
        <v>160</v>
      </c>
      <c r="U11" s="50"/>
      <c r="V11" s="10">
        <f t="shared" si="3"/>
        <v>140</v>
      </c>
      <c r="W11" s="10">
        <v>10633.7</v>
      </c>
      <c r="X11" s="63">
        <f t="shared" si="4"/>
        <v>0</v>
      </c>
    </row>
    <row r="12" s="63" customFormat="1" spans="1:24">
      <c r="A12" s="24">
        <v>10</v>
      </c>
      <c r="B12" s="24">
        <v>329</v>
      </c>
      <c r="C12" s="71" t="s">
        <v>55</v>
      </c>
      <c r="D12" s="24" t="s">
        <v>56</v>
      </c>
      <c r="E12" s="27" t="s">
        <v>43</v>
      </c>
      <c r="F12" s="27">
        <v>2</v>
      </c>
      <c r="G12" s="28">
        <v>420</v>
      </c>
      <c r="H12" s="27">
        <v>900</v>
      </c>
      <c r="I12" s="27"/>
      <c r="J12" s="44">
        <v>13000</v>
      </c>
      <c r="K12" s="45">
        <v>0.125</v>
      </c>
      <c r="L12" s="46">
        <v>1625</v>
      </c>
      <c r="M12" s="47">
        <v>14950</v>
      </c>
      <c r="N12" s="48">
        <v>0.115</v>
      </c>
      <c r="O12" s="49">
        <v>1719.25</v>
      </c>
      <c r="P12" s="50">
        <v>16814.49</v>
      </c>
      <c r="Q12" s="50">
        <v>2551.64</v>
      </c>
      <c r="R12" s="60">
        <f t="shared" si="0"/>
        <v>1.29342230769231</v>
      </c>
      <c r="S12" s="60">
        <f t="shared" si="1"/>
        <v>1.12471505016722</v>
      </c>
      <c r="T12" s="61">
        <f t="shared" si="2"/>
        <v>160</v>
      </c>
      <c r="U12" s="50"/>
      <c r="V12" s="10">
        <f t="shared" si="3"/>
        <v>140</v>
      </c>
      <c r="W12" s="10">
        <v>16814.49</v>
      </c>
      <c r="X12" s="63">
        <f t="shared" si="4"/>
        <v>0</v>
      </c>
    </row>
    <row r="13" s="63" customFormat="1" spans="1:24">
      <c r="A13" s="24">
        <v>11</v>
      </c>
      <c r="B13" s="24">
        <v>377</v>
      </c>
      <c r="C13" s="71" t="s">
        <v>419</v>
      </c>
      <c r="D13" s="24" t="s">
        <v>42</v>
      </c>
      <c r="E13" s="27" t="s">
        <v>49</v>
      </c>
      <c r="F13" s="27">
        <v>4</v>
      </c>
      <c r="G13" s="28">
        <v>840</v>
      </c>
      <c r="H13" s="27">
        <v>1800</v>
      </c>
      <c r="I13" s="27">
        <v>1</v>
      </c>
      <c r="J13" s="44">
        <v>13000</v>
      </c>
      <c r="K13" s="45">
        <v>0.243072</v>
      </c>
      <c r="L13" s="46">
        <v>3159.936</v>
      </c>
      <c r="M13" s="47">
        <v>14950</v>
      </c>
      <c r="N13" s="48">
        <v>0.21944</v>
      </c>
      <c r="O13" s="49">
        <v>3280.628</v>
      </c>
      <c r="P13" s="50">
        <v>16675.78</v>
      </c>
      <c r="Q13" s="50">
        <v>3733.33</v>
      </c>
      <c r="R13" s="60">
        <f t="shared" si="0"/>
        <v>1.28275230769231</v>
      </c>
      <c r="S13" s="60">
        <f t="shared" si="1"/>
        <v>1.11543678929766</v>
      </c>
      <c r="T13" s="61">
        <f t="shared" si="2"/>
        <v>320</v>
      </c>
      <c r="U13" s="50"/>
      <c r="V13" s="10">
        <f t="shared" si="3"/>
        <v>280</v>
      </c>
      <c r="W13" s="10">
        <v>16675.78</v>
      </c>
      <c r="X13" s="63">
        <f t="shared" si="4"/>
        <v>0</v>
      </c>
    </row>
    <row r="14" s="63" customFormat="1" spans="1:24">
      <c r="A14" s="24">
        <v>12</v>
      </c>
      <c r="B14" s="24">
        <v>114069</v>
      </c>
      <c r="C14" s="71" t="s">
        <v>460</v>
      </c>
      <c r="D14" s="24" t="s">
        <v>42</v>
      </c>
      <c r="E14" s="27" t="s">
        <v>53</v>
      </c>
      <c r="F14" s="27">
        <v>2</v>
      </c>
      <c r="G14" s="28">
        <v>420</v>
      </c>
      <c r="H14" s="27">
        <v>900</v>
      </c>
      <c r="I14" s="27"/>
      <c r="J14" s="44">
        <v>6000</v>
      </c>
      <c r="K14" s="45">
        <v>0.245088</v>
      </c>
      <c r="L14" s="46">
        <v>1470.528</v>
      </c>
      <c r="M14" s="47">
        <v>6900</v>
      </c>
      <c r="N14" s="48">
        <v>0.22126</v>
      </c>
      <c r="O14" s="49">
        <v>1526.694</v>
      </c>
      <c r="P14" s="50">
        <v>7679.95</v>
      </c>
      <c r="Q14" s="50">
        <v>1035.25</v>
      </c>
      <c r="R14" s="60">
        <f t="shared" si="0"/>
        <v>1.27999166666667</v>
      </c>
      <c r="S14" s="60">
        <f t="shared" si="1"/>
        <v>1.11303623188406</v>
      </c>
      <c r="T14" s="61">
        <f t="shared" si="2"/>
        <v>160</v>
      </c>
      <c r="U14" s="50"/>
      <c r="V14" s="10">
        <f t="shared" si="3"/>
        <v>140</v>
      </c>
      <c r="W14" s="10">
        <v>7679.95</v>
      </c>
      <c r="X14" s="63">
        <f t="shared" si="4"/>
        <v>0</v>
      </c>
    </row>
    <row r="15" s="63" customFormat="1" spans="1:24">
      <c r="A15" s="24">
        <v>13</v>
      </c>
      <c r="B15" s="24">
        <v>511</v>
      </c>
      <c r="C15" s="71" t="s">
        <v>476</v>
      </c>
      <c r="D15" s="24" t="s">
        <v>42</v>
      </c>
      <c r="E15" s="27" t="s">
        <v>49</v>
      </c>
      <c r="F15" s="27">
        <v>4</v>
      </c>
      <c r="G15" s="28">
        <v>840</v>
      </c>
      <c r="H15" s="27">
        <v>1800</v>
      </c>
      <c r="I15" s="27">
        <v>1</v>
      </c>
      <c r="J15" s="44">
        <v>19000</v>
      </c>
      <c r="K15" s="45">
        <v>0.22752</v>
      </c>
      <c r="L15" s="46">
        <v>4322.88</v>
      </c>
      <c r="M15" s="47">
        <v>21850</v>
      </c>
      <c r="N15" s="48">
        <v>0.2054</v>
      </c>
      <c r="O15" s="49">
        <v>4487.99</v>
      </c>
      <c r="P15" s="50">
        <v>24214.44</v>
      </c>
      <c r="Q15" s="50">
        <v>4654.13</v>
      </c>
      <c r="R15" s="60">
        <f t="shared" si="0"/>
        <v>1.27444421052632</v>
      </c>
      <c r="S15" s="60">
        <f t="shared" si="1"/>
        <v>1.1082123569794</v>
      </c>
      <c r="T15" s="61">
        <f t="shared" si="2"/>
        <v>320</v>
      </c>
      <c r="U15" s="50"/>
      <c r="V15" s="10">
        <f t="shared" si="3"/>
        <v>280</v>
      </c>
      <c r="W15" s="10">
        <v>24214.44</v>
      </c>
      <c r="X15" s="63">
        <f t="shared" si="4"/>
        <v>0</v>
      </c>
    </row>
    <row r="16" s="63" customFormat="1" spans="1:24">
      <c r="A16" s="24">
        <v>14</v>
      </c>
      <c r="B16" s="24">
        <v>373</v>
      </c>
      <c r="C16" s="71" t="s">
        <v>502</v>
      </c>
      <c r="D16" s="24" t="s">
        <v>45</v>
      </c>
      <c r="E16" s="27" t="s">
        <v>58</v>
      </c>
      <c r="F16" s="28">
        <v>4</v>
      </c>
      <c r="G16" s="28">
        <v>840</v>
      </c>
      <c r="H16" s="27">
        <v>1800</v>
      </c>
      <c r="I16" s="27">
        <v>2</v>
      </c>
      <c r="J16" s="44">
        <v>20000</v>
      </c>
      <c r="K16" s="45">
        <v>0.2286</v>
      </c>
      <c r="L16" s="46">
        <v>4572</v>
      </c>
      <c r="M16" s="47">
        <v>23000</v>
      </c>
      <c r="N16" s="48">
        <v>0.206375</v>
      </c>
      <c r="O16" s="49">
        <v>4746.625</v>
      </c>
      <c r="P16" s="50">
        <v>25313.68</v>
      </c>
      <c r="Q16" s="50">
        <v>3774.27</v>
      </c>
      <c r="R16" s="60">
        <f t="shared" si="0"/>
        <v>1.265684</v>
      </c>
      <c r="S16" s="60">
        <f t="shared" si="1"/>
        <v>1.1005947826087</v>
      </c>
      <c r="T16" s="61">
        <f t="shared" si="2"/>
        <v>320</v>
      </c>
      <c r="U16" s="50"/>
      <c r="V16" s="10">
        <f t="shared" si="3"/>
        <v>280</v>
      </c>
      <c r="W16" s="10">
        <v>25313.68</v>
      </c>
      <c r="X16" s="63">
        <f t="shared" si="4"/>
        <v>0</v>
      </c>
    </row>
    <row r="17" s="63" customFormat="1" spans="1:24">
      <c r="A17" s="24">
        <v>15</v>
      </c>
      <c r="B17" s="24">
        <v>365</v>
      </c>
      <c r="C17" s="71" t="s">
        <v>472</v>
      </c>
      <c r="D17" s="24" t="s">
        <v>52</v>
      </c>
      <c r="E17" s="27" t="s">
        <v>58</v>
      </c>
      <c r="F17" s="27">
        <v>2</v>
      </c>
      <c r="G17" s="28">
        <v>420</v>
      </c>
      <c r="H17" s="27">
        <v>900</v>
      </c>
      <c r="I17" s="27">
        <v>2</v>
      </c>
      <c r="J17" s="44">
        <v>25000</v>
      </c>
      <c r="K17" s="45">
        <v>0.207288</v>
      </c>
      <c r="L17" s="46">
        <v>5182.2</v>
      </c>
      <c r="M17" s="47">
        <v>28750</v>
      </c>
      <c r="N17" s="48">
        <v>0.187135</v>
      </c>
      <c r="O17" s="49">
        <v>5380.13125</v>
      </c>
      <c r="P17" s="50">
        <v>31628.05</v>
      </c>
      <c r="Q17" s="50">
        <v>2999.98</v>
      </c>
      <c r="R17" s="60">
        <f t="shared" si="0"/>
        <v>1.265122</v>
      </c>
      <c r="S17" s="60">
        <f t="shared" si="1"/>
        <v>1.10010608695652</v>
      </c>
      <c r="T17" s="61">
        <f t="shared" si="2"/>
        <v>160</v>
      </c>
      <c r="U17" s="50"/>
      <c r="V17" s="10">
        <f t="shared" si="3"/>
        <v>140</v>
      </c>
      <c r="W17" s="10">
        <v>31669.22</v>
      </c>
      <c r="X17" s="63">
        <f t="shared" si="4"/>
        <v>41.1700000000019</v>
      </c>
    </row>
    <row r="18" s="63" customFormat="1" spans="1:24">
      <c r="A18" s="24">
        <v>16</v>
      </c>
      <c r="B18" s="24">
        <v>355</v>
      </c>
      <c r="C18" s="71" t="s">
        <v>244</v>
      </c>
      <c r="D18" s="24" t="s">
        <v>42</v>
      </c>
      <c r="E18" s="27" t="s">
        <v>46</v>
      </c>
      <c r="F18" s="27">
        <v>3</v>
      </c>
      <c r="G18" s="28">
        <v>630</v>
      </c>
      <c r="H18" s="27">
        <v>1350</v>
      </c>
      <c r="I18" s="27">
        <v>1</v>
      </c>
      <c r="J18" s="44">
        <v>13000</v>
      </c>
      <c r="K18" s="45">
        <v>0.236304</v>
      </c>
      <c r="L18" s="46">
        <v>3071.952</v>
      </c>
      <c r="M18" s="47">
        <v>14950</v>
      </c>
      <c r="N18" s="48">
        <v>0.21333</v>
      </c>
      <c r="O18" s="49">
        <v>3189.2835</v>
      </c>
      <c r="P18" s="50">
        <v>15950.22</v>
      </c>
      <c r="Q18" s="50">
        <v>2573.13</v>
      </c>
      <c r="R18" s="60">
        <f t="shared" si="0"/>
        <v>1.22694</v>
      </c>
      <c r="S18" s="60">
        <f t="shared" si="1"/>
        <v>1.06690434782609</v>
      </c>
      <c r="T18" s="61">
        <f t="shared" si="2"/>
        <v>240</v>
      </c>
      <c r="U18" s="50"/>
      <c r="V18" s="10">
        <f t="shared" si="3"/>
        <v>210</v>
      </c>
      <c r="W18" s="10">
        <v>15965.82</v>
      </c>
      <c r="X18" s="63">
        <f t="shared" si="4"/>
        <v>15.6000000000004</v>
      </c>
    </row>
    <row r="19" s="63" customFormat="1" spans="1:24">
      <c r="A19" s="24">
        <v>17</v>
      </c>
      <c r="B19" s="24">
        <v>517</v>
      </c>
      <c r="C19" s="71" t="s">
        <v>485</v>
      </c>
      <c r="D19" s="24" t="s">
        <v>45</v>
      </c>
      <c r="E19" s="27" t="s">
        <v>82</v>
      </c>
      <c r="F19" s="27">
        <v>4</v>
      </c>
      <c r="G19" s="28">
        <v>840</v>
      </c>
      <c r="H19" s="27">
        <v>1800</v>
      </c>
      <c r="I19" s="27">
        <v>3</v>
      </c>
      <c r="J19" s="44">
        <v>55000</v>
      </c>
      <c r="K19" s="45">
        <v>0.158688</v>
      </c>
      <c r="L19" s="46">
        <v>8727.84</v>
      </c>
      <c r="M19" s="47">
        <v>60500</v>
      </c>
      <c r="N19" s="48">
        <v>0.14326</v>
      </c>
      <c r="O19" s="49">
        <v>8667.23</v>
      </c>
      <c r="P19" s="50">
        <v>66737.41</v>
      </c>
      <c r="Q19" s="50">
        <v>11442.25</v>
      </c>
      <c r="R19" s="60">
        <f t="shared" si="0"/>
        <v>1.21340745454545</v>
      </c>
      <c r="S19" s="60">
        <f t="shared" si="1"/>
        <v>1.10309768595041</v>
      </c>
      <c r="T19" s="61">
        <f t="shared" si="2"/>
        <v>320</v>
      </c>
      <c r="U19" s="50"/>
      <c r="V19" s="10">
        <f t="shared" si="3"/>
        <v>280</v>
      </c>
      <c r="W19" s="10">
        <v>66737.41</v>
      </c>
      <c r="X19" s="63">
        <f t="shared" si="4"/>
        <v>0</v>
      </c>
    </row>
    <row r="20" s="63" customFormat="1" spans="1:24">
      <c r="A20" s="24">
        <v>18</v>
      </c>
      <c r="B20" s="24">
        <v>573</v>
      </c>
      <c r="C20" s="71" t="s">
        <v>508</v>
      </c>
      <c r="D20" s="24" t="s">
        <v>42</v>
      </c>
      <c r="E20" s="27" t="s">
        <v>46</v>
      </c>
      <c r="F20" s="27">
        <v>2</v>
      </c>
      <c r="G20" s="28">
        <v>420</v>
      </c>
      <c r="H20" s="27">
        <v>900</v>
      </c>
      <c r="I20" s="27"/>
      <c r="J20" s="44">
        <v>9000</v>
      </c>
      <c r="K20" s="45">
        <v>0.200232</v>
      </c>
      <c r="L20" s="46">
        <v>1802.088</v>
      </c>
      <c r="M20" s="47">
        <v>10350</v>
      </c>
      <c r="N20" s="48">
        <v>0.180765</v>
      </c>
      <c r="O20" s="49">
        <v>1870.91775</v>
      </c>
      <c r="P20" s="50">
        <v>10911.61</v>
      </c>
      <c r="Q20" s="50">
        <v>2998.5</v>
      </c>
      <c r="R20" s="60">
        <f t="shared" si="0"/>
        <v>1.21240111111111</v>
      </c>
      <c r="S20" s="60">
        <f t="shared" si="1"/>
        <v>1.05426183574879</v>
      </c>
      <c r="T20" s="61">
        <f t="shared" si="2"/>
        <v>160</v>
      </c>
      <c r="U20" s="50"/>
      <c r="V20" s="10">
        <f t="shared" si="3"/>
        <v>140</v>
      </c>
      <c r="W20" s="10">
        <v>10911.61</v>
      </c>
      <c r="X20" s="63">
        <f t="shared" si="4"/>
        <v>0</v>
      </c>
    </row>
    <row r="21" s="63" customFormat="1" spans="1:24">
      <c r="A21" s="24">
        <v>19</v>
      </c>
      <c r="B21" s="24">
        <v>102565</v>
      </c>
      <c r="C21" s="71" t="s">
        <v>496</v>
      </c>
      <c r="D21" s="24" t="s">
        <v>52</v>
      </c>
      <c r="E21" s="27" t="s">
        <v>43</v>
      </c>
      <c r="F21" s="27">
        <v>2</v>
      </c>
      <c r="G21" s="28">
        <v>420</v>
      </c>
      <c r="H21" s="27">
        <v>900</v>
      </c>
      <c r="I21" s="27">
        <v>3</v>
      </c>
      <c r="J21" s="44">
        <v>14000</v>
      </c>
      <c r="K21" s="45">
        <v>0.255024</v>
      </c>
      <c r="L21" s="46">
        <v>3570.336</v>
      </c>
      <c r="M21" s="47">
        <v>16100</v>
      </c>
      <c r="N21" s="48">
        <v>0.23023</v>
      </c>
      <c r="O21" s="49">
        <v>3706.703</v>
      </c>
      <c r="P21" s="50">
        <v>16959.82</v>
      </c>
      <c r="Q21" s="50">
        <v>2632.63</v>
      </c>
      <c r="R21" s="60">
        <f t="shared" si="0"/>
        <v>1.21141571428571</v>
      </c>
      <c r="S21" s="60">
        <f t="shared" si="1"/>
        <v>1.0534049689441</v>
      </c>
      <c r="T21" s="61">
        <f t="shared" si="2"/>
        <v>160</v>
      </c>
      <c r="U21" s="50"/>
      <c r="V21" s="10">
        <f t="shared" si="3"/>
        <v>140</v>
      </c>
      <c r="W21" s="10">
        <v>16959.82</v>
      </c>
      <c r="X21" s="63">
        <f t="shared" si="4"/>
        <v>0</v>
      </c>
    </row>
    <row r="22" s="63" customFormat="1" spans="1:24">
      <c r="A22" s="24">
        <v>20</v>
      </c>
      <c r="B22" s="24">
        <v>745</v>
      </c>
      <c r="C22" s="71" t="s">
        <v>490</v>
      </c>
      <c r="D22" s="24" t="s">
        <v>52</v>
      </c>
      <c r="E22" s="27" t="s">
        <v>43</v>
      </c>
      <c r="F22" s="30">
        <v>2</v>
      </c>
      <c r="G22" s="30">
        <v>420</v>
      </c>
      <c r="H22" s="27">
        <v>1350</v>
      </c>
      <c r="I22" s="28">
        <v>1</v>
      </c>
      <c r="J22" s="44">
        <v>12000</v>
      </c>
      <c r="K22" s="45">
        <v>0.184896</v>
      </c>
      <c r="L22" s="46">
        <v>2218.752</v>
      </c>
      <c r="M22" s="47">
        <v>13800</v>
      </c>
      <c r="N22" s="48">
        <v>0.16692</v>
      </c>
      <c r="O22" s="49">
        <v>2303.496</v>
      </c>
      <c r="P22" s="50">
        <v>14523.74</v>
      </c>
      <c r="Q22" s="50">
        <v>3121.54</v>
      </c>
      <c r="R22" s="60">
        <f t="shared" si="0"/>
        <v>1.21031166666667</v>
      </c>
      <c r="S22" s="60">
        <f t="shared" si="1"/>
        <v>1.05244492753623</v>
      </c>
      <c r="T22" s="61">
        <f t="shared" si="2"/>
        <v>160</v>
      </c>
      <c r="U22" s="50"/>
      <c r="V22" s="10">
        <f t="shared" si="3"/>
        <v>140</v>
      </c>
      <c r="W22" s="10">
        <v>14523.74</v>
      </c>
      <c r="X22" s="63">
        <f t="shared" si="4"/>
        <v>0</v>
      </c>
    </row>
    <row r="23" s="63" customFormat="1" spans="1:24">
      <c r="A23" s="24">
        <v>21</v>
      </c>
      <c r="B23" s="24">
        <v>114286</v>
      </c>
      <c r="C23" s="71" t="s">
        <v>465</v>
      </c>
      <c r="D23" s="24" t="s">
        <v>52</v>
      </c>
      <c r="E23" s="27" t="s">
        <v>46</v>
      </c>
      <c r="F23" s="27">
        <v>2</v>
      </c>
      <c r="G23" s="28">
        <v>420</v>
      </c>
      <c r="H23" s="27">
        <v>900</v>
      </c>
      <c r="I23" s="27">
        <v>2</v>
      </c>
      <c r="J23" s="44">
        <v>11000</v>
      </c>
      <c r="K23" s="45">
        <v>0.196776</v>
      </c>
      <c r="L23" s="46">
        <v>2164.536</v>
      </c>
      <c r="M23" s="47">
        <v>12650</v>
      </c>
      <c r="N23" s="48">
        <v>0.177645</v>
      </c>
      <c r="O23" s="49">
        <v>2247.20925</v>
      </c>
      <c r="P23" s="50">
        <v>13246.05</v>
      </c>
      <c r="Q23" s="50">
        <v>1632.94</v>
      </c>
      <c r="R23" s="60">
        <f t="shared" si="0"/>
        <v>1.20418636363636</v>
      </c>
      <c r="S23" s="60">
        <f t="shared" si="1"/>
        <v>1.0471185770751</v>
      </c>
      <c r="T23" s="61">
        <f t="shared" si="2"/>
        <v>160</v>
      </c>
      <c r="U23" s="50"/>
      <c r="V23" s="10">
        <f t="shared" si="3"/>
        <v>140</v>
      </c>
      <c r="W23" s="10">
        <v>13246.05</v>
      </c>
      <c r="X23" s="63">
        <f t="shared" si="4"/>
        <v>0</v>
      </c>
    </row>
    <row r="24" s="63" customFormat="1" spans="1:24">
      <c r="A24" s="24">
        <v>22</v>
      </c>
      <c r="B24" s="24">
        <v>733</v>
      </c>
      <c r="C24" s="71" t="s">
        <v>537</v>
      </c>
      <c r="D24" s="24" t="s">
        <v>42</v>
      </c>
      <c r="E24" s="27" t="s">
        <v>46</v>
      </c>
      <c r="F24" s="27">
        <v>3</v>
      </c>
      <c r="G24" s="28">
        <v>630</v>
      </c>
      <c r="H24" s="27">
        <v>1350</v>
      </c>
      <c r="I24" s="27"/>
      <c r="J24" s="44">
        <v>9000</v>
      </c>
      <c r="K24" s="45">
        <v>0.250272</v>
      </c>
      <c r="L24" s="46">
        <v>2252.448</v>
      </c>
      <c r="M24" s="47">
        <v>10350</v>
      </c>
      <c r="N24" s="48">
        <v>0.22594</v>
      </c>
      <c r="O24" s="49">
        <v>2338.479</v>
      </c>
      <c r="P24" s="50">
        <v>10786.94</v>
      </c>
      <c r="Q24" s="50">
        <v>3113.29</v>
      </c>
      <c r="R24" s="60">
        <f t="shared" si="0"/>
        <v>1.19854888888889</v>
      </c>
      <c r="S24" s="60">
        <f t="shared" si="1"/>
        <v>1.04221642512077</v>
      </c>
      <c r="T24" s="61">
        <f t="shared" si="2"/>
        <v>240</v>
      </c>
      <c r="U24" s="50"/>
      <c r="V24" s="10">
        <f t="shared" si="3"/>
        <v>210</v>
      </c>
      <c r="W24" s="10">
        <v>10786.94</v>
      </c>
      <c r="X24" s="63">
        <f t="shared" si="4"/>
        <v>0</v>
      </c>
    </row>
    <row r="25" s="63" customFormat="1" spans="1:24">
      <c r="A25" s="24">
        <v>23</v>
      </c>
      <c r="B25" s="72">
        <v>747</v>
      </c>
      <c r="C25" s="73" t="s">
        <v>461</v>
      </c>
      <c r="D25" s="72" t="s">
        <v>45</v>
      </c>
      <c r="E25" s="27" t="s">
        <v>49</v>
      </c>
      <c r="F25" s="27">
        <v>2</v>
      </c>
      <c r="G25" s="28">
        <v>420</v>
      </c>
      <c r="H25" s="27">
        <v>900</v>
      </c>
      <c r="I25" s="27"/>
      <c r="J25" s="44">
        <v>12000</v>
      </c>
      <c r="K25" s="45">
        <v>0.135936</v>
      </c>
      <c r="L25" s="46">
        <v>1631.232</v>
      </c>
      <c r="M25" s="47">
        <v>13800</v>
      </c>
      <c r="N25" s="48">
        <v>0.12272</v>
      </c>
      <c r="O25" s="49">
        <v>1693.536</v>
      </c>
      <c r="P25" s="50">
        <v>14364.33</v>
      </c>
      <c r="Q25" s="50">
        <v>2801.57</v>
      </c>
      <c r="R25" s="60">
        <f t="shared" si="0"/>
        <v>1.1970275</v>
      </c>
      <c r="S25" s="60">
        <f t="shared" si="1"/>
        <v>1.04089347826087</v>
      </c>
      <c r="T25" s="61">
        <f t="shared" si="2"/>
        <v>160</v>
      </c>
      <c r="U25" s="61"/>
      <c r="V25" s="10">
        <f t="shared" si="3"/>
        <v>140</v>
      </c>
      <c r="W25" s="10">
        <v>14364.33</v>
      </c>
      <c r="X25" s="63">
        <f t="shared" si="4"/>
        <v>0</v>
      </c>
    </row>
    <row r="26" s="63" customFormat="1" spans="1:24">
      <c r="A26" s="24">
        <v>24</v>
      </c>
      <c r="B26" s="24">
        <v>119263</v>
      </c>
      <c r="C26" s="71" t="s">
        <v>458</v>
      </c>
      <c r="D26" s="24" t="s">
        <v>52</v>
      </c>
      <c r="E26" s="27" t="s">
        <v>53</v>
      </c>
      <c r="F26" s="27">
        <v>2</v>
      </c>
      <c r="G26" s="28">
        <v>420</v>
      </c>
      <c r="H26" s="27">
        <v>900</v>
      </c>
      <c r="I26" s="27"/>
      <c r="J26" s="44">
        <v>5000</v>
      </c>
      <c r="K26" s="45">
        <v>0.1872</v>
      </c>
      <c r="L26" s="46">
        <v>936</v>
      </c>
      <c r="M26" s="47">
        <v>5750</v>
      </c>
      <c r="N26" s="48">
        <v>0.169</v>
      </c>
      <c r="O26" s="49">
        <v>971.75</v>
      </c>
      <c r="P26" s="50">
        <v>5972.63</v>
      </c>
      <c r="Q26" s="50">
        <v>1306.19</v>
      </c>
      <c r="R26" s="60">
        <f t="shared" si="0"/>
        <v>1.194526</v>
      </c>
      <c r="S26" s="60">
        <f t="shared" si="1"/>
        <v>1.03871826086957</v>
      </c>
      <c r="T26" s="61">
        <f t="shared" si="2"/>
        <v>160</v>
      </c>
      <c r="U26" s="50"/>
      <c r="V26" s="10">
        <f t="shared" si="3"/>
        <v>140</v>
      </c>
      <c r="W26" s="10">
        <v>5972.63</v>
      </c>
      <c r="X26" s="63">
        <f t="shared" si="4"/>
        <v>0</v>
      </c>
    </row>
    <row r="27" s="63" customFormat="1" spans="1:24">
      <c r="A27" s="24">
        <v>25</v>
      </c>
      <c r="B27" s="24">
        <v>113025</v>
      </c>
      <c r="C27" s="71" t="s">
        <v>489</v>
      </c>
      <c r="D27" s="24" t="s">
        <v>52</v>
      </c>
      <c r="E27" s="27" t="s">
        <v>46</v>
      </c>
      <c r="F27" s="27">
        <v>2</v>
      </c>
      <c r="G27" s="28">
        <v>420</v>
      </c>
      <c r="H27" s="27">
        <v>900</v>
      </c>
      <c r="I27" s="27"/>
      <c r="J27" s="44">
        <v>8000</v>
      </c>
      <c r="K27" s="45">
        <v>0.195048</v>
      </c>
      <c r="L27" s="46">
        <v>1560.384</v>
      </c>
      <c r="M27" s="47">
        <v>9200</v>
      </c>
      <c r="N27" s="48">
        <v>0.176085</v>
      </c>
      <c r="O27" s="49">
        <v>1619.982</v>
      </c>
      <c r="P27" s="50">
        <v>9503.59</v>
      </c>
      <c r="Q27" s="50">
        <v>1937.61</v>
      </c>
      <c r="R27" s="60">
        <f t="shared" si="0"/>
        <v>1.18794875</v>
      </c>
      <c r="S27" s="60">
        <f t="shared" si="1"/>
        <v>1.03299891304348</v>
      </c>
      <c r="T27" s="61">
        <f t="shared" si="2"/>
        <v>160</v>
      </c>
      <c r="U27" s="50"/>
      <c r="V27" s="10">
        <f t="shared" si="3"/>
        <v>140</v>
      </c>
      <c r="W27" s="10">
        <v>9503.59</v>
      </c>
      <c r="X27" s="63">
        <f t="shared" si="4"/>
        <v>0</v>
      </c>
    </row>
    <row r="28" s="63" customFormat="1" spans="1:24">
      <c r="A28" s="24">
        <v>26</v>
      </c>
      <c r="B28" s="24">
        <v>339</v>
      </c>
      <c r="C28" s="71" t="s">
        <v>549</v>
      </c>
      <c r="D28" s="24" t="s">
        <v>52</v>
      </c>
      <c r="E28" s="27" t="s">
        <v>46</v>
      </c>
      <c r="F28" s="27">
        <v>2</v>
      </c>
      <c r="G28" s="28">
        <v>420</v>
      </c>
      <c r="H28" s="27">
        <v>900</v>
      </c>
      <c r="I28" s="27">
        <v>1</v>
      </c>
      <c r="J28" s="44">
        <v>9000</v>
      </c>
      <c r="K28" s="45">
        <v>0.20772</v>
      </c>
      <c r="L28" s="46">
        <v>1869.48</v>
      </c>
      <c r="M28" s="47">
        <v>10350</v>
      </c>
      <c r="N28" s="48">
        <v>0.187525</v>
      </c>
      <c r="O28" s="49">
        <v>1940.88375</v>
      </c>
      <c r="P28" s="50">
        <v>10638.33</v>
      </c>
      <c r="Q28" s="50">
        <v>2383.91</v>
      </c>
      <c r="R28" s="60">
        <f t="shared" si="0"/>
        <v>1.18203666666667</v>
      </c>
      <c r="S28" s="60">
        <f t="shared" si="1"/>
        <v>1.02785797101449</v>
      </c>
      <c r="T28" s="61">
        <f t="shared" si="2"/>
        <v>160</v>
      </c>
      <c r="U28" s="50"/>
      <c r="V28" s="10">
        <f t="shared" si="3"/>
        <v>140</v>
      </c>
      <c r="W28" s="10">
        <v>10638.33</v>
      </c>
      <c r="X28" s="63">
        <f t="shared" si="4"/>
        <v>0</v>
      </c>
    </row>
    <row r="29" s="63" customFormat="1" spans="1:24">
      <c r="A29" s="24">
        <v>27</v>
      </c>
      <c r="B29" s="24">
        <v>106569</v>
      </c>
      <c r="C29" s="71" t="s">
        <v>478</v>
      </c>
      <c r="D29" s="24" t="s">
        <v>52</v>
      </c>
      <c r="E29" s="27" t="s">
        <v>49</v>
      </c>
      <c r="F29" s="27">
        <v>2</v>
      </c>
      <c r="G29" s="28">
        <v>420</v>
      </c>
      <c r="H29" s="27">
        <v>900</v>
      </c>
      <c r="I29" s="27">
        <v>2</v>
      </c>
      <c r="J29" s="44">
        <v>13000</v>
      </c>
      <c r="K29" s="45">
        <v>0.234216</v>
      </c>
      <c r="L29" s="46">
        <v>3044.808</v>
      </c>
      <c r="M29" s="47">
        <v>14950</v>
      </c>
      <c r="N29" s="48">
        <v>0.211445</v>
      </c>
      <c r="O29" s="49">
        <v>3161.10275</v>
      </c>
      <c r="P29" s="50">
        <v>15329.43</v>
      </c>
      <c r="Q29" s="50">
        <v>4257.01</v>
      </c>
      <c r="R29" s="60">
        <f t="shared" si="0"/>
        <v>1.17918692307692</v>
      </c>
      <c r="S29" s="60">
        <f t="shared" si="1"/>
        <v>1.02537993311037</v>
      </c>
      <c r="T29" s="61">
        <f t="shared" si="2"/>
        <v>160</v>
      </c>
      <c r="U29" s="50"/>
      <c r="V29" s="10">
        <f t="shared" si="3"/>
        <v>140</v>
      </c>
      <c r="W29" s="10">
        <v>15329.43</v>
      </c>
      <c r="X29" s="63">
        <f t="shared" si="4"/>
        <v>0</v>
      </c>
    </row>
    <row r="30" s="63" customFormat="1" spans="1:24">
      <c r="A30" s="24">
        <v>28</v>
      </c>
      <c r="B30" s="24">
        <v>748</v>
      </c>
      <c r="C30" s="71" t="s">
        <v>562</v>
      </c>
      <c r="D30" s="24" t="s">
        <v>85</v>
      </c>
      <c r="E30" s="27" t="s">
        <v>46</v>
      </c>
      <c r="F30" s="27">
        <v>2</v>
      </c>
      <c r="G30" s="28">
        <v>420</v>
      </c>
      <c r="H30" s="27">
        <v>900</v>
      </c>
      <c r="I30" s="27"/>
      <c r="J30" s="44">
        <v>12000</v>
      </c>
      <c r="K30" s="45">
        <v>0.23868</v>
      </c>
      <c r="L30" s="46">
        <v>2864.16</v>
      </c>
      <c r="M30" s="47">
        <v>13800</v>
      </c>
      <c r="N30" s="48">
        <v>0.215475</v>
      </c>
      <c r="O30" s="49">
        <v>2973.555</v>
      </c>
      <c r="P30" s="50">
        <v>14140.5</v>
      </c>
      <c r="Q30" s="50">
        <v>3671.79</v>
      </c>
      <c r="R30" s="60">
        <f t="shared" si="0"/>
        <v>1.178375</v>
      </c>
      <c r="S30" s="60">
        <f t="shared" si="1"/>
        <v>1.02467391304348</v>
      </c>
      <c r="T30" s="61">
        <f t="shared" si="2"/>
        <v>160</v>
      </c>
      <c r="U30" s="50"/>
      <c r="V30" s="10">
        <f t="shared" si="3"/>
        <v>140</v>
      </c>
      <c r="W30" s="10">
        <v>14140.5</v>
      </c>
      <c r="X30" s="63">
        <f t="shared" si="4"/>
        <v>0</v>
      </c>
    </row>
    <row r="31" s="63" customFormat="1" spans="1:24">
      <c r="A31" s="24">
        <v>29</v>
      </c>
      <c r="B31" s="24">
        <v>712</v>
      </c>
      <c r="C31" s="71" t="s">
        <v>512</v>
      </c>
      <c r="D31" s="24" t="s">
        <v>42</v>
      </c>
      <c r="E31" s="27" t="s">
        <v>58</v>
      </c>
      <c r="F31" s="27">
        <v>3</v>
      </c>
      <c r="G31" s="28">
        <v>630</v>
      </c>
      <c r="H31" s="27">
        <v>1350</v>
      </c>
      <c r="I31" s="27">
        <v>1</v>
      </c>
      <c r="J31" s="44">
        <v>23000</v>
      </c>
      <c r="K31" s="45">
        <v>0.257256</v>
      </c>
      <c r="L31" s="46">
        <v>5916.888</v>
      </c>
      <c r="M31" s="47">
        <v>26450</v>
      </c>
      <c r="N31" s="48">
        <v>0.232245</v>
      </c>
      <c r="O31" s="49">
        <v>6142.88025</v>
      </c>
      <c r="P31" s="50">
        <v>27076.96</v>
      </c>
      <c r="Q31" s="50">
        <v>5500.68</v>
      </c>
      <c r="R31" s="60">
        <f t="shared" si="0"/>
        <v>1.17725913043478</v>
      </c>
      <c r="S31" s="60">
        <f t="shared" si="1"/>
        <v>1.02370359168242</v>
      </c>
      <c r="T31" s="61">
        <f t="shared" si="2"/>
        <v>240</v>
      </c>
      <c r="U31" s="50"/>
      <c r="V31" s="10">
        <f t="shared" si="3"/>
        <v>210</v>
      </c>
      <c r="W31" s="10">
        <v>27076.96</v>
      </c>
      <c r="X31" s="63">
        <f t="shared" si="4"/>
        <v>0</v>
      </c>
    </row>
    <row r="32" s="63" customFormat="1" spans="1:24">
      <c r="A32" s="24">
        <v>30</v>
      </c>
      <c r="B32" s="24">
        <v>385</v>
      </c>
      <c r="C32" s="71" t="s">
        <v>456</v>
      </c>
      <c r="D32" s="24" t="s">
        <v>48</v>
      </c>
      <c r="E32" s="27" t="s">
        <v>58</v>
      </c>
      <c r="F32" s="27">
        <v>4</v>
      </c>
      <c r="G32" s="28">
        <v>840</v>
      </c>
      <c r="H32" s="27">
        <v>1800</v>
      </c>
      <c r="I32" s="27"/>
      <c r="J32" s="44">
        <v>25000</v>
      </c>
      <c r="K32" s="45">
        <v>0.165888</v>
      </c>
      <c r="L32" s="46">
        <v>4147.2</v>
      </c>
      <c r="M32" s="47">
        <v>28750</v>
      </c>
      <c r="N32" s="48">
        <v>0.14976</v>
      </c>
      <c r="O32" s="49">
        <v>4305.6</v>
      </c>
      <c r="P32" s="50">
        <v>29424.98</v>
      </c>
      <c r="Q32" s="50">
        <v>4739.59</v>
      </c>
      <c r="R32" s="60">
        <f t="shared" si="0"/>
        <v>1.1769992</v>
      </c>
      <c r="S32" s="60">
        <f t="shared" si="1"/>
        <v>1.02347756521739</v>
      </c>
      <c r="T32" s="61">
        <f t="shared" si="2"/>
        <v>320</v>
      </c>
      <c r="U32" s="50"/>
      <c r="V32" s="10">
        <f t="shared" si="3"/>
        <v>280</v>
      </c>
      <c r="W32" s="10">
        <v>29424.98</v>
      </c>
      <c r="X32" s="63">
        <f t="shared" si="4"/>
        <v>0</v>
      </c>
    </row>
    <row r="33" s="63" customFormat="1" spans="1:24">
      <c r="A33" s="24">
        <v>31</v>
      </c>
      <c r="B33" s="24">
        <v>103198</v>
      </c>
      <c r="C33" s="71" t="s">
        <v>467</v>
      </c>
      <c r="D33" s="24" t="s">
        <v>52</v>
      </c>
      <c r="E33" s="27" t="s">
        <v>49</v>
      </c>
      <c r="F33" s="27">
        <v>2</v>
      </c>
      <c r="G33" s="28">
        <v>420</v>
      </c>
      <c r="H33" s="27">
        <v>900</v>
      </c>
      <c r="I33" s="27">
        <v>2</v>
      </c>
      <c r="J33" s="44">
        <v>14000</v>
      </c>
      <c r="K33" s="45">
        <v>0.211032</v>
      </c>
      <c r="L33" s="46">
        <v>2954.448</v>
      </c>
      <c r="M33" s="47">
        <v>16100</v>
      </c>
      <c r="N33" s="48">
        <v>0.190515</v>
      </c>
      <c r="O33" s="49">
        <v>3067.2915</v>
      </c>
      <c r="P33" s="50">
        <v>16442.64</v>
      </c>
      <c r="Q33" s="50">
        <v>4427.46</v>
      </c>
      <c r="R33" s="60">
        <f t="shared" si="0"/>
        <v>1.17447428571429</v>
      </c>
      <c r="S33" s="60">
        <f t="shared" si="1"/>
        <v>1.02128198757764</v>
      </c>
      <c r="T33" s="61">
        <f t="shared" si="2"/>
        <v>160</v>
      </c>
      <c r="U33" s="50"/>
      <c r="V33" s="10">
        <f t="shared" si="3"/>
        <v>140</v>
      </c>
      <c r="W33" s="10">
        <v>16442.64</v>
      </c>
      <c r="X33" s="63">
        <f t="shared" si="4"/>
        <v>0</v>
      </c>
    </row>
    <row r="34" s="63" customFormat="1" spans="1:24">
      <c r="A34" s="24">
        <v>32</v>
      </c>
      <c r="B34" s="24">
        <v>122176</v>
      </c>
      <c r="C34" s="71" t="s">
        <v>572</v>
      </c>
      <c r="D34" s="24" t="s">
        <v>56</v>
      </c>
      <c r="E34" s="27" t="s">
        <v>53</v>
      </c>
      <c r="F34" s="27">
        <v>2</v>
      </c>
      <c r="G34" s="28">
        <v>420</v>
      </c>
      <c r="H34" s="27">
        <v>900</v>
      </c>
      <c r="I34" s="27"/>
      <c r="J34" s="44">
        <v>4000</v>
      </c>
      <c r="K34" s="45">
        <v>0.1872</v>
      </c>
      <c r="L34" s="46">
        <v>748.8</v>
      </c>
      <c r="M34" s="47">
        <v>4600</v>
      </c>
      <c r="N34" s="48">
        <v>0.169</v>
      </c>
      <c r="O34" s="49">
        <v>777.4</v>
      </c>
      <c r="P34" s="50">
        <v>4697.78</v>
      </c>
      <c r="Q34" s="50">
        <v>427.09</v>
      </c>
      <c r="R34" s="60">
        <f t="shared" si="0"/>
        <v>1.174445</v>
      </c>
      <c r="S34" s="60">
        <f t="shared" si="1"/>
        <v>1.02125652173913</v>
      </c>
      <c r="T34" s="61">
        <f t="shared" si="2"/>
        <v>160</v>
      </c>
      <c r="U34" s="50"/>
      <c r="V34" s="10">
        <f t="shared" si="3"/>
        <v>140</v>
      </c>
      <c r="W34" s="10">
        <v>4697.78</v>
      </c>
      <c r="X34" s="63">
        <f t="shared" si="4"/>
        <v>0</v>
      </c>
    </row>
    <row r="35" s="63" customFormat="1" spans="1:24">
      <c r="A35" s="24">
        <v>33</v>
      </c>
      <c r="B35" s="24">
        <v>591</v>
      </c>
      <c r="C35" s="71" t="s">
        <v>523</v>
      </c>
      <c r="D35" s="24" t="s">
        <v>85</v>
      </c>
      <c r="E35" s="27" t="s">
        <v>53</v>
      </c>
      <c r="F35" s="27">
        <v>2</v>
      </c>
      <c r="G35" s="28">
        <v>420</v>
      </c>
      <c r="H35" s="27">
        <v>900</v>
      </c>
      <c r="I35" s="27"/>
      <c r="J35" s="44">
        <v>4000</v>
      </c>
      <c r="K35" s="45">
        <v>0.20412</v>
      </c>
      <c r="L35" s="46">
        <v>816.48</v>
      </c>
      <c r="M35" s="47">
        <v>4600</v>
      </c>
      <c r="N35" s="48">
        <v>0.184275</v>
      </c>
      <c r="O35" s="49">
        <v>847.665</v>
      </c>
      <c r="P35" s="50">
        <v>4685.32</v>
      </c>
      <c r="Q35" s="50">
        <v>850.51</v>
      </c>
      <c r="R35" s="60">
        <f t="shared" si="0"/>
        <v>1.17133</v>
      </c>
      <c r="S35" s="60">
        <f t="shared" si="1"/>
        <v>1.01854782608696</v>
      </c>
      <c r="T35" s="61">
        <f t="shared" si="2"/>
        <v>160</v>
      </c>
      <c r="U35" s="50"/>
      <c r="V35" s="10">
        <f t="shared" si="3"/>
        <v>140</v>
      </c>
      <c r="W35" s="10">
        <v>4685.32</v>
      </c>
      <c r="X35" s="63">
        <f t="shared" si="4"/>
        <v>0</v>
      </c>
    </row>
    <row r="36" s="63" customFormat="1" spans="1:24">
      <c r="A36" s="24">
        <v>34</v>
      </c>
      <c r="B36" s="24">
        <v>598</v>
      </c>
      <c r="C36" s="71" t="s">
        <v>507</v>
      </c>
      <c r="D36" s="24" t="s">
        <v>45</v>
      </c>
      <c r="E36" s="27" t="s">
        <v>49</v>
      </c>
      <c r="F36" s="27">
        <v>3</v>
      </c>
      <c r="G36" s="28">
        <v>630</v>
      </c>
      <c r="H36" s="27">
        <v>1350</v>
      </c>
      <c r="I36" s="27"/>
      <c r="J36" s="44">
        <v>13000</v>
      </c>
      <c r="K36" s="45">
        <v>0.239472</v>
      </c>
      <c r="L36" s="46">
        <v>3113.136</v>
      </c>
      <c r="M36" s="47">
        <v>14950</v>
      </c>
      <c r="N36" s="48">
        <v>0.21619</v>
      </c>
      <c r="O36" s="49">
        <v>3232.0405</v>
      </c>
      <c r="P36" s="50">
        <v>15204.99</v>
      </c>
      <c r="Q36" s="50">
        <v>4805.42</v>
      </c>
      <c r="R36" s="60">
        <f t="shared" si="0"/>
        <v>1.16961461538462</v>
      </c>
      <c r="S36" s="60">
        <f t="shared" si="1"/>
        <v>1.01705618729097</v>
      </c>
      <c r="T36" s="61">
        <f t="shared" ref="T36:T61" si="5">F36*80</f>
        <v>240</v>
      </c>
      <c r="U36" s="50"/>
      <c r="V36" s="10">
        <f t="shared" ref="V36:V67" si="6">F36*70</f>
        <v>210</v>
      </c>
      <c r="W36" s="10">
        <v>15204.99</v>
      </c>
      <c r="X36" s="63">
        <f t="shared" ref="X36:X67" si="7">W36-P36</f>
        <v>0</v>
      </c>
    </row>
    <row r="37" s="63" customFormat="1" spans="1:24">
      <c r="A37" s="24">
        <v>35</v>
      </c>
      <c r="B37" s="24">
        <v>743</v>
      </c>
      <c r="C37" s="71" t="s">
        <v>503</v>
      </c>
      <c r="D37" s="24" t="s">
        <v>42</v>
      </c>
      <c r="E37" s="27" t="s">
        <v>46</v>
      </c>
      <c r="F37" s="27">
        <v>2</v>
      </c>
      <c r="G37" s="28">
        <v>420</v>
      </c>
      <c r="H37" s="27">
        <v>900</v>
      </c>
      <c r="I37" s="27"/>
      <c r="J37" s="44">
        <v>11000</v>
      </c>
      <c r="K37" s="45">
        <v>0.249552</v>
      </c>
      <c r="L37" s="46">
        <v>2745.072</v>
      </c>
      <c r="M37" s="47">
        <v>12650</v>
      </c>
      <c r="N37" s="48">
        <v>0.22529</v>
      </c>
      <c r="O37" s="49">
        <v>2849.9185</v>
      </c>
      <c r="P37" s="50">
        <v>12860.22</v>
      </c>
      <c r="Q37" s="50">
        <v>2236.16</v>
      </c>
      <c r="R37" s="60">
        <f t="shared" si="0"/>
        <v>1.16911090909091</v>
      </c>
      <c r="S37" s="60">
        <f t="shared" si="1"/>
        <v>1.01661818181818</v>
      </c>
      <c r="T37" s="61">
        <f t="shared" si="5"/>
        <v>160</v>
      </c>
      <c r="U37" s="50"/>
      <c r="V37" s="10">
        <f t="shared" si="6"/>
        <v>140</v>
      </c>
      <c r="W37" s="10">
        <v>12860.22</v>
      </c>
      <c r="X37" s="63">
        <f t="shared" si="7"/>
        <v>0</v>
      </c>
    </row>
    <row r="38" s="63" customFormat="1" spans="1:24">
      <c r="A38" s="24">
        <v>36</v>
      </c>
      <c r="B38" s="24">
        <v>723</v>
      </c>
      <c r="C38" s="71" t="s">
        <v>462</v>
      </c>
      <c r="D38" s="24" t="s">
        <v>42</v>
      </c>
      <c r="E38" s="27" t="s">
        <v>46</v>
      </c>
      <c r="F38" s="27">
        <v>2</v>
      </c>
      <c r="G38" s="28">
        <v>420</v>
      </c>
      <c r="H38" s="27">
        <v>900</v>
      </c>
      <c r="I38" s="27"/>
      <c r="J38" s="44">
        <v>10000</v>
      </c>
      <c r="K38" s="45">
        <v>0.212904</v>
      </c>
      <c r="L38" s="46">
        <v>2129.04</v>
      </c>
      <c r="M38" s="47">
        <v>11500</v>
      </c>
      <c r="N38" s="48">
        <v>0.192205</v>
      </c>
      <c r="O38" s="49">
        <v>2210.3575</v>
      </c>
      <c r="P38" s="50">
        <v>11636.13</v>
      </c>
      <c r="Q38" s="50">
        <v>2052.24</v>
      </c>
      <c r="R38" s="60">
        <f t="shared" si="0"/>
        <v>1.163613</v>
      </c>
      <c r="S38" s="60">
        <f t="shared" si="1"/>
        <v>1.01183739130435</v>
      </c>
      <c r="T38" s="61">
        <f t="shared" si="5"/>
        <v>160</v>
      </c>
      <c r="U38" s="50"/>
      <c r="V38" s="10">
        <f t="shared" si="6"/>
        <v>140</v>
      </c>
      <c r="W38" s="10">
        <v>11636.13</v>
      </c>
      <c r="X38" s="63">
        <f t="shared" si="7"/>
        <v>0</v>
      </c>
    </row>
    <row r="39" s="63" customFormat="1" spans="1:24">
      <c r="A39" s="24">
        <v>37</v>
      </c>
      <c r="B39" s="24">
        <v>105910</v>
      </c>
      <c r="C39" s="71" t="s">
        <v>524</v>
      </c>
      <c r="D39" s="24" t="s">
        <v>45</v>
      </c>
      <c r="E39" s="27" t="s">
        <v>43</v>
      </c>
      <c r="F39" s="27">
        <v>3</v>
      </c>
      <c r="G39" s="28">
        <v>630</v>
      </c>
      <c r="H39" s="27">
        <v>1350</v>
      </c>
      <c r="I39" s="27">
        <v>1</v>
      </c>
      <c r="J39" s="44">
        <v>12000</v>
      </c>
      <c r="K39" s="45">
        <v>0.237312</v>
      </c>
      <c r="L39" s="46">
        <v>2847.744</v>
      </c>
      <c r="M39" s="47">
        <v>13800</v>
      </c>
      <c r="N39" s="48">
        <v>0.21424</v>
      </c>
      <c r="O39" s="49">
        <v>2956.512</v>
      </c>
      <c r="P39" s="50">
        <v>13963.06</v>
      </c>
      <c r="Q39" s="50">
        <v>3046.69</v>
      </c>
      <c r="R39" s="60">
        <f t="shared" si="0"/>
        <v>1.16358833333333</v>
      </c>
      <c r="S39" s="60">
        <f t="shared" si="1"/>
        <v>1.01181594202899</v>
      </c>
      <c r="T39" s="61">
        <f t="shared" si="5"/>
        <v>240</v>
      </c>
      <c r="U39" s="50"/>
      <c r="V39" s="10">
        <f t="shared" si="6"/>
        <v>210</v>
      </c>
      <c r="W39" s="10">
        <v>13963.06</v>
      </c>
      <c r="X39" s="63">
        <f t="shared" si="7"/>
        <v>0</v>
      </c>
    </row>
    <row r="40" s="63" customFormat="1" spans="1:24">
      <c r="A40" s="24">
        <v>38</v>
      </c>
      <c r="B40" s="24">
        <v>347</v>
      </c>
      <c r="C40" s="71" t="s">
        <v>505</v>
      </c>
      <c r="D40" s="24" t="s">
        <v>52</v>
      </c>
      <c r="E40" s="27" t="s">
        <v>46</v>
      </c>
      <c r="F40" s="27">
        <v>3</v>
      </c>
      <c r="G40" s="28">
        <v>630</v>
      </c>
      <c r="H40" s="27">
        <v>1350</v>
      </c>
      <c r="I40" s="27"/>
      <c r="J40" s="44">
        <v>10000</v>
      </c>
      <c r="K40" s="45">
        <v>0.189</v>
      </c>
      <c r="L40" s="46">
        <v>1890</v>
      </c>
      <c r="M40" s="47">
        <v>11500</v>
      </c>
      <c r="N40" s="48">
        <v>0.170625</v>
      </c>
      <c r="O40" s="49">
        <v>1962.1875</v>
      </c>
      <c r="P40" s="50">
        <v>11635.11</v>
      </c>
      <c r="Q40" s="50">
        <v>498.84</v>
      </c>
      <c r="R40" s="60">
        <f t="shared" si="0"/>
        <v>1.163511</v>
      </c>
      <c r="S40" s="60">
        <f t="shared" si="1"/>
        <v>1.01174869565217</v>
      </c>
      <c r="T40" s="61">
        <f t="shared" si="5"/>
        <v>240</v>
      </c>
      <c r="U40" s="50"/>
      <c r="V40" s="10">
        <f t="shared" si="6"/>
        <v>210</v>
      </c>
      <c r="W40" s="10">
        <v>11635.11</v>
      </c>
      <c r="X40" s="63">
        <f t="shared" si="7"/>
        <v>0</v>
      </c>
    </row>
    <row r="41" s="63" customFormat="1" spans="1:24">
      <c r="A41" s="24">
        <v>39</v>
      </c>
      <c r="B41" s="24">
        <v>513</v>
      </c>
      <c r="C41" s="71" t="s">
        <v>452</v>
      </c>
      <c r="D41" s="24" t="s">
        <v>52</v>
      </c>
      <c r="E41" s="27" t="s">
        <v>58</v>
      </c>
      <c r="F41" s="27">
        <v>2</v>
      </c>
      <c r="G41" s="28">
        <v>420</v>
      </c>
      <c r="H41" s="27">
        <v>900</v>
      </c>
      <c r="I41" s="27">
        <v>3</v>
      </c>
      <c r="J41" s="44">
        <v>20000</v>
      </c>
      <c r="K41" s="45">
        <v>0.239112</v>
      </c>
      <c r="L41" s="46">
        <v>4782.24</v>
      </c>
      <c r="M41" s="47">
        <v>23000</v>
      </c>
      <c r="N41" s="48">
        <v>0.215865</v>
      </c>
      <c r="O41" s="49">
        <v>4964.895</v>
      </c>
      <c r="P41" s="50">
        <v>23256.68</v>
      </c>
      <c r="Q41" s="50">
        <v>4659.99</v>
      </c>
      <c r="R41" s="60">
        <f t="shared" si="0"/>
        <v>1.162834</v>
      </c>
      <c r="S41" s="60">
        <f t="shared" si="1"/>
        <v>1.01116</v>
      </c>
      <c r="T41" s="61">
        <f t="shared" si="5"/>
        <v>160</v>
      </c>
      <c r="U41" s="50"/>
      <c r="V41" s="10">
        <f t="shared" si="6"/>
        <v>140</v>
      </c>
      <c r="W41" s="10">
        <v>23256.68</v>
      </c>
      <c r="X41" s="63">
        <f t="shared" si="7"/>
        <v>0</v>
      </c>
    </row>
    <row r="42" s="63" customFormat="1" spans="1:24">
      <c r="A42" s="24">
        <v>40</v>
      </c>
      <c r="B42" s="72">
        <v>122198</v>
      </c>
      <c r="C42" s="73" t="s">
        <v>544</v>
      </c>
      <c r="D42" s="72" t="s">
        <v>42</v>
      </c>
      <c r="E42" s="27" t="s">
        <v>53</v>
      </c>
      <c r="F42" s="27">
        <v>2</v>
      </c>
      <c r="G42" s="28">
        <v>420</v>
      </c>
      <c r="H42" s="27">
        <v>900</v>
      </c>
      <c r="I42" s="27"/>
      <c r="J42" s="44">
        <v>6000</v>
      </c>
      <c r="K42" s="45">
        <v>0.1872</v>
      </c>
      <c r="L42" s="46">
        <v>1123.2</v>
      </c>
      <c r="M42" s="47">
        <v>6900</v>
      </c>
      <c r="N42" s="48">
        <v>0.169</v>
      </c>
      <c r="O42" s="49">
        <v>1166.1</v>
      </c>
      <c r="P42" s="50">
        <v>6976.71</v>
      </c>
      <c r="Q42" s="50">
        <v>1314.7</v>
      </c>
      <c r="R42" s="60">
        <f t="shared" si="0"/>
        <v>1.162785</v>
      </c>
      <c r="S42" s="60">
        <f t="shared" si="1"/>
        <v>1.01111739130435</v>
      </c>
      <c r="T42" s="61">
        <f t="shared" si="5"/>
        <v>160</v>
      </c>
      <c r="U42" s="61"/>
      <c r="V42" s="10">
        <f t="shared" si="6"/>
        <v>140</v>
      </c>
      <c r="W42" s="10">
        <v>6976.71</v>
      </c>
      <c r="X42" s="63">
        <f t="shared" si="7"/>
        <v>0</v>
      </c>
    </row>
    <row r="43" s="63" customFormat="1" spans="1:24">
      <c r="A43" s="24">
        <v>41</v>
      </c>
      <c r="B43" s="24">
        <v>307</v>
      </c>
      <c r="C43" s="73" t="s">
        <v>97</v>
      </c>
      <c r="D43" s="72" t="s">
        <v>98</v>
      </c>
      <c r="E43" s="27" t="s">
        <v>99</v>
      </c>
      <c r="F43" s="27">
        <v>12</v>
      </c>
      <c r="G43" s="28">
        <v>2700</v>
      </c>
      <c r="H43" s="27">
        <v>4000</v>
      </c>
      <c r="I43" s="27">
        <v>1</v>
      </c>
      <c r="J43" s="44">
        <v>120000</v>
      </c>
      <c r="K43" s="45">
        <v>0.150984</v>
      </c>
      <c r="L43" s="46">
        <v>18118.08</v>
      </c>
      <c r="M43" s="47">
        <v>132000</v>
      </c>
      <c r="N43" s="48">
        <v>0.136305</v>
      </c>
      <c r="O43" s="49">
        <v>17992.26</v>
      </c>
      <c r="P43" s="50">
        <v>139483.9</v>
      </c>
      <c r="Q43" s="50">
        <v>17423.91</v>
      </c>
      <c r="R43" s="60">
        <f t="shared" si="0"/>
        <v>1.16236583333333</v>
      </c>
      <c r="S43" s="60">
        <f t="shared" si="1"/>
        <v>1.05669621212121</v>
      </c>
      <c r="T43" s="61">
        <v>0</v>
      </c>
      <c r="U43" s="61"/>
      <c r="V43" s="10">
        <f t="shared" si="6"/>
        <v>840</v>
      </c>
      <c r="W43" s="10">
        <v>141256.47</v>
      </c>
      <c r="X43" s="63">
        <f t="shared" si="7"/>
        <v>1772.57000000001</v>
      </c>
    </row>
    <row r="44" s="63" customFormat="1" spans="1:24">
      <c r="A44" s="24">
        <v>42</v>
      </c>
      <c r="B44" s="24">
        <v>113298</v>
      </c>
      <c r="C44" s="71" t="s">
        <v>464</v>
      </c>
      <c r="D44" s="24" t="s">
        <v>52</v>
      </c>
      <c r="E44" s="27" t="s">
        <v>46</v>
      </c>
      <c r="F44" s="27">
        <v>2</v>
      </c>
      <c r="G44" s="28">
        <v>420</v>
      </c>
      <c r="H44" s="27">
        <v>900</v>
      </c>
      <c r="I44" s="27">
        <v>2</v>
      </c>
      <c r="J44" s="44">
        <v>7000</v>
      </c>
      <c r="K44" s="45">
        <v>0.235368</v>
      </c>
      <c r="L44" s="46">
        <v>1647.576</v>
      </c>
      <c r="M44" s="47">
        <v>8050</v>
      </c>
      <c r="N44" s="48">
        <v>0.212485</v>
      </c>
      <c r="O44" s="49">
        <v>1710.50425</v>
      </c>
      <c r="P44" s="50">
        <v>8124.14</v>
      </c>
      <c r="Q44" s="50">
        <v>2292.4</v>
      </c>
      <c r="R44" s="60">
        <f t="shared" si="0"/>
        <v>1.16059142857143</v>
      </c>
      <c r="S44" s="60">
        <f t="shared" si="1"/>
        <v>1.0092099378882</v>
      </c>
      <c r="T44" s="61">
        <f t="shared" si="5"/>
        <v>160</v>
      </c>
      <c r="U44" s="50"/>
      <c r="V44" s="10">
        <f t="shared" si="6"/>
        <v>140</v>
      </c>
      <c r="W44" s="10">
        <v>8124.14</v>
      </c>
      <c r="X44" s="63">
        <f t="shared" si="7"/>
        <v>0</v>
      </c>
    </row>
    <row r="45" s="63" customFormat="1" spans="1:24">
      <c r="A45" s="24">
        <v>43</v>
      </c>
      <c r="B45" s="24">
        <v>727</v>
      </c>
      <c r="C45" s="71" t="s">
        <v>513</v>
      </c>
      <c r="D45" s="24" t="s">
        <v>52</v>
      </c>
      <c r="E45" s="27" t="s">
        <v>46</v>
      </c>
      <c r="F45" s="27">
        <v>2</v>
      </c>
      <c r="G45" s="28">
        <v>420</v>
      </c>
      <c r="H45" s="27">
        <v>900</v>
      </c>
      <c r="I45" s="27"/>
      <c r="J45" s="44">
        <v>9000</v>
      </c>
      <c r="K45" s="45">
        <v>0.225576</v>
      </c>
      <c r="L45" s="46">
        <v>2030.184</v>
      </c>
      <c r="M45" s="47">
        <v>10350</v>
      </c>
      <c r="N45" s="48">
        <v>0.203645</v>
      </c>
      <c r="O45" s="49">
        <v>2107.72575</v>
      </c>
      <c r="P45" s="50">
        <v>10440.09</v>
      </c>
      <c r="Q45" s="50">
        <v>3128.52</v>
      </c>
      <c r="R45" s="60">
        <f t="shared" si="0"/>
        <v>1.16001</v>
      </c>
      <c r="S45" s="60">
        <f t="shared" si="1"/>
        <v>1.00870434782609</v>
      </c>
      <c r="T45" s="61">
        <f t="shared" si="5"/>
        <v>160</v>
      </c>
      <c r="U45" s="50"/>
      <c r="V45" s="10">
        <f t="shared" si="6"/>
        <v>140</v>
      </c>
      <c r="W45" s="10">
        <v>10440.09</v>
      </c>
      <c r="X45" s="63">
        <f t="shared" si="7"/>
        <v>0</v>
      </c>
    </row>
    <row r="46" s="63" customFormat="1" spans="1:24">
      <c r="A46" s="24">
        <v>44</v>
      </c>
      <c r="B46" s="24">
        <v>118074</v>
      </c>
      <c r="C46" s="71" t="s">
        <v>479</v>
      </c>
      <c r="D46" s="24" t="s">
        <v>42</v>
      </c>
      <c r="E46" s="27" t="s">
        <v>46</v>
      </c>
      <c r="F46" s="27">
        <v>2</v>
      </c>
      <c r="G46" s="28">
        <v>420</v>
      </c>
      <c r="H46" s="27">
        <v>900</v>
      </c>
      <c r="I46" s="27"/>
      <c r="J46" s="44">
        <v>9000</v>
      </c>
      <c r="K46" s="45">
        <v>0.213408</v>
      </c>
      <c r="L46" s="46">
        <v>1920.672</v>
      </c>
      <c r="M46" s="47">
        <v>10350</v>
      </c>
      <c r="N46" s="48">
        <v>0.19266</v>
      </c>
      <c r="O46" s="49">
        <v>1994.031</v>
      </c>
      <c r="P46" s="50">
        <v>10427.49</v>
      </c>
      <c r="Q46" s="50">
        <v>2416.49</v>
      </c>
      <c r="R46" s="60">
        <f t="shared" si="0"/>
        <v>1.15861</v>
      </c>
      <c r="S46" s="60">
        <f t="shared" si="1"/>
        <v>1.00748695652174</v>
      </c>
      <c r="T46" s="61">
        <f t="shared" si="5"/>
        <v>160</v>
      </c>
      <c r="U46" s="50"/>
      <c r="V46" s="10">
        <f t="shared" si="6"/>
        <v>140</v>
      </c>
      <c r="W46" s="10">
        <v>10427.49</v>
      </c>
      <c r="X46" s="63">
        <f t="shared" si="7"/>
        <v>0</v>
      </c>
    </row>
    <row r="47" s="63" customFormat="1" spans="1:24">
      <c r="A47" s="24">
        <v>45</v>
      </c>
      <c r="B47" s="24">
        <v>108277</v>
      </c>
      <c r="C47" s="71" t="s">
        <v>517</v>
      </c>
      <c r="D47" s="24" t="s">
        <v>52</v>
      </c>
      <c r="E47" s="27" t="s">
        <v>43</v>
      </c>
      <c r="F47" s="28">
        <v>2</v>
      </c>
      <c r="G47" s="28">
        <v>420</v>
      </c>
      <c r="H47" s="27">
        <v>900</v>
      </c>
      <c r="I47" s="28">
        <v>1</v>
      </c>
      <c r="J47" s="44">
        <v>11000</v>
      </c>
      <c r="K47" s="45">
        <v>0.184392</v>
      </c>
      <c r="L47" s="46">
        <v>2028.312</v>
      </c>
      <c r="M47" s="47">
        <v>12650</v>
      </c>
      <c r="N47" s="48">
        <v>0.166465</v>
      </c>
      <c r="O47" s="49">
        <v>2105.78225</v>
      </c>
      <c r="P47" s="50">
        <v>12737.86</v>
      </c>
      <c r="Q47" s="50">
        <v>2632.02</v>
      </c>
      <c r="R47" s="60">
        <f t="shared" si="0"/>
        <v>1.15798727272727</v>
      </c>
      <c r="S47" s="60">
        <f t="shared" si="1"/>
        <v>1.00694545454545</v>
      </c>
      <c r="T47" s="61">
        <f t="shared" si="5"/>
        <v>160</v>
      </c>
      <c r="U47" s="50"/>
      <c r="V47" s="10">
        <f t="shared" si="6"/>
        <v>140</v>
      </c>
      <c r="W47" s="10">
        <v>12737.86</v>
      </c>
      <c r="X47" s="63">
        <f t="shared" si="7"/>
        <v>0</v>
      </c>
    </row>
    <row r="48" s="63" customFormat="1" spans="1:24">
      <c r="A48" s="24">
        <v>46</v>
      </c>
      <c r="B48" s="24">
        <v>113833</v>
      </c>
      <c r="C48" s="71" t="s">
        <v>493</v>
      </c>
      <c r="D48" s="24" t="s">
        <v>52</v>
      </c>
      <c r="E48" s="27" t="s">
        <v>53</v>
      </c>
      <c r="F48" s="27">
        <v>2</v>
      </c>
      <c r="G48" s="28">
        <v>420</v>
      </c>
      <c r="H48" s="27">
        <v>900</v>
      </c>
      <c r="I48" s="27"/>
      <c r="J48" s="44">
        <v>7000</v>
      </c>
      <c r="K48" s="45">
        <v>0.256248</v>
      </c>
      <c r="L48" s="46">
        <v>1793.736</v>
      </c>
      <c r="M48" s="47">
        <v>8050</v>
      </c>
      <c r="N48" s="48">
        <v>0.231335</v>
      </c>
      <c r="O48" s="49">
        <v>1862.24675</v>
      </c>
      <c r="P48" s="50">
        <v>8105.91</v>
      </c>
      <c r="Q48" s="50">
        <v>2386.8</v>
      </c>
      <c r="R48" s="60">
        <f t="shared" si="0"/>
        <v>1.15798714285714</v>
      </c>
      <c r="S48" s="60">
        <f t="shared" si="1"/>
        <v>1.00694534161491</v>
      </c>
      <c r="T48" s="61">
        <f t="shared" si="5"/>
        <v>160</v>
      </c>
      <c r="U48" s="50"/>
      <c r="V48" s="10">
        <f t="shared" si="6"/>
        <v>140</v>
      </c>
      <c r="W48" s="10">
        <v>8105.91</v>
      </c>
      <c r="X48" s="63">
        <f t="shared" si="7"/>
        <v>0</v>
      </c>
    </row>
    <row r="49" s="63" customFormat="1" spans="1:24">
      <c r="A49" s="24">
        <v>47</v>
      </c>
      <c r="B49" s="72">
        <v>359</v>
      </c>
      <c r="C49" s="73" t="s">
        <v>551</v>
      </c>
      <c r="D49" s="72" t="s">
        <v>52</v>
      </c>
      <c r="E49" s="27" t="s">
        <v>49</v>
      </c>
      <c r="F49" s="27">
        <v>3</v>
      </c>
      <c r="G49" s="28">
        <v>630</v>
      </c>
      <c r="H49" s="27">
        <v>1350</v>
      </c>
      <c r="I49" s="27">
        <v>2</v>
      </c>
      <c r="J49" s="44">
        <v>17000</v>
      </c>
      <c r="K49" s="45">
        <v>0.17064</v>
      </c>
      <c r="L49" s="46">
        <v>2900.88</v>
      </c>
      <c r="M49" s="47">
        <v>19550</v>
      </c>
      <c r="N49" s="48">
        <v>0.15405</v>
      </c>
      <c r="O49" s="49">
        <v>3011.6775</v>
      </c>
      <c r="P49" s="50">
        <v>19675.14</v>
      </c>
      <c r="Q49" s="50">
        <v>333.9</v>
      </c>
      <c r="R49" s="60">
        <f t="shared" si="0"/>
        <v>1.15736117647059</v>
      </c>
      <c r="S49" s="60">
        <f t="shared" si="1"/>
        <v>1.0064010230179</v>
      </c>
      <c r="T49" s="61">
        <f t="shared" si="5"/>
        <v>240</v>
      </c>
      <c r="U49" s="61"/>
      <c r="V49" s="10">
        <f t="shared" si="6"/>
        <v>210</v>
      </c>
      <c r="W49" s="10">
        <v>19675.14</v>
      </c>
      <c r="X49" s="63">
        <f t="shared" si="7"/>
        <v>0</v>
      </c>
    </row>
    <row r="50" s="63" customFormat="1" spans="1:24">
      <c r="A50" s="24">
        <v>48</v>
      </c>
      <c r="B50" s="24">
        <v>106399</v>
      </c>
      <c r="C50" s="71" t="s">
        <v>463</v>
      </c>
      <c r="D50" s="24" t="s">
        <v>52</v>
      </c>
      <c r="E50" s="27" t="s">
        <v>49</v>
      </c>
      <c r="F50" s="27">
        <v>2</v>
      </c>
      <c r="G50" s="28">
        <v>420</v>
      </c>
      <c r="H50" s="27">
        <v>900</v>
      </c>
      <c r="I50" s="27">
        <v>2</v>
      </c>
      <c r="J50" s="44">
        <v>13000</v>
      </c>
      <c r="K50" s="45">
        <v>0.234072</v>
      </c>
      <c r="L50" s="46">
        <v>3042.936</v>
      </c>
      <c r="M50" s="47">
        <v>14950</v>
      </c>
      <c r="N50" s="48">
        <v>0.211315</v>
      </c>
      <c r="O50" s="49">
        <v>3159.15925</v>
      </c>
      <c r="P50" s="50">
        <v>15027.68</v>
      </c>
      <c r="Q50" s="50">
        <v>4266.43</v>
      </c>
      <c r="R50" s="60">
        <f t="shared" si="0"/>
        <v>1.15597538461538</v>
      </c>
      <c r="S50" s="60">
        <f t="shared" si="1"/>
        <v>1.00519598662207</v>
      </c>
      <c r="T50" s="61">
        <f t="shared" si="5"/>
        <v>160</v>
      </c>
      <c r="U50" s="50"/>
      <c r="V50" s="10">
        <f t="shared" si="6"/>
        <v>140</v>
      </c>
      <c r="W50" s="10">
        <v>15027.68</v>
      </c>
      <c r="X50" s="63">
        <f t="shared" si="7"/>
        <v>0</v>
      </c>
    </row>
    <row r="51" s="63" customFormat="1" spans="1:24">
      <c r="A51" s="24">
        <v>49</v>
      </c>
      <c r="B51" s="24">
        <v>357</v>
      </c>
      <c r="C51" s="71" t="s">
        <v>469</v>
      </c>
      <c r="D51" s="24" t="s">
        <v>52</v>
      </c>
      <c r="E51" s="27" t="s">
        <v>49</v>
      </c>
      <c r="F51" s="28">
        <v>2</v>
      </c>
      <c r="G51" s="28">
        <v>420</v>
      </c>
      <c r="H51" s="27">
        <v>900</v>
      </c>
      <c r="I51" s="28">
        <v>2</v>
      </c>
      <c r="J51" s="44">
        <v>15000</v>
      </c>
      <c r="K51" s="45">
        <v>0.20988</v>
      </c>
      <c r="L51" s="46">
        <v>3148.2</v>
      </c>
      <c r="M51" s="47">
        <v>17250</v>
      </c>
      <c r="N51" s="48">
        <v>0.189475</v>
      </c>
      <c r="O51" s="49">
        <v>3268.44375</v>
      </c>
      <c r="P51" s="50">
        <v>17328.74</v>
      </c>
      <c r="Q51" s="50">
        <v>2604.35</v>
      </c>
      <c r="R51" s="60">
        <f t="shared" si="0"/>
        <v>1.15524933333333</v>
      </c>
      <c r="S51" s="60">
        <f t="shared" si="1"/>
        <v>1.00456463768116</v>
      </c>
      <c r="T51" s="61">
        <f t="shared" si="5"/>
        <v>160</v>
      </c>
      <c r="U51" s="50"/>
      <c r="V51" s="10">
        <f t="shared" si="6"/>
        <v>140</v>
      </c>
      <c r="W51" s="10">
        <v>17328.74</v>
      </c>
      <c r="X51" s="63">
        <f t="shared" si="7"/>
        <v>0</v>
      </c>
    </row>
    <row r="52" s="63" customFormat="1" spans="1:24">
      <c r="A52" s="24">
        <v>50</v>
      </c>
      <c r="B52" s="24">
        <v>514</v>
      </c>
      <c r="C52" s="71" t="s">
        <v>95</v>
      </c>
      <c r="D52" s="24" t="s">
        <v>48</v>
      </c>
      <c r="E52" s="27" t="s">
        <v>49</v>
      </c>
      <c r="F52" s="28">
        <v>3</v>
      </c>
      <c r="G52" s="28">
        <v>630</v>
      </c>
      <c r="H52" s="27">
        <v>1350</v>
      </c>
      <c r="I52" s="27"/>
      <c r="J52" s="44">
        <v>20000</v>
      </c>
      <c r="K52" s="45">
        <v>0.219096</v>
      </c>
      <c r="L52" s="46">
        <v>4381.92</v>
      </c>
      <c r="M52" s="47">
        <v>23000</v>
      </c>
      <c r="N52" s="48">
        <v>0.197795</v>
      </c>
      <c r="O52" s="49">
        <v>4549.285</v>
      </c>
      <c r="P52" s="50">
        <v>23083.32</v>
      </c>
      <c r="Q52" s="50">
        <v>4887.82</v>
      </c>
      <c r="R52" s="60">
        <f t="shared" si="0"/>
        <v>1.154166</v>
      </c>
      <c r="S52" s="60">
        <f t="shared" si="1"/>
        <v>1.00362260869565</v>
      </c>
      <c r="T52" s="61">
        <f t="shared" si="5"/>
        <v>240</v>
      </c>
      <c r="U52" s="50"/>
      <c r="V52" s="10">
        <f t="shared" si="6"/>
        <v>210</v>
      </c>
      <c r="W52" s="10">
        <v>23083.32</v>
      </c>
      <c r="X52" s="63">
        <f t="shared" si="7"/>
        <v>0</v>
      </c>
    </row>
    <row r="53" s="63" customFormat="1" spans="1:24">
      <c r="A53" s="24">
        <v>51</v>
      </c>
      <c r="B53" s="24">
        <v>545</v>
      </c>
      <c r="C53" s="71" t="s">
        <v>552</v>
      </c>
      <c r="D53" s="24" t="s">
        <v>42</v>
      </c>
      <c r="E53" s="27" t="s">
        <v>53</v>
      </c>
      <c r="F53" s="27">
        <v>2</v>
      </c>
      <c r="G53" s="28">
        <v>420</v>
      </c>
      <c r="H53" s="27">
        <v>900</v>
      </c>
      <c r="I53" s="27"/>
      <c r="J53" s="44">
        <v>6000</v>
      </c>
      <c r="K53" s="45">
        <v>0.210816</v>
      </c>
      <c r="L53" s="46">
        <v>1264.896</v>
      </c>
      <c r="M53" s="47">
        <v>6900</v>
      </c>
      <c r="N53" s="48">
        <v>0.19032</v>
      </c>
      <c r="O53" s="49">
        <v>1313.208</v>
      </c>
      <c r="P53" s="50">
        <v>6915.6</v>
      </c>
      <c r="Q53" s="50">
        <v>24.38</v>
      </c>
      <c r="R53" s="60">
        <f t="shared" si="0"/>
        <v>1.1526</v>
      </c>
      <c r="S53" s="60">
        <f t="shared" si="1"/>
        <v>1.00226086956522</v>
      </c>
      <c r="T53" s="61">
        <f t="shared" si="5"/>
        <v>160</v>
      </c>
      <c r="U53" s="50"/>
      <c r="V53" s="10">
        <f t="shared" si="6"/>
        <v>140</v>
      </c>
      <c r="W53" s="10">
        <v>6915.6</v>
      </c>
      <c r="X53" s="63">
        <f t="shared" si="7"/>
        <v>0</v>
      </c>
    </row>
    <row r="54" s="63" customFormat="1" spans="1:24">
      <c r="A54" s="24">
        <v>52</v>
      </c>
      <c r="B54" s="24">
        <v>578</v>
      </c>
      <c r="C54" s="71" t="s">
        <v>536</v>
      </c>
      <c r="D54" s="24" t="s">
        <v>45</v>
      </c>
      <c r="E54" s="27" t="s">
        <v>49</v>
      </c>
      <c r="F54" s="27">
        <v>3</v>
      </c>
      <c r="G54" s="28">
        <v>630</v>
      </c>
      <c r="H54" s="27">
        <v>1350</v>
      </c>
      <c r="I54" s="27">
        <v>2</v>
      </c>
      <c r="J54" s="44">
        <v>20000</v>
      </c>
      <c r="K54" s="45">
        <v>0.232848</v>
      </c>
      <c r="L54" s="46">
        <v>4656.96</v>
      </c>
      <c r="M54" s="47">
        <v>23000</v>
      </c>
      <c r="N54" s="48">
        <v>0.21021</v>
      </c>
      <c r="O54" s="49">
        <v>4834.83</v>
      </c>
      <c r="P54" s="50">
        <v>23040.38</v>
      </c>
      <c r="Q54" s="50">
        <v>3699.19</v>
      </c>
      <c r="R54" s="60">
        <f t="shared" si="0"/>
        <v>1.152019</v>
      </c>
      <c r="S54" s="60">
        <f t="shared" si="1"/>
        <v>1.00175565217391</v>
      </c>
      <c r="T54" s="61">
        <f t="shared" si="5"/>
        <v>240</v>
      </c>
      <c r="U54" s="50"/>
      <c r="V54" s="10">
        <f t="shared" si="6"/>
        <v>210</v>
      </c>
      <c r="W54" s="10">
        <v>23040.38</v>
      </c>
      <c r="X54" s="63">
        <f t="shared" si="7"/>
        <v>0</v>
      </c>
    </row>
    <row r="55" s="63" customFormat="1" spans="1:24">
      <c r="A55" s="24">
        <v>53</v>
      </c>
      <c r="B55" s="24">
        <v>119622</v>
      </c>
      <c r="C55" s="71" t="s">
        <v>488</v>
      </c>
      <c r="D55" s="24" t="s">
        <v>52</v>
      </c>
      <c r="E55" s="27" t="s">
        <v>53</v>
      </c>
      <c r="F55" s="28">
        <v>1</v>
      </c>
      <c r="G55" s="28">
        <v>210</v>
      </c>
      <c r="H55" s="27">
        <v>450</v>
      </c>
      <c r="I55" s="28">
        <v>2</v>
      </c>
      <c r="J55" s="44">
        <v>3500</v>
      </c>
      <c r="K55" s="45">
        <v>0.1872</v>
      </c>
      <c r="L55" s="46">
        <v>655.2</v>
      </c>
      <c r="M55" s="47">
        <v>4025</v>
      </c>
      <c r="N55" s="48">
        <v>0.169</v>
      </c>
      <c r="O55" s="49">
        <v>680.225</v>
      </c>
      <c r="P55" s="50">
        <v>4030.68</v>
      </c>
      <c r="Q55" s="50">
        <v>814.29</v>
      </c>
      <c r="R55" s="60">
        <f t="shared" si="0"/>
        <v>1.15162285714286</v>
      </c>
      <c r="S55" s="60">
        <f t="shared" si="1"/>
        <v>1.00141118012422</v>
      </c>
      <c r="T55" s="61">
        <f t="shared" si="5"/>
        <v>80</v>
      </c>
      <c r="U55" s="50"/>
      <c r="V55" s="10">
        <f t="shared" si="6"/>
        <v>70</v>
      </c>
      <c r="W55" s="10">
        <v>4030.68</v>
      </c>
      <c r="X55" s="63">
        <f t="shared" si="7"/>
        <v>0</v>
      </c>
    </row>
    <row r="56" s="63" customFormat="1" spans="1:24">
      <c r="A56" s="24">
        <v>54</v>
      </c>
      <c r="B56" s="24">
        <v>118758</v>
      </c>
      <c r="C56" s="71" t="s">
        <v>471</v>
      </c>
      <c r="D56" s="24" t="s">
        <v>42</v>
      </c>
      <c r="E56" s="27" t="s">
        <v>53</v>
      </c>
      <c r="F56" s="27">
        <v>2</v>
      </c>
      <c r="G56" s="28">
        <v>420</v>
      </c>
      <c r="H56" s="27">
        <v>900</v>
      </c>
      <c r="I56" s="27"/>
      <c r="J56" s="44">
        <v>7000</v>
      </c>
      <c r="K56" s="45">
        <v>0.205632</v>
      </c>
      <c r="L56" s="46">
        <v>1439.424</v>
      </c>
      <c r="M56" s="47">
        <v>8050</v>
      </c>
      <c r="N56" s="48">
        <v>0.18564</v>
      </c>
      <c r="O56" s="49">
        <v>1494.402</v>
      </c>
      <c r="P56" s="50">
        <v>8059.32</v>
      </c>
      <c r="Q56" s="50">
        <v>747.64</v>
      </c>
      <c r="R56" s="60">
        <f t="shared" si="0"/>
        <v>1.15133142857143</v>
      </c>
      <c r="S56" s="60">
        <f t="shared" si="1"/>
        <v>1.00115776397516</v>
      </c>
      <c r="T56" s="61">
        <f t="shared" si="5"/>
        <v>160</v>
      </c>
      <c r="U56" s="50"/>
      <c r="V56" s="10">
        <f t="shared" si="6"/>
        <v>140</v>
      </c>
      <c r="W56" s="10">
        <v>8059.32</v>
      </c>
      <c r="X56" s="63">
        <f t="shared" si="7"/>
        <v>0</v>
      </c>
    </row>
    <row r="57" s="63" customFormat="1" spans="1:24">
      <c r="A57" s="24">
        <v>55</v>
      </c>
      <c r="B57" s="72">
        <v>105396</v>
      </c>
      <c r="C57" s="73" t="s">
        <v>569</v>
      </c>
      <c r="D57" s="72" t="s">
        <v>45</v>
      </c>
      <c r="E57" s="27" t="s">
        <v>53</v>
      </c>
      <c r="F57" s="27">
        <v>2</v>
      </c>
      <c r="G57" s="28">
        <v>420</v>
      </c>
      <c r="H57" s="27">
        <v>900</v>
      </c>
      <c r="I57" s="27"/>
      <c r="J57" s="44">
        <v>9000</v>
      </c>
      <c r="K57" s="45">
        <v>0.26244</v>
      </c>
      <c r="L57" s="46">
        <v>2361.96</v>
      </c>
      <c r="M57" s="47">
        <v>10350</v>
      </c>
      <c r="N57" s="48">
        <v>0.236925</v>
      </c>
      <c r="O57" s="49">
        <v>2452.17375</v>
      </c>
      <c r="P57" s="50">
        <v>10361.37</v>
      </c>
      <c r="Q57" s="50">
        <v>1708.6</v>
      </c>
      <c r="R57" s="60">
        <f t="shared" si="0"/>
        <v>1.15126333333333</v>
      </c>
      <c r="S57" s="60">
        <f t="shared" si="1"/>
        <v>1.00109855072464</v>
      </c>
      <c r="T57" s="61">
        <f t="shared" si="5"/>
        <v>160</v>
      </c>
      <c r="U57" s="61"/>
      <c r="V57" s="10">
        <f t="shared" si="6"/>
        <v>140</v>
      </c>
      <c r="W57" s="10">
        <v>10361.37</v>
      </c>
      <c r="X57" s="63">
        <f t="shared" si="7"/>
        <v>0</v>
      </c>
    </row>
    <row r="58" s="63" customFormat="1" spans="1:24">
      <c r="A58" s="24">
        <v>56</v>
      </c>
      <c r="B58" s="72">
        <v>308</v>
      </c>
      <c r="C58" s="73" t="s">
        <v>173</v>
      </c>
      <c r="D58" s="72" t="s">
        <v>45</v>
      </c>
      <c r="E58" s="27" t="s">
        <v>46</v>
      </c>
      <c r="F58" s="27">
        <v>2</v>
      </c>
      <c r="G58" s="28">
        <v>420</v>
      </c>
      <c r="H58" s="27">
        <v>900</v>
      </c>
      <c r="I58" s="27">
        <v>2</v>
      </c>
      <c r="J58" s="44">
        <v>11000</v>
      </c>
      <c r="K58" s="45">
        <v>0.263448</v>
      </c>
      <c r="L58" s="46">
        <v>2897.928</v>
      </c>
      <c r="M58" s="47">
        <v>12650</v>
      </c>
      <c r="N58" s="48">
        <v>0.237835</v>
      </c>
      <c r="O58" s="49">
        <v>3008.61275</v>
      </c>
      <c r="P58" s="50">
        <v>12655.17</v>
      </c>
      <c r="Q58" s="50">
        <v>3192.25</v>
      </c>
      <c r="R58" s="60">
        <f t="shared" si="0"/>
        <v>1.15047</v>
      </c>
      <c r="S58" s="60">
        <f t="shared" si="1"/>
        <v>1.00040869565217</v>
      </c>
      <c r="T58" s="61">
        <f t="shared" si="5"/>
        <v>160</v>
      </c>
      <c r="U58" s="61"/>
      <c r="V58" s="10">
        <f t="shared" si="6"/>
        <v>140</v>
      </c>
      <c r="W58" s="10">
        <v>12655.17</v>
      </c>
      <c r="X58" s="63">
        <f t="shared" si="7"/>
        <v>0</v>
      </c>
    </row>
    <row r="59" s="63" customFormat="1" spans="1:24">
      <c r="A59" s="24">
        <v>57</v>
      </c>
      <c r="B59" s="72">
        <v>750</v>
      </c>
      <c r="C59" s="73" t="s">
        <v>570</v>
      </c>
      <c r="D59" s="72" t="s">
        <v>98</v>
      </c>
      <c r="E59" s="27" t="s">
        <v>82</v>
      </c>
      <c r="F59" s="29">
        <v>4</v>
      </c>
      <c r="G59" s="30">
        <v>840</v>
      </c>
      <c r="H59" s="27">
        <v>2250</v>
      </c>
      <c r="I59" s="27">
        <v>3</v>
      </c>
      <c r="J59" s="44">
        <v>56000</v>
      </c>
      <c r="K59" s="45">
        <v>0.232632</v>
      </c>
      <c r="L59" s="46">
        <v>13027.392</v>
      </c>
      <c r="M59" s="47">
        <v>61600</v>
      </c>
      <c r="N59" s="48">
        <v>0.210015</v>
      </c>
      <c r="O59" s="49">
        <v>12936.924</v>
      </c>
      <c r="P59" s="50">
        <v>62715.64</v>
      </c>
      <c r="Q59" s="50">
        <v>10700.09</v>
      </c>
      <c r="R59" s="60">
        <f t="shared" si="0"/>
        <v>1.11992214285714</v>
      </c>
      <c r="S59" s="60">
        <f t="shared" si="1"/>
        <v>1.01811103896104</v>
      </c>
      <c r="T59" s="61">
        <f t="shared" si="5"/>
        <v>320</v>
      </c>
      <c r="U59" s="61"/>
      <c r="V59" s="10">
        <f t="shared" si="6"/>
        <v>280</v>
      </c>
      <c r="W59" s="10">
        <v>62715.64</v>
      </c>
      <c r="X59" s="63">
        <f t="shared" si="7"/>
        <v>0</v>
      </c>
    </row>
    <row r="60" s="63" customFormat="1" spans="1:24">
      <c r="A60" s="24">
        <v>58</v>
      </c>
      <c r="B60" s="72">
        <v>114685</v>
      </c>
      <c r="C60" s="73" t="s">
        <v>530</v>
      </c>
      <c r="D60" s="72" t="s">
        <v>45</v>
      </c>
      <c r="E60" s="27" t="s">
        <v>82</v>
      </c>
      <c r="F60" s="27">
        <v>3</v>
      </c>
      <c r="G60" s="28">
        <v>630</v>
      </c>
      <c r="H60" s="27">
        <v>1350</v>
      </c>
      <c r="I60" s="27">
        <v>4</v>
      </c>
      <c r="J60" s="44">
        <v>38000</v>
      </c>
      <c r="K60" s="45">
        <v>0.1296</v>
      </c>
      <c r="L60" s="46">
        <v>4924.8</v>
      </c>
      <c r="M60" s="47">
        <v>41800</v>
      </c>
      <c r="N60" s="48">
        <v>0.117</v>
      </c>
      <c r="O60" s="49">
        <v>4890.6</v>
      </c>
      <c r="P60" s="50">
        <v>42065.34</v>
      </c>
      <c r="Q60" s="50">
        <v>4874.43</v>
      </c>
      <c r="R60" s="60">
        <f t="shared" si="0"/>
        <v>1.10698263157895</v>
      </c>
      <c r="S60" s="60">
        <f t="shared" si="1"/>
        <v>1.00634784688995</v>
      </c>
      <c r="T60" s="61">
        <f t="shared" si="5"/>
        <v>240</v>
      </c>
      <c r="U60" s="61"/>
      <c r="V60" s="10">
        <f t="shared" si="6"/>
        <v>210</v>
      </c>
      <c r="W60" s="10">
        <v>42065.34</v>
      </c>
      <c r="X60" s="63">
        <f t="shared" si="7"/>
        <v>0</v>
      </c>
    </row>
    <row r="61" s="63" customFormat="1" spans="1:24">
      <c r="A61" s="24">
        <v>59</v>
      </c>
      <c r="B61" s="72">
        <v>337</v>
      </c>
      <c r="C61" s="73" t="s">
        <v>566</v>
      </c>
      <c r="D61" s="72" t="s">
        <v>45</v>
      </c>
      <c r="E61" s="27" t="s">
        <v>82</v>
      </c>
      <c r="F61" s="27">
        <v>6</v>
      </c>
      <c r="G61" s="28">
        <v>1260</v>
      </c>
      <c r="H61" s="27">
        <v>2700</v>
      </c>
      <c r="I61" s="27">
        <v>5</v>
      </c>
      <c r="J61" s="44">
        <v>48000</v>
      </c>
      <c r="K61" s="45">
        <v>0.182592</v>
      </c>
      <c r="L61" s="46">
        <v>8764.416</v>
      </c>
      <c r="M61" s="47">
        <v>52800</v>
      </c>
      <c r="N61" s="48">
        <v>0.16484</v>
      </c>
      <c r="O61" s="49">
        <v>8703.552</v>
      </c>
      <c r="P61" s="50">
        <v>52965.64</v>
      </c>
      <c r="Q61" s="50">
        <v>8900.8</v>
      </c>
      <c r="R61" s="60">
        <f t="shared" si="0"/>
        <v>1.10345083333333</v>
      </c>
      <c r="S61" s="60">
        <f t="shared" si="1"/>
        <v>1.00313712121212</v>
      </c>
      <c r="T61" s="61">
        <f t="shared" si="5"/>
        <v>480</v>
      </c>
      <c r="U61" s="61"/>
      <c r="V61" s="10">
        <f t="shared" si="6"/>
        <v>420</v>
      </c>
      <c r="W61" s="10">
        <v>52965.64</v>
      </c>
      <c r="X61" s="63">
        <f t="shared" si="7"/>
        <v>0</v>
      </c>
    </row>
    <row r="62" s="63" customFormat="1" spans="1:24">
      <c r="A62" s="24">
        <v>60</v>
      </c>
      <c r="B62" s="24">
        <v>515</v>
      </c>
      <c r="C62" s="71" t="s">
        <v>521</v>
      </c>
      <c r="D62" s="24" t="s">
        <v>42</v>
      </c>
      <c r="E62" s="27" t="s">
        <v>43</v>
      </c>
      <c r="F62" s="27">
        <v>3</v>
      </c>
      <c r="G62" s="28">
        <v>630</v>
      </c>
      <c r="H62" s="27">
        <v>1350</v>
      </c>
      <c r="I62" s="27">
        <v>1</v>
      </c>
      <c r="J62" s="44">
        <v>14000</v>
      </c>
      <c r="K62" s="45">
        <v>0.231264</v>
      </c>
      <c r="L62" s="46">
        <v>3237.696</v>
      </c>
      <c r="M62" s="47">
        <v>16100</v>
      </c>
      <c r="N62" s="48">
        <v>0.20878</v>
      </c>
      <c r="O62" s="49">
        <v>3361.358</v>
      </c>
      <c r="P62" s="50">
        <v>16018.64</v>
      </c>
      <c r="Q62" s="50">
        <v>3167.79</v>
      </c>
      <c r="R62" s="60">
        <f t="shared" si="0"/>
        <v>1.14418857142857</v>
      </c>
      <c r="S62" s="66">
        <f t="shared" si="1"/>
        <v>0.994946583850932</v>
      </c>
      <c r="T62" s="89"/>
      <c r="U62" s="50"/>
      <c r="V62" s="10">
        <f t="shared" si="6"/>
        <v>210</v>
      </c>
      <c r="W62" s="10">
        <v>16018.64</v>
      </c>
      <c r="X62" s="63">
        <f t="shared" si="7"/>
        <v>0</v>
      </c>
    </row>
    <row r="63" s="63" customFormat="1" spans="1:24">
      <c r="A63" s="24">
        <v>61</v>
      </c>
      <c r="B63" s="24">
        <v>549</v>
      </c>
      <c r="C63" s="71" t="s">
        <v>565</v>
      </c>
      <c r="D63" s="24" t="s">
        <v>85</v>
      </c>
      <c r="E63" s="27" t="s">
        <v>46</v>
      </c>
      <c r="F63" s="27">
        <v>2</v>
      </c>
      <c r="G63" s="28">
        <v>420</v>
      </c>
      <c r="H63" s="27">
        <v>900</v>
      </c>
      <c r="I63" s="27"/>
      <c r="J63" s="44">
        <v>10000</v>
      </c>
      <c r="K63" s="45">
        <v>0.211392</v>
      </c>
      <c r="L63" s="46">
        <v>2113.92</v>
      </c>
      <c r="M63" s="47">
        <v>11500</v>
      </c>
      <c r="N63" s="48">
        <v>0.19084</v>
      </c>
      <c r="O63" s="49">
        <v>2194.66</v>
      </c>
      <c r="P63" s="50">
        <v>10852.55</v>
      </c>
      <c r="Q63" s="50">
        <v>2166.9</v>
      </c>
      <c r="R63" s="60">
        <f t="shared" si="0"/>
        <v>1.085255</v>
      </c>
      <c r="S63" s="66">
        <f t="shared" si="1"/>
        <v>0.9437</v>
      </c>
      <c r="T63" s="90"/>
      <c r="U63" s="50"/>
      <c r="V63" s="10">
        <f t="shared" si="6"/>
        <v>140</v>
      </c>
      <c r="W63" s="10">
        <v>10852.55</v>
      </c>
      <c r="X63" s="63">
        <f t="shared" si="7"/>
        <v>0</v>
      </c>
    </row>
    <row r="64" s="63" customFormat="1" spans="1:24">
      <c r="A64" s="24">
        <v>62</v>
      </c>
      <c r="B64" s="24">
        <v>104429</v>
      </c>
      <c r="C64" s="71" t="s">
        <v>481</v>
      </c>
      <c r="D64" s="24" t="s">
        <v>52</v>
      </c>
      <c r="E64" s="27" t="s">
        <v>46</v>
      </c>
      <c r="F64" s="27">
        <v>2</v>
      </c>
      <c r="G64" s="28">
        <v>420</v>
      </c>
      <c r="H64" s="27">
        <v>900</v>
      </c>
      <c r="I64" s="27"/>
      <c r="J64" s="44">
        <v>7000</v>
      </c>
      <c r="K64" s="45">
        <v>0.164088</v>
      </c>
      <c r="L64" s="46">
        <v>1148.616</v>
      </c>
      <c r="M64" s="47">
        <v>8050</v>
      </c>
      <c r="N64" s="48">
        <v>0.148135</v>
      </c>
      <c r="O64" s="49">
        <v>1192.48675</v>
      </c>
      <c r="P64" s="50">
        <v>7576.03</v>
      </c>
      <c r="Q64" s="50">
        <v>1145.22</v>
      </c>
      <c r="R64" s="60">
        <f t="shared" si="0"/>
        <v>1.08229</v>
      </c>
      <c r="S64" s="66">
        <f t="shared" si="1"/>
        <v>0.941121739130435</v>
      </c>
      <c r="T64" s="90"/>
      <c r="U64" s="50"/>
      <c r="V64" s="10">
        <f t="shared" si="6"/>
        <v>140</v>
      </c>
      <c r="W64" s="10">
        <v>7576.03</v>
      </c>
      <c r="X64" s="63">
        <f t="shared" si="7"/>
        <v>0</v>
      </c>
    </row>
    <row r="65" s="63" customFormat="1" spans="1:24">
      <c r="A65" s="24">
        <v>63</v>
      </c>
      <c r="B65" s="72">
        <v>102935</v>
      </c>
      <c r="C65" s="73" t="s">
        <v>531</v>
      </c>
      <c r="D65" s="72" t="s">
        <v>98</v>
      </c>
      <c r="E65" s="27" t="s">
        <v>46</v>
      </c>
      <c r="F65" s="27">
        <v>2</v>
      </c>
      <c r="G65" s="28">
        <v>0</v>
      </c>
      <c r="H65" s="27">
        <v>0</v>
      </c>
      <c r="I65" s="27"/>
      <c r="J65" s="44">
        <v>10000</v>
      </c>
      <c r="K65" s="45">
        <v>0.272376</v>
      </c>
      <c r="L65" s="46">
        <v>2723.76</v>
      </c>
      <c r="M65" s="47">
        <v>11500</v>
      </c>
      <c r="N65" s="48">
        <v>0.245895</v>
      </c>
      <c r="O65" s="49">
        <v>2827.7925</v>
      </c>
      <c r="P65" s="50">
        <v>10613.77</v>
      </c>
      <c r="Q65" s="50">
        <v>952.81</v>
      </c>
      <c r="R65" s="60">
        <f t="shared" si="0"/>
        <v>1.061377</v>
      </c>
      <c r="S65" s="66">
        <f t="shared" si="1"/>
        <v>0.92293652173913</v>
      </c>
      <c r="T65" s="90"/>
      <c r="U65" s="61"/>
      <c r="V65" s="10">
        <f t="shared" si="6"/>
        <v>140</v>
      </c>
      <c r="W65" s="10">
        <v>10613.77</v>
      </c>
      <c r="X65" s="63">
        <f t="shared" si="7"/>
        <v>0</v>
      </c>
    </row>
    <row r="66" s="63" customFormat="1" spans="1:24">
      <c r="A66" s="24">
        <v>64</v>
      </c>
      <c r="B66" s="24">
        <v>367</v>
      </c>
      <c r="C66" s="71" t="s">
        <v>550</v>
      </c>
      <c r="D66" s="24" t="s">
        <v>56</v>
      </c>
      <c r="E66" s="27" t="s">
        <v>46</v>
      </c>
      <c r="F66" s="27">
        <v>2</v>
      </c>
      <c r="G66" s="28">
        <v>420</v>
      </c>
      <c r="H66" s="27">
        <v>900</v>
      </c>
      <c r="I66" s="27"/>
      <c r="J66" s="44">
        <v>12000</v>
      </c>
      <c r="K66" s="45">
        <v>0.196992</v>
      </c>
      <c r="L66" s="46">
        <v>2363.904</v>
      </c>
      <c r="M66" s="47">
        <v>13800</v>
      </c>
      <c r="N66" s="48">
        <v>0.17784</v>
      </c>
      <c r="O66" s="49">
        <v>2454.192</v>
      </c>
      <c r="P66" s="50">
        <v>12636.9</v>
      </c>
      <c r="Q66" s="50">
        <v>2634.97</v>
      </c>
      <c r="R66" s="60">
        <f t="shared" si="0"/>
        <v>1.053075</v>
      </c>
      <c r="S66" s="66">
        <f t="shared" si="1"/>
        <v>0.915717391304348</v>
      </c>
      <c r="T66" s="90"/>
      <c r="U66" s="50"/>
      <c r="V66" s="10">
        <f t="shared" si="6"/>
        <v>140</v>
      </c>
      <c r="W66" s="10">
        <v>12636.9</v>
      </c>
      <c r="X66" s="63">
        <f t="shared" si="7"/>
        <v>0</v>
      </c>
    </row>
    <row r="67" s="63" customFormat="1" spans="1:24">
      <c r="A67" s="24">
        <v>65</v>
      </c>
      <c r="B67" s="24">
        <v>114622</v>
      </c>
      <c r="C67" s="71" t="s">
        <v>473</v>
      </c>
      <c r="D67" s="24" t="s">
        <v>45</v>
      </c>
      <c r="E67" s="27" t="s">
        <v>43</v>
      </c>
      <c r="F67" s="27">
        <v>2</v>
      </c>
      <c r="G67" s="28">
        <v>420</v>
      </c>
      <c r="H67" s="27">
        <v>900</v>
      </c>
      <c r="I67" s="27">
        <v>3</v>
      </c>
      <c r="J67" s="44">
        <v>14300</v>
      </c>
      <c r="K67" s="45">
        <v>0.251856</v>
      </c>
      <c r="L67" s="46">
        <v>3601.5408</v>
      </c>
      <c r="M67" s="47">
        <v>16445</v>
      </c>
      <c r="N67" s="48">
        <v>0.22737</v>
      </c>
      <c r="O67" s="49">
        <v>3739.09965</v>
      </c>
      <c r="P67" s="50">
        <v>14976.29</v>
      </c>
      <c r="Q67" s="50">
        <v>2715.46</v>
      </c>
      <c r="R67" s="60">
        <f t="shared" ref="R67:R130" si="8">P67/J67</f>
        <v>1.04729300699301</v>
      </c>
      <c r="S67" s="66">
        <f t="shared" ref="S67:S130" si="9">P67/M67</f>
        <v>0.910689571298267</v>
      </c>
      <c r="T67" s="90"/>
      <c r="U67" s="50"/>
      <c r="V67" s="10">
        <f t="shared" si="6"/>
        <v>140</v>
      </c>
      <c r="W67" s="10">
        <v>14976.29</v>
      </c>
      <c r="X67" s="63">
        <f t="shared" si="7"/>
        <v>0</v>
      </c>
    </row>
    <row r="68" s="63" customFormat="1" spans="1:24">
      <c r="A68" s="24">
        <v>66</v>
      </c>
      <c r="B68" s="24">
        <v>752</v>
      </c>
      <c r="C68" s="71" t="s">
        <v>492</v>
      </c>
      <c r="D68" s="24" t="s">
        <v>52</v>
      </c>
      <c r="E68" s="27" t="s">
        <v>46</v>
      </c>
      <c r="F68" s="27">
        <v>2</v>
      </c>
      <c r="G68" s="28">
        <v>420</v>
      </c>
      <c r="H68" s="27">
        <v>900</v>
      </c>
      <c r="I68" s="27">
        <v>1</v>
      </c>
      <c r="J68" s="44">
        <v>9000</v>
      </c>
      <c r="K68" s="45">
        <v>0.224136</v>
      </c>
      <c r="L68" s="46">
        <v>2017.224</v>
      </c>
      <c r="M68" s="47">
        <v>10350</v>
      </c>
      <c r="N68" s="48">
        <v>0.202345</v>
      </c>
      <c r="O68" s="49">
        <v>2094.27075</v>
      </c>
      <c r="P68" s="50">
        <v>9346.74</v>
      </c>
      <c r="Q68" s="50">
        <v>1936.25</v>
      </c>
      <c r="R68" s="60">
        <f t="shared" si="8"/>
        <v>1.03852666666667</v>
      </c>
      <c r="S68" s="66">
        <f t="shared" si="9"/>
        <v>0.903066666666667</v>
      </c>
      <c r="T68" s="90"/>
      <c r="U68" s="50"/>
      <c r="V68" s="10">
        <f t="shared" ref="V68:V86" si="10">F68*70</f>
        <v>140</v>
      </c>
      <c r="W68" s="10">
        <v>9346.74</v>
      </c>
      <c r="X68" s="63">
        <f t="shared" ref="X68:X99" si="11">W68-P68</f>
        <v>0</v>
      </c>
    </row>
    <row r="69" s="63" customFormat="1" spans="1:24">
      <c r="A69" s="24">
        <v>67</v>
      </c>
      <c r="B69" s="24">
        <v>104430</v>
      </c>
      <c r="C69" s="71" t="s">
        <v>494</v>
      </c>
      <c r="D69" s="24" t="s">
        <v>42</v>
      </c>
      <c r="E69" s="27" t="s">
        <v>46</v>
      </c>
      <c r="F69" s="28">
        <v>2</v>
      </c>
      <c r="G69" s="28">
        <v>420</v>
      </c>
      <c r="H69" s="27">
        <v>900</v>
      </c>
      <c r="I69" s="27"/>
      <c r="J69" s="44">
        <v>9000</v>
      </c>
      <c r="K69" s="45">
        <v>0.228528</v>
      </c>
      <c r="L69" s="46">
        <v>2056.752</v>
      </c>
      <c r="M69" s="47">
        <v>10350</v>
      </c>
      <c r="N69" s="48">
        <v>0.20631</v>
      </c>
      <c r="O69" s="49">
        <v>2135.3085</v>
      </c>
      <c r="P69" s="50">
        <v>9244.74</v>
      </c>
      <c r="Q69" s="50">
        <v>2436.27</v>
      </c>
      <c r="R69" s="60">
        <f t="shared" si="8"/>
        <v>1.02719333333333</v>
      </c>
      <c r="S69" s="66">
        <f t="shared" si="9"/>
        <v>0.893211594202899</v>
      </c>
      <c r="T69" s="90"/>
      <c r="U69" s="50"/>
      <c r="V69" s="10">
        <f t="shared" si="10"/>
        <v>140</v>
      </c>
      <c r="W69" s="10">
        <v>9244.74</v>
      </c>
      <c r="X69" s="63">
        <f t="shared" si="11"/>
        <v>0</v>
      </c>
    </row>
    <row r="70" s="63" customFormat="1" spans="1:24">
      <c r="A70" s="24">
        <v>68</v>
      </c>
      <c r="B70" s="24">
        <v>572</v>
      </c>
      <c r="C70" s="71" t="s">
        <v>546</v>
      </c>
      <c r="D70" s="24" t="s">
        <v>45</v>
      </c>
      <c r="E70" s="27" t="s">
        <v>49</v>
      </c>
      <c r="F70" s="28">
        <v>2</v>
      </c>
      <c r="G70" s="28">
        <v>420</v>
      </c>
      <c r="H70" s="27">
        <v>900</v>
      </c>
      <c r="I70" s="27"/>
      <c r="J70" s="44">
        <v>13000</v>
      </c>
      <c r="K70" s="45">
        <v>0.199224</v>
      </c>
      <c r="L70" s="46">
        <v>2589.912</v>
      </c>
      <c r="M70" s="47">
        <v>14950</v>
      </c>
      <c r="N70" s="48">
        <v>0.179855</v>
      </c>
      <c r="O70" s="49">
        <v>2688.83225</v>
      </c>
      <c r="P70" s="50">
        <v>13344.85</v>
      </c>
      <c r="Q70" s="50">
        <v>2590.68</v>
      </c>
      <c r="R70" s="60">
        <f t="shared" si="8"/>
        <v>1.02652692307692</v>
      </c>
      <c r="S70" s="66">
        <f t="shared" si="9"/>
        <v>0.892632107023411</v>
      </c>
      <c r="T70" s="89"/>
      <c r="U70" s="50"/>
      <c r="V70" s="10">
        <f t="shared" si="10"/>
        <v>140</v>
      </c>
      <c r="W70" s="10">
        <v>13344.85</v>
      </c>
      <c r="X70" s="63">
        <f t="shared" si="11"/>
        <v>0</v>
      </c>
    </row>
    <row r="71" s="63" customFormat="1" spans="1:24">
      <c r="A71" s="24">
        <v>69</v>
      </c>
      <c r="B71" s="24">
        <v>539</v>
      </c>
      <c r="C71" s="71" t="s">
        <v>105</v>
      </c>
      <c r="D71" s="24" t="s">
        <v>85</v>
      </c>
      <c r="E71" s="27" t="s">
        <v>46</v>
      </c>
      <c r="F71" s="28">
        <v>2</v>
      </c>
      <c r="G71" s="28">
        <v>420</v>
      </c>
      <c r="H71" s="27">
        <v>900</v>
      </c>
      <c r="I71" s="27"/>
      <c r="J71" s="44">
        <v>12000</v>
      </c>
      <c r="K71" s="45">
        <v>0.199944</v>
      </c>
      <c r="L71" s="46">
        <v>2399.328</v>
      </c>
      <c r="M71" s="47">
        <v>13800</v>
      </c>
      <c r="N71" s="48">
        <v>0.180505</v>
      </c>
      <c r="O71" s="49">
        <v>2490.969</v>
      </c>
      <c r="P71" s="50">
        <v>12264.53</v>
      </c>
      <c r="Q71" s="50">
        <v>3377.96</v>
      </c>
      <c r="R71" s="60">
        <f t="shared" si="8"/>
        <v>1.02204416666667</v>
      </c>
      <c r="S71" s="66">
        <f t="shared" si="9"/>
        <v>0.888734057971015</v>
      </c>
      <c r="T71" s="90"/>
      <c r="U71" s="50"/>
      <c r="V71" s="10">
        <f t="shared" si="10"/>
        <v>140</v>
      </c>
      <c r="W71" s="10">
        <v>12264.53</v>
      </c>
      <c r="X71" s="63">
        <f t="shared" si="11"/>
        <v>0</v>
      </c>
    </row>
    <row r="72" s="63" customFormat="1" spans="1:24">
      <c r="A72" s="24">
        <v>70</v>
      </c>
      <c r="B72" s="24">
        <v>104428</v>
      </c>
      <c r="C72" s="71" t="s">
        <v>535</v>
      </c>
      <c r="D72" s="24" t="s">
        <v>56</v>
      </c>
      <c r="E72" s="27" t="s">
        <v>43</v>
      </c>
      <c r="F72" s="27">
        <v>3</v>
      </c>
      <c r="G72" s="28">
        <v>630</v>
      </c>
      <c r="H72" s="27">
        <v>1350</v>
      </c>
      <c r="I72" s="27"/>
      <c r="J72" s="44">
        <v>13000</v>
      </c>
      <c r="K72" s="45">
        <v>0.237312</v>
      </c>
      <c r="L72" s="46">
        <v>3085.056</v>
      </c>
      <c r="M72" s="47">
        <v>14950</v>
      </c>
      <c r="N72" s="48">
        <v>0.21424</v>
      </c>
      <c r="O72" s="49">
        <v>3202.888</v>
      </c>
      <c r="P72" s="50">
        <v>13209.42</v>
      </c>
      <c r="Q72" s="50">
        <v>2889.93</v>
      </c>
      <c r="R72" s="60">
        <f t="shared" si="8"/>
        <v>1.01610923076923</v>
      </c>
      <c r="S72" s="66">
        <f t="shared" si="9"/>
        <v>0.883573244147157</v>
      </c>
      <c r="T72" s="89"/>
      <c r="U72" s="50"/>
      <c r="V72" s="10">
        <f t="shared" si="10"/>
        <v>210</v>
      </c>
      <c r="W72" s="10">
        <v>13209.42</v>
      </c>
      <c r="X72" s="63">
        <f t="shared" si="11"/>
        <v>0</v>
      </c>
    </row>
    <row r="73" s="63" customFormat="1" spans="1:24">
      <c r="A73" s="24">
        <v>71</v>
      </c>
      <c r="B73" s="24">
        <v>707</v>
      </c>
      <c r="C73" s="71" t="s">
        <v>272</v>
      </c>
      <c r="D73" s="24" t="s">
        <v>42</v>
      </c>
      <c r="E73" s="27" t="s">
        <v>61</v>
      </c>
      <c r="F73" s="30">
        <v>2</v>
      </c>
      <c r="G73" s="30">
        <v>420</v>
      </c>
      <c r="H73" s="27">
        <v>1350</v>
      </c>
      <c r="I73" s="27">
        <v>3</v>
      </c>
      <c r="J73" s="44">
        <v>23000</v>
      </c>
      <c r="K73" s="45">
        <v>0.243</v>
      </c>
      <c r="L73" s="46">
        <v>5589</v>
      </c>
      <c r="M73" s="47">
        <v>26450</v>
      </c>
      <c r="N73" s="48">
        <v>0.219375</v>
      </c>
      <c r="O73" s="49">
        <v>5802.46875</v>
      </c>
      <c r="P73" s="50">
        <v>23366.32</v>
      </c>
      <c r="Q73" s="50">
        <v>5149.48</v>
      </c>
      <c r="R73" s="60">
        <f t="shared" si="8"/>
        <v>1.01592695652174</v>
      </c>
      <c r="S73" s="66">
        <f t="shared" si="9"/>
        <v>0.883414744801512</v>
      </c>
      <c r="T73" s="89"/>
      <c r="U73" s="50"/>
      <c r="V73" s="10">
        <f t="shared" si="10"/>
        <v>140</v>
      </c>
      <c r="W73" s="10">
        <v>23366.32</v>
      </c>
      <c r="X73" s="63">
        <f t="shared" si="11"/>
        <v>0</v>
      </c>
    </row>
    <row r="74" s="63" customFormat="1" spans="1:24">
      <c r="A74" s="24">
        <v>72</v>
      </c>
      <c r="B74" s="24">
        <v>721</v>
      </c>
      <c r="C74" s="71" t="s">
        <v>557</v>
      </c>
      <c r="D74" s="24" t="s">
        <v>85</v>
      </c>
      <c r="E74" s="27" t="s">
        <v>43</v>
      </c>
      <c r="F74" s="27">
        <v>3</v>
      </c>
      <c r="G74" s="28">
        <v>630</v>
      </c>
      <c r="H74" s="27">
        <v>1350</v>
      </c>
      <c r="I74" s="27"/>
      <c r="J74" s="44">
        <v>12000</v>
      </c>
      <c r="K74" s="45">
        <v>0.234144</v>
      </c>
      <c r="L74" s="46">
        <v>2809.728</v>
      </c>
      <c r="M74" s="47">
        <v>13800</v>
      </c>
      <c r="N74" s="48">
        <v>0.21138</v>
      </c>
      <c r="O74" s="49">
        <v>2917.044</v>
      </c>
      <c r="P74" s="50">
        <v>12180.13</v>
      </c>
      <c r="Q74" s="50">
        <v>2934.82</v>
      </c>
      <c r="R74" s="60">
        <f t="shared" si="8"/>
        <v>1.01501083333333</v>
      </c>
      <c r="S74" s="66">
        <f t="shared" si="9"/>
        <v>0.882618115942029</v>
      </c>
      <c r="T74" s="90"/>
      <c r="U74" s="50"/>
      <c r="V74" s="10">
        <f t="shared" si="10"/>
        <v>210</v>
      </c>
      <c r="W74" s="10">
        <v>12180.13</v>
      </c>
      <c r="X74" s="63">
        <f t="shared" si="11"/>
        <v>0</v>
      </c>
    </row>
    <row r="75" s="63" customFormat="1" spans="1:24">
      <c r="A75" s="24">
        <v>73</v>
      </c>
      <c r="B75" s="24">
        <v>118951</v>
      </c>
      <c r="C75" s="71" t="s">
        <v>468</v>
      </c>
      <c r="D75" s="24" t="s">
        <v>52</v>
      </c>
      <c r="E75" s="27" t="s">
        <v>53</v>
      </c>
      <c r="F75" s="27">
        <v>2</v>
      </c>
      <c r="G75" s="28">
        <v>420</v>
      </c>
      <c r="H75" s="27">
        <v>900</v>
      </c>
      <c r="I75" s="27">
        <v>1</v>
      </c>
      <c r="J75" s="44">
        <v>8000</v>
      </c>
      <c r="K75" s="45">
        <v>0.222696</v>
      </c>
      <c r="L75" s="46">
        <v>1781.568</v>
      </c>
      <c r="M75" s="47">
        <v>9200</v>
      </c>
      <c r="N75" s="48">
        <v>0.201045</v>
      </c>
      <c r="O75" s="49">
        <v>1849.614</v>
      </c>
      <c r="P75" s="50">
        <v>8109.83</v>
      </c>
      <c r="Q75" s="50">
        <v>1756.57</v>
      </c>
      <c r="R75" s="60">
        <f t="shared" si="8"/>
        <v>1.01372875</v>
      </c>
      <c r="S75" s="66">
        <f t="shared" si="9"/>
        <v>0.881503260869565</v>
      </c>
      <c r="T75" s="90"/>
      <c r="U75" s="50"/>
      <c r="V75" s="10">
        <f t="shared" si="10"/>
        <v>140</v>
      </c>
      <c r="W75" s="10">
        <v>8109.83</v>
      </c>
      <c r="X75" s="63">
        <f t="shared" si="11"/>
        <v>0</v>
      </c>
    </row>
    <row r="76" s="63" customFormat="1" spans="1:24">
      <c r="A76" s="24">
        <v>74</v>
      </c>
      <c r="B76" s="24">
        <v>710</v>
      </c>
      <c r="C76" s="71" t="s">
        <v>510</v>
      </c>
      <c r="D76" s="24" t="s">
        <v>56</v>
      </c>
      <c r="E76" s="27" t="s">
        <v>46</v>
      </c>
      <c r="F76" s="27">
        <v>2</v>
      </c>
      <c r="G76" s="28">
        <v>420</v>
      </c>
      <c r="H76" s="27">
        <v>900</v>
      </c>
      <c r="I76" s="27"/>
      <c r="J76" s="44">
        <v>10000</v>
      </c>
      <c r="K76" s="45">
        <v>0.255384</v>
      </c>
      <c r="L76" s="46">
        <v>2553.84</v>
      </c>
      <c r="M76" s="47">
        <v>11500</v>
      </c>
      <c r="N76" s="48">
        <v>0.230555</v>
      </c>
      <c r="O76" s="49">
        <v>2651.3825</v>
      </c>
      <c r="P76" s="50">
        <v>10110.91</v>
      </c>
      <c r="Q76" s="50">
        <v>2869.66</v>
      </c>
      <c r="R76" s="60">
        <f t="shared" si="8"/>
        <v>1.011091</v>
      </c>
      <c r="S76" s="66">
        <f t="shared" si="9"/>
        <v>0.879209565217391</v>
      </c>
      <c r="T76" s="90"/>
      <c r="U76" s="50"/>
      <c r="V76" s="10">
        <f t="shared" si="10"/>
        <v>140</v>
      </c>
      <c r="W76" s="10">
        <v>10110.91</v>
      </c>
      <c r="X76" s="63">
        <f t="shared" si="11"/>
        <v>0</v>
      </c>
    </row>
    <row r="77" s="63" customFormat="1" spans="1:24">
      <c r="A77" s="24">
        <v>75</v>
      </c>
      <c r="B77" s="24">
        <v>379</v>
      </c>
      <c r="C77" s="71" t="s">
        <v>534</v>
      </c>
      <c r="D77" s="24" t="s">
        <v>52</v>
      </c>
      <c r="E77" s="27" t="s">
        <v>58</v>
      </c>
      <c r="F77" s="27">
        <v>3</v>
      </c>
      <c r="G77" s="28">
        <v>630</v>
      </c>
      <c r="H77" s="27">
        <v>1350</v>
      </c>
      <c r="I77" s="27"/>
      <c r="J77" s="44">
        <v>20000</v>
      </c>
      <c r="K77" s="45">
        <v>0.199368</v>
      </c>
      <c r="L77" s="46">
        <v>3987.36</v>
      </c>
      <c r="M77" s="47">
        <v>23000</v>
      </c>
      <c r="N77" s="48">
        <v>0.179985</v>
      </c>
      <c r="O77" s="49">
        <v>4139.655</v>
      </c>
      <c r="P77" s="50">
        <v>20214.22</v>
      </c>
      <c r="Q77" s="50">
        <v>4548.71</v>
      </c>
      <c r="R77" s="60">
        <f t="shared" si="8"/>
        <v>1.010711</v>
      </c>
      <c r="S77" s="66">
        <f t="shared" si="9"/>
        <v>0.878879130434783</v>
      </c>
      <c r="T77" s="90"/>
      <c r="U77" s="50"/>
      <c r="V77" s="10">
        <f t="shared" si="10"/>
        <v>210</v>
      </c>
      <c r="W77" s="10">
        <v>20214.22</v>
      </c>
      <c r="X77" s="63">
        <f t="shared" si="11"/>
        <v>0</v>
      </c>
    </row>
    <row r="78" s="63" customFormat="1" spans="1:24">
      <c r="A78" s="24">
        <v>76</v>
      </c>
      <c r="B78" s="24">
        <v>587</v>
      </c>
      <c r="C78" s="71" t="s">
        <v>113</v>
      </c>
      <c r="D78" s="24" t="s">
        <v>56</v>
      </c>
      <c r="E78" s="27" t="s">
        <v>43</v>
      </c>
      <c r="F78" s="27">
        <v>2</v>
      </c>
      <c r="G78" s="28">
        <v>420</v>
      </c>
      <c r="H78" s="27">
        <v>900</v>
      </c>
      <c r="I78" s="27"/>
      <c r="J78" s="44">
        <v>13000</v>
      </c>
      <c r="K78" s="45">
        <v>0.208584</v>
      </c>
      <c r="L78" s="46">
        <v>2711.592</v>
      </c>
      <c r="M78" s="47">
        <v>14950</v>
      </c>
      <c r="N78" s="48">
        <v>0.188305</v>
      </c>
      <c r="O78" s="49">
        <v>2815.15975</v>
      </c>
      <c r="P78" s="50">
        <v>13138.81</v>
      </c>
      <c r="Q78" s="50">
        <v>2762.46</v>
      </c>
      <c r="R78" s="60">
        <f t="shared" si="8"/>
        <v>1.01067769230769</v>
      </c>
      <c r="S78" s="66">
        <f t="shared" si="9"/>
        <v>0.87885016722408</v>
      </c>
      <c r="T78" s="90"/>
      <c r="U78" s="50"/>
      <c r="V78" s="10">
        <f t="shared" si="10"/>
        <v>140</v>
      </c>
      <c r="W78" s="10">
        <v>13138.81</v>
      </c>
      <c r="X78" s="63">
        <f t="shared" si="11"/>
        <v>0</v>
      </c>
    </row>
    <row r="79" s="63" customFormat="1" spans="1:24">
      <c r="A79" s="24">
        <v>77</v>
      </c>
      <c r="B79" s="24">
        <v>102564</v>
      </c>
      <c r="C79" s="71" t="s">
        <v>520</v>
      </c>
      <c r="D79" s="24" t="s">
        <v>85</v>
      </c>
      <c r="E79" s="27" t="s">
        <v>46</v>
      </c>
      <c r="F79" s="27">
        <v>2</v>
      </c>
      <c r="G79" s="28">
        <v>420</v>
      </c>
      <c r="H79" s="27">
        <v>900</v>
      </c>
      <c r="I79" s="27"/>
      <c r="J79" s="44">
        <v>10000</v>
      </c>
      <c r="K79" s="45">
        <v>0.216144</v>
      </c>
      <c r="L79" s="46">
        <v>2161.44</v>
      </c>
      <c r="M79" s="47">
        <v>11500</v>
      </c>
      <c r="N79" s="48">
        <v>0.19513</v>
      </c>
      <c r="O79" s="49">
        <v>2243.995</v>
      </c>
      <c r="P79" s="50">
        <v>10096.06</v>
      </c>
      <c r="Q79" s="50">
        <v>2728.77</v>
      </c>
      <c r="R79" s="60">
        <f t="shared" si="8"/>
        <v>1.009606</v>
      </c>
      <c r="S79" s="66">
        <f t="shared" si="9"/>
        <v>0.877918260869565</v>
      </c>
      <c r="T79" s="90"/>
      <c r="U79" s="50"/>
      <c r="V79" s="10">
        <f t="shared" si="10"/>
        <v>140</v>
      </c>
      <c r="W79" s="10">
        <v>10096.06</v>
      </c>
      <c r="X79" s="63">
        <f t="shared" si="11"/>
        <v>0</v>
      </c>
    </row>
    <row r="80" s="63" customFormat="1" spans="1:24">
      <c r="A80" s="24">
        <v>78</v>
      </c>
      <c r="B80" s="24">
        <v>713</v>
      </c>
      <c r="C80" s="71" t="s">
        <v>500</v>
      </c>
      <c r="D80" s="24" t="s">
        <v>56</v>
      </c>
      <c r="E80" s="27" t="s">
        <v>46</v>
      </c>
      <c r="F80" s="27">
        <v>2</v>
      </c>
      <c r="G80" s="28">
        <v>420</v>
      </c>
      <c r="H80" s="27">
        <v>900</v>
      </c>
      <c r="I80" s="27"/>
      <c r="J80" s="44">
        <v>9000</v>
      </c>
      <c r="K80" s="45">
        <v>0.21888</v>
      </c>
      <c r="L80" s="46">
        <v>1969.92</v>
      </c>
      <c r="M80" s="47">
        <v>10350</v>
      </c>
      <c r="N80" s="48">
        <v>0.1976</v>
      </c>
      <c r="O80" s="49">
        <v>2045.16</v>
      </c>
      <c r="P80" s="50">
        <v>9080.52</v>
      </c>
      <c r="Q80" s="50">
        <v>1348.67</v>
      </c>
      <c r="R80" s="60">
        <f t="shared" si="8"/>
        <v>1.00894666666667</v>
      </c>
      <c r="S80" s="66">
        <f t="shared" si="9"/>
        <v>0.877344927536232</v>
      </c>
      <c r="T80" s="90"/>
      <c r="U80" s="50"/>
      <c r="V80" s="10">
        <f t="shared" si="10"/>
        <v>140</v>
      </c>
      <c r="W80" s="10">
        <v>9080.52</v>
      </c>
      <c r="X80" s="63">
        <f t="shared" si="11"/>
        <v>0</v>
      </c>
    </row>
    <row r="81" s="63" customFormat="1" spans="1:24">
      <c r="A81" s="24">
        <v>79</v>
      </c>
      <c r="B81" s="24">
        <v>111064</v>
      </c>
      <c r="C81" s="71" t="s">
        <v>516</v>
      </c>
      <c r="D81" s="24" t="s">
        <v>85</v>
      </c>
      <c r="E81" s="27" t="s">
        <v>53</v>
      </c>
      <c r="F81" s="27">
        <v>2</v>
      </c>
      <c r="G81" s="28">
        <v>420</v>
      </c>
      <c r="H81" s="27">
        <v>900</v>
      </c>
      <c r="I81" s="27"/>
      <c r="J81" s="44">
        <v>4000</v>
      </c>
      <c r="K81" s="45">
        <v>0.238104</v>
      </c>
      <c r="L81" s="46">
        <v>952.416</v>
      </c>
      <c r="M81" s="47">
        <v>4600</v>
      </c>
      <c r="N81" s="48">
        <v>0.214955</v>
      </c>
      <c r="O81" s="49">
        <v>988.793</v>
      </c>
      <c r="P81" s="50">
        <v>4034.44</v>
      </c>
      <c r="Q81" s="50">
        <v>790.12</v>
      </c>
      <c r="R81" s="60">
        <f t="shared" si="8"/>
        <v>1.00861</v>
      </c>
      <c r="S81" s="66">
        <f t="shared" si="9"/>
        <v>0.877052173913043</v>
      </c>
      <c r="T81" s="90"/>
      <c r="U81" s="50"/>
      <c r="V81" s="10">
        <f t="shared" si="10"/>
        <v>140</v>
      </c>
      <c r="W81" s="10">
        <v>4034.44</v>
      </c>
      <c r="X81" s="63">
        <f t="shared" si="11"/>
        <v>0</v>
      </c>
    </row>
    <row r="82" s="63" customFormat="1" spans="1:24">
      <c r="A82" s="24">
        <v>80</v>
      </c>
      <c r="B82" s="24">
        <v>738</v>
      </c>
      <c r="C82" s="71" t="s">
        <v>563</v>
      </c>
      <c r="D82" s="24" t="s">
        <v>56</v>
      </c>
      <c r="E82" s="27" t="s">
        <v>46</v>
      </c>
      <c r="F82" s="27">
        <v>2</v>
      </c>
      <c r="G82" s="28">
        <v>420</v>
      </c>
      <c r="H82" s="27">
        <v>900</v>
      </c>
      <c r="I82" s="27"/>
      <c r="J82" s="44">
        <v>11000</v>
      </c>
      <c r="K82" s="45">
        <v>0.220968</v>
      </c>
      <c r="L82" s="46">
        <v>2430.648</v>
      </c>
      <c r="M82" s="47">
        <v>12650</v>
      </c>
      <c r="N82" s="48">
        <v>0.199485</v>
      </c>
      <c r="O82" s="49">
        <v>2523.48525</v>
      </c>
      <c r="P82" s="50">
        <v>11048.42</v>
      </c>
      <c r="Q82" s="50">
        <v>2680.66</v>
      </c>
      <c r="R82" s="60">
        <f t="shared" si="8"/>
        <v>1.00440181818182</v>
      </c>
      <c r="S82" s="66">
        <f t="shared" si="9"/>
        <v>0.873392885375494</v>
      </c>
      <c r="T82" s="90"/>
      <c r="U82" s="50"/>
      <c r="V82" s="10">
        <f t="shared" si="10"/>
        <v>140</v>
      </c>
      <c r="W82" s="10">
        <v>11048.42</v>
      </c>
      <c r="X82" s="63">
        <f t="shared" si="11"/>
        <v>0</v>
      </c>
    </row>
    <row r="83" s="63" customFormat="1" spans="1:24">
      <c r="A83" s="24">
        <v>81</v>
      </c>
      <c r="B83" s="72">
        <v>349</v>
      </c>
      <c r="C83" s="73" t="s">
        <v>171</v>
      </c>
      <c r="D83" s="72" t="s">
        <v>45</v>
      </c>
      <c r="E83" s="27" t="s">
        <v>46</v>
      </c>
      <c r="F83" s="27">
        <v>2</v>
      </c>
      <c r="G83" s="28">
        <v>420</v>
      </c>
      <c r="H83" s="27">
        <v>900</v>
      </c>
      <c r="I83" s="27">
        <v>2</v>
      </c>
      <c r="J83" s="44">
        <v>11000</v>
      </c>
      <c r="K83" s="45">
        <v>0.235944</v>
      </c>
      <c r="L83" s="46">
        <v>2595.384</v>
      </c>
      <c r="M83" s="47">
        <v>12650</v>
      </c>
      <c r="N83" s="48">
        <v>0.213005</v>
      </c>
      <c r="O83" s="49">
        <v>2694.51325</v>
      </c>
      <c r="P83" s="50">
        <v>11035.6</v>
      </c>
      <c r="Q83" s="50">
        <v>1891.79</v>
      </c>
      <c r="R83" s="60">
        <f t="shared" si="8"/>
        <v>1.00323636363636</v>
      </c>
      <c r="S83" s="66">
        <f t="shared" si="9"/>
        <v>0.872379446640316</v>
      </c>
      <c r="T83" s="90"/>
      <c r="U83" s="61"/>
      <c r="V83" s="10">
        <f t="shared" si="10"/>
        <v>140</v>
      </c>
      <c r="W83" s="10">
        <v>11035.6</v>
      </c>
      <c r="X83" s="63">
        <f t="shared" si="11"/>
        <v>0</v>
      </c>
    </row>
    <row r="84" s="63" customFormat="1" spans="1:24">
      <c r="A84" s="24">
        <v>82</v>
      </c>
      <c r="B84" s="24">
        <v>110378</v>
      </c>
      <c r="C84" s="71" t="s">
        <v>545</v>
      </c>
      <c r="D84" s="24" t="s">
        <v>56</v>
      </c>
      <c r="E84" s="27" t="s">
        <v>53</v>
      </c>
      <c r="F84" s="27">
        <v>2</v>
      </c>
      <c r="G84" s="28">
        <v>420</v>
      </c>
      <c r="H84" s="27">
        <v>900</v>
      </c>
      <c r="I84" s="27"/>
      <c r="J84" s="44">
        <v>8000</v>
      </c>
      <c r="K84" s="45">
        <v>0.196848</v>
      </c>
      <c r="L84" s="46">
        <v>1574.784</v>
      </c>
      <c r="M84" s="47">
        <v>9200</v>
      </c>
      <c r="N84" s="48">
        <v>0.17771</v>
      </c>
      <c r="O84" s="49">
        <v>1634.932</v>
      </c>
      <c r="P84" s="50">
        <v>8024.42</v>
      </c>
      <c r="Q84" s="50">
        <v>1281.89</v>
      </c>
      <c r="R84" s="60">
        <f t="shared" si="8"/>
        <v>1.0030525</v>
      </c>
      <c r="S84" s="66">
        <f t="shared" si="9"/>
        <v>0.872219565217391</v>
      </c>
      <c r="T84" s="90"/>
      <c r="U84" s="50"/>
      <c r="V84" s="10">
        <f t="shared" si="10"/>
        <v>140</v>
      </c>
      <c r="W84" s="10">
        <v>8024.42</v>
      </c>
      <c r="X84" s="63">
        <f t="shared" si="11"/>
        <v>0</v>
      </c>
    </row>
    <row r="85" s="63" customFormat="1" spans="1:24">
      <c r="A85" s="24">
        <v>83</v>
      </c>
      <c r="B85" s="24">
        <v>581</v>
      </c>
      <c r="C85" s="71" t="s">
        <v>506</v>
      </c>
      <c r="D85" s="24" t="s">
        <v>45</v>
      </c>
      <c r="E85" s="27" t="s">
        <v>49</v>
      </c>
      <c r="F85" s="27">
        <v>3</v>
      </c>
      <c r="G85" s="28">
        <v>630</v>
      </c>
      <c r="H85" s="27">
        <v>1350</v>
      </c>
      <c r="I85" s="27">
        <v>4</v>
      </c>
      <c r="J85" s="44">
        <v>22000</v>
      </c>
      <c r="K85" s="45">
        <v>0.199296</v>
      </c>
      <c r="L85" s="46">
        <v>4384.512</v>
      </c>
      <c r="M85" s="47">
        <v>25300</v>
      </c>
      <c r="N85" s="48">
        <v>0.17992</v>
      </c>
      <c r="O85" s="49">
        <v>4551.976</v>
      </c>
      <c r="P85" s="50">
        <v>22047.02</v>
      </c>
      <c r="Q85" s="50">
        <v>6248.77</v>
      </c>
      <c r="R85" s="60">
        <f t="shared" si="8"/>
        <v>1.00213727272727</v>
      </c>
      <c r="S85" s="66">
        <f t="shared" si="9"/>
        <v>0.87142371541502</v>
      </c>
      <c r="T85" s="90"/>
      <c r="U85" s="50"/>
      <c r="V85" s="10">
        <f t="shared" si="10"/>
        <v>210</v>
      </c>
      <c r="W85" s="10">
        <v>22047.02</v>
      </c>
      <c r="X85" s="63">
        <f t="shared" si="11"/>
        <v>0</v>
      </c>
    </row>
    <row r="86" s="63" customFormat="1" spans="1:24">
      <c r="A86" s="24">
        <v>84</v>
      </c>
      <c r="B86" s="72">
        <v>111400</v>
      </c>
      <c r="C86" s="73" t="s">
        <v>540</v>
      </c>
      <c r="D86" s="72" t="s">
        <v>85</v>
      </c>
      <c r="E86" s="27" t="s">
        <v>61</v>
      </c>
      <c r="F86" s="27">
        <v>4</v>
      </c>
      <c r="G86" s="28">
        <v>840</v>
      </c>
      <c r="H86" s="27">
        <v>1800</v>
      </c>
      <c r="I86" s="27"/>
      <c r="J86" s="44">
        <v>20000</v>
      </c>
      <c r="K86" s="45">
        <v>0.152352</v>
      </c>
      <c r="L86" s="46">
        <v>3047.04</v>
      </c>
      <c r="M86" s="47">
        <v>23000</v>
      </c>
      <c r="N86" s="48">
        <v>0.13754</v>
      </c>
      <c r="O86" s="49">
        <v>3163.42</v>
      </c>
      <c r="P86" s="50">
        <v>20000.3</v>
      </c>
      <c r="Q86" s="50">
        <v>3110.33</v>
      </c>
      <c r="R86" s="60">
        <f t="shared" si="8"/>
        <v>1.000015</v>
      </c>
      <c r="S86" s="66">
        <f t="shared" si="9"/>
        <v>0.869578260869565</v>
      </c>
      <c r="T86" s="90"/>
      <c r="U86" s="61"/>
      <c r="V86" s="10">
        <f t="shared" si="10"/>
        <v>280</v>
      </c>
      <c r="W86" s="10">
        <v>20000.3</v>
      </c>
      <c r="X86" s="63">
        <f t="shared" si="11"/>
        <v>0</v>
      </c>
    </row>
    <row r="87" s="63" customFormat="1" spans="1:24">
      <c r="A87" s="24">
        <v>85</v>
      </c>
      <c r="B87" s="24">
        <v>106865</v>
      </c>
      <c r="C87" s="73" t="s">
        <v>509</v>
      </c>
      <c r="D87" s="72" t="s">
        <v>98</v>
      </c>
      <c r="E87" s="27" t="s">
        <v>46</v>
      </c>
      <c r="F87" s="27">
        <v>2</v>
      </c>
      <c r="G87" s="28">
        <v>0</v>
      </c>
      <c r="H87" s="27">
        <v>0</v>
      </c>
      <c r="I87" s="27"/>
      <c r="J87" s="44">
        <v>10000</v>
      </c>
      <c r="K87" s="45">
        <v>0.207432</v>
      </c>
      <c r="L87" s="46">
        <v>2074.32</v>
      </c>
      <c r="M87" s="47">
        <v>11500</v>
      </c>
      <c r="N87" s="48">
        <v>0.187265</v>
      </c>
      <c r="O87" s="49">
        <v>2153.5475</v>
      </c>
      <c r="P87" s="50">
        <v>9975.59</v>
      </c>
      <c r="Q87" s="50">
        <v>-135.87</v>
      </c>
      <c r="R87" s="66">
        <f t="shared" si="8"/>
        <v>0.997559</v>
      </c>
      <c r="S87" s="66">
        <f t="shared" si="9"/>
        <v>0.867442608695652</v>
      </c>
      <c r="T87" s="90"/>
      <c r="U87" s="50">
        <v>0</v>
      </c>
      <c r="V87" s="10"/>
      <c r="W87" s="10">
        <v>10007.09</v>
      </c>
      <c r="X87" s="63">
        <f t="shared" si="11"/>
        <v>31.5</v>
      </c>
    </row>
    <row r="88" s="63" customFormat="1" spans="1:24">
      <c r="A88" s="24">
        <v>86</v>
      </c>
      <c r="B88" s="24">
        <v>594</v>
      </c>
      <c r="C88" s="71" t="s">
        <v>543</v>
      </c>
      <c r="D88" s="24" t="s">
        <v>85</v>
      </c>
      <c r="E88" s="27" t="s">
        <v>46</v>
      </c>
      <c r="F88" s="27">
        <v>2</v>
      </c>
      <c r="G88" s="28">
        <v>420</v>
      </c>
      <c r="H88" s="27">
        <v>900</v>
      </c>
      <c r="I88" s="27"/>
      <c r="J88" s="44">
        <v>10000</v>
      </c>
      <c r="K88" s="45">
        <v>0.230184</v>
      </c>
      <c r="L88" s="46">
        <v>2301.84</v>
      </c>
      <c r="M88" s="47">
        <v>11500</v>
      </c>
      <c r="N88" s="48">
        <v>0.207805</v>
      </c>
      <c r="O88" s="49">
        <v>2389.7575</v>
      </c>
      <c r="P88" s="50">
        <v>9122.26</v>
      </c>
      <c r="Q88" s="50">
        <v>2299.17</v>
      </c>
      <c r="R88" s="66">
        <f t="shared" si="8"/>
        <v>0.912226</v>
      </c>
      <c r="S88" s="66">
        <f t="shared" si="9"/>
        <v>0.79324</v>
      </c>
      <c r="T88" s="90"/>
      <c r="U88" s="50">
        <f t="shared" ref="U88:U119" si="12">F88*-100</f>
        <v>-200</v>
      </c>
      <c r="V88" s="10"/>
      <c r="W88" s="10">
        <v>9122.26</v>
      </c>
      <c r="X88" s="63">
        <f t="shared" si="11"/>
        <v>0</v>
      </c>
    </row>
    <row r="89" s="63" customFormat="1" spans="1:24">
      <c r="A89" s="24">
        <v>87</v>
      </c>
      <c r="B89" s="24">
        <v>115971</v>
      </c>
      <c r="C89" s="71" t="s">
        <v>499</v>
      </c>
      <c r="D89" s="24" t="s">
        <v>45</v>
      </c>
      <c r="E89" s="27" t="s">
        <v>46</v>
      </c>
      <c r="F89" s="27">
        <v>2</v>
      </c>
      <c r="G89" s="28">
        <v>420</v>
      </c>
      <c r="H89" s="27">
        <v>900</v>
      </c>
      <c r="I89" s="27"/>
      <c r="J89" s="44">
        <v>9000</v>
      </c>
      <c r="K89" s="45">
        <v>0.22572</v>
      </c>
      <c r="L89" s="46">
        <v>2031.48</v>
      </c>
      <c r="M89" s="47">
        <v>10350</v>
      </c>
      <c r="N89" s="48">
        <v>0.203775</v>
      </c>
      <c r="O89" s="49">
        <v>2109.07125</v>
      </c>
      <c r="P89" s="50">
        <v>7960.24</v>
      </c>
      <c r="Q89" s="50">
        <v>1830.05</v>
      </c>
      <c r="R89" s="66">
        <f t="shared" si="8"/>
        <v>0.884471111111111</v>
      </c>
      <c r="S89" s="66">
        <f t="shared" si="9"/>
        <v>0.769105314009662</v>
      </c>
      <c r="T89" s="89"/>
      <c r="U89" s="50">
        <f t="shared" si="12"/>
        <v>-200</v>
      </c>
      <c r="V89" s="10"/>
      <c r="W89" s="10">
        <v>7960.24</v>
      </c>
      <c r="X89" s="63">
        <f t="shared" si="11"/>
        <v>0</v>
      </c>
    </row>
    <row r="90" s="63" customFormat="1" spans="1:24">
      <c r="A90" s="24">
        <v>88</v>
      </c>
      <c r="B90" s="24">
        <v>117184</v>
      </c>
      <c r="C90" s="71" t="s">
        <v>474</v>
      </c>
      <c r="D90" s="24" t="s">
        <v>45</v>
      </c>
      <c r="E90" s="27" t="s">
        <v>43</v>
      </c>
      <c r="F90" s="27">
        <v>4</v>
      </c>
      <c r="G90" s="28">
        <v>840</v>
      </c>
      <c r="H90" s="27">
        <v>1800</v>
      </c>
      <c r="I90" s="27">
        <v>1</v>
      </c>
      <c r="J90" s="44">
        <v>13000</v>
      </c>
      <c r="K90" s="45">
        <v>0.262584</v>
      </c>
      <c r="L90" s="46">
        <v>3413.592</v>
      </c>
      <c r="M90" s="47">
        <v>14950</v>
      </c>
      <c r="N90" s="48">
        <v>0.237055</v>
      </c>
      <c r="O90" s="49">
        <v>3543.97225</v>
      </c>
      <c r="P90" s="50">
        <v>11080.57</v>
      </c>
      <c r="Q90" s="50">
        <v>3326.9</v>
      </c>
      <c r="R90" s="66">
        <f t="shared" si="8"/>
        <v>0.852351538461538</v>
      </c>
      <c r="S90" s="66">
        <f t="shared" si="9"/>
        <v>0.74117525083612</v>
      </c>
      <c r="T90" s="90"/>
      <c r="U90" s="50">
        <f t="shared" si="12"/>
        <v>-400</v>
      </c>
      <c r="V90" s="10"/>
      <c r="W90" s="10">
        <v>11080.57</v>
      </c>
      <c r="X90" s="63">
        <f t="shared" si="11"/>
        <v>0</v>
      </c>
    </row>
    <row r="91" s="63" customFormat="1" spans="1:24">
      <c r="A91" s="24">
        <v>89</v>
      </c>
      <c r="B91" s="24">
        <v>116773</v>
      </c>
      <c r="C91" s="71" t="s">
        <v>558</v>
      </c>
      <c r="D91" s="24" t="s">
        <v>52</v>
      </c>
      <c r="E91" s="27" t="s">
        <v>53</v>
      </c>
      <c r="F91" s="27">
        <v>1</v>
      </c>
      <c r="G91" s="28">
        <v>210</v>
      </c>
      <c r="H91" s="27">
        <v>450</v>
      </c>
      <c r="I91" s="27">
        <v>2</v>
      </c>
      <c r="J91" s="44">
        <v>8000</v>
      </c>
      <c r="K91" s="45">
        <v>0.211608</v>
      </c>
      <c r="L91" s="46">
        <v>1692.864</v>
      </c>
      <c r="M91" s="47">
        <v>9200</v>
      </c>
      <c r="N91" s="48">
        <v>0.191035</v>
      </c>
      <c r="O91" s="49">
        <v>1757.522</v>
      </c>
      <c r="P91" s="50">
        <v>6524.54</v>
      </c>
      <c r="Q91" s="50">
        <v>1111.72</v>
      </c>
      <c r="R91" s="66">
        <f t="shared" si="8"/>
        <v>0.8155675</v>
      </c>
      <c r="S91" s="66">
        <f t="shared" si="9"/>
        <v>0.709189130434783</v>
      </c>
      <c r="T91" s="89"/>
      <c r="U91" s="50">
        <f t="shared" si="12"/>
        <v>-100</v>
      </c>
      <c r="V91" s="10"/>
      <c r="W91" s="10">
        <v>6524.54</v>
      </c>
      <c r="X91" s="63">
        <f t="shared" si="11"/>
        <v>0</v>
      </c>
    </row>
    <row r="92" s="63" customFormat="1" spans="1:24">
      <c r="A92" s="24">
        <v>90</v>
      </c>
      <c r="B92" s="24">
        <v>399</v>
      </c>
      <c r="C92" s="71" t="s">
        <v>504</v>
      </c>
      <c r="D92" s="24" t="s">
        <v>45</v>
      </c>
      <c r="E92" s="27" t="s">
        <v>49</v>
      </c>
      <c r="F92" s="27">
        <v>2</v>
      </c>
      <c r="G92" s="28">
        <v>420</v>
      </c>
      <c r="H92" s="27">
        <v>900</v>
      </c>
      <c r="I92" s="27">
        <v>1</v>
      </c>
      <c r="J92" s="44">
        <v>16000</v>
      </c>
      <c r="K92" s="45">
        <v>0.197712</v>
      </c>
      <c r="L92" s="46">
        <v>3163.392</v>
      </c>
      <c r="M92" s="47">
        <v>18400</v>
      </c>
      <c r="N92" s="48">
        <v>0.17849</v>
      </c>
      <c r="O92" s="49">
        <v>3284.216</v>
      </c>
      <c r="P92" s="50">
        <v>12936.37</v>
      </c>
      <c r="Q92" s="50">
        <v>1958.25</v>
      </c>
      <c r="R92" s="66">
        <f t="shared" si="8"/>
        <v>0.808523125</v>
      </c>
      <c r="S92" s="66">
        <f t="shared" si="9"/>
        <v>0.703063586956522</v>
      </c>
      <c r="T92" s="90"/>
      <c r="U92" s="50">
        <f t="shared" si="12"/>
        <v>-200</v>
      </c>
      <c r="V92" s="10"/>
      <c r="W92" s="10">
        <v>12936.37</v>
      </c>
      <c r="X92" s="63">
        <f t="shared" si="11"/>
        <v>0</v>
      </c>
    </row>
    <row r="93" s="63" customFormat="1" spans="1:24">
      <c r="A93" s="24">
        <v>91</v>
      </c>
      <c r="B93" s="24">
        <v>102934</v>
      </c>
      <c r="C93" s="71" t="s">
        <v>470</v>
      </c>
      <c r="D93" s="24" t="s">
        <v>52</v>
      </c>
      <c r="E93" s="27" t="s">
        <v>49</v>
      </c>
      <c r="F93" s="28">
        <v>2</v>
      </c>
      <c r="G93" s="28">
        <v>420</v>
      </c>
      <c r="H93" s="27">
        <v>900</v>
      </c>
      <c r="I93" s="28">
        <v>2</v>
      </c>
      <c r="J93" s="44">
        <v>18000</v>
      </c>
      <c r="K93" s="45">
        <v>0.225936</v>
      </c>
      <c r="L93" s="46">
        <v>4066.848</v>
      </c>
      <c r="M93" s="47">
        <v>20700</v>
      </c>
      <c r="N93" s="48">
        <v>0.20397</v>
      </c>
      <c r="O93" s="49">
        <v>4222.179</v>
      </c>
      <c r="P93" s="50">
        <v>13854.64</v>
      </c>
      <c r="Q93" s="50">
        <v>4226.6</v>
      </c>
      <c r="R93" s="66">
        <f t="shared" si="8"/>
        <v>0.769702222222222</v>
      </c>
      <c r="S93" s="66">
        <f t="shared" si="9"/>
        <v>0.669306280193237</v>
      </c>
      <c r="T93" s="90"/>
      <c r="U93" s="50">
        <f t="shared" si="12"/>
        <v>-200</v>
      </c>
      <c r="V93" s="10"/>
      <c r="W93" s="10">
        <v>13854.64</v>
      </c>
      <c r="X93" s="63">
        <f t="shared" si="11"/>
        <v>0</v>
      </c>
    </row>
    <row r="94" s="63" customFormat="1" spans="1:24">
      <c r="A94" s="24">
        <v>92</v>
      </c>
      <c r="B94" s="24">
        <v>52</v>
      </c>
      <c r="C94" s="71" t="s">
        <v>150</v>
      </c>
      <c r="D94" s="24" t="s">
        <v>56</v>
      </c>
      <c r="E94" s="27" t="s">
        <v>46</v>
      </c>
      <c r="F94" s="27">
        <v>1</v>
      </c>
      <c r="G94" s="28">
        <v>210</v>
      </c>
      <c r="H94" s="27">
        <v>450</v>
      </c>
      <c r="I94" s="27"/>
      <c r="J94" s="44">
        <v>8000</v>
      </c>
      <c r="K94" s="45">
        <v>0.22248</v>
      </c>
      <c r="L94" s="46">
        <v>1779.84</v>
      </c>
      <c r="M94" s="47">
        <v>9200</v>
      </c>
      <c r="N94" s="48">
        <v>0.20085</v>
      </c>
      <c r="O94" s="49">
        <v>1847.82</v>
      </c>
      <c r="P94" s="50">
        <v>6061.45</v>
      </c>
      <c r="Q94" s="50">
        <v>1526.34</v>
      </c>
      <c r="R94" s="66">
        <f t="shared" si="8"/>
        <v>0.75768125</v>
      </c>
      <c r="S94" s="66">
        <f t="shared" si="9"/>
        <v>0.658853260869565</v>
      </c>
      <c r="T94" s="90"/>
      <c r="U94" s="50">
        <f t="shared" si="12"/>
        <v>-100</v>
      </c>
      <c r="V94" s="10"/>
      <c r="W94" s="10">
        <v>6061.45</v>
      </c>
      <c r="X94" s="63">
        <f t="shared" si="11"/>
        <v>0</v>
      </c>
    </row>
    <row r="95" s="63" customFormat="1" spans="1:24">
      <c r="A95" s="24">
        <v>93</v>
      </c>
      <c r="B95" s="24">
        <v>120844</v>
      </c>
      <c r="C95" s="71" t="s">
        <v>483</v>
      </c>
      <c r="D95" s="24" t="s">
        <v>56</v>
      </c>
      <c r="E95" s="27" t="s">
        <v>46</v>
      </c>
      <c r="F95" s="27">
        <v>3</v>
      </c>
      <c r="G95" s="28">
        <v>630</v>
      </c>
      <c r="H95" s="27">
        <v>1350</v>
      </c>
      <c r="I95" s="27"/>
      <c r="J95" s="44">
        <v>10000</v>
      </c>
      <c r="K95" s="45">
        <v>0.205632</v>
      </c>
      <c r="L95" s="46">
        <v>2056.32</v>
      </c>
      <c r="M95" s="47">
        <v>11500</v>
      </c>
      <c r="N95" s="48">
        <v>0.18564</v>
      </c>
      <c r="O95" s="49">
        <v>2134.86</v>
      </c>
      <c r="P95" s="50">
        <v>7197.83</v>
      </c>
      <c r="Q95" s="50">
        <v>1146.75</v>
      </c>
      <c r="R95" s="66">
        <f t="shared" si="8"/>
        <v>0.719783</v>
      </c>
      <c r="S95" s="66">
        <f t="shared" si="9"/>
        <v>0.625898260869565</v>
      </c>
      <c r="T95" s="89"/>
      <c r="U95" s="50">
        <f t="shared" si="12"/>
        <v>-300</v>
      </c>
      <c r="V95" s="10"/>
      <c r="W95" s="10">
        <v>7197.83</v>
      </c>
      <c r="X95" s="63">
        <f t="shared" si="11"/>
        <v>0</v>
      </c>
    </row>
    <row r="96" s="63" customFormat="1" spans="1:24">
      <c r="A96" s="24">
        <v>94</v>
      </c>
      <c r="B96" s="24">
        <v>570</v>
      </c>
      <c r="C96" s="71" t="s">
        <v>539</v>
      </c>
      <c r="D96" s="24" t="s">
        <v>52</v>
      </c>
      <c r="E96" s="27" t="s">
        <v>46</v>
      </c>
      <c r="F96" s="29">
        <v>1</v>
      </c>
      <c r="G96" s="30">
        <v>210</v>
      </c>
      <c r="H96" s="27">
        <v>900</v>
      </c>
      <c r="I96" s="27">
        <v>1</v>
      </c>
      <c r="J96" s="44">
        <v>9000</v>
      </c>
      <c r="K96" s="45">
        <v>0.216576</v>
      </c>
      <c r="L96" s="46">
        <v>1949.184</v>
      </c>
      <c r="M96" s="47">
        <v>10350</v>
      </c>
      <c r="N96" s="48">
        <v>0.19552</v>
      </c>
      <c r="O96" s="49">
        <v>2023.632</v>
      </c>
      <c r="P96" s="50">
        <v>6353.43</v>
      </c>
      <c r="Q96" s="50">
        <v>1128.26</v>
      </c>
      <c r="R96" s="66">
        <f t="shared" si="8"/>
        <v>0.705936666666667</v>
      </c>
      <c r="S96" s="66">
        <f t="shared" si="9"/>
        <v>0.613857971014493</v>
      </c>
      <c r="T96" s="90"/>
      <c r="U96" s="50">
        <f t="shared" si="12"/>
        <v>-100</v>
      </c>
      <c r="V96" s="10"/>
      <c r="W96" s="10">
        <v>6353.43</v>
      </c>
      <c r="X96" s="63">
        <f t="shared" si="11"/>
        <v>0</v>
      </c>
    </row>
    <row r="97" s="63" customFormat="1" spans="1:24">
      <c r="A97" s="24">
        <v>95</v>
      </c>
      <c r="B97" s="24">
        <v>571</v>
      </c>
      <c r="C97" s="71" t="s">
        <v>518</v>
      </c>
      <c r="D97" s="24" t="s">
        <v>42</v>
      </c>
      <c r="E97" s="27" t="s">
        <v>61</v>
      </c>
      <c r="F97" s="27">
        <v>4</v>
      </c>
      <c r="G97" s="28">
        <v>840</v>
      </c>
      <c r="H97" s="27">
        <v>1800</v>
      </c>
      <c r="I97" s="27">
        <v>1</v>
      </c>
      <c r="J97" s="44">
        <v>28080</v>
      </c>
      <c r="K97" s="45">
        <v>0.190224</v>
      </c>
      <c r="L97" s="46">
        <v>5341.48992</v>
      </c>
      <c r="M97" s="47">
        <v>32292</v>
      </c>
      <c r="N97" s="48">
        <v>0.17173</v>
      </c>
      <c r="O97" s="49">
        <v>5545.50516</v>
      </c>
      <c r="P97" s="50">
        <v>19575.88</v>
      </c>
      <c r="Q97" s="50">
        <v>4820.37</v>
      </c>
      <c r="R97" s="66">
        <f t="shared" si="8"/>
        <v>0.697146723646724</v>
      </c>
      <c r="S97" s="66">
        <f t="shared" si="9"/>
        <v>0.606214542301499</v>
      </c>
      <c r="T97" s="90"/>
      <c r="U97" s="50">
        <f t="shared" si="12"/>
        <v>-400</v>
      </c>
      <c r="V97" s="10"/>
      <c r="W97" s="10">
        <v>19575.88</v>
      </c>
      <c r="X97" s="63">
        <f t="shared" si="11"/>
        <v>0</v>
      </c>
    </row>
    <row r="98" s="63" customFormat="1" spans="1:24">
      <c r="A98" s="24">
        <v>96</v>
      </c>
      <c r="B98" s="24">
        <v>105751</v>
      </c>
      <c r="C98" s="71" t="s">
        <v>519</v>
      </c>
      <c r="D98" s="24" t="s">
        <v>42</v>
      </c>
      <c r="E98" s="27" t="s">
        <v>49</v>
      </c>
      <c r="F98" s="27">
        <v>2</v>
      </c>
      <c r="G98" s="28">
        <v>420</v>
      </c>
      <c r="H98" s="27">
        <v>900</v>
      </c>
      <c r="I98" s="27">
        <v>2</v>
      </c>
      <c r="J98" s="44">
        <v>15000</v>
      </c>
      <c r="K98" s="45">
        <v>0.254592</v>
      </c>
      <c r="L98" s="46">
        <v>3818.88</v>
      </c>
      <c r="M98" s="47">
        <v>17250</v>
      </c>
      <c r="N98" s="48">
        <v>0.22984</v>
      </c>
      <c r="O98" s="49">
        <v>3964.74</v>
      </c>
      <c r="P98" s="50">
        <v>10453.2</v>
      </c>
      <c r="Q98" s="50">
        <v>3220.54</v>
      </c>
      <c r="R98" s="66">
        <f t="shared" si="8"/>
        <v>0.69688</v>
      </c>
      <c r="S98" s="66">
        <f t="shared" si="9"/>
        <v>0.605982608695652</v>
      </c>
      <c r="T98" s="90"/>
      <c r="U98" s="50">
        <f t="shared" si="12"/>
        <v>-200</v>
      </c>
      <c r="V98" s="10"/>
      <c r="W98" s="10">
        <v>10453.2</v>
      </c>
      <c r="X98" s="63">
        <f t="shared" si="11"/>
        <v>0</v>
      </c>
    </row>
    <row r="99" s="63" customFormat="1" spans="1:24">
      <c r="A99" s="24">
        <v>97</v>
      </c>
      <c r="B99" s="24">
        <v>387</v>
      </c>
      <c r="C99" s="71" t="s">
        <v>486</v>
      </c>
      <c r="D99" s="24" t="s">
        <v>42</v>
      </c>
      <c r="E99" s="27" t="s">
        <v>49</v>
      </c>
      <c r="F99" s="27">
        <v>3</v>
      </c>
      <c r="G99" s="28">
        <v>630</v>
      </c>
      <c r="H99" s="27">
        <v>1350</v>
      </c>
      <c r="I99" s="27">
        <v>2</v>
      </c>
      <c r="J99" s="44">
        <v>19000</v>
      </c>
      <c r="K99" s="45">
        <v>0.194832</v>
      </c>
      <c r="L99" s="46">
        <v>3701.808</v>
      </c>
      <c r="M99" s="47">
        <v>21850</v>
      </c>
      <c r="N99" s="48">
        <v>0.17589</v>
      </c>
      <c r="O99" s="49">
        <v>3843.1965</v>
      </c>
      <c r="P99" s="50">
        <v>13087.81</v>
      </c>
      <c r="Q99" s="50">
        <v>3438.18</v>
      </c>
      <c r="R99" s="66">
        <f t="shared" si="8"/>
        <v>0.688832105263158</v>
      </c>
      <c r="S99" s="66">
        <f t="shared" si="9"/>
        <v>0.598984439359268</v>
      </c>
      <c r="T99" s="90"/>
      <c r="U99" s="50">
        <f t="shared" si="12"/>
        <v>-300</v>
      </c>
      <c r="V99" s="10"/>
      <c r="W99" s="10">
        <v>13087.81</v>
      </c>
      <c r="X99" s="63">
        <f t="shared" si="11"/>
        <v>0</v>
      </c>
    </row>
    <row r="100" s="63" customFormat="1" spans="1:24">
      <c r="A100" s="24">
        <v>98</v>
      </c>
      <c r="B100" s="72">
        <v>742</v>
      </c>
      <c r="C100" s="73" t="s">
        <v>554</v>
      </c>
      <c r="D100" s="72" t="s">
        <v>98</v>
      </c>
      <c r="E100" s="27" t="s">
        <v>61</v>
      </c>
      <c r="F100" s="27">
        <v>2</v>
      </c>
      <c r="G100" s="28">
        <v>0</v>
      </c>
      <c r="H100" s="27">
        <v>0</v>
      </c>
      <c r="I100" s="27"/>
      <c r="J100" s="44">
        <v>23000</v>
      </c>
      <c r="K100" s="45">
        <v>0.163</v>
      </c>
      <c r="L100" s="46">
        <v>3749</v>
      </c>
      <c r="M100" s="47">
        <v>26450</v>
      </c>
      <c r="N100" s="48">
        <v>0.145</v>
      </c>
      <c r="O100" s="49">
        <v>3835.25</v>
      </c>
      <c r="P100" s="50">
        <v>15713.65</v>
      </c>
      <c r="Q100" s="50">
        <v>2723.49</v>
      </c>
      <c r="R100" s="66">
        <f t="shared" si="8"/>
        <v>0.683202173913043</v>
      </c>
      <c r="S100" s="66">
        <f t="shared" si="9"/>
        <v>0.594088846880907</v>
      </c>
      <c r="T100" s="90"/>
      <c r="U100" s="50">
        <v>0</v>
      </c>
      <c r="V100" s="10"/>
      <c r="W100" s="10">
        <v>15808.6</v>
      </c>
      <c r="X100" s="63">
        <f t="shared" ref="X100:X131" si="13">W100-P100</f>
        <v>94.9500000000007</v>
      </c>
    </row>
    <row r="101" s="63" customFormat="1" spans="1:24">
      <c r="A101" s="24">
        <v>99</v>
      </c>
      <c r="B101" s="24">
        <v>101453</v>
      </c>
      <c r="C101" s="71" t="s">
        <v>528</v>
      </c>
      <c r="D101" s="24" t="s">
        <v>56</v>
      </c>
      <c r="E101" s="27" t="s">
        <v>43</v>
      </c>
      <c r="F101" s="27">
        <v>3</v>
      </c>
      <c r="G101" s="28">
        <v>630</v>
      </c>
      <c r="H101" s="27">
        <v>1350</v>
      </c>
      <c r="I101" s="27"/>
      <c r="J101" s="44">
        <v>16000</v>
      </c>
      <c r="K101" s="45">
        <v>0.241704</v>
      </c>
      <c r="L101" s="46">
        <v>3867.264</v>
      </c>
      <c r="M101" s="47">
        <v>18400</v>
      </c>
      <c r="N101" s="48">
        <v>0.218205</v>
      </c>
      <c r="O101" s="49">
        <v>4014.972</v>
      </c>
      <c r="P101" s="50">
        <v>10879.59</v>
      </c>
      <c r="Q101" s="50">
        <v>2210.88</v>
      </c>
      <c r="R101" s="66">
        <f t="shared" si="8"/>
        <v>0.679974375</v>
      </c>
      <c r="S101" s="66">
        <f t="shared" si="9"/>
        <v>0.591282065217391</v>
      </c>
      <c r="T101" s="90"/>
      <c r="U101" s="50">
        <f t="shared" si="12"/>
        <v>-300</v>
      </c>
      <c r="V101" s="10"/>
      <c r="W101" s="10">
        <v>10879.59</v>
      </c>
      <c r="X101" s="63">
        <f t="shared" si="13"/>
        <v>0</v>
      </c>
    </row>
    <row r="102" s="63" customFormat="1" spans="1:24">
      <c r="A102" s="24">
        <v>100</v>
      </c>
      <c r="B102" s="24">
        <v>726</v>
      </c>
      <c r="C102" s="71" t="s">
        <v>498</v>
      </c>
      <c r="D102" s="24" t="s">
        <v>52</v>
      </c>
      <c r="E102" s="27" t="s">
        <v>43</v>
      </c>
      <c r="F102" s="27">
        <v>3</v>
      </c>
      <c r="G102" s="28">
        <v>630</v>
      </c>
      <c r="H102" s="27">
        <v>1350</v>
      </c>
      <c r="I102" s="27">
        <v>1</v>
      </c>
      <c r="J102" s="44">
        <v>15000</v>
      </c>
      <c r="K102" s="45">
        <v>0.205776</v>
      </c>
      <c r="L102" s="46">
        <v>3086.64</v>
      </c>
      <c r="M102" s="47">
        <v>17250</v>
      </c>
      <c r="N102" s="48">
        <v>0.18577</v>
      </c>
      <c r="O102" s="49">
        <v>3204.5325</v>
      </c>
      <c r="P102" s="50">
        <v>10195.68</v>
      </c>
      <c r="Q102" s="50">
        <v>1813.34</v>
      </c>
      <c r="R102" s="66">
        <f t="shared" si="8"/>
        <v>0.679712</v>
      </c>
      <c r="S102" s="66">
        <f t="shared" si="9"/>
        <v>0.591053913043478</v>
      </c>
      <c r="T102" s="90"/>
      <c r="U102" s="50">
        <f t="shared" si="12"/>
        <v>-300</v>
      </c>
      <c r="V102" s="10"/>
      <c r="W102" s="10">
        <v>10195.68</v>
      </c>
      <c r="X102" s="63">
        <f t="shared" si="13"/>
        <v>0</v>
      </c>
    </row>
    <row r="103" s="63" customFormat="1" spans="1:24">
      <c r="A103" s="24">
        <v>101</v>
      </c>
      <c r="B103" s="24">
        <v>720</v>
      </c>
      <c r="C103" s="71" t="s">
        <v>561</v>
      </c>
      <c r="D103" s="24" t="s">
        <v>85</v>
      </c>
      <c r="E103" s="27" t="s">
        <v>46</v>
      </c>
      <c r="F103" s="27">
        <v>2</v>
      </c>
      <c r="G103" s="28">
        <v>420</v>
      </c>
      <c r="H103" s="27">
        <v>900</v>
      </c>
      <c r="I103" s="27"/>
      <c r="J103" s="44">
        <v>12000</v>
      </c>
      <c r="K103" s="45">
        <v>0.225144</v>
      </c>
      <c r="L103" s="46">
        <v>2701.728</v>
      </c>
      <c r="M103" s="47">
        <v>13800</v>
      </c>
      <c r="N103" s="48">
        <v>0.203255</v>
      </c>
      <c r="O103" s="49">
        <v>2804.919</v>
      </c>
      <c r="P103" s="50">
        <v>8123.04</v>
      </c>
      <c r="Q103" s="50">
        <v>2605.63</v>
      </c>
      <c r="R103" s="66">
        <f t="shared" si="8"/>
        <v>0.67692</v>
      </c>
      <c r="S103" s="66">
        <f t="shared" si="9"/>
        <v>0.588626086956522</v>
      </c>
      <c r="T103" s="90"/>
      <c r="U103" s="50">
        <f t="shared" si="12"/>
        <v>-200</v>
      </c>
      <c r="V103" s="10"/>
      <c r="W103" s="10">
        <v>8123.04</v>
      </c>
      <c r="X103" s="63">
        <f t="shared" si="13"/>
        <v>0</v>
      </c>
    </row>
    <row r="104" s="63" customFormat="1" spans="1:24">
      <c r="A104" s="24">
        <v>102</v>
      </c>
      <c r="B104" s="72">
        <v>107728</v>
      </c>
      <c r="C104" s="73" t="s">
        <v>574</v>
      </c>
      <c r="D104" s="72" t="s">
        <v>85</v>
      </c>
      <c r="E104" s="27" t="s">
        <v>46</v>
      </c>
      <c r="F104" s="27">
        <v>2</v>
      </c>
      <c r="G104" s="28">
        <v>420</v>
      </c>
      <c r="H104" s="27">
        <v>900</v>
      </c>
      <c r="I104" s="27"/>
      <c r="J104" s="44">
        <v>11000</v>
      </c>
      <c r="K104" s="45">
        <v>0.201744</v>
      </c>
      <c r="L104" s="46">
        <v>2219.184</v>
      </c>
      <c r="M104" s="47">
        <v>12650</v>
      </c>
      <c r="N104" s="48">
        <v>0.18213</v>
      </c>
      <c r="O104" s="49">
        <v>2303.9445</v>
      </c>
      <c r="P104" s="50">
        <v>7417.25</v>
      </c>
      <c r="Q104" s="50">
        <v>1522.23</v>
      </c>
      <c r="R104" s="66">
        <f t="shared" si="8"/>
        <v>0.674295454545455</v>
      </c>
      <c r="S104" s="66">
        <f t="shared" si="9"/>
        <v>0.586343873517787</v>
      </c>
      <c r="T104" s="90"/>
      <c r="U104" s="50">
        <f t="shared" si="12"/>
        <v>-200</v>
      </c>
      <c r="V104" s="10"/>
      <c r="W104" s="10">
        <v>7417.25</v>
      </c>
      <c r="X104" s="63">
        <f t="shared" si="13"/>
        <v>0</v>
      </c>
    </row>
    <row r="105" s="63" customFormat="1" spans="1:24">
      <c r="A105" s="24">
        <v>103</v>
      </c>
      <c r="B105" s="24">
        <v>724</v>
      </c>
      <c r="C105" s="71" t="s">
        <v>487</v>
      </c>
      <c r="D105" s="24" t="s">
        <v>45</v>
      </c>
      <c r="E105" s="27" t="s">
        <v>49</v>
      </c>
      <c r="F105" s="27">
        <v>2</v>
      </c>
      <c r="G105" s="28">
        <v>420</v>
      </c>
      <c r="H105" s="27">
        <v>900</v>
      </c>
      <c r="I105" s="27">
        <v>2</v>
      </c>
      <c r="J105" s="44">
        <v>16000</v>
      </c>
      <c r="K105" s="45">
        <v>0.22392</v>
      </c>
      <c r="L105" s="46">
        <v>3582.72</v>
      </c>
      <c r="M105" s="47">
        <v>18400</v>
      </c>
      <c r="N105" s="48">
        <v>0.20215</v>
      </c>
      <c r="O105" s="49">
        <v>3719.56</v>
      </c>
      <c r="P105" s="50">
        <v>10710.26</v>
      </c>
      <c r="Q105" s="50">
        <v>3348.79</v>
      </c>
      <c r="R105" s="66">
        <f t="shared" si="8"/>
        <v>0.66939125</v>
      </c>
      <c r="S105" s="66">
        <f t="shared" si="9"/>
        <v>0.582079347826087</v>
      </c>
      <c r="T105" s="90"/>
      <c r="U105" s="50">
        <f t="shared" si="12"/>
        <v>-200</v>
      </c>
      <c r="V105" s="10"/>
      <c r="W105" s="10">
        <v>10710.26</v>
      </c>
      <c r="X105" s="63">
        <f t="shared" si="13"/>
        <v>0</v>
      </c>
    </row>
    <row r="106" s="63" customFormat="1" spans="1:24">
      <c r="A106" s="24">
        <v>104</v>
      </c>
      <c r="B106" s="24">
        <v>112888</v>
      </c>
      <c r="C106" s="71" t="s">
        <v>529</v>
      </c>
      <c r="D106" s="24" t="s">
        <v>52</v>
      </c>
      <c r="E106" s="27" t="s">
        <v>46</v>
      </c>
      <c r="F106" s="27">
        <v>2</v>
      </c>
      <c r="G106" s="28">
        <v>420</v>
      </c>
      <c r="H106" s="27">
        <v>900</v>
      </c>
      <c r="I106" s="27">
        <v>2</v>
      </c>
      <c r="J106" s="44">
        <v>9000</v>
      </c>
      <c r="K106" s="45">
        <v>0.225072</v>
      </c>
      <c r="L106" s="46">
        <v>2025.648</v>
      </c>
      <c r="M106" s="47">
        <v>10350</v>
      </c>
      <c r="N106" s="48">
        <v>0.20319</v>
      </c>
      <c r="O106" s="49">
        <v>2103.0165</v>
      </c>
      <c r="P106" s="50">
        <v>5999.47</v>
      </c>
      <c r="Q106" s="50">
        <v>1265.56</v>
      </c>
      <c r="R106" s="66">
        <f t="shared" si="8"/>
        <v>0.666607777777778</v>
      </c>
      <c r="S106" s="66">
        <f t="shared" si="9"/>
        <v>0.579658937198068</v>
      </c>
      <c r="T106" s="90"/>
      <c r="U106" s="50">
        <f t="shared" si="12"/>
        <v>-200</v>
      </c>
      <c r="V106" s="10"/>
      <c r="W106" s="10">
        <v>5999.47</v>
      </c>
      <c r="X106" s="63">
        <f t="shared" si="13"/>
        <v>0</v>
      </c>
    </row>
    <row r="107" s="63" customFormat="1" spans="1:24">
      <c r="A107" s="24">
        <v>105</v>
      </c>
      <c r="B107" s="24">
        <v>107658</v>
      </c>
      <c r="C107" s="71" t="s">
        <v>527</v>
      </c>
      <c r="D107" s="24" t="s">
        <v>56</v>
      </c>
      <c r="E107" s="27" t="s">
        <v>49</v>
      </c>
      <c r="F107" s="27">
        <v>2</v>
      </c>
      <c r="G107" s="28">
        <v>420</v>
      </c>
      <c r="H107" s="27">
        <v>900</v>
      </c>
      <c r="I107" s="27">
        <v>1</v>
      </c>
      <c r="J107" s="44">
        <v>16000</v>
      </c>
      <c r="K107" s="45">
        <v>0.195984</v>
      </c>
      <c r="L107" s="46">
        <v>3135.744</v>
      </c>
      <c r="M107" s="47">
        <v>18400</v>
      </c>
      <c r="N107" s="48">
        <v>0.17693</v>
      </c>
      <c r="O107" s="49">
        <v>3255.512</v>
      </c>
      <c r="P107" s="50">
        <v>9839.92</v>
      </c>
      <c r="Q107" s="50">
        <v>1891.39</v>
      </c>
      <c r="R107" s="66">
        <f t="shared" si="8"/>
        <v>0.614995</v>
      </c>
      <c r="S107" s="66">
        <f t="shared" si="9"/>
        <v>0.534778260869565</v>
      </c>
      <c r="T107" s="90"/>
      <c r="U107" s="50">
        <f t="shared" si="12"/>
        <v>-200</v>
      </c>
      <c r="V107" s="10"/>
      <c r="W107" s="10">
        <v>9839.92</v>
      </c>
      <c r="X107" s="63">
        <f t="shared" si="13"/>
        <v>0</v>
      </c>
    </row>
    <row r="108" s="63" customFormat="1" spans="1:24">
      <c r="A108" s="24">
        <v>106</v>
      </c>
      <c r="B108" s="24">
        <v>730</v>
      </c>
      <c r="C108" s="71" t="s">
        <v>522</v>
      </c>
      <c r="D108" s="24" t="s">
        <v>56</v>
      </c>
      <c r="E108" s="27" t="s">
        <v>58</v>
      </c>
      <c r="F108" s="27">
        <v>3</v>
      </c>
      <c r="G108" s="28">
        <v>630</v>
      </c>
      <c r="H108" s="27">
        <v>1350</v>
      </c>
      <c r="I108" s="27">
        <v>2</v>
      </c>
      <c r="J108" s="44">
        <v>23000</v>
      </c>
      <c r="K108" s="45">
        <v>0.18</v>
      </c>
      <c r="L108" s="46">
        <v>4140</v>
      </c>
      <c r="M108" s="47">
        <v>26450</v>
      </c>
      <c r="N108" s="48">
        <v>0.1625</v>
      </c>
      <c r="O108" s="49">
        <v>4298.125</v>
      </c>
      <c r="P108" s="50">
        <v>14123.4</v>
      </c>
      <c r="Q108" s="50">
        <v>3705.63</v>
      </c>
      <c r="R108" s="66">
        <f t="shared" si="8"/>
        <v>0.614060869565217</v>
      </c>
      <c r="S108" s="66">
        <f t="shared" si="9"/>
        <v>0.533965973534972</v>
      </c>
      <c r="T108" s="90"/>
      <c r="U108" s="50">
        <f t="shared" si="12"/>
        <v>-300</v>
      </c>
      <c r="V108" s="10"/>
      <c r="W108" s="10">
        <v>14123.4</v>
      </c>
      <c r="X108" s="63">
        <f t="shared" si="13"/>
        <v>0</v>
      </c>
    </row>
    <row r="109" s="63" customFormat="1" spans="1:24">
      <c r="A109" s="24">
        <v>107</v>
      </c>
      <c r="B109" s="24">
        <v>706</v>
      </c>
      <c r="C109" s="71" t="s">
        <v>511</v>
      </c>
      <c r="D109" s="24" t="s">
        <v>56</v>
      </c>
      <c r="E109" s="27" t="s">
        <v>46</v>
      </c>
      <c r="F109" s="27">
        <v>2</v>
      </c>
      <c r="G109" s="28">
        <v>420</v>
      </c>
      <c r="H109" s="27">
        <v>900</v>
      </c>
      <c r="I109" s="27"/>
      <c r="J109" s="44">
        <v>10000</v>
      </c>
      <c r="K109" s="45">
        <v>0.236808</v>
      </c>
      <c r="L109" s="46">
        <v>2368.08</v>
      </c>
      <c r="M109" s="47">
        <v>11500</v>
      </c>
      <c r="N109" s="48">
        <v>0.213785</v>
      </c>
      <c r="O109" s="49">
        <v>2458.5275</v>
      </c>
      <c r="P109" s="50">
        <v>6011.25</v>
      </c>
      <c r="Q109" s="50">
        <v>2093.53</v>
      </c>
      <c r="R109" s="66">
        <f t="shared" si="8"/>
        <v>0.601125</v>
      </c>
      <c r="S109" s="66">
        <f t="shared" si="9"/>
        <v>0.522717391304348</v>
      </c>
      <c r="T109" s="90"/>
      <c r="U109" s="50">
        <f t="shared" si="12"/>
        <v>-200</v>
      </c>
      <c r="V109" s="10"/>
      <c r="W109" s="10">
        <v>6011.25</v>
      </c>
      <c r="X109" s="63">
        <f t="shared" si="13"/>
        <v>0</v>
      </c>
    </row>
    <row r="110" s="63" customFormat="1" spans="1:24">
      <c r="A110" s="24">
        <v>108</v>
      </c>
      <c r="B110" s="24">
        <v>104533</v>
      </c>
      <c r="C110" s="71" t="s">
        <v>559</v>
      </c>
      <c r="D110" s="24" t="s">
        <v>85</v>
      </c>
      <c r="E110" s="27" t="s">
        <v>46</v>
      </c>
      <c r="F110" s="28">
        <v>2</v>
      </c>
      <c r="G110" s="28">
        <v>420</v>
      </c>
      <c r="H110" s="27">
        <v>900</v>
      </c>
      <c r="I110" s="27"/>
      <c r="J110" s="44">
        <v>10000</v>
      </c>
      <c r="K110" s="45">
        <v>0.242424</v>
      </c>
      <c r="L110" s="46">
        <v>2424.24</v>
      </c>
      <c r="M110" s="47">
        <v>11500</v>
      </c>
      <c r="N110" s="48">
        <v>0.218855</v>
      </c>
      <c r="O110" s="49">
        <v>2516.8325</v>
      </c>
      <c r="P110" s="50">
        <v>5990.81</v>
      </c>
      <c r="Q110" s="50">
        <v>1566.98</v>
      </c>
      <c r="R110" s="66">
        <f t="shared" si="8"/>
        <v>0.599081</v>
      </c>
      <c r="S110" s="66">
        <f t="shared" si="9"/>
        <v>0.52094</v>
      </c>
      <c r="T110" s="90"/>
      <c r="U110" s="50">
        <f t="shared" si="12"/>
        <v>-200</v>
      </c>
      <c r="V110" s="10"/>
      <c r="W110" s="10">
        <v>5990.81</v>
      </c>
      <c r="X110" s="63">
        <f t="shared" si="13"/>
        <v>0</v>
      </c>
    </row>
    <row r="111" s="63" customFormat="1" spans="1:24">
      <c r="A111" s="24">
        <v>109</v>
      </c>
      <c r="B111" s="24">
        <v>746</v>
      </c>
      <c r="C111" s="71" t="s">
        <v>567</v>
      </c>
      <c r="D111" s="24" t="s">
        <v>85</v>
      </c>
      <c r="E111" s="27" t="s">
        <v>49</v>
      </c>
      <c r="F111" s="28">
        <v>3</v>
      </c>
      <c r="G111" s="28">
        <v>630</v>
      </c>
      <c r="H111" s="27">
        <v>1350</v>
      </c>
      <c r="I111" s="27"/>
      <c r="J111" s="44">
        <v>17000</v>
      </c>
      <c r="K111" s="45">
        <v>0.226944</v>
      </c>
      <c r="L111" s="46">
        <v>3858.048</v>
      </c>
      <c r="M111" s="47">
        <v>19550</v>
      </c>
      <c r="N111" s="48">
        <v>0.20488</v>
      </c>
      <c r="O111" s="49">
        <v>4005.404</v>
      </c>
      <c r="P111" s="50">
        <v>10139.54</v>
      </c>
      <c r="Q111" s="50">
        <v>2932.16</v>
      </c>
      <c r="R111" s="66">
        <f t="shared" si="8"/>
        <v>0.596443529411765</v>
      </c>
      <c r="S111" s="66">
        <f t="shared" si="9"/>
        <v>0.518646547314578</v>
      </c>
      <c r="T111" s="90"/>
      <c r="U111" s="50">
        <f t="shared" si="12"/>
        <v>-300</v>
      </c>
      <c r="V111" s="10"/>
      <c r="W111" s="10">
        <v>10139.54</v>
      </c>
      <c r="X111" s="63">
        <f t="shared" si="13"/>
        <v>0</v>
      </c>
    </row>
    <row r="112" s="63" customFormat="1" spans="1:24">
      <c r="A112" s="24">
        <v>110</v>
      </c>
      <c r="B112" s="24">
        <v>717</v>
      </c>
      <c r="C112" s="71" t="s">
        <v>564</v>
      </c>
      <c r="D112" s="24" t="s">
        <v>85</v>
      </c>
      <c r="E112" s="27" t="s">
        <v>43</v>
      </c>
      <c r="F112" s="27">
        <v>2</v>
      </c>
      <c r="G112" s="28">
        <v>420</v>
      </c>
      <c r="H112" s="27">
        <v>900</v>
      </c>
      <c r="I112" s="27"/>
      <c r="J112" s="44">
        <v>12000</v>
      </c>
      <c r="K112" s="45">
        <v>0.238464</v>
      </c>
      <c r="L112" s="46">
        <v>2861.568</v>
      </c>
      <c r="M112" s="47">
        <v>13800</v>
      </c>
      <c r="N112" s="48">
        <v>0.21528</v>
      </c>
      <c r="O112" s="49">
        <v>2970.864</v>
      </c>
      <c r="P112" s="50">
        <v>7098.36</v>
      </c>
      <c r="Q112" s="50">
        <v>2230.86</v>
      </c>
      <c r="R112" s="66">
        <f t="shared" si="8"/>
        <v>0.59153</v>
      </c>
      <c r="S112" s="66">
        <f t="shared" si="9"/>
        <v>0.514373913043478</v>
      </c>
      <c r="T112" s="90"/>
      <c r="U112" s="50">
        <f t="shared" si="12"/>
        <v>-200</v>
      </c>
      <c r="V112" s="10"/>
      <c r="W112" s="10">
        <v>7098.36</v>
      </c>
      <c r="X112" s="63">
        <f t="shared" si="13"/>
        <v>0</v>
      </c>
    </row>
    <row r="113" s="63" customFormat="1" spans="1:24">
      <c r="A113" s="24">
        <v>111</v>
      </c>
      <c r="B113" s="24">
        <v>341</v>
      </c>
      <c r="C113" s="71" t="s">
        <v>365</v>
      </c>
      <c r="D113" s="24" t="s">
        <v>85</v>
      </c>
      <c r="E113" s="27" t="s">
        <v>61</v>
      </c>
      <c r="F113" s="27">
        <v>7</v>
      </c>
      <c r="G113" s="28">
        <v>1470</v>
      </c>
      <c r="H113" s="27">
        <v>3150</v>
      </c>
      <c r="I113" s="27"/>
      <c r="J113" s="44">
        <v>32000</v>
      </c>
      <c r="K113" s="45">
        <v>0.22572</v>
      </c>
      <c r="L113" s="46">
        <v>7223.04</v>
      </c>
      <c r="M113" s="47">
        <v>35200</v>
      </c>
      <c r="N113" s="48">
        <v>0.203775</v>
      </c>
      <c r="O113" s="49">
        <v>7172.88</v>
      </c>
      <c r="P113" s="50">
        <v>18661.26</v>
      </c>
      <c r="Q113" s="50">
        <v>4440.57</v>
      </c>
      <c r="R113" s="66">
        <f t="shared" si="8"/>
        <v>0.583164375</v>
      </c>
      <c r="S113" s="66">
        <f t="shared" si="9"/>
        <v>0.530149431818182</v>
      </c>
      <c r="T113" s="89"/>
      <c r="U113" s="50">
        <f t="shared" si="12"/>
        <v>-700</v>
      </c>
      <c r="V113" s="10"/>
      <c r="W113" s="10">
        <v>18661.26</v>
      </c>
      <c r="X113" s="63">
        <f t="shared" si="13"/>
        <v>0</v>
      </c>
    </row>
    <row r="114" s="63" customFormat="1" spans="1:24">
      <c r="A114" s="24">
        <v>112</v>
      </c>
      <c r="B114" s="24">
        <v>113008</v>
      </c>
      <c r="C114" s="71" t="s">
        <v>497</v>
      </c>
      <c r="D114" s="24" t="s">
        <v>42</v>
      </c>
      <c r="E114" s="27" t="s">
        <v>53</v>
      </c>
      <c r="F114" s="27">
        <v>2</v>
      </c>
      <c r="G114" s="28">
        <v>420</v>
      </c>
      <c r="H114" s="27">
        <v>900</v>
      </c>
      <c r="I114" s="27"/>
      <c r="J114" s="44">
        <v>3300</v>
      </c>
      <c r="K114" s="45">
        <v>0.1872</v>
      </c>
      <c r="L114" s="46">
        <v>617.76</v>
      </c>
      <c r="M114" s="47">
        <v>3795</v>
      </c>
      <c r="N114" s="48">
        <v>0.169</v>
      </c>
      <c r="O114" s="49">
        <v>641.355</v>
      </c>
      <c r="P114" s="50">
        <v>1852.18</v>
      </c>
      <c r="Q114" s="50">
        <v>561.83</v>
      </c>
      <c r="R114" s="66">
        <f t="shared" si="8"/>
        <v>0.561266666666667</v>
      </c>
      <c r="S114" s="66">
        <f t="shared" si="9"/>
        <v>0.488057971014493</v>
      </c>
      <c r="T114" s="90"/>
      <c r="U114" s="50">
        <f t="shared" si="12"/>
        <v>-200</v>
      </c>
      <c r="V114" s="10"/>
      <c r="W114" s="10">
        <v>1852.18</v>
      </c>
      <c r="X114" s="63">
        <f t="shared" si="13"/>
        <v>0</v>
      </c>
    </row>
    <row r="115" s="63" customFormat="1" spans="1:24">
      <c r="A115" s="24">
        <v>113</v>
      </c>
      <c r="B115" s="24">
        <v>371</v>
      </c>
      <c r="C115" s="71" t="s">
        <v>578</v>
      </c>
      <c r="D115" s="24" t="s">
        <v>48</v>
      </c>
      <c r="E115" s="27" t="s">
        <v>53</v>
      </c>
      <c r="F115" s="27">
        <v>2</v>
      </c>
      <c r="G115" s="28">
        <v>420</v>
      </c>
      <c r="H115" s="27">
        <v>900</v>
      </c>
      <c r="I115" s="27"/>
      <c r="J115" s="44">
        <v>7000</v>
      </c>
      <c r="K115" s="45">
        <v>0.215712</v>
      </c>
      <c r="L115" s="46">
        <v>1509.984</v>
      </c>
      <c r="M115" s="47">
        <v>8050</v>
      </c>
      <c r="N115" s="48">
        <v>0.19474</v>
      </c>
      <c r="O115" s="49">
        <v>1567.657</v>
      </c>
      <c r="P115" s="50">
        <v>3853.84</v>
      </c>
      <c r="Q115" s="50">
        <v>-26.97</v>
      </c>
      <c r="R115" s="66">
        <f t="shared" si="8"/>
        <v>0.550548571428571</v>
      </c>
      <c r="S115" s="66">
        <f t="shared" si="9"/>
        <v>0.478737888198758</v>
      </c>
      <c r="T115" s="89"/>
      <c r="U115" s="50">
        <f t="shared" si="12"/>
        <v>-200</v>
      </c>
      <c r="V115" s="10"/>
      <c r="W115" s="10">
        <v>3853.84</v>
      </c>
      <c r="X115" s="63">
        <f t="shared" si="13"/>
        <v>0</v>
      </c>
    </row>
    <row r="116" s="63" customFormat="1" spans="1:24">
      <c r="A116" s="24">
        <v>114</v>
      </c>
      <c r="B116" s="72">
        <v>582</v>
      </c>
      <c r="C116" s="73" t="s">
        <v>571</v>
      </c>
      <c r="D116" s="72" t="s">
        <v>52</v>
      </c>
      <c r="E116" s="27" t="s">
        <v>99</v>
      </c>
      <c r="F116" s="27">
        <v>6</v>
      </c>
      <c r="G116" s="28">
        <v>1260</v>
      </c>
      <c r="H116" s="27">
        <v>2700</v>
      </c>
      <c r="I116" s="28">
        <v>1</v>
      </c>
      <c r="J116" s="44">
        <v>62000</v>
      </c>
      <c r="K116" s="45">
        <v>0.114</v>
      </c>
      <c r="L116" s="46">
        <v>7068</v>
      </c>
      <c r="M116" s="47">
        <v>68200</v>
      </c>
      <c r="N116" s="48">
        <v>0.105</v>
      </c>
      <c r="O116" s="49">
        <v>7161</v>
      </c>
      <c r="P116" s="50">
        <v>34131.4</v>
      </c>
      <c r="Q116" s="50">
        <v>5129.63</v>
      </c>
      <c r="R116" s="66">
        <f t="shared" si="8"/>
        <v>0.550506451612903</v>
      </c>
      <c r="S116" s="66">
        <f t="shared" si="9"/>
        <v>0.500460410557185</v>
      </c>
      <c r="T116" s="90"/>
      <c r="U116" s="50">
        <f t="shared" si="12"/>
        <v>-600</v>
      </c>
      <c r="V116" s="10"/>
      <c r="W116" s="10">
        <v>34131.4</v>
      </c>
      <c r="X116" s="63">
        <f t="shared" si="13"/>
        <v>0</v>
      </c>
    </row>
    <row r="117" s="63" customFormat="1" spans="1:24">
      <c r="A117" s="24">
        <v>115</v>
      </c>
      <c r="B117" s="24">
        <v>732</v>
      </c>
      <c r="C117" s="71" t="s">
        <v>533</v>
      </c>
      <c r="D117" s="24" t="s">
        <v>85</v>
      </c>
      <c r="E117" s="27" t="s">
        <v>46</v>
      </c>
      <c r="F117" s="27">
        <v>2</v>
      </c>
      <c r="G117" s="28">
        <v>420</v>
      </c>
      <c r="H117" s="27">
        <v>900</v>
      </c>
      <c r="I117" s="27"/>
      <c r="J117" s="44">
        <v>8500</v>
      </c>
      <c r="K117" s="45">
        <v>0.219888</v>
      </c>
      <c r="L117" s="46">
        <v>1869.048</v>
      </c>
      <c r="M117" s="47">
        <v>9775</v>
      </c>
      <c r="N117" s="48">
        <v>0.19851</v>
      </c>
      <c r="O117" s="49">
        <v>1940.43525</v>
      </c>
      <c r="P117" s="50">
        <v>4673.14</v>
      </c>
      <c r="Q117" s="50">
        <v>1375.5</v>
      </c>
      <c r="R117" s="66">
        <f t="shared" si="8"/>
        <v>0.549781176470588</v>
      </c>
      <c r="S117" s="66">
        <f t="shared" si="9"/>
        <v>0.478070588235294</v>
      </c>
      <c r="T117" s="90"/>
      <c r="U117" s="50">
        <f t="shared" si="12"/>
        <v>-200</v>
      </c>
      <c r="V117" s="10"/>
      <c r="W117" s="10">
        <v>4673.14</v>
      </c>
      <c r="X117" s="63">
        <f t="shared" si="13"/>
        <v>0</v>
      </c>
    </row>
    <row r="118" s="63" customFormat="1" spans="1:24">
      <c r="A118" s="24">
        <v>116</v>
      </c>
      <c r="B118" s="24">
        <v>709</v>
      </c>
      <c r="C118" s="71" t="s">
        <v>148</v>
      </c>
      <c r="D118" s="24" t="s">
        <v>56</v>
      </c>
      <c r="E118" s="27" t="s">
        <v>49</v>
      </c>
      <c r="F118" s="27">
        <v>3</v>
      </c>
      <c r="G118" s="28">
        <v>630</v>
      </c>
      <c r="H118" s="27">
        <v>1350</v>
      </c>
      <c r="I118" s="27">
        <v>1</v>
      </c>
      <c r="J118" s="44">
        <v>18000</v>
      </c>
      <c r="K118" s="45">
        <v>0.232992</v>
      </c>
      <c r="L118" s="46">
        <v>4193.856</v>
      </c>
      <c r="M118" s="47">
        <v>20700</v>
      </c>
      <c r="N118" s="48">
        <v>0.21034</v>
      </c>
      <c r="O118" s="49">
        <v>4354.038</v>
      </c>
      <c r="P118" s="50">
        <v>9711.07</v>
      </c>
      <c r="Q118" s="50">
        <v>2575.78</v>
      </c>
      <c r="R118" s="66">
        <f t="shared" si="8"/>
        <v>0.539503888888889</v>
      </c>
      <c r="S118" s="66">
        <f t="shared" si="9"/>
        <v>0.469133816425121</v>
      </c>
      <c r="T118" s="89"/>
      <c r="U118" s="50">
        <f t="shared" si="12"/>
        <v>-300</v>
      </c>
      <c r="V118" s="10"/>
      <c r="W118" s="10">
        <v>9711.07</v>
      </c>
      <c r="X118" s="63">
        <f t="shared" si="13"/>
        <v>0</v>
      </c>
    </row>
    <row r="119" s="63" customFormat="1" spans="1:24">
      <c r="A119" s="24">
        <v>117</v>
      </c>
      <c r="B119" s="24">
        <v>106066</v>
      </c>
      <c r="C119" s="73" t="s">
        <v>525</v>
      </c>
      <c r="D119" s="72" t="s">
        <v>98</v>
      </c>
      <c r="E119" s="27" t="s">
        <v>49</v>
      </c>
      <c r="F119" s="27">
        <v>2</v>
      </c>
      <c r="G119" s="28">
        <v>0</v>
      </c>
      <c r="H119" s="27">
        <v>0</v>
      </c>
      <c r="I119" s="27"/>
      <c r="J119" s="44">
        <v>17000</v>
      </c>
      <c r="K119" s="45">
        <v>0.259056</v>
      </c>
      <c r="L119" s="46">
        <v>4403.952</v>
      </c>
      <c r="M119" s="47">
        <v>19550</v>
      </c>
      <c r="N119" s="48">
        <v>0.23387</v>
      </c>
      <c r="O119" s="49">
        <v>4572.1585</v>
      </c>
      <c r="P119" s="50">
        <v>8941.65</v>
      </c>
      <c r="Q119" s="50">
        <v>1887.77</v>
      </c>
      <c r="R119" s="66">
        <f t="shared" si="8"/>
        <v>0.525979411764706</v>
      </c>
      <c r="S119" s="66">
        <f t="shared" si="9"/>
        <v>0.457373401534527</v>
      </c>
      <c r="T119" s="90"/>
      <c r="U119" s="50">
        <v>0</v>
      </c>
      <c r="V119" s="10"/>
      <c r="W119" s="10">
        <v>8967.25</v>
      </c>
      <c r="X119" s="63">
        <f t="shared" si="13"/>
        <v>25.6000000000004</v>
      </c>
    </row>
    <row r="120" s="63" customFormat="1" spans="1:24">
      <c r="A120" s="24">
        <v>118</v>
      </c>
      <c r="B120" s="24">
        <v>716</v>
      </c>
      <c r="C120" s="71" t="s">
        <v>542</v>
      </c>
      <c r="D120" s="24" t="s">
        <v>85</v>
      </c>
      <c r="E120" s="27" t="s">
        <v>46</v>
      </c>
      <c r="F120" s="27">
        <v>2</v>
      </c>
      <c r="G120" s="28">
        <v>420</v>
      </c>
      <c r="H120" s="27">
        <v>900</v>
      </c>
      <c r="I120" s="27"/>
      <c r="J120" s="44">
        <v>12000</v>
      </c>
      <c r="K120" s="45">
        <v>0.242208</v>
      </c>
      <c r="L120" s="46">
        <v>2906.496</v>
      </c>
      <c r="M120" s="47">
        <v>13800</v>
      </c>
      <c r="N120" s="48">
        <v>0.21866</v>
      </c>
      <c r="O120" s="49">
        <v>3017.508</v>
      </c>
      <c r="P120" s="50">
        <v>6233.64</v>
      </c>
      <c r="Q120" s="50">
        <v>1627.52</v>
      </c>
      <c r="R120" s="66">
        <f t="shared" si="8"/>
        <v>0.51947</v>
      </c>
      <c r="S120" s="66">
        <f t="shared" si="9"/>
        <v>0.451713043478261</v>
      </c>
      <c r="T120" s="90"/>
      <c r="U120" s="50">
        <f t="shared" ref="U120:U149" si="14">F120*-100</f>
        <v>-200</v>
      </c>
      <c r="V120" s="10"/>
      <c r="W120" s="10">
        <v>6233.64</v>
      </c>
      <c r="X120" s="63">
        <f t="shared" si="13"/>
        <v>0</v>
      </c>
    </row>
    <row r="121" s="63" customFormat="1" spans="1:24">
      <c r="A121" s="24">
        <v>119</v>
      </c>
      <c r="B121" s="24">
        <v>117637</v>
      </c>
      <c r="C121" s="71" t="s">
        <v>575</v>
      </c>
      <c r="D121" s="24" t="s">
        <v>85</v>
      </c>
      <c r="E121" s="27" t="s">
        <v>53</v>
      </c>
      <c r="F121" s="27">
        <v>2</v>
      </c>
      <c r="G121" s="28">
        <v>420</v>
      </c>
      <c r="H121" s="27">
        <v>900</v>
      </c>
      <c r="I121" s="27"/>
      <c r="J121" s="44">
        <v>8000</v>
      </c>
      <c r="K121" s="45">
        <v>0.214992</v>
      </c>
      <c r="L121" s="46">
        <v>1719.936</v>
      </c>
      <c r="M121" s="47">
        <v>9200</v>
      </c>
      <c r="N121" s="48">
        <v>0.19409</v>
      </c>
      <c r="O121" s="49">
        <v>1785.628</v>
      </c>
      <c r="P121" s="50">
        <v>4105.35</v>
      </c>
      <c r="Q121" s="50">
        <v>1004.4</v>
      </c>
      <c r="R121" s="66">
        <f t="shared" si="8"/>
        <v>0.51316875</v>
      </c>
      <c r="S121" s="66">
        <f t="shared" si="9"/>
        <v>0.446233695652174</v>
      </c>
      <c r="T121" s="90"/>
      <c r="U121" s="50">
        <f t="shared" si="14"/>
        <v>-200</v>
      </c>
      <c r="V121" s="10"/>
      <c r="W121" s="10">
        <v>4105.35</v>
      </c>
      <c r="X121" s="63">
        <f t="shared" si="13"/>
        <v>0</v>
      </c>
    </row>
    <row r="122" s="63" customFormat="1" spans="1:24">
      <c r="A122" s="24">
        <v>120</v>
      </c>
      <c r="B122" s="24">
        <v>112415</v>
      </c>
      <c r="C122" s="71" t="s">
        <v>453</v>
      </c>
      <c r="D122" s="24" t="s">
        <v>52</v>
      </c>
      <c r="E122" s="27" t="s">
        <v>46</v>
      </c>
      <c r="F122" s="27">
        <v>2</v>
      </c>
      <c r="G122" s="28">
        <v>420</v>
      </c>
      <c r="H122" s="27">
        <v>900</v>
      </c>
      <c r="I122" s="27"/>
      <c r="J122" s="44">
        <v>8000</v>
      </c>
      <c r="K122" s="45">
        <v>0.178344</v>
      </c>
      <c r="L122" s="46">
        <v>1426.752</v>
      </c>
      <c r="M122" s="47">
        <v>9200</v>
      </c>
      <c r="N122" s="48">
        <v>0.161005</v>
      </c>
      <c r="O122" s="49">
        <v>1481.246</v>
      </c>
      <c r="P122" s="50">
        <v>4037.9</v>
      </c>
      <c r="Q122" s="50">
        <v>1203.58</v>
      </c>
      <c r="R122" s="66">
        <f t="shared" si="8"/>
        <v>0.5047375</v>
      </c>
      <c r="S122" s="66">
        <f t="shared" si="9"/>
        <v>0.438902173913043</v>
      </c>
      <c r="T122" s="90"/>
      <c r="U122" s="50">
        <f t="shared" si="14"/>
        <v>-200</v>
      </c>
      <c r="V122" s="10"/>
      <c r="W122" s="10">
        <v>4037.9</v>
      </c>
      <c r="X122" s="63">
        <f t="shared" si="13"/>
        <v>0</v>
      </c>
    </row>
    <row r="123" s="63" customFormat="1" spans="1:24">
      <c r="A123" s="24">
        <v>121</v>
      </c>
      <c r="B123" s="24">
        <v>311</v>
      </c>
      <c r="C123" s="71" t="s">
        <v>177</v>
      </c>
      <c r="D123" s="24" t="s">
        <v>52</v>
      </c>
      <c r="E123" s="27" t="s">
        <v>46</v>
      </c>
      <c r="F123" s="27">
        <v>2</v>
      </c>
      <c r="G123" s="28">
        <v>420</v>
      </c>
      <c r="H123" s="27">
        <v>900</v>
      </c>
      <c r="I123" s="27"/>
      <c r="J123" s="44">
        <v>15000</v>
      </c>
      <c r="K123" s="45">
        <v>0.162</v>
      </c>
      <c r="L123" s="46">
        <v>2430</v>
      </c>
      <c r="M123" s="47">
        <v>17250</v>
      </c>
      <c r="N123" s="48">
        <v>0.146</v>
      </c>
      <c r="O123" s="49">
        <v>2518.5</v>
      </c>
      <c r="P123" s="50">
        <v>7420.78</v>
      </c>
      <c r="Q123" s="50">
        <v>2243.65</v>
      </c>
      <c r="R123" s="66">
        <f t="shared" si="8"/>
        <v>0.494718666666667</v>
      </c>
      <c r="S123" s="66">
        <f t="shared" si="9"/>
        <v>0.430190144927536</v>
      </c>
      <c r="T123" s="90"/>
      <c r="U123" s="50">
        <f t="shared" si="14"/>
        <v>-200</v>
      </c>
      <c r="V123" s="10"/>
      <c r="W123" s="10">
        <v>7420.78</v>
      </c>
      <c r="X123" s="63">
        <f t="shared" si="13"/>
        <v>0</v>
      </c>
    </row>
    <row r="124" s="63" customFormat="1" spans="1:24">
      <c r="A124" s="24">
        <v>122</v>
      </c>
      <c r="B124" s="24">
        <v>546</v>
      </c>
      <c r="C124" s="71" t="s">
        <v>541</v>
      </c>
      <c r="D124" s="24" t="s">
        <v>42</v>
      </c>
      <c r="E124" s="27" t="s">
        <v>58</v>
      </c>
      <c r="F124" s="28">
        <v>4</v>
      </c>
      <c r="G124" s="28">
        <v>840</v>
      </c>
      <c r="H124" s="27">
        <v>1800</v>
      </c>
      <c r="I124" s="27"/>
      <c r="J124" s="44">
        <v>23000</v>
      </c>
      <c r="K124" s="45">
        <v>0.24408</v>
      </c>
      <c r="L124" s="46">
        <v>5613.84</v>
      </c>
      <c r="M124" s="47">
        <v>26450</v>
      </c>
      <c r="N124" s="48">
        <v>0.22035</v>
      </c>
      <c r="O124" s="49">
        <v>5828.2575</v>
      </c>
      <c r="P124" s="50">
        <v>11248.54</v>
      </c>
      <c r="Q124" s="50">
        <v>4101.76</v>
      </c>
      <c r="R124" s="66">
        <f t="shared" si="8"/>
        <v>0.489066956521739</v>
      </c>
      <c r="S124" s="66">
        <f t="shared" si="9"/>
        <v>0.42527561436673</v>
      </c>
      <c r="T124" s="90"/>
      <c r="U124" s="50">
        <f t="shared" si="14"/>
        <v>-400</v>
      </c>
      <c r="V124" s="10"/>
      <c r="W124" s="10">
        <v>11248.54</v>
      </c>
      <c r="X124" s="63">
        <f t="shared" si="13"/>
        <v>0</v>
      </c>
    </row>
    <row r="125" s="63" customFormat="1" spans="1:24">
      <c r="A125" s="24">
        <v>123</v>
      </c>
      <c r="B125" s="24">
        <v>704</v>
      </c>
      <c r="C125" s="71" t="s">
        <v>553</v>
      </c>
      <c r="D125" s="24" t="s">
        <v>56</v>
      </c>
      <c r="E125" s="27" t="s">
        <v>46</v>
      </c>
      <c r="F125" s="27">
        <v>2</v>
      </c>
      <c r="G125" s="28">
        <v>420</v>
      </c>
      <c r="H125" s="27">
        <v>900</v>
      </c>
      <c r="I125" s="27"/>
      <c r="J125" s="44">
        <v>10000</v>
      </c>
      <c r="K125" s="45">
        <v>0.215208</v>
      </c>
      <c r="L125" s="46">
        <v>2152.08</v>
      </c>
      <c r="M125" s="47">
        <v>11500</v>
      </c>
      <c r="N125" s="48">
        <v>0.194285</v>
      </c>
      <c r="O125" s="49">
        <v>2234.2775</v>
      </c>
      <c r="P125" s="50">
        <v>4726.96</v>
      </c>
      <c r="Q125" s="50">
        <v>948.5</v>
      </c>
      <c r="R125" s="66">
        <f t="shared" si="8"/>
        <v>0.472696</v>
      </c>
      <c r="S125" s="66">
        <f t="shared" si="9"/>
        <v>0.41104</v>
      </c>
      <c r="T125" s="90"/>
      <c r="U125" s="50">
        <f t="shared" si="14"/>
        <v>-200</v>
      </c>
      <c r="V125" s="10"/>
      <c r="W125" s="10">
        <v>4726.96</v>
      </c>
      <c r="X125" s="63">
        <f t="shared" si="13"/>
        <v>0</v>
      </c>
    </row>
    <row r="126" s="63" customFormat="1" spans="1:24">
      <c r="A126" s="24">
        <v>124</v>
      </c>
      <c r="B126" s="24">
        <v>754</v>
      </c>
      <c r="C126" s="71" t="s">
        <v>501</v>
      </c>
      <c r="D126" s="24" t="s">
        <v>56</v>
      </c>
      <c r="E126" s="27" t="s">
        <v>46</v>
      </c>
      <c r="F126" s="27">
        <v>2</v>
      </c>
      <c r="G126" s="28">
        <v>420</v>
      </c>
      <c r="H126" s="27">
        <v>900</v>
      </c>
      <c r="I126" s="27"/>
      <c r="J126" s="44">
        <v>8500</v>
      </c>
      <c r="K126" s="45">
        <v>0.191664</v>
      </c>
      <c r="L126" s="46">
        <v>1632</v>
      </c>
      <c r="M126" s="47">
        <v>9775</v>
      </c>
      <c r="N126" s="48">
        <v>0.17303</v>
      </c>
      <c r="O126" s="49">
        <v>1691</v>
      </c>
      <c r="P126" s="50">
        <v>4012.09</v>
      </c>
      <c r="Q126" s="50">
        <v>1019.25</v>
      </c>
      <c r="R126" s="66">
        <f t="shared" si="8"/>
        <v>0.472010588235294</v>
      </c>
      <c r="S126" s="66">
        <f t="shared" si="9"/>
        <v>0.410443989769821</v>
      </c>
      <c r="T126" s="90"/>
      <c r="U126" s="50">
        <f t="shared" si="14"/>
        <v>-200</v>
      </c>
      <c r="V126" s="10"/>
      <c r="W126" s="10">
        <v>4012.09</v>
      </c>
      <c r="X126" s="63">
        <f t="shared" si="13"/>
        <v>0</v>
      </c>
    </row>
    <row r="127" s="63" customFormat="1" spans="1:24">
      <c r="A127" s="24">
        <v>125</v>
      </c>
      <c r="B127" s="24">
        <v>106568</v>
      </c>
      <c r="C127" s="71" t="s">
        <v>548</v>
      </c>
      <c r="D127" s="24" t="s">
        <v>42</v>
      </c>
      <c r="E127" s="27" t="s">
        <v>53</v>
      </c>
      <c r="F127" s="28">
        <v>2</v>
      </c>
      <c r="G127" s="28">
        <v>420</v>
      </c>
      <c r="H127" s="27">
        <v>900</v>
      </c>
      <c r="I127" s="27"/>
      <c r="J127" s="44">
        <v>8500</v>
      </c>
      <c r="K127" s="45">
        <v>0.253728</v>
      </c>
      <c r="L127" s="46">
        <v>2156.688</v>
      </c>
      <c r="M127" s="47">
        <v>9775</v>
      </c>
      <c r="N127" s="48">
        <v>0.22906</v>
      </c>
      <c r="O127" s="49">
        <v>2239.0615</v>
      </c>
      <c r="P127" s="50">
        <v>3975.83</v>
      </c>
      <c r="Q127" s="50">
        <v>1310.46</v>
      </c>
      <c r="R127" s="66">
        <f t="shared" si="8"/>
        <v>0.467744705882353</v>
      </c>
      <c r="S127" s="66">
        <f t="shared" si="9"/>
        <v>0.40673452685422</v>
      </c>
      <c r="T127" s="90"/>
      <c r="U127" s="50">
        <f t="shared" si="14"/>
        <v>-200</v>
      </c>
      <c r="V127" s="10"/>
      <c r="W127" s="10">
        <v>3975.83</v>
      </c>
      <c r="X127" s="63">
        <f t="shared" si="13"/>
        <v>0</v>
      </c>
    </row>
    <row r="128" s="63" customFormat="1" spans="1:24">
      <c r="A128" s="24">
        <v>126</v>
      </c>
      <c r="B128" s="24">
        <v>105267</v>
      </c>
      <c r="C128" s="71" t="s">
        <v>515</v>
      </c>
      <c r="D128" s="24" t="s">
        <v>52</v>
      </c>
      <c r="E128" s="27" t="s">
        <v>49</v>
      </c>
      <c r="F128" s="27">
        <v>2</v>
      </c>
      <c r="G128" s="28">
        <v>420</v>
      </c>
      <c r="H128" s="27">
        <v>900</v>
      </c>
      <c r="I128" s="27">
        <v>2</v>
      </c>
      <c r="J128" s="44">
        <v>16000</v>
      </c>
      <c r="K128" s="45">
        <v>0.246384</v>
      </c>
      <c r="L128" s="46">
        <v>3942.144</v>
      </c>
      <c r="M128" s="47">
        <v>18400</v>
      </c>
      <c r="N128" s="48">
        <v>0.22243</v>
      </c>
      <c r="O128" s="49">
        <v>4092.712</v>
      </c>
      <c r="P128" s="50">
        <v>7463.24</v>
      </c>
      <c r="Q128" s="50">
        <v>1498.67</v>
      </c>
      <c r="R128" s="66">
        <f t="shared" si="8"/>
        <v>0.4664525</v>
      </c>
      <c r="S128" s="66">
        <f t="shared" si="9"/>
        <v>0.405610869565217</v>
      </c>
      <c r="T128" s="90"/>
      <c r="U128" s="50">
        <f t="shared" si="14"/>
        <v>-200</v>
      </c>
      <c r="V128" s="10"/>
      <c r="W128" s="10">
        <v>7463.24</v>
      </c>
      <c r="X128" s="63">
        <f t="shared" si="13"/>
        <v>0</v>
      </c>
    </row>
    <row r="129" s="63" customFormat="1" spans="1:24">
      <c r="A129" s="24">
        <v>127</v>
      </c>
      <c r="B129" s="72">
        <v>119262</v>
      </c>
      <c r="C129" s="73" t="s">
        <v>568</v>
      </c>
      <c r="D129" s="72" t="s">
        <v>45</v>
      </c>
      <c r="E129" s="27" t="s">
        <v>53</v>
      </c>
      <c r="F129" s="27">
        <v>1</v>
      </c>
      <c r="G129" s="28">
        <v>210</v>
      </c>
      <c r="H129" s="27">
        <v>450</v>
      </c>
      <c r="I129" s="27"/>
      <c r="J129" s="44">
        <v>4000</v>
      </c>
      <c r="K129" s="45">
        <v>0.1872</v>
      </c>
      <c r="L129" s="46">
        <v>748.8</v>
      </c>
      <c r="M129" s="47">
        <v>4600</v>
      </c>
      <c r="N129" s="48">
        <v>0.169</v>
      </c>
      <c r="O129" s="49">
        <v>777.4</v>
      </c>
      <c r="P129" s="50">
        <v>1849.33</v>
      </c>
      <c r="Q129" s="50">
        <v>507.02</v>
      </c>
      <c r="R129" s="66">
        <f t="shared" si="8"/>
        <v>0.4623325</v>
      </c>
      <c r="S129" s="66">
        <f t="shared" si="9"/>
        <v>0.402028260869565</v>
      </c>
      <c r="T129" s="90"/>
      <c r="U129" s="61">
        <f>F129*-70</f>
        <v>-70</v>
      </c>
      <c r="V129" s="92"/>
      <c r="W129" s="10">
        <v>1849.33</v>
      </c>
      <c r="X129" s="63">
        <f t="shared" si="13"/>
        <v>0</v>
      </c>
    </row>
    <row r="130" s="63" customFormat="1" spans="1:24">
      <c r="A130" s="24">
        <v>128</v>
      </c>
      <c r="B130" s="24">
        <v>585</v>
      </c>
      <c r="C130" s="71" t="s">
        <v>495</v>
      </c>
      <c r="D130" s="24" t="s">
        <v>45</v>
      </c>
      <c r="E130" s="27" t="s">
        <v>58</v>
      </c>
      <c r="F130" s="27">
        <v>3</v>
      </c>
      <c r="G130" s="28">
        <v>630</v>
      </c>
      <c r="H130" s="27">
        <v>1350</v>
      </c>
      <c r="I130" s="27">
        <v>2</v>
      </c>
      <c r="J130" s="44">
        <v>21000</v>
      </c>
      <c r="K130" s="45">
        <v>0.2466</v>
      </c>
      <c r="L130" s="46">
        <v>5178.6</v>
      </c>
      <c r="M130" s="47">
        <v>24150</v>
      </c>
      <c r="N130" s="48">
        <v>0.222625</v>
      </c>
      <c r="O130" s="49">
        <v>5376.39375</v>
      </c>
      <c r="P130" s="50">
        <v>9498.44</v>
      </c>
      <c r="Q130" s="50">
        <v>2102.53</v>
      </c>
      <c r="R130" s="66">
        <f t="shared" si="8"/>
        <v>0.452306666666667</v>
      </c>
      <c r="S130" s="66">
        <f t="shared" si="9"/>
        <v>0.393310144927536</v>
      </c>
      <c r="T130" s="89"/>
      <c r="U130" s="61">
        <f>F130*-70</f>
        <v>-210</v>
      </c>
      <c r="V130" s="92"/>
      <c r="W130" s="10">
        <v>9498.44</v>
      </c>
      <c r="X130" s="63">
        <f t="shared" si="13"/>
        <v>0</v>
      </c>
    </row>
    <row r="131" s="63" customFormat="1" spans="1:24">
      <c r="A131" s="24">
        <v>129</v>
      </c>
      <c r="B131" s="24">
        <v>118151</v>
      </c>
      <c r="C131" s="71" t="s">
        <v>480</v>
      </c>
      <c r="D131" s="24" t="s">
        <v>52</v>
      </c>
      <c r="E131" s="27" t="s">
        <v>53</v>
      </c>
      <c r="F131" s="27">
        <v>2</v>
      </c>
      <c r="G131" s="28">
        <v>420</v>
      </c>
      <c r="H131" s="27">
        <v>900</v>
      </c>
      <c r="I131" s="27"/>
      <c r="J131" s="44">
        <v>8000</v>
      </c>
      <c r="K131" s="45">
        <v>0.1656</v>
      </c>
      <c r="L131" s="46">
        <v>1324.8</v>
      </c>
      <c r="M131" s="47">
        <v>9200</v>
      </c>
      <c r="N131" s="48">
        <v>0.1495</v>
      </c>
      <c r="O131" s="49">
        <v>1375.4</v>
      </c>
      <c r="P131" s="50">
        <v>3545.06</v>
      </c>
      <c r="Q131" s="50">
        <v>849.49</v>
      </c>
      <c r="R131" s="66">
        <f t="shared" ref="R131:R150" si="15">P131/J131</f>
        <v>0.4431325</v>
      </c>
      <c r="S131" s="66">
        <f t="shared" ref="S131:S150" si="16">P131/M131</f>
        <v>0.385332608695652</v>
      </c>
      <c r="T131" s="90"/>
      <c r="U131" s="50">
        <f t="shared" si="14"/>
        <v>-200</v>
      </c>
      <c r="V131" s="10"/>
      <c r="W131" s="10">
        <v>3545.06</v>
      </c>
      <c r="X131" s="63">
        <f t="shared" si="13"/>
        <v>0</v>
      </c>
    </row>
    <row r="132" s="63" customFormat="1" spans="1:24">
      <c r="A132" s="24">
        <v>130</v>
      </c>
      <c r="B132" s="24">
        <v>54</v>
      </c>
      <c r="C132" s="71" t="s">
        <v>185</v>
      </c>
      <c r="D132" s="24" t="s">
        <v>56</v>
      </c>
      <c r="E132" s="27" t="s">
        <v>49</v>
      </c>
      <c r="F132" s="27">
        <v>4</v>
      </c>
      <c r="G132" s="28">
        <v>840</v>
      </c>
      <c r="H132" s="27">
        <v>1800</v>
      </c>
      <c r="I132" s="27"/>
      <c r="J132" s="44">
        <v>20000</v>
      </c>
      <c r="K132" s="45">
        <v>0.225072</v>
      </c>
      <c r="L132" s="46">
        <v>4501.44</v>
      </c>
      <c r="M132" s="47">
        <v>23000</v>
      </c>
      <c r="N132" s="48">
        <v>0.20319</v>
      </c>
      <c r="O132" s="49">
        <v>4673.37</v>
      </c>
      <c r="P132" s="50">
        <v>8763.83</v>
      </c>
      <c r="Q132" s="50">
        <v>1621.77</v>
      </c>
      <c r="R132" s="66">
        <f t="shared" si="15"/>
        <v>0.4381915</v>
      </c>
      <c r="S132" s="66">
        <f t="shared" si="16"/>
        <v>0.381036086956522</v>
      </c>
      <c r="T132" s="90"/>
      <c r="U132" s="50">
        <f t="shared" si="14"/>
        <v>-400</v>
      </c>
      <c r="V132" s="10"/>
      <c r="W132" s="10">
        <v>8763.83</v>
      </c>
      <c r="X132" s="63">
        <f t="shared" ref="X132:X150" si="17">W132-P132</f>
        <v>0</v>
      </c>
    </row>
    <row r="133" s="63" customFormat="1" spans="1:24">
      <c r="A133" s="24">
        <v>131</v>
      </c>
      <c r="B133" s="72">
        <v>391</v>
      </c>
      <c r="C133" s="73" t="s">
        <v>576</v>
      </c>
      <c r="D133" s="72" t="s">
        <v>45</v>
      </c>
      <c r="E133" s="27" t="s">
        <v>46</v>
      </c>
      <c r="F133" s="28">
        <v>2</v>
      </c>
      <c r="G133" s="28">
        <v>420</v>
      </c>
      <c r="H133" s="27">
        <v>900</v>
      </c>
      <c r="I133" s="27">
        <v>2</v>
      </c>
      <c r="J133" s="44">
        <v>12000</v>
      </c>
      <c r="K133" s="45">
        <v>0.257904</v>
      </c>
      <c r="L133" s="46">
        <v>3094.848</v>
      </c>
      <c r="M133" s="47">
        <v>13800</v>
      </c>
      <c r="N133" s="48">
        <v>0.23283</v>
      </c>
      <c r="O133" s="49">
        <v>3213.054</v>
      </c>
      <c r="P133" s="50">
        <v>5207.15</v>
      </c>
      <c r="Q133" s="50">
        <v>1956.3</v>
      </c>
      <c r="R133" s="66">
        <f t="shared" si="15"/>
        <v>0.433929166666667</v>
      </c>
      <c r="S133" s="66">
        <f t="shared" si="16"/>
        <v>0.377329710144927</v>
      </c>
      <c r="T133" s="90"/>
      <c r="U133" s="50">
        <f t="shared" si="14"/>
        <v>-200</v>
      </c>
      <c r="V133" s="10"/>
      <c r="W133" s="10">
        <v>5207.15</v>
      </c>
      <c r="X133" s="63">
        <f t="shared" si="17"/>
        <v>0</v>
      </c>
    </row>
    <row r="134" s="63" customFormat="1" spans="1:24">
      <c r="A134" s="24">
        <v>132</v>
      </c>
      <c r="B134" s="24">
        <v>103199</v>
      </c>
      <c r="C134" s="71" t="s">
        <v>455</v>
      </c>
      <c r="D134" s="24" t="s">
        <v>45</v>
      </c>
      <c r="E134" s="27" t="s">
        <v>46</v>
      </c>
      <c r="F134" s="27">
        <v>3</v>
      </c>
      <c r="G134" s="28">
        <v>630</v>
      </c>
      <c r="H134" s="27">
        <v>1350</v>
      </c>
      <c r="I134" s="28">
        <v>1</v>
      </c>
      <c r="J134" s="44">
        <v>11000</v>
      </c>
      <c r="K134" s="45">
        <v>0.240552</v>
      </c>
      <c r="L134" s="46">
        <v>2646.072</v>
      </c>
      <c r="M134" s="47">
        <v>12650</v>
      </c>
      <c r="N134" s="48">
        <v>0.217165</v>
      </c>
      <c r="O134" s="49">
        <v>2747.13725</v>
      </c>
      <c r="P134" s="50">
        <v>4750.9</v>
      </c>
      <c r="Q134" s="50">
        <v>1664.67</v>
      </c>
      <c r="R134" s="66">
        <f t="shared" si="15"/>
        <v>0.4319</v>
      </c>
      <c r="S134" s="66">
        <f t="shared" si="16"/>
        <v>0.375565217391304</v>
      </c>
      <c r="T134" s="90"/>
      <c r="U134" s="50">
        <f t="shared" si="14"/>
        <v>-300</v>
      </c>
      <c r="V134" s="10"/>
      <c r="W134" s="10">
        <v>6350.44</v>
      </c>
      <c r="X134" s="63">
        <f t="shared" si="17"/>
        <v>1599.54</v>
      </c>
    </row>
    <row r="135" s="63" customFormat="1" spans="1:24">
      <c r="A135" s="24">
        <v>133</v>
      </c>
      <c r="B135" s="24">
        <v>117923</v>
      </c>
      <c r="C135" s="71" t="s">
        <v>183</v>
      </c>
      <c r="D135" s="24" t="s">
        <v>85</v>
      </c>
      <c r="E135" s="27" t="s">
        <v>53</v>
      </c>
      <c r="F135" s="27">
        <v>2</v>
      </c>
      <c r="G135" s="28">
        <v>420</v>
      </c>
      <c r="H135" s="27">
        <v>900</v>
      </c>
      <c r="I135" s="27"/>
      <c r="J135" s="44">
        <v>8000</v>
      </c>
      <c r="K135" s="45">
        <v>0.222912</v>
      </c>
      <c r="L135" s="46">
        <v>1783.296</v>
      </c>
      <c r="M135" s="47">
        <v>9200</v>
      </c>
      <c r="N135" s="48">
        <v>0.20124</v>
      </c>
      <c r="O135" s="49">
        <v>1851.408</v>
      </c>
      <c r="P135" s="50">
        <v>3375.17</v>
      </c>
      <c r="Q135" s="50">
        <v>858.28</v>
      </c>
      <c r="R135" s="66">
        <f t="shared" si="15"/>
        <v>0.42189625</v>
      </c>
      <c r="S135" s="66">
        <f t="shared" si="16"/>
        <v>0.366866304347826</v>
      </c>
      <c r="T135" s="90"/>
      <c r="U135" s="50">
        <f t="shared" si="14"/>
        <v>-200</v>
      </c>
      <c r="V135" s="10"/>
      <c r="W135" s="10">
        <v>3375.17</v>
      </c>
      <c r="X135" s="63">
        <f t="shared" si="17"/>
        <v>0</v>
      </c>
    </row>
    <row r="136" s="63" customFormat="1" spans="1:24">
      <c r="A136" s="24">
        <v>134</v>
      </c>
      <c r="B136" s="72">
        <v>117310</v>
      </c>
      <c r="C136" s="73" t="s">
        <v>526</v>
      </c>
      <c r="D136" s="72" t="s">
        <v>45</v>
      </c>
      <c r="E136" s="27" t="s">
        <v>46</v>
      </c>
      <c r="F136" s="27">
        <v>2</v>
      </c>
      <c r="G136" s="28">
        <v>420</v>
      </c>
      <c r="H136" s="27">
        <v>900</v>
      </c>
      <c r="I136" s="27"/>
      <c r="J136" s="44">
        <v>8000</v>
      </c>
      <c r="K136" s="45">
        <v>0.218376</v>
      </c>
      <c r="L136" s="46">
        <v>1747.008</v>
      </c>
      <c r="M136" s="47">
        <v>9200</v>
      </c>
      <c r="N136" s="48">
        <v>0.197145</v>
      </c>
      <c r="O136" s="49">
        <v>1813.734</v>
      </c>
      <c r="P136" s="50">
        <v>3173.73</v>
      </c>
      <c r="Q136" s="50">
        <v>1068.22</v>
      </c>
      <c r="R136" s="66">
        <f t="shared" si="15"/>
        <v>0.39671625</v>
      </c>
      <c r="S136" s="66">
        <f t="shared" si="16"/>
        <v>0.344970652173913</v>
      </c>
      <c r="T136" s="90"/>
      <c r="U136" s="50">
        <f t="shared" si="14"/>
        <v>-200</v>
      </c>
      <c r="V136" s="10"/>
      <c r="W136" s="10">
        <v>3173.73</v>
      </c>
      <c r="X136" s="63">
        <f t="shared" si="17"/>
        <v>0</v>
      </c>
    </row>
    <row r="137" s="63" customFormat="1" spans="1:24">
      <c r="A137" s="24">
        <v>135</v>
      </c>
      <c r="B137" s="72">
        <v>117491</v>
      </c>
      <c r="C137" s="73" t="s">
        <v>579</v>
      </c>
      <c r="D137" s="72" t="s">
        <v>52</v>
      </c>
      <c r="E137" s="27" t="s">
        <v>58</v>
      </c>
      <c r="F137" s="27">
        <v>2</v>
      </c>
      <c r="G137" s="28">
        <v>420</v>
      </c>
      <c r="H137" s="27">
        <v>900</v>
      </c>
      <c r="I137" s="27"/>
      <c r="J137" s="44">
        <v>18400</v>
      </c>
      <c r="K137" s="45">
        <v>0.1656</v>
      </c>
      <c r="L137" s="46">
        <v>3047.04</v>
      </c>
      <c r="M137" s="47">
        <v>21160</v>
      </c>
      <c r="N137" s="48">
        <v>0.1495</v>
      </c>
      <c r="O137" s="49">
        <v>3163.42</v>
      </c>
      <c r="P137" s="50">
        <v>6944.14</v>
      </c>
      <c r="Q137" s="50">
        <v>1239.93</v>
      </c>
      <c r="R137" s="66">
        <f t="shared" si="15"/>
        <v>0.377398913043478</v>
      </c>
      <c r="S137" s="66">
        <f t="shared" si="16"/>
        <v>0.328172967863894</v>
      </c>
      <c r="T137" s="90"/>
      <c r="U137" s="61">
        <f>F137*-70</f>
        <v>-140</v>
      </c>
      <c r="V137" s="92"/>
      <c r="W137" s="10">
        <v>6944.14</v>
      </c>
      <c r="X137" s="63">
        <f t="shared" si="17"/>
        <v>0</v>
      </c>
    </row>
    <row r="138" s="63" customFormat="1" spans="1:24">
      <c r="A138" s="24">
        <v>136</v>
      </c>
      <c r="B138" s="24">
        <v>104838</v>
      </c>
      <c r="C138" s="71" t="s">
        <v>560</v>
      </c>
      <c r="D138" s="24" t="s">
        <v>56</v>
      </c>
      <c r="E138" s="27" t="s">
        <v>46</v>
      </c>
      <c r="F138" s="27">
        <v>3</v>
      </c>
      <c r="G138" s="28">
        <v>630</v>
      </c>
      <c r="H138" s="27">
        <v>1350</v>
      </c>
      <c r="I138" s="27"/>
      <c r="J138" s="44">
        <v>10000</v>
      </c>
      <c r="K138" s="45">
        <v>0.204624</v>
      </c>
      <c r="L138" s="46">
        <v>2046.24</v>
      </c>
      <c r="M138" s="47">
        <v>11500</v>
      </c>
      <c r="N138" s="48">
        <v>0.18473</v>
      </c>
      <c r="O138" s="49">
        <v>2124.395</v>
      </c>
      <c r="P138" s="50">
        <v>3691.93</v>
      </c>
      <c r="Q138" s="50">
        <v>752.36</v>
      </c>
      <c r="R138" s="66">
        <f t="shared" si="15"/>
        <v>0.369193</v>
      </c>
      <c r="S138" s="66">
        <f t="shared" si="16"/>
        <v>0.321037391304348</v>
      </c>
      <c r="T138" s="89"/>
      <c r="U138" s="50">
        <f t="shared" si="14"/>
        <v>-300</v>
      </c>
      <c r="V138" s="10"/>
      <c r="W138" s="10">
        <v>3691.93</v>
      </c>
      <c r="X138" s="63">
        <f t="shared" si="17"/>
        <v>0</v>
      </c>
    </row>
    <row r="139" s="63" customFormat="1" spans="1:24">
      <c r="A139" s="24">
        <v>137</v>
      </c>
      <c r="B139" s="24">
        <v>102567</v>
      </c>
      <c r="C139" s="71" t="s">
        <v>484</v>
      </c>
      <c r="D139" s="24" t="s">
        <v>48</v>
      </c>
      <c r="E139" s="27" t="s">
        <v>46</v>
      </c>
      <c r="F139" s="27">
        <v>2</v>
      </c>
      <c r="G139" s="28">
        <v>420</v>
      </c>
      <c r="H139" s="27">
        <v>900</v>
      </c>
      <c r="I139" s="27"/>
      <c r="J139" s="44">
        <v>9000</v>
      </c>
      <c r="K139" s="45">
        <v>0.20448</v>
      </c>
      <c r="L139" s="46">
        <v>1840.32</v>
      </c>
      <c r="M139" s="47">
        <v>10350</v>
      </c>
      <c r="N139" s="48">
        <v>0.1846</v>
      </c>
      <c r="O139" s="49">
        <v>1910.61</v>
      </c>
      <c r="P139" s="50">
        <v>3133.87</v>
      </c>
      <c r="Q139" s="50">
        <v>799.66</v>
      </c>
      <c r="R139" s="66">
        <f t="shared" si="15"/>
        <v>0.348207777777778</v>
      </c>
      <c r="S139" s="66">
        <f t="shared" si="16"/>
        <v>0.302789371980676</v>
      </c>
      <c r="T139" s="90"/>
      <c r="U139" s="50">
        <f t="shared" si="14"/>
        <v>-200</v>
      </c>
      <c r="V139" s="10"/>
      <c r="W139" s="10">
        <v>3133.87</v>
      </c>
      <c r="X139" s="63">
        <f t="shared" si="17"/>
        <v>0</v>
      </c>
    </row>
    <row r="140" s="63" customFormat="1" spans="1:24">
      <c r="A140" s="24">
        <v>138</v>
      </c>
      <c r="B140" s="24">
        <v>113299</v>
      </c>
      <c r="C140" s="71" t="s">
        <v>547</v>
      </c>
      <c r="D140" s="24" t="s">
        <v>45</v>
      </c>
      <c r="E140" s="27" t="s">
        <v>46</v>
      </c>
      <c r="F140" s="27">
        <v>2</v>
      </c>
      <c r="G140" s="28">
        <v>420</v>
      </c>
      <c r="H140" s="27">
        <v>900</v>
      </c>
      <c r="I140" s="27"/>
      <c r="J140" s="44">
        <v>10000</v>
      </c>
      <c r="K140" s="45">
        <v>0.20376</v>
      </c>
      <c r="L140" s="46">
        <v>2037.6</v>
      </c>
      <c r="M140" s="47">
        <v>11500</v>
      </c>
      <c r="N140" s="48">
        <v>0.18395</v>
      </c>
      <c r="O140" s="49">
        <v>2115.425</v>
      </c>
      <c r="P140" s="50">
        <v>3352.52</v>
      </c>
      <c r="Q140" s="50">
        <v>869.41</v>
      </c>
      <c r="R140" s="66">
        <f t="shared" si="15"/>
        <v>0.335252</v>
      </c>
      <c r="S140" s="66">
        <f t="shared" si="16"/>
        <v>0.29152347826087</v>
      </c>
      <c r="T140" s="90"/>
      <c r="U140" s="50">
        <f t="shared" si="14"/>
        <v>-200</v>
      </c>
      <c r="V140" s="10"/>
      <c r="W140" s="10">
        <v>3352.52</v>
      </c>
      <c r="X140" s="63">
        <f t="shared" si="17"/>
        <v>0</v>
      </c>
    </row>
    <row r="141" s="63" customFormat="1" spans="1:24">
      <c r="A141" s="24">
        <v>139</v>
      </c>
      <c r="B141" s="24">
        <v>102479</v>
      </c>
      <c r="C141" s="71" t="s">
        <v>475</v>
      </c>
      <c r="D141" s="24" t="s">
        <v>45</v>
      </c>
      <c r="E141" s="27" t="s">
        <v>46</v>
      </c>
      <c r="F141" s="28">
        <v>2</v>
      </c>
      <c r="G141" s="28">
        <v>420</v>
      </c>
      <c r="H141" s="27">
        <v>900</v>
      </c>
      <c r="I141" s="28">
        <v>1</v>
      </c>
      <c r="J141" s="44">
        <v>11000</v>
      </c>
      <c r="K141" s="45">
        <v>0.255888</v>
      </c>
      <c r="L141" s="46">
        <v>2814.768</v>
      </c>
      <c r="M141" s="47">
        <v>12650</v>
      </c>
      <c r="N141" s="48">
        <v>0.23101</v>
      </c>
      <c r="O141" s="49">
        <v>2922.2765</v>
      </c>
      <c r="P141" s="50">
        <v>3595.43</v>
      </c>
      <c r="Q141" s="50">
        <v>1138.84</v>
      </c>
      <c r="R141" s="66">
        <f t="shared" si="15"/>
        <v>0.326857272727273</v>
      </c>
      <c r="S141" s="66">
        <f t="shared" si="16"/>
        <v>0.28422371541502</v>
      </c>
      <c r="T141" s="90"/>
      <c r="U141" s="50">
        <f t="shared" si="14"/>
        <v>-200</v>
      </c>
      <c r="V141" s="10"/>
      <c r="W141" s="10">
        <v>3595.43</v>
      </c>
      <c r="X141" s="63">
        <f t="shared" si="17"/>
        <v>0</v>
      </c>
    </row>
    <row r="142" s="63" customFormat="1" spans="1:24">
      <c r="A142" s="24">
        <v>140</v>
      </c>
      <c r="B142" s="72">
        <v>122718</v>
      </c>
      <c r="C142" s="73" t="s">
        <v>580</v>
      </c>
      <c r="D142" s="24" t="s">
        <v>85</v>
      </c>
      <c r="E142" s="27" t="s">
        <v>53</v>
      </c>
      <c r="F142" s="28">
        <v>2</v>
      </c>
      <c r="G142" s="28">
        <v>420</v>
      </c>
      <c r="H142" s="27">
        <v>900</v>
      </c>
      <c r="I142" s="27"/>
      <c r="J142" s="44">
        <v>3500</v>
      </c>
      <c r="K142" s="45">
        <v>0.1872</v>
      </c>
      <c r="L142" s="46">
        <v>655.2</v>
      </c>
      <c r="M142" s="47">
        <v>4025</v>
      </c>
      <c r="N142" s="48">
        <v>0.169</v>
      </c>
      <c r="O142" s="49">
        <v>680.225</v>
      </c>
      <c r="P142" s="50">
        <v>1117.82</v>
      </c>
      <c r="Q142" s="50">
        <v>220.17</v>
      </c>
      <c r="R142" s="66">
        <f t="shared" si="15"/>
        <v>0.319377142857143</v>
      </c>
      <c r="S142" s="66">
        <f t="shared" si="16"/>
        <v>0.277719254658385</v>
      </c>
      <c r="T142" s="90"/>
      <c r="U142" s="61">
        <f>F142*-70</f>
        <v>-140</v>
      </c>
      <c r="V142" s="92"/>
      <c r="W142" s="10">
        <v>1117.82</v>
      </c>
      <c r="X142" s="63">
        <f t="shared" si="17"/>
        <v>0</v>
      </c>
    </row>
    <row r="143" s="63" customFormat="1" spans="1:24">
      <c r="A143" s="24">
        <v>141</v>
      </c>
      <c r="B143" s="24">
        <v>113023</v>
      </c>
      <c r="C143" s="71" t="s">
        <v>573</v>
      </c>
      <c r="D143" s="24" t="s">
        <v>45</v>
      </c>
      <c r="E143" s="27" t="s">
        <v>53</v>
      </c>
      <c r="F143" s="27">
        <v>1</v>
      </c>
      <c r="G143" s="28">
        <v>210</v>
      </c>
      <c r="H143" s="27">
        <v>450</v>
      </c>
      <c r="I143" s="27">
        <v>2</v>
      </c>
      <c r="J143" s="44">
        <v>5000</v>
      </c>
      <c r="K143" s="45">
        <v>0.185256</v>
      </c>
      <c r="L143" s="46">
        <v>926.28</v>
      </c>
      <c r="M143" s="47">
        <v>5750</v>
      </c>
      <c r="N143" s="48">
        <v>0.167245</v>
      </c>
      <c r="O143" s="49">
        <v>961.65875</v>
      </c>
      <c r="P143" s="50">
        <v>1500.05</v>
      </c>
      <c r="Q143" s="50">
        <v>293.42</v>
      </c>
      <c r="R143" s="66">
        <f t="shared" si="15"/>
        <v>0.30001</v>
      </c>
      <c r="S143" s="66">
        <f t="shared" si="16"/>
        <v>0.260878260869565</v>
      </c>
      <c r="T143" s="90"/>
      <c r="U143" s="50">
        <f t="shared" si="14"/>
        <v>-100</v>
      </c>
      <c r="V143" s="10"/>
      <c r="W143" s="10">
        <v>1500.05</v>
      </c>
      <c r="X143" s="63">
        <f t="shared" si="17"/>
        <v>0</v>
      </c>
    </row>
    <row r="144" s="63" customFormat="1" spans="1:24">
      <c r="A144" s="24">
        <v>142</v>
      </c>
      <c r="B144" s="24">
        <v>351</v>
      </c>
      <c r="C144" s="71" t="s">
        <v>555</v>
      </c>
      <c r="D144" s="24" t="s">
        <v>56</v>
      </c>
      <c r="E144" s="27" t="s">
        <v>46</v>
      </c>
      <c r="F144" s="27">
        <v>3</v>
      </c>
      <c r="G144" s="28">
        <v>630</v>
      </c>
      <c r="H144" s="27">
        <v>1350</v>
      </c>
      <c r="I144" s="27"/>
      <c r="J144" s="44">
        <v>10000</v>
      </c>
      <c r="K144" s="45">
        <v>0.218952</v>
      </c>
      <c r="L144" s="46">
        <v>2189.52</v>
      </c>
      <c r="M144" s="47">
        <v>11500</v>
      </c>
      <c r="N144" s="48">
        <v>0.197665</v>
      </c>
      <c r="O144" s="49">
        <v>2273.1475</v>
      </c>
      <c r="P144" s="50">
        <v>2910.15</v>
      </c>
      <c r="Q144" s="50">
        <v>853.21</v>
      </c>
      <c r="R144" s="66">
        <f t="shared" si="15"/>
        <v>0.291015</v>
      </c>
      <c r="S144" s="66">
        <f t="shared" si="16"/>
        <v>0.25305652173913</v>
      </c>
      <c r="T144" s="90"/>
      <c r="U144" s="50">
        <f t="shared" si="14"/>
        <v>-300</v>
      </c>
      <c r="V144" s="10"/>
      <c r="W144" s="10">
        <v>2910.15</v>
      </c>
      <c r="X144" s="63">
        <f t="shared" si="17"/>
        <v>0</v>
      </c>
    </row>
    <row r="145" s="63" customFormat="1" spans="1:24">
      <c r="A145" s="24">
        <v>143</v>
      </c>
      <c r="B145" s="24">
        <v>753</v>
      </c>
      <c r="C145" s="71" t="s">
        <v>532</v>
      </c>
      <c r="D145" s="24" t="s">
        <v>45</v>
      </c>
      <c r="E145" s="27" t="s">
        <v>53</v>
      </c>
      <c r="F145" s="28">
        <v>2</v>
      </c>
      <c r="G145" s="28">
        <v>420</v>
      </c>
      <c r="H145" s="27">
        <v>1800</v>
      </c>
      <c r="I145" s="27"/>
      <c r="J145" s="44">
        <v>6000</v>
      </c>
      <c r="K145" s="45">
        <v>0.234072</v>
      </c>
      <c r="L145" s="46">
        <v>1404.432</v>
      </c>
      <c r="M145" s="47">
        <v>6900</v>
      </c>
      <c r="N145" s="48">
        <v>0.211315</v>
      </c>
      <c r="O145" s="49">
        <v>1458.0735</v>
      </c>
      <c r="P145" s="50">
        <v>1556.89</v>
      </c>
      <c r="Q145" s="50">
        <v>498.07</v>
      </c>
      <c r="R145" s="66">
        <f t="shared" si="15"/>
        <v>0.259481666666667</v>
      </c>
      <c r="S145" s="66">
        <f t="shared" si="16"/>
        <v>0.225636231884058</v>
      </c>
      <c r="T145" s="90"/>
      <c r="U145" s="50">
        <f t="shared" si="14"/>
        <v>-200</v>
      </c>
      <c r="V145" s="10"/>
      <c r="W145" s="10">
        <v>1924.89</v>
      </c>
      <c r="X145" s="63">
        <f t="shared" si="17"/>
        <v>368</v>
      </c>
    </row>
    <row r="146" s="63" customFormat="1" spans="1:24">
      <c r="A146" s="24">
        <v>144</v>
      </c>
      <c r="B146" s="72">
        <v>114844</v>
      </c>
      <c r="C146" s="73" t="s">
        <v>538</v>
      </c>
      <c r="D146" s="72" t="s">
        <v>45</v>
      </c>
      <c r="E146" s="27" t="s">
        <v>49</v>
      </c>
      <c r="F146" s="27">
        <v>3</v>
      </c>
      <c r="G146" s="28">
        <v>630</v>
      </c>
      <c r="H146" s="27">
        <v>1350</v>
      </c>
      <c r="I146" s="27"/>
      <c r="J146" s="44">
        <v>15400</v>
      </c>
      <c r="K146" s="45">
        <v>0.116</v>
      </c>
      <c r="L146" s="46">
        <v>1786.4</v>
      </c>
      <c r="M146" s="47">
        <v>17710</v>
      </c>
      <c r="N146" s="48">
        <v>0.105</v>
      </c>
      <c r="O146" s="49">
        <v>1859.55</v>
      </c>
      <c r="P146" s="50">
        <v>3959.93</v>
      </c>
      <c r="Q146" s="50">
        <v>1317.61</v>
      </c>
      <c r="R146" s="66">
        <f t="shared" si="15"/>
        <v>0.257138311688312</v>
      </c>
      <c r="S146" s="66">
        <f t="shared" si="16"/>
        <v>0.22359853190288</v>
      </c>
      <c r="T146" s="90"/>
      <c r="U146" s="50">
        <f t="shared" si="14"/>
        <v>-300</v>
      </c>
      <c r="V146" s="10"/>
      <c r="W146" s="10">
        <v>3959.93</v>
      </c>
      <c r="X146" s="63">
        <f t="shared" si="17"/>
        <v>0</v>
      </c>
    </row>
    <row r="147" s="63" customFormat="1" spans="1:24">
      <c r="A147" s="24">
        <v>145</v>
      </c>
      <c r="B147" s="72">
        <v>122686</v>
      </c>
      <c r="C147" s="73" t="s">
        <v>577</v>
      </c>
      <c r="D147" s="24" t="s">
        <v>85</v>
      </c>
      <c r="E147" s="27" t="s">
        <v>53</v>
      </c>
      <c r="F147" s="27">
        <v>2</v>
      </c>
      <c r="G147" s="28">
        <v>420</v>
      </c>
      <c r="H147" s="27">
        <v>900</v>
      </c>
      <c r="I147" s="27"/>
      <c r="J147" s="44">
        <v>4000</v>
      </c>
      <c r="K147" s="45">
        <v>0.1872</v>
      </c>
      <c r="L147" s="46">
        <v>748.8</v>
      </c>
      <c r="M147" s="47">
        <v>4600</v>
      </c>
      <c r="N147" s="48">
        <v>0.169</v>
      </c>
      <c r="O147" s="49">
        <v>777.4</v>
      </c>
      <c r="P147" s="50">
        <v>788.71</v>
      </c>
      <c r="Q147" s="50">
        <v>119.22</v>
      </c>
      <c r="R147" s="66">
        <f t="shared" si="15"/>
        <v>0.1971775</v>
      </c>
      <c r="S147" s="66">
        <f t="shared" si="16"/>
        <v>0.171458695652174</v>
      </c>
      <c r="T147" s="90"/>
      <c r="U147" s="61">
        <f>F147*-70</f>
        <v>-140</v>
      </c>
      <c r="V147" s="92"/>
      <c r="W147" s="10">
        <v>788.71</v>
      </c>
      <c r="X147" s="63">
        <f t="shared" si="17"/>
        <v>0</v>
      </c>
    </row>
    <row r="148" s="63" customFormat="1" spans="1:24">
      <c r="A148" s="24">
        <v>146</v>
      </c>
      <c r="B148" s="72">
        <v>111219</v>
      </c>
      <c r="C148" s="73" t="s">
        <v>556</v>
      </c>
      <c r="D148" s="72" t="s">
        <v>52</v>
      </c>
      <c r="E148" s="27" t="s">
        <v>49</v>
      </c>
      <c r="F148" s="28">
        <v>3</v>
      </c>
      <c r="G148" s="28">
        <v>630</v>
      </c>
      <c r="H148" s="27">
        <v>1350</v>
      </c>
      <c r="I148" s="27">
        <v>2</v>
      </c>
      <c r="J148" s="44">
        <v>16000</v>
      </c>
      <c r="K148" s="45">
        <v>0.23472</v>
      </c>
      <c r="L148" s="46">
        <v>3755.52</v>
      </c>
      <c r="M148" s="47">
        <v>18400</v>
      </c>
      <c r="N148" s="48">
        <v>0.2119</v>
      </c>
      <c r="O148" s="49">
        <v>3898.96</v>
      </c>
      <c r="P148" s="50">
        <v>2031.83</v>
      </c>
      <c r="Q148" s="50">
        <v>680.68</v>
      </c>
      <c r="R148" s="66">
        <f t="shared" si="15"/>
        <v>0.126989375</v>
      </c>
      <c r="S148" s="66">
        <f t="shared" si="16"/>
        <v>0.110425543478261</v>
      </c>
      <c r="T148" s="90"/>
      <c r="U148" s="61">
        <f>F148*-70</f>
        <v>-210</v>
      </c>
      <c r="V148" s="92"/>
      <c r="W148" s="10">
        <v>2031.83</v>
      </c>
      <c r="X148" s="63">
        <f t="shared" si="17"/>
        <v>0</v>
      </c>
    </row>
    <row r="149" s="63" customFormat="1" spans="1:24">
      <c r="A149" s="24">
        <v>147</v>
      </c>
      <c r="B149" s="24">
        <v>56</v>
      </c>
      <c r="C149" s="71" t="s">
        <v>197</v>
      </c>
      <c r="D149" s="24" t="s">
        <v>56</v>
      </c>
      <c r="E149" s="27" t="s">
        <v>46</v>
      </c>
      <c r="F149" s="27">
        <v>2</v>
      </c>
      <c r="G149" s="28">
        <v>420</v>
      </c>
      <c r="H149" s="27">
        <v>900</v>
      </c>
      <c r="I149" s="27"/>
      <c r="J149" s="44">
        <v>11000</v>
      </c>
      <c r="K149" s="45">
        <v>0.191664</v>
      </c>
      <c r="L149" s="46">
        <v>2108.304</v>
      </c>
      <c r="M149" s="47">
        <v>12650</v>
      </c>
      <c r="N149" s="48">
        <v>0.17303</v>
      </c>
      <c r="O149" s="49">
        <v>2188.8295</v>
      </c>
      <c r="P149" s="50">
        <v>786.02</v>
      </c>
      <c r="Q149" s="50">
        <v>147.6</v>
      </c>
      <c r="R149" s="66">
        <f t="shared" si="15"/>
        <v>0.0714563636363636</v>
      </c>
      <c r="S149" s="66">
        <f t="shared" si="16"/>
        <v>0.0621359683794466</v>
      </c>
      <c r="T149" s="90"/>
      <c r="U149" s="50">
        <f t="shared" si="14"/>
        <v>-200</v>
      </c>
      <c r="V149" s="10"/>
      <c r="W149" s="10">
        <v>786.02</v>
      </c>
      <c r="X149" s="63">
        <f t="shared" si="17"/>
        <v>0</v>
      </c>
    </row>
    <row r="150" s="63" customFormat="1" spans="1:24">
      <c r="A150" s="24"/>
      <c r="B150" s="24"/>
      <c r="C150" s="71"/>
      <c r="D150" s="24"/>
      <c r="E150" s="91"/>
      <c r="F150" s="27">
        <f>SUM(F3:F149)</f>
        <v>363</v>
      </c>
      <c r="G150" s="28">
        <f>SUM(G3:G149)</f>
        <v>74730</v>
      </c>
      <c r="H150" s="27">
        <f>SUM(H3:H149)</f>
        <v>161050</v>
      </c>
      <c r="I150" s="27"/>
      <c r="J150" s="44">
        <f>SUM(J3:J149)</f>
        <v>2139580</v>
      </c>
      <c r="K150" s="45">
        <v>0.205431771672087</v>
      </c>
      <c r="L150" s="46">
        <f>SUM(L3:L149)</f>
        <v>439547.44992</v>
      </c>
      <c r="M150" s="47">
        <f>SUM(M3:M149)</f>
        <v>2437967</v>
      </c>
      <c r="N150" s="48">
        <v>0.185799855573535</v>
      </c>
      <c r="O150" s="49">
        <f>SUM(O3:O149)</f>
        <v>452980.89091</v>
      </c>
      <c r="P150" s="50">
        <f>SUM(P3:P149)</f>
        <v>1977210.53</v>
      </c>
      <c r="Q150" s="50">
        <f>SUM(Q3:Q149)</f>
        <v>376574</v>
      </c>
      <c r="R150" s="66">
        <f t="shared" si="15"/>
        <v>0.924111521887473</v>
      </c>
      <c r="S150" s="66">
        <f t="shared" si="16"/>
        <v>0.811007913560766</v>
      </c>
      <c r="T150" s="90"/>
      <c r="U150" s="50"/>
      <c r="V150" s="10"/>
      <c r="W150" s="10" t="e">
        <v>#N/A</v>
      </c>
      <c r="X150" s="63" t="e">
        <f t="shared" si="17"/>
        <v>#N/A</v>
      </c>
    </row>
  </sheetData>
  <sortState ref="A1:U150">
    <sortCondition ref="R1" descending="1"/>
  </sortState>
  <mergeCells count="7">
    <mergeCell ref="A1:D1"/>
    <mergeCell ref="F1:I1"/>
    <mergeCell ref="J1:O1"/>
    <mergeCell ref="P1:S1"/>
    <mergeCell ref="T1:T2"/>
    <mergeCell ref="U1:U2"/>
    <mergeCell ref="V1:V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workbookViewId="0">
      <selection activeCell="V1" sqref="V1:V2"/>
    </sheetView>
  </sheetViews>
  <sheetFormatPr defaultColWidth="9" defaultRowHeight="14"/>
  <cols>
    <col min="1" max="1" width="4.75454545454545" style="2" customWidth="1"/>
    <col min="2" max="2" width="9" style="2"/>
    <col min="3" max="3" width="32.1272727272727" style="68" customWidth="1"/>
    <col min="4" max="4" width="9" style="2"/>
    <col min="5" max="5" width="9" style="5" hidden="1" customWidth="1"/>
    <col min="6" max="6" width="9" style="5"/>
    <col min="7" max="7" width="9" style="6"/>
    <col min="8" max="8" width="8.62727272727273" style="5" customWidth="1"/>
    <col min="9" max="9" width="7.12727272727273" style="5" hidden="1" customWidth="1"/>
    <col min="10" max="10" width="8.5" style="7" customWidth="1"/>
    <col min="11" max="11" width="8.87272727272727" style="8" hidden="1" customWidth="1"/>
    <col min="12" max="12" width="9.37272727272727" style="9" hidden="1" customWidth="1"/>
    <col min="13" max="13" width="8.12727272727273" style="7" customWidth="1"/>
    <col min="14" max="14" width="9" style="8" hidden="1" customWidth="1"/>
    <col min="15" max="15" width="9.12727272727273" style="9" hidden="1" customWidth="1"/>
    <col min="16" max="16" width="9.12727272727273" style="10" customWidth="1"/>
    <col min="17" max="17" width="7.25454545454545" style="10" customWidth="1"/>
    <col min="18" max="19" width="9" style="8"/>
    <col min="20" max="20" width="9" style="69"/>
    <col min="21" max="21" width="9" style="10"/>
    <col min="22" max="16384" width="9" style="63"/>
  </cols>
  <sheetData>
    <row r="1" s="63" customFormat="1" ht="33" customHeight="1" spans="1:22">
      <c r="A1" s="20" t="s">
        <v>0</v>
      </c>
      <c r="B1" s="20"/>
      <c r="C1" s="70"/>
      <c r="D1" s="20"/>
      <c r="E1" s="20"/>
      <c r="F1" s="22" t="s">
        <v>1</v>
      </c>
      <c r="G1" s="22"/>
      <c r="H1" s="22"/>
      <c r="I1" s="19"/>
      <c r="J1" s="31" t="s">
        <v>445</v>
      </c>
      <c r="K1" s="32"/>
      <c r="L1" s="32"/>
      <c r="M1" s="33"/>
      <c r="N1" s="34"/>
      <c r="O1" s="34"/>
      <c r="P1" s="35" t="s">
        <v>585</v>
      </c>
      <c r="Q1" s="51"/>
      <c r="R1" s="51"/>
      <c r="S1" s="52"/>
      <c r="T1" s="79" t="s">
        <v>447</v>
      </c>
      <c r="U1" s="80" t="s">
        <v>448</v>
      </c>
      <c r="V1" s="55" t="s">
        <v>584</v>
      </c>
    </row>
    <row r="2" s="63" customFormat="1" ht="39" customHeight="1" spans="1:2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2" t="s">
        <v>450</v>
      </c>
      <c r="I2" s="19" t="s">
        <v>451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79"/>
      <c r="U2" s="81"/>
      <c r="V2" s="55"/>
    </row>
    <row r="3" s="63" customFormat="1" ht="18" customHeight="1" spans="1:22">
      <c r="A3" s="24">
        <v>1</v>
      </c>
      <c r="B3" s="24">
        <v>122198</v>
      </c>
      <c r="C3" s="71" t="s">
        <v>544</v>
      </c>
      <c r="D3" s="24" t="s">
        <v>42</v>
      </c>
      <c r="E3" s="27" t="s">
        <v>53</v>
      </c>
      <c r="F3" s="27">
        <v>2</v>
      </c>
      <c r="G3" s="28">
        <v>420</v>
      </c>
      <c r="H3" s="27">
        <v>900</v>
      </c>
      <c r="I3" s="27"/>
      <c r="J3" s="44">
        <v>6000</v>
      </c>
      <c r="K3" s="45">
        <v>0.1872</v>
      </c>
      <c r="L3" s="46">
        <v>1123.2</v>
      </c>
      <c r="M3" s="47">
        <v>6900</v>
      </c>
      <c r="N3" s="48">
        <v>0.169</v>
      </c>
      <c r="O3" s="49">
        <v>1166.1</v>
      </c>
      <c r="P3" s="50">
        <v>7906.3</v>
      </c>
      <c r="Q3" s="50">
        <v>1980.69</v>
      </c>
      <c r="R3" s="60">
        <f t="shared" ref="R3:R21" si="0">P3/J3</f>
        <v>1.31771666666667</v>
      </c>
      <c r="S3" s="60">
        <f t="shared" ref="S3:S21" si="1">P3/M3</f>
        <v>1.14584057971014</v>
      </c>
      <c r="T3" s="61">
        <f>F3*80</f>
        <v>160</v>
      </c>
      <c r="U3" s="82"/>
      <c r="V3" s="63">
        <f>F3*70</f>
        <v>140</v>
      </c>
    </row>
    <row r="4" s="63" customFormat="1" spans="1:22">
      <c r="A4" s="24">
        <v>2</v>
      </c>
      <c r="B4" s="24">
        <v>117310</v>
      </c>
      <c r="C4" s="71" t="s">
        <v>526</v>
      </c>
      <c r="D4" s="24" t="s">
        <v>45</v>
      </c>
      <c r="E4" s="27" t="s">
        <v>46</v>
      </c>
      <c r="F4" s="27">
        <v>2</v>
      </c>
      <c r="G4" s="28">
        <v>420</v>
      </c>
      <c r="H4" s="27">
        <v>900</v>
      </c>
      <c r="I4" s="27"/>
      <c r="J4" s="44">
        <v>8000</v>
      </c>
      <c r="K4" s="45">
        <v>0.218376</v>
      </c>
      <c r="L4" s="46">
        <v>1747.008</v>
      </c>
      <c r="M4" s="47">
        <v>9200</v>
      </c>
      <c r="N4" s="48">
        <v>0.197145</v>
      </c>
      <c r="O4" s="49">
        <v>1813.734</v>
      </c>
      <c r="P4" s="50">
        <v>10419.14</v>
      </c>
      <c r="Q4" s="50">
        <v>2331.22</v>
      </c>
      <c r="R4" s="60">
        <f t="shared" si="0"/>
        <v>1.3023925</v>
      </c>
      <c r="S4" s="60">
        <f t="shared" si="1"/>
        <v>1.1325152173913</v>
      </c>
      <c r="T4" s="61">
        <f t="shared" ref="T4:T13" si="2">F4*80</f>
        <v>160</v>
      </c>
      <c r="U4" s="50"/>
      <c r="V4" s="63">
        <f t="shared" ref="V4:V15" si="3">F4*70</f>
        <v>140</v>
      </c>
    </row>
    <row r="5" s="63" customFormat="1" spans="1:22">
      <c r="A5" s="24">
        <v>3</v>
      </c>
      <c r="B5" s="24">
        <v>308</v>
      </c>
      <c r="C5" s="71" t="s">
        <v>173</v>
      </c>
      <c r="D5" s="24" t="s">
        <v>45</v>
      </c>
      <c r="E5" s="27" t="s">
        <v>46</v>
      </c>
      <c r="F5" s="27">
        <v>2</v>
      </c>
      <c r="G5" s="28">
        <v>420</v>
      </c>
      <c r="H5" s="27">
        <v>900</v>
      </c>
      <c r="I5" s="27">
        <v>2</v>
      </c>
      <c r="J5" s="44">
        <v>11000</v>
      </c>
      <c r="K5" s="45">
        <v>0.263448</v>
      </c>
      <c r="L5" s="46">
        <v>2897.928</v>
      </c>
      <c r="M5" s="47">
        <v>12650</v>
      </c>
      <c r="N5" s="48">
        <v>0.237835</v>
      </c>
      <c r="O5" s="49">
        <v>3008.61275</v>
      </c>
      <c r="P5" s="50">
        <v>13426.92</v>
      </c>
      <c r="Q5" s="50">
        <v>3749.43</v>
      </c>
      <c r="R5" s="60">
        <f t="shared" si="0"/>
        <v>1.22062909090909</v>
      </c>
      <c r="S5" s="60">
        <f t="shared" si="1"/>
        <v>1.06141660079051</v>
      </c>
      <c r="T5" s="61">
        <f t="shared" si="2"/>
        <v>160</v>
      </c>
      <c r="U5" s="61"/>
      <c r="V5" s="63">
        <f t="shared" si="3"/>
        <v>140</v>
      </c>
    </row>
    <row r="6" s="63" customFormat="1" spans="1:22">
      <c r="A6" s="24">
        <v>4</v>
      </c>
      <c r="B6" s="24">
        <v>391</v>
      </c>
      <c r="C6" s="71" t="s">
        <v>576</v>
      </c>
      <c r="D6" s="24" t="s">
        <v>45</v>
      </c>
      <c r="E6" s="27" t="s">
        <v>46</v>
      </c>
      <c r="F6" s="28">
        <v>2</v>
      </c>
      <c r="G6" s="28">
        <v>420</v>
      </c>
      <c r="H6" s="27">
        <v>900</v>
      </c>
      <c r="I6" s="27">
        <v>2</v>
      </c>
      <c r="J6" s="44">
        <v>12000</v>
      </c>
      <c r="K6" s="45">
        <v>0.257904</v>
      </c>
      <c r="L6" s="46">
        <v>3094.848</v>
      </c>
      <c r="M6" s="47">
        <v>13800</v>
      </c>
      <c r="N6" s="48">
        <v>0.23283</v>
      </c>
      <c r="O6" s="49">
        <v>3213.054</v>
      </c>
      <c r="P6" s="50">
        <v>14082.3</v>
      </c>
      <c r="Q6" s="50">
        <v>3699.18</v>
      </c>
      <c r="R6" s="60">
        <f t="shared" si="0"/>
        <v>1.173525</v>
      </c>
      <c r="S6" s="60">
        <f t="shared" si="1"/>
        <v>1.02045652173913</v>
      </c>
      <c r="T6" s="61">
        <f t="shared" si="2"/>
        <v>160</v>
      </c>
      <c r="U6" s="50"/>
      <c r="V6" s="63">
        <f t="shared" si="3"/>
        <v>140</v>
      </c>
    </row>
    <row r="7" s="63" customFormat="1" spans="1:22">
      <c r="A7" s="24">
        <v>5</v>
      </c>
      <c r="B7" s="24">
        <v>114844</v>
      </c>
      <c r="C7" s="71" t="s">
        <v>538</v>
      </c>
      <c r="D7" s="24" t="s">
        <v>45</v>
      </c>
      <c r="E7" s="27" t="s">
        <v>49</v>
      </c>
      <c r="F7" s="27">
        <v>3</v>
      </c>
      <c r="G7" s="28">
        <v>630</v>
      </c>
      <c r="H7" s="27">
        <v>1350</v>
      </c>
      <c r="I7" s="27"/>
      <c r="J7" s="44">
        <v>15400</v>
      </c>
      <c r="K7" s="45">
        <v>0.116</v>
      </c>
      <c r="L7" s="46">
        <v>1786.4</v>
      </c>
      <c r="M7" s="47">
        <v>17710</v>
      </c>
      <c r="N7" s="48">
        <v>0.105</v>
      </c>
      <c r="O7" s="49">
        <v>1859.55</v>
      </c>
      <c r="P7" s="50">
        <v>17993.56</v>
      </c>
      <c r="Q7" s="50">
        <v>2655.05</v>
      </c>
      <c r="R7" s="60">
        <f t="shared" si="0"/>
        <v>1.16841298701299</v>
      </c>
      <c r="S7" s="60">
        <f t="shared" si="1"/>
        <v>1.01601129305477</v>
      </c>
      <c r="T7" s="61">
        <f t="shared" si="2"/>
        <v>240</v>
      </c>
      <c r="U7" s="50"/>
      <c r="V7" s="63">
        <f t="shared" si="3"/>
        <v>210</v>
      </c>
    </row>
    <row r="8" s="63" customFormat="1" spans="1:22">
      <c r="A8" s="24">
        <v>6</v>
      </c>
      <c r="B8" s="24">
        <v>105396</v>
      </c>
      <c r="C8" s="71" t="s">
        <v>569</v>
      </c>
      <c r="D8" s="24" t="s">
        <v>45</v>
      </c>
      <c r="E8" s="27" t="s">
        <v>53</v>
      </c>
      <c r="F8" s="27">
        <v>2</v>
      </c>
      <c r="G8" s="28">
        <v>420</v>
      </c>
      <c r="H8" s="27">
        <v>900</v>
      </c>
      <c r="I8" s="27"/>
      <c r="J8" s="44">
        <v>9000</v>
      </c>
      <c r="K8" s="45">
        <v>0.26244</v>
      </c>
      <c r="L8" s="46">
        <v>2361.96</v>
      </c>
      <c r="M8" s="47">
        <v>10350</v>
      </c>
      <c r="N8" s="48">
        <v>0.236925</v>
      </c>
      <c r="O8" s="49">
        <v>2452.17375</v>
      </c>
      <c r="P8" s="50">
        <v>10476.87</v>
      </c>
      <c r="Q8" s="50">
        <v>132.66</v>
      </c>
      <c r="R8" s="60">
        <f t="shared" si="0"/>
        <v>1.16409666666667</v>
      </c>
      <c r="S8" s="60">
        <f t="shared" si="1"/>
        <v>1.01225797101449</v>
      </c>
      <c r="T8" s="61">
        <f t="shared" si="2"/>
        <v>160</v>
      </c>
      <c r="U8" s="61"/>
      <c r="V8" s="63">
        <f t="shared" si="3"/>
        <v>140</v>
      </c>
    </row>
    <row r="9" s="63" customFormat="1" spans="1:22">
      <c r="A9" s="24">
        <v>7</v>
      </c>
      <c r="B9" s="24">
        <v>111400</v>
      </c>
      <c r="C9" s="71" t="s">
        <v>540</v>
      </c>
      <c r="D9" s="24" t="s">
        <v>85</v>
      </c>
      <c r="E9" s="27" t="s">
        <v>61</v>
      </c>
      <c r="F9" s="27">
        <v>4</v>
      </c>
      <c r="G9" s="28">
        <v>840</v>
      </c>
      <c r="H9" s="27">
        <v>1800</v>
      </c>
      <c r="I9" s="27"/>
      <c r="J9" s="44">
        <v>20000</v>
      </c>
      <c r="K9" s="45">
        <v>0.152352</v>
      </c>
      <c r="L9" s="46">
        <v>3047.04</v>
      </c>
      <c r="M9" s="47">
        <v>23000</v>
      </c>
      <c r="N9" s="48">
        <v>0.13754</v>
      </c>
      <c r="O9" s="49">
        <v>3163.42</v>
      </c>
      <c r="P9" s="50">
        <v>23109.16</v>
      </c>
      <c r="Q9" s="50">
        <v>3186.57</v>
      </c>
      <c r="R9" s="60">
        <f t="shared" si="0"/>
        <v>1.155458</v>
      </c>
      <c r="S9" s="60">
        <f t="shared" si="1"/>
        <v>1.00474608695652</v>
      </c>
      <c r="T9" s="61">
        <f t="shared" si="2"/>
        <v>320</v>
      </c>
      <c r="U9" s="61"/>
      <c r="V9" s="63">
        <f t="shared" si="3"/>
        <v>280</v>
      </c>
    </row>
    <row r="10" s="63" customFormat="1" spans="1:22">
      <c r="A10" s="24">
        <v>8</v>
      </c>
      <c r="B10" s="24">
        <v>337</v>
      </c>
      <c r="C10" s="71" t="s">
        <v>566</v>
      </c>
      <c r="D10" s="24" t="s">
        <v>45</v>
      </c>
      <c r="E10" s="27" t="s">
        <v>82</v>
      </c>
      <c r="F10" s="27">
        <v>6</v>
      </c>
      <c r="G10" s="28">
        <v>1260</v>
      </c>
      <c r="H10" s="27">
        <v>2700</v>
      </c>
      <c r="I10" s="27">
        <v>5</v>
      </c>
      <c r="J10" s="44">
        <v>48000</v>
      </c>
      <c r="K10" s="45">
        <v>0.182592</v>
      </c>
      <c r="L10" s="46">
        <v>8764.416</v>
      </c>
      <c r="M10" s="47">
        <v>52800</v>
      </c>
      <c r="N10" s="48">
        <v>0.16484</v>
      </c>
      <c r="O10" s="49">
        <v>8703.552</v>
      </c>
      <c r="P10" s="50">
        <v>53571.86</v>
      </c>
      <c r="Q10" s="50">
        <v>12345.18</v>
      </c>
      <c r="R10" s="60">
        <f t="shared" si="0"/>
        <v>1.11608041666667</v>
      </c>
      <c r="S10" s="60">
        <f t="shared" si="1"/>
        <v>1.01461856060606</v>
      </c>
      <c r="T10" s="61">
        <f t="shared" si="2"/>
        <v>480</v>
      </c>
      <c r="U10" s="61"/>
      <c r="V10" s="63">
        <f t="shared" si="3"/>
        <v>420</v>
      </c>
    </row>
    <row r="11" s="63" customFormat="1" spans="1:22">
      <c r="A11" s="24">
        <v>9</v>
      </c>
      <c r="B11" s="72">
        <v>750</v>
      </c>
      <c r="C11" s="73" t="s">
        <v>570</v>
      </c>
      <c r="D11" s="72" t="s">
        <v>98</v>
      </c>
      <c r="E11" s="27" t="s">
        <v>82</v>
      </c>
      <c r="F11" s="29">
        <v>4</v>
      </c>
      <c r="G11" s="30">
        <v>840</v>
      </c>
      <c r="H11" s="27">
        <v>2250</v>
      </c>
      <c r="I11" s="27">
        <v>3</v>
      </c>
      <c r="J11" s="44">
        <v>56000</v>
      </c>
      <c r="K11" s="45">
        <v>0.232632</v>
      </c>
      <c r="L11" s="46">
        <v>13027.392</v>
      </c>
      <c r="M11" s="47">
        <v>61600</v>
      </c>
      <c r="N11" s="48">
        <v>0.210015</v>
      </c>
      <c r="O11" s="49">
        <v>12936.924</v>
      </c>
      <c r="P11" s="50">
        <v>62408.06</v>
      </c>
      <c r="Q11" s="50">
        <v>12510.1</v>
      </c>
      <c r="R11" s="60">
        <f t="shared" si="0"/>
        <v>1.11442964285714</v>
      </c>
      <c r="S11" s="60">
        <f t="shared" si="1"/>
        <v>1.01311785714286</v>
      </c>
      <c r="T11" s="61">
        <f t="shared" si="2"/>
        <v>320</v>
      </c>
      <c r="U11" s="61"/>
      <c r="V11" s="63">
        <f t="shared" si="3"/>
        <v>280</v>
      </c>
    </row>
    <row r="12" s="63" customFormat="1" spans="1:22">
      <c r="A12" s="24">
        <v>10</v>
      </c>
      <c r="B12" s="24">
        <v>114685</v>
      </c>
      <c r="C12" s="71" t="s">
        <v>530</v>
      </c>
      <c r="D12" s="24" t="s">
        <v>45</v>
      </c>
      <c r="E12" s="27" t="s">
        <v>82</v>
      </c>
      <c r="F12" s="27">
        <v>3</v>
      </c>
      <c r="G12" s="28">
        <v>630</v>
      </c>
      <c r="H12" s="27">
        <v>1350</v>
      </c>
      <c r="I12" s="27">
        <v>4</v>
      </c>
      <c r="J12" s="44">
        <v>38000</v>
      </c>
      <c r="K12" s="45">
        <v>0.1296</v>
      </c>
      <c r="L12" s="46">
        <v>4924.8</v>
      </c>
      <c r="M12" s="47">
        <v>41800</v>
      </c>
      <c r="N12" s="48">
        <v>0.117</v>
      </c>
      <c r="O12" s="49">
        <v>4890.6</v>
      </c>
      <c r="P12" s="50">
        <v>41952.76</v>
      </c>
      <c r="Q12" s="50">
        <v>5212.5</v>
      </c>
      <c r="R12" s="60">
        <f t="shared" si="0"/>
        <v>1.10402</v>
      </c>
      <c r="S12" s="60">
        <f t="shared" si="1"/>
        <v>1.00365454545455</v>
      </c>
      <c r="T12" s="61">
        <f t="shared" si="2"/>
        <v>240</v>
      </c>
      <c r="U12" s="61"/>
      <c r="V12" s="63">
        <f t="shared" si="3"/>
        <v>210</v>
      </c>
    </row>
    <row r="13" s="63" customFormat="1" spans="1:22">
      <c r="A13" s="24">
        <v>11</v>
      </c>
      <c r="B13" s="24">
        <v>582</v>
      </c>
      <c r="C13" s="71" t="s">
        <v>571</v>
      </c>
      <c r="D13" s="24" t="s">
        <v>52</v>
      </c>
      <c r="E13" s="27" t="s">
        <v>99</v>
      </c>
      <c r="F13" s="27">
        <v>6</v>
      </c>
      <c r="G13" s="28">
        <v>1260</v>
      </c>
      <c r="H13" s="27">
        <v>2700</v>
      </c>
      <c r="I13" s="28">
        <v>1</v>
      </c>
      <c r="J13" s="44">
        <v>62000</v>
      </c>
      <c r="K13" s="45">
        <v>0.114</v>
      </c>
      <c r="L13" s="46">
        <v>7068</v>
      </c>
      <c r="M13" s="47">
        <v>68200</v>
      </c>
      <c r="N13" s="48">
        <v>0.105</v>
      </c>
      <c r="O13" s="49">
        <v>7161</v>
      </c>
      <c r="P13" s="50">
        <v>68296.4</v>
      </c>
      <c r="Q13" s="50">
        <v>11204.84</v>
      </c>
      <c r="R13" s="60">
        <f t="shared" si="0"/>
        <v>1.10155483870968</v>
      </c>
      <c r="S13" s="60">
        <f t="shared" si="1"/>
        <v>1.00141348973607</v>
      </c>
      <c r="T13" s="61">
        <f t="shared" si="2"/>
        <v>480</v>
      </c>
      <c r="U13" s="50"/>
      <c r="V13" s="63">
        <f t="shared" si="3"/>
        <v>420</v>
      </c>
    </row>
    <row r="14" s="63" customFormat="1" spans="1:22">
      <c r="A14" s="24">
        <v>12</v>
      </c>
      <c r="B14" s="24">
        <v>106865</v>
      </c>
      <c r="C14" s="71" t="s">
        <v>509</v>
      </c>
      <c r="D14" s="24" t="s">
        <v>98</v>
      </c>
      <c r="E14" s="27" t="s">
        <v>46</v>
      </c>
      <c r="F14" s="27">
        <v>2</v>
      </c>
      <c r="G14" s="28">
        <v>0</v>
      </c>
      <c r="H14" s="27">
        <v>0</v>
      </c>
      <c r="I14" s="27"/>
      <c r="J14" s="44">
        <v>10000</v>
      </c>
      <c r="K14" s="45">
        <v>0.207432</v>
      </c>
      <c r="L14" s="46">
        <v>2074.32</v>
      </c>
      <c r="M14" s="47">
        <v>11500</v>
      </c>
      <c r="N14" s="48">
        <v>0.187265</v>
      </c>
      <c r="O14" s="49">
        <v>2153.5475</v>
      </c>
      <c r="P14" s="50">
        <v>10218.71</v>
      </c>
      <c r="Q14" s="50">
        <v>2402.09</v>
      </c>
      <c r="R14" s="66">
        <f t="shared" si="0"/>
        <v>1.021871</v>
      </c>
      <c r="S14" s="66">
        <f t="shared" si="1"/>
        <v>0.888583478260869</v>
      </c>
      <c r="T14" s="83"/>
      <c r="U14" s="50"/>
      <c r="V14" s="63">
        <f t="shared" si="3"/>
        <v>140</v>
      </c>
    </row>
    <row r="15" s="63" customFormat="1" spans="1:22">
      <c r="A15" s="24">
        <v>13</v>
      </c>
      <c r="B15" s="24">
        <v>102935</v>
      </c>
      <c r="C15" s="71" t="s">
        <v>531</v>
      </c>
      <c r="D15" s="24" t="s">
        <v>98</v>
      </c>
      <c r="E15" s="27" t="s">
        <v>46</v>
      </c>
      <c r="F15" s="27">
        <v>2</v>
      </c>
      <c r="G15" s="28">
        <v>0</v>
      </c>
      <c r="H15" s="27">
        <v>0</v>
      </c>
      <c r="I15" s="27"/>
      <c r="J15" s="44">
        <v>10000</v>
      </c>
      <c r="K15" s="45">
        <v>0.272376</v>
      </c>
      <c r="L15" s="46">
        <v>2723.76</v>
      </c>
      <c r="M15" s="47">
        <v>11500</v>
      </c>
      <c r="N15" s="48">
        <v>0.245895</v>
      </c>
      <c r="O15" s="49">
        <v>2827.7925</v>
      </c>
      <c r="P15" s="50">
        <v>10051.32</v>
      </c>
      <c r="Q15" s="50">
        <v>2772.74</v>
      </c>
      <c r="R15" s="60">
        <f t="shared" si="0"/>
        <v>1.005132</v>
      </c>
      <c r="S15" s="66">
        <f t="shared" si="1"/>
        <v>0.874027826086957</v>
      </c>
      <c r="T15" s="83"/>
      <c r="U15" s="61"/>
      <c r="V15" s="63">
        <f t="shared" si="3"/>
        <v>140</v>
      </c>
    </row>
    <row r="16" s="63" customFormat="1" spans="1:21">
      <c r="A16" s="24">
        <v>14</v>
      </c>
      <c r="B16" s="24">
        <v>742</v>
      </c>
      <c r="C16" s="71" t="s">
        <v>554</v>
      </c>
      <c r="D16" s="24" t="s">
        <v>98</v>
      </c>
      <c r="E16" s="27" t="s">
        <v>61</v>
      </c>
      <c r="F16" s="27">
        <v>2</v>
      </c>
      <c r="G16" s="28">
        <v>0</v>
      </c>
      <c r="H16" s="27">
        <v>0</v>
      </c>
      <c r="I16" s="27"/>
      <c r="J16" s="44">
        <v>23000</v>
      </c>
      <c r="K16" s="45">
        <v>0.163</v>
      </c>
      <c r="L16" s="46">
        <v>3749</v>
      </c>
      <c r="M16" s="47">
        <v>26450</v>
      </c>
      <c r="N16" s="48">
        <v>0.145</v>
      </c>
      <c r="O16" s="49">
        <v>3835.25</v>
      </c>
      <c r="P16" s="50">
        <v>20770.89</v>
      </c>
      <c r="Q16" s="50">
        <v>2955.35</v>
      </c>
      <c r="R16" s="66">
        <f t="shared" si="0"/>
        <v>0.903082173913043</v>
      </c>
      <c r="S16" s="66">
        <f t="shared" si="1"/>
        <v>0.785288846880907</v>
      </c>
      <c r="T16" s="83"/>
      <c r="U16" s="50">
        <v>0</v>
      </c>
    </row>
    <row r="17" s="63" customFormat="1" spans="1:21">
      <c r="A17" s="24">
        <v>15</v>
      </c>
      <c r="B17" s="24">
        <v>349</v>
      </c>
      <c r="C17" s="71" t="s">
        <v>171</v>
      </c>
      <c r="D17" s="24" t="s">
        <v>45</v>
      </c>
      <c r="E17" s="27" t="s">
        <v>46</v>
      </c>
      <c r="F17" s="27">
        <v>2</v>
      </c>
      <c r="G17" s="28">
        <v>420</v>
      </c>
      <c r="H17" s="27">
        <v>900</v>
      </c>
      <c r="I17" s="27">
        <v>2</v>
      </c>
      <c r="J17" s="44">
        <v>11000</v>
      </c>
      <c r="K17" s="45">
        <v>0.235944</v>
      </c>
      <c r="L17" s="46">
        <v>2595.384</v>
      </c>
      <c r="M17" s="47">
        <v>12650</v>
      </c>
      <c r="N17" s="48">
        <v>0.213005</v>
      </c>
      <c r="O17" s="49">
        <v>2694.51325</v>
      </c>
      <c r="P17" s="50">
        <v>8283.83</v>
      </c>
      <c r="Q17" s="50">
        <v>2260.43</v>
      </c>
      <c r="R17" s="66">
        <f t="shared" si="0"/>
        <v>0.753075454545455</v>
      </c>
      <c r="S17" s="66">
        <f t="shared" si="1"/>
        <v>0.654848221343874</v>
      </c>
      <c r="T17" s="83"/>
      <c r="U17" s="50">
        <f>F17*-100</f>
        <v>-200</v>
      </c>
    </row>
    <row r="18" s="63" customFormat="1" spans="1:21">
      <c r="A18" s="24">
        <v>16</v>
      </c>
      <c r="B18" s="24">
        <v>359</v>
      </c>
      <c r="C18" s="71" t="s">
        <v>551</v>
      </c>
      <c r="D18" s="24" t="s">
        <v>52</v>
      </c>
      <c r="E18" s="27" t="s">
        <v>49</v>
      </c>
      <c r="F18" s="27">
        <v>3</v>
      </c>
      <c r="G18" s="28">
        <v>630</v>
      </c>
      <c r="H18" s="27">
        <v>1350</v>
      </c>
      <c r="I18" s="27">
        <v>2</v>
      </c>
      <c r="J18" s="44">
        <v>17000</v>
      </c>
      <c r="K18" s="45">
        <v>0.17064</v>
      </c>
      <c r="L18" s="46">
        <v>2900.88</v>
      </c>
      <c r="M18" s="47">
        <v>19550</v>
      </c>
      <c r="N18" s="48">
        <v>0.15405</v>
      </c>
      <c r="O18" s="49">
        <v>3011.6775</v>
      </c>
      <c r="P18" s="50">
        <v>9975.77</v>
      </c>
      <c r="Q18" s="50">
        <v>2638.73</v>
      </c>
      <c r="R18" s="66">
        <f t="shared" si="0"/>
        <v>0.58681</v>
      </c>
      <c r="S18" s="66">
        <f t="shared" si="1"/>
        <v>0.510269565217391</v>
      </c>
      <c r="T18" s="61"/>
      <c r="U18" s="50">
        <f>F18*-100</f>
        <v>-300</v>
      </c>
    </row>
    <row r="19" s="63" customFormat="1" spans="1:21">
      <c r="A19" s="24">
        <v>17</v>
      </c>
      <c r="B19" s="24">
        <v>307</v>
      </c>
      <c r="C19" s="71" t="s">
        <v>97</v>
      </c>
      <c r="D19" s="24" t="s">
        <v>98</v>
      </c>
      <c r="E19" s="27" t="s">
        <v>99</v>
      </c>
      <c r="F19" s="27">
        <v>12</v>
      </c>
      <c r="G19" s="28">
        <v>2700</v>
      </c>
      <c r="H19" s="27">
        <v>4000</v>
      </c>
      <c r="I19" s="27">
        <v>1</v>
      </c>
      <c r="J19" s="44">
        <v>120000</v>
      </c>
      <c r="K19" s="45">
        <v>0.150984</v>
      </c>
      <c r="L19" s="46">
        <v>18118.08</v>
      </c>
      <c r="M19" s="47">
        <v>132000</v>
      </c>
      <c r="N19" s="48">
        <v>0.136305</v>
      </c>
      <c r="O19" s="49">
        <v>17992.26</v>
      </c>
      <c r="P19" s="50">
        <v>63681.71</v>
      </c>
      <c r="Q19" s="50">
        <v>10953.61</v>
      </c>
      <c r="R19" s="66">
        <f t="shared" si="0"/>
        <v>0.530680916666667</v>
      </c>
      <c r="S19" s="66">
        <f t="shared" si="1"/>
        <v>0.482437196969697</v>
      </c>
      <c r="T19" s="61"/>
      <c r="U19" s="50">
        <v>0</v>
      </c>
    </row>
    <row r="20" s="63" customFormat="1" spans="1:21">
      <c r="A20" s="24">
        <v>18</v>
      </c>
      <c r="B20" s="24">
        <v>106066</v>
      </c>
      <c r="C20" s="71" t="s">
        <v>525</v>
      </c>
      <c r="D20" s="24" t="s">
        <v>98</v>
      </c>
      <c r="E20" s="27" t="s">
        <v>49</v>
      </c>
      <c r="F20" s="27">
        <v>2</v>
      </c>
      <c r="G20" s="28">
        <v>0</v>
      </c>
      <c r="H20" s="27">
        <v>0</v>
      </c>
      <c r="I20" s="27"/>
      <c r="J20" s="44">
        <v>17000</v>
      </c>
      <c r="K20" s="45">
        <v>0.259056</v>
      </c>
      <c r="L20" s="46">
        <v>4403.952</v>
      </c>
      <c r="M20" s="47">
        <v>19550</v>
      </c>
      <c r="N20" s="48">
        <v>0.23387</v>
      </c>
      <c r="O20" s="49">
        <v>4572.1585</v>
      </c>
      <c r="P20" s="50">
        <v>8230.31</v>
      </c>
      <c r="Q20" s="50">
        <v>2482.62</v>
      </c>
      <c r="R20" s="66">
        <f t="shared" si="0"/>
        <v>0.484135882352941</v>
      </c>
      <c r="S20" s="66">
        <f t="shared" si="1"/>
        <v>0.420987723785166</v>
      </c>
      <c r="T20" s="83"/>
      <c r="U20" s="50">
        <v>0</v>
      </c>
    </row>
    <row r="21" s="63" customFormat="1" spans="1:21">
      <c r="A21" s="24">
        <v>19</v>
      </c>
      <c r="B21" s="24">
        <v>107728</v>
      </c>
      <c r="C21" s="71" t="s">
        <v>574</v>
      </c>
      <c r="D21" s="24" t="s">
        <v>85</v>
      </c>
      <c r="E21" s="27" t="s">
        <v>46</v>
      </c>
      <c r="F21" s="27">
        <v>2</v>
      </c>
      <c r="G21" s="28">
        <v>420</v>
      </c>
      <c r="H21" s="27">
        <v>900</v>
      </c>
      <c r="I21" s="27"/>
      <c r="J21" s="44">
        <v>11000</v>
      </c>
      <c r="K21" s="45">
        <v>0.201744</v>
      </c>
      <c r="L21" s="46">
        <v>2219.184</v>
      </c>
      <c r="M21" s="47">
        <v>12650</v>
      </c>
      <c r="N21" s="48">
        <v>0.18213</v>
      </c>
      <c r="O21" s="49">
        <v>2303.9445</v>
      </c>
      <c r="P21" s="50">
        <v>4536.98</v>
      </c>
      <c r="Q21" s="50">
        <v>1220.11</v>
      </c>
      <c r="R21" s="66">
        <f t="shared" si="0"/>
        <v>0.412452727272727</v>
      </c>
      <c r="S21" s="66">
        <f t="shared" si="1"/>
        <v>0.358654545454545</v>
      </c>
      <c r="T21" s="83"/>
      <c r="U21" s="50">
        <f>F21*-100</f>
        <v>-200</v>
      </c>
    </row>
  </sheetData>
  <sortState ref="A1:U1048570">
    <sortCondition ref="R1" descending="1"/>
  </sortState>
  <mergeCells count="7">
    <mergeCell ref="A1:D1"/>
    <mergeCell ref="F1:H1"/>
    <mergeCell ref="J1:M1"/>
    <mergeCell ref="P1:S1"/>
    <mergeCell ref="T1:T2"/>
    <mergeCell ref="U1:U2"/>
    <mergeCell ref="V1:V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48576"/>
  <sheetViews>
    <sheetView workbookViewId="0">
      <selection activeCell="V17" sqref="V17"/>
    </sheetView>
  </sheetViews>
  <sheetFormatPr defaultColWidth="9" defaultRowHeight="14"/>
  <cols>
    <col min="1" max="1" width="4.75454545454545" style="2" customWidth="1"/>
    <col min="2" max="2" width="9" style="2"/>
    <col min="3" max="3" width="32.1272727272727" style="3" customWidth="1"/>
    <col min="4" max="4" width="9" style="3"/>
    <col min="5" max="5" width="9" style="4" hidden="1" customWidth="1"/>
    <col min="6" max="6" width="9" style="5"/>
    <col min="7" max="7" width="9" style="6"/>
    <col min="8" max="8" width="9" style="5"/>
    <col min="9" max="9" width="7.12727272727273" style="5" hidden="1" customWidth="1"/>
    <col min="10" max="10" width="9" style="7" hidden="1" customWidth="1"/>
    <col min="11" max="11" width="9" style="8" hidden="1" customWidth="1"/>
    <col min="12" max="12" width="9.25454545454545" style="9" hidden="1" customWidth="1"/>
    <col min="13" max="13" width="9" style="7" hidden="1" customWidth="1"/>
    <col min="14" max="14" width="9" style="8" hidden="1" customWidth="1"/>
    <col min="15" max="15" width="9.25454545454545" style="9" hidden="1" customWidth="1"/>
    <col min="16" max="17" width="9" style="10" hidden="1" customWidth="1"/>
    <col min="18" max="19" width="9" style="8"/>
    <col min="20" max="20" width="9" style="11"/>
    <col min="21" max="21" width="9" style="12"/>
    <col min="22" max="16384" width="9" style="1"/>
  </cols>
  <sheetData>
    <row r="1" s="1" customFormat="1" ht="29" customHeight="1" spans="1:22">
      <c r="A1" s="13" t="s">
        <v>0</v>
      </c>
      <c r="B1" s="14"/>
      <c r="C1" s="14"/>
      <c r="D1" s="15"/>
      <c r="E1" s="16"/>
      <c r="F1" s="17" t="s">
        <v>1</v>
      </c>
      <c r="G1" s="18"/>
      <c r="H1" s="19"/>
      <c r="I1" s="22"/>
      <c r="J1" s="31" t="s">
        <v>586</v>
      </c>
      <c r="K1" s="32"/>
      <c r="L1" s="32"/>
      <c r="M1" s="33"/>
      <c r="N1" s="34"/>
      <c r="O1" s="34"/>
      <c r="P1" s="35" t="s">
        <v>587</v>
      </c>
      <c r="Q1" s="51"/>
      <c r="R1" s="51"/>
      <c r="S1" s="52"/>
      <c r="T1" s="53" t="s">
        <v>447</v>
      </c>
      <c r="U1" s="54" t="s">
        <v>448</v>
      </c>
      <c r="V1" s="55" t="s">
        <v>584</v>
      </c>
    </row>
    <row r="2" s="1" customFormat="1" ht="40" customHeight="1" spans="1:22">
      <c r="A2" s="20" t="s">
        <v>13</v>
      </c>
      <c r="B2" s="20" t="s">
        <v>14</v>
      </c>
      <c r="C2" s="16" t="s">
        <v>15</v>
      </c>
      <c r="D2" s="16" t="s">
        <v>16</v>
      </c>
      <c r="E2" s="21" t="s">
        <v>17</v>
      </c>
      <c r="F2" s="22" t="s">
        <v>18</v>
      </c>
      <c r="G2" s="23" t="s">
        <v>19</v>
      </c>
      <c r="H2" s="22" t="s">
        <v>450</v>
      </c>
      <c r="I2" s="19" t="s">
        <v>451</v>
      </c>
      <c r="J2" s="36" t="s">
        <v>21</v>
      </c>
      <c r="K2" s="37" t="s">
        <v>23</v>
      </c>
      <c r="L2" s="38" t="s">
        <v>24</v>
      </c>
      <c r="M2" s="39" t="s">
        <v>26</v>
      </c>
      <c r="N2" s="40" t="s">
        <v>23</v>
      </c>
      <c r="O2" s="41" t="s">
        <v>24</v>
      </c>
      <c r="P2" s="42" t="s">
        <v>29</v>
      </c>
      <c r="Q2" s="56" t="s">
        <v>30</v>
      </c>
      <c r="R2" s="57" t="s">
        <v>205</v>
      </c>
      <c r="S2" s="58" t="s">
        <v>206</v>
      </c>
      <c r="T2" s="59"/>
      <c r="U2" s="54"/>
      <c r="V2" s="55"/>
    </row>
    <row r="3" s="1" customFormat="1" ht="15" customHeight="1" spans="1:22">
      <c r="A3" s="24">
        <v>1</v>
      </c>
      <c r="B3" s="24">
        <v>117310</v>
      </c>
      <c r="C3" s="25" t="s">
        <v>526</v>
      </c>
      <c r="D3" s="25" t="s">
        <v>45</v>
      </c>
      <c r="E3" s="26" t="s">
        <v>46</v>
      </c>
      <c r="F3" s="27">
        <v>2</v>
      </c>
      <c r="G3" s="28">
        <v>420</v>
      </c>
      <c r="H3" s="27">
        <v>900</v>
      </c>
      <c r="I3" s="43"/>
      <c r="J3" s="44">
        <v>8000</v>
      </c>
      <c r="K3" s="45">
        <v>0.218376</v>
      </c>
      <c r="L3" s="46">
        <v>1747.008</v>
      </c>
      <c r="M3" s="47">
        <v>9200</v>
      </c>
      <c r="N3" s="48">
        <v>0.197145</v>
      </c>
      <c r="O3" s="49">
        <v>1813.734</v>
      </c>
      <c r="P3" s="50">
        <v>11691.42</v>
      </c>
      <c r="Q3" s="50">
        <v>1726.72</v>
      </c>
      <c r="R3" s="60">
        <f t="shared" ref="R3:R21" si="0">P3/J3</f>
        <v>1.4614275</v>
      </c>
      <c r="S3" s="60">
        <f t="shared" ref="S3:S21" si="1">P3/M3</f>
        <v>1.27080652173913</v>
      </c>
      <c r="T3" s="61">
        <f t="shared" ref="T3:T12" si="2">F3*80</f>
        <v>160</v>
      </c>
      <c r="U3" s="62"/>
      <c r="V3" s="63">
        <f>F3*70</f>
        <v>140</v>
      </c>
    </row>
    <row r="4" s="1" customFormat="1" ht="18" customHeight="1" spans="1:22">
      <c r="A4" s="24">
        <v>2</v>
      </c>
      <c r="B4" s="24">
        <v>742</v>
      </c>
      <c r="C4" s="25" t="s">
        <v>554</v>
      </c>
      <c r="D4" s="25" t="s">
        <v>98</v>
      </c>
      <c r="E4" s="26" t="s">
        <v>61</v>
      </c>
      <c r="F4" s="27">
        <v>2</v>
      </c>
      <c r="G4" s="28">
        <v>0</v>
      </c>
      <c r="H4" s="27">
        <v>0</v>
      </c>
      <c r="I4" s="27"/>
      <c r="J4" s="44">
        <v>23000</v>
      </c>
      <c r="K4" s="45">
        <v>0.163</v>
      </c>
      <c r="L4" s="46">
        <v>3749</v>
      </c>
      <c r="M4" s="47">
        <v>26450</v>
      </c>
      <c r="N4" s="48">
        <v>0.145</v>
      </c>
      <c r="O4" s="49">
        <v>3835.25</v>
      </c>
      <c r="P4" s="50">
        <v>32572.27</v>
      </c>
      <c r="Q4" s="50">
        <v>9678.7</v>
      </c>
      <c r="R4" s="60">
        <f t="shared" si="0"/>
        <v>1.41618565217391</v>
      </c>
      <c r="S4" s="60">
        <f t="shared" si="1"/>
        <v>1.23146578449905</v>
      </c>
      <c r="T4" s="61">
        <v>0</v>
      </c>
      <c r="U4" s="62"/>
      <c r="V4" s="63">
        <f t="shared" ref="V4:V14" si="3">F4*70</f>
        <v>140</v>
      </c>
    </row>
    <row r="5" s="1" customFormat="1" spans="1:22">
      <c r="A5" s="24">
        <v>3</v>
      </c>
      <c r="B5" s="24">
        <v>114844</v>
      </c>
      <c r="C5" s="25" t="s">
        <v>538</v>
      </c>
      <c r="D5" s="25" t="s">
        <v>45</v>
      </c>
      <c r="E5" s="26" t="s">
        <v>49</v>
      </c>
      <c r="F5" s="27">
        <v>3</v>
      </c>
      <c r="G5" s="28">
        <v>630</v>
      </c>
      <c r="H5" s="27">
        <v>1350</v>
      </c>
      <c r="I5" s="27"/>
      <c r="J5" s="44">
        <v>15400</v>
      </c>
      <c r="K5" s="45">
        <v>0.116</v>
      </c>
      <c r="L5" s="46">
        <v>1786.4</v>
      </c>
      <c r="M5" s="47">
        <v>17710</v>
      </c>
      <c r="N5" s="48">
        <v>0.105</v>
      </c>
      <c r="O5" s="49">
        <v>1859.55</v>
      </c>
      <c r="P5" s="50">
        <v>19834.84</v>
      </c>
      <c r="Q5" s="50">
        <v>4248.33</v>
      </c>
      <c r="R5" s="60">
        <f t="shared" si="0"/>
        <v>1.28797662337662</v>
      </c>
      <c r="S5" s="60">
        <f t="shared" si="1"/>
        <v>1.11997967250141</v>
      </c>
      <c r="T5" s="61">
        <f t="shared" si="2"/>
        <v>240</v>
      </c>
      <c r="U5" s="64"/>
      <c r="V5" s="63">
        <f t="shared" si="3"/>
        <v>210</v>
      </c>
    </row>
    <row r="6" s="1" customFormat="1" spans="1:22">
      <c r="A6" s="24">
        <v>4</v>
      </c>
      <c r="B6" s="24">
        <v>337</v>
      </c>
      <c r="C6" s="25" t="s">
        <v>566</v>
      </c>
      <c r="D6" s="25" t="s">
        <v>45</v>
      </c>
      <c r="E6" s="26" t="s">
        <v>82</v>
      </c>
      <c r="F6" s="27">
        <v>6</v>
      </c>
      <c r="G6" s="28">
        <v>1260</v>
      </c>
      <c r="H6" s="27">
        <v>2700</v>
      </c>
      <c r="I6" s="27">
        <v>5</v>
      </c>
      <c r="J6" s="44">
        <v>48000</v>
      </c>
      <c r="K6" s="45">
        <v>0.182592</v>
      </c>
      <c r="L6" s="46">
        <v>8764.416</v>
      </c>
      <c r="M6" s="47">
        <v>52800</v>
      </c>
      <c r="N6" s="48">
        <v>0.16484</v>
      </c>
      <c r="O6" s="49">
        <v>8703.552</v>
      </c>
      <c r="P6" s="50">
        <v>61434.75</v>
      </c>
      <c r="Q6" s="50">
        <v>8673.9</v>
      </c>
      <c r="R6" s="60">
        <f t="shared" si="0"/>
        <v>1.279890625</v>
      </c>
      <c r="S6" s="60">
        <f t="shared" si="1"/>
        <v>1.16353693181818</v>
      </c>
      <c r="T6" s="61">
        <f t="shared" si="2"/>
        <v>480</v>
      </c>
      <c r="U6" s="65"/>
      <c r="V6" s="63">
        <f t="shared" si="3"/>
        <v>420</v>
      </c>
    </row>
    <row r="7" s="1" customFormat="1" spans="1:22">
      <c r="A7" s="24">
        <v>5</v>
      </c>
      <c r="B7" s="24">
        <v>111400</v>
      </c>
      <c r="C7" s="25" t="s">
        <v>540</v>
      </c>
      <c r="D7" s="25" t="s">
        <v>85</v>
      </c>
      <c r="E7" s="26" t="s">
        <v>61</v>
      </c>
      <c r="F7" s="27">
        <v>4</v>
      </c>
      <c r="G7" s="28">
        <v>840</v>
      </c>
      <c r="H7" s="27">
        <v>1800</v>
      </c>
      <c r="I7" s="27"/>
      <c r="J7" s="44">
        <v>20000</v>
      </c>
      <c r="K7" s="45">
        <v>0.152352</v>
      </c>
      <c r="L7" s="46">
        <v>3047.04</v>
      </c>
      <c r="M7" s="47">
        <v>23000</v>
      </c>
      <c r="N7" s="48">
        <v>0.13754</v>
      </c>
      <c r="O7" s="49">
        <v>3163.42</v>
      </c>
      <c r="P7" s="50">
        <v>23699.01</v>
      </c>
      <c r="Q7" s="50">
        <v>1584.04</v>
      </c>
      <c r="R7" s="60">
        <f t="shared" si="0"/>
        <v>1.1849505</v>
      </c>
      <c r="S7" s="60">
        <f t="shared" si="1"/>
        <v>1.03039173913043</v>
      </c>
      <c r="T7" s="61">
        <f t="shared" si="2"/>
        <v>320</v>
      </c>
      <c r="U7" s="65"/>
      <c r="V7" s="63">
        <f t="shared" si="3"/>
        <v>280</v>
      </c>
    </row>
    <row r="8" s="1" customFormat="1" spans="1:22">
      <c r="A8" s="24">
        <v>6</v>
      </c>
      <c r="B8" s="24">
        <v>308</v>
      </c>
      <c r="C8" s="25" t="s">
        <v>173</v>
      </c>
      <c r="D8" s="25" t="s">
        <v>45</v>
      </c>
      <c r="E8" s="26" t="s">
        <v>46</v>
      </c>
      <c r="F8" s="27">
        <v>2</v>
      </c>
      <c r="G8" s="28">
        <v>420</v>
      </c>
      <c r="H8" s="27">
        <v>900</v>
      </c>
      <c r="I8" s="27">
        <v>2</v>
      </c>
      <c r="J8" s="44">
        <v>11000</v>
      </c>
      <c r="K8" s="45">
        <v>0.263448</v>
      </c>
      <c r="L8" s="46">
        <v>2897.928</v>
      </c>
      <c r="M8" s="47">
        <v>12650</v>
      </c>
      <c r="N8" s="48">
        <v>0.237835</v>
      </c>
      <c r="O8" s="49">
        <v>3008.61275</v>
      </c>
      <c r="P8" s="50">
        <v>12855.62</v>
      </c>
      <c r="Q8" s="50">
        <v>3343.35</v>
      </c>
      <c r="R8" s="60">
        <f t="shared" si="0"/>
        <v>1.16869272727273</v>
      </c>
      <c r="S8" s="60">
        <f t="shared" si="1"/>
        <v>1.01625454545455</v>
      </c>
      <c r="T8" s="61">
        <f t="shared" si="2"/>
        <v>160</v>
      </c>
      <c r="U8" s="65"/>
      <c r="V8" s="63">
        <f t="shared" si="3"/>
        <v>140</v>
      </c>
    </row>
    <row r="9" s="1" customFormat="1" spans="1:22">
      <c r="A9" s="24">
        <v>7</v>
      </c>
      <c r="B9" s="24">
        <v>122198</v>
      </c>
      <c r="C9" s="25" t="s">
        <v>544</v>
      </c>
      <c r="D9" s="25" t="s">
        <v>42</v>
      </c>
      <c r="E9" s="26" t="s">
        <v>53</v>
      </c>
      <c r="F9" s="27">
        <v>2</v>
      </c>
      <c r="G9" s="28">
        <v>420</v>
      </c>
      <c r="H9" s="27">
        <v>900</v>
      </c>
      <c r="I9" s="27"/>
      <c r="J9" s="44">
        <v>6000</v>
      </c>
      <c r="K9" s="45">
        <v>0.1872</v>
      </c>
      <c r="L9" s="46">
        <v>1123.2</v>
      </c>
      <c r="M9" s="47">
        <v>6900</v>
      </c>
      <c r="N9" s="48">
        <v>0.169</v>
      </c>
      <c r="O9" s="49">
        <v>1166.1</v>
      </c>
      <c r="P9" s="50">
        <v>6905.05</v>
      </c>
      <c r="Q9" s="50">
        <v>813.54</v>
      </c>
      <c r="R9" s="60">
        <f t="shared" si="0"/>
        <v>1.15084166666667</v>
      </c>
      <c r="S9" s="60">
        <f t="shared" si="1"/>
        <v>1.00073188405797</v>
      </c>
      <c r="T9" s="61">
        <f t="shared" si="2"/>
        <v>160</v>
      </c>
      <c r="U9" s="65"/>
      <c r="V9" s="63">
        <f t="shared" si="3"/>
        <v>140</v>
      </c>
    </row>
    <row r="10" s="1" customFormat="1" spans="1:22">
      <c r="A10" s="24">
        <v>8</v>
      </c>
      <c r="B10" s="24">
        <v>750</v>
      </c>
      <c r="C10" s="25" t="s">
        <v>570</v>
      </c>
      <c r="D10" s="25" t="s">
        <v>98</v>
      </c>
      <c r="E10" s="26" t="s">
        <v>82</v>
      </c>
      <c r="F10" s="29">
        <v>4</v>
      </c>
      <c r="G10" s="30">
        <v>840</v>
      </c>
      <c r="H10" s="27">
        <v>2250</v>
      </c>
      <c r="I10" s="27">
        <v>3</v>
      </c>
      <c r="J10" s="44">
        <v>56000</v>
      </c>
      <c r="K10" s="45">
        <v>0.232632</v>
      </c>
      <c r="L10" s="46">
        <v>13027.392</v>
      </c>
      <c r="M10" s="47">
        <v>61600</v>
      </c>
      <c r="N10" s="48">
        <v>0.210015</v>
      </c>
      <c r="O10" s="49">
        <v>12936.924</v>
      </c>
      <c r="P10" s="50">
        <v>62197.96</v>
      </c>
      <c r="Q10" s="50">
        <v>15427.71</v>
      </c>
      <c r="R10" s="60">
        <f t="shared" si="0"/>
        <v>1.11067785714286</v>
      </c>
      <c r="S10" s="60">
        <f t="shared" si="1"/>
        <v>1.00970714285714</v>
      </c>
      <c r="T10" s="61">
        <f t="shared" si="2"/>
        <v>320</v>
      </c>
      <c r="U10" s="65"/>
      <c r="V10" s="63">
        <f t="shared" si="3"/>
        <v>280</v>
      </c>
    </row>
    <row r="11" s="1" customFormat="1" spans="1:22">
      <c r="A11" s="24">
        <v>9</v>
      </c>
      <c r="B11" s="24">
        <v>114685</v>
      </c>
      <c r="C11" s="25" t="s">
        <v>530</v>
      </c>
      <c r="D11" s="25" t="s">
        <v>45</v>
      </c>
      <c r="E11" s="26" t="s">
        <v>82</v>
      </c>
      <c r="F11" s="27">
        <v>3</v>
      </c>
      <c r="G11" s="28">
        <v>630</v>
      </c>
      <c r="H11" s="27">
        <v>1350</v>
      </c>
      <c r="I11" s="27">
        <v>4</v>
      </c>
      <c r="J11" s="44">
        <v>38000</v>
      </c>
      <c r="K11" s="45">
        <v>0.1296</v>
      </c>
      <c r="L11" s="46">
        <v>4924.8</v>
      </c>
      <c r="M11" s="47">
        <v>41800</v>
      </c>
      <c r="N11" s="48">
        <v>0.117</v>
      </c>
      <c r="O11" s="49">
        <v>4890.6</v>
      </c>
      <c r="P11" s="50">
        <v>42121.64</v>
      </c>
      <c r="Q11" s="50">
        <v>5593.72</v>
      </c>
      <c r="R11" s="60">
        <f t="shared" si="0"/>
        <v>1.10846421052632</v>
      </c>
      <c r="S11" s="60">
        <f t="shared" si="1"/>
        <v>1.00769473684211</v>
      </c>
      <c r="T11" s="61">
        <f t="shared" si="2"/>
        <v>240</v>
      </c>
      <c r="U11" s="65"/>
      <c r="V11" s="63">
        <f t="shared" si="3"/>
        <v>210</v>
      </c>
    </row>
    <row r="12" s="1" customFormat="1" spans="1:22">
      <c r="A12" s="24">
        <v>10</v>
      </c>
      <c r="B12" s="24">
        <v>582</v>
      </c>
      <c r="C12" s="25" t="s">
        <v>571</v>
      </c>
      <c r="D12" s="25" t="s">
        <v>52</v>
      </c>
      <c r="E12" s="26" t="s">
        <v>99</v>
      </c>
      <c r="F12" s="27">
        <v>6</v>
      </c>
      <c r="G12" s="28">
        <v>1260</v>
      </c>
      <c r="H12" s="27">
        <v>2700</v>
      </c>
      <c r="I12" s="28">
        <v>1</v>
      </c>
      <c r="J12" s="44">
        <v>62000</v>
      </c>
      <c r="K12" s="45">
        <v>0.114</v>
      </c>
      <c r="L12" s="46">
        <v>7068</v>
      </c>
      <c r="M12" s="47">
        <v>68200</v>
      </c>
      <c r="N12" s="48">
        <v>0.105</v>
      </c>
      <c r="O12" s="49">
        <v>7161</v>
      </c>
      <c r="P12" s="50">
        <v>68588.8</v>
      </c>
      <c r="Q12" s="50">
        <v>10174.27</v>
      </c>
      <c r="R12" s="60">
        <f t="shared" si="0"/>
        <v>1.10627096774194</v>
      </c>
      <c r="S12" s="60">
        <f t="shared" si="1"/>
        <v>1.0057008797654</v>
      </c>
      <c r="T12" s="61">
        <f t="shared" si="2"/>
        <v>480</v>
      </c>
      <c r="U12" s="64"/>
      <c r="V12" s="63">
        <f t="shared" si="3"/>
        <v>420</v>
      </c>
    </row>
    <row r="13" s="1" customFormat="1" spans="1:22">
      <c r="A13" s="24">
        <v>11</v>
      </c>
      <c r="B13" s="24">
        <v>105396</v>
      </c>
      <c r="C13" s="25" t="s">
        <v>569</v>
      </c>
      <c r="D13" s="25" t="s">
        <v>45</v>
      </c>
      <c r="E13" s="26" t="s">
        <v>53</v>
      </c>
      <c r="F13" s="27">
        <v>2</v>
      </c>
      <c r="G13" s="28">
        <v>420</v>
      </c>
      <c r="H13" s="27">
        <v>900</v>
      </c>
      <c r="I13" s="27"/>
      <c r="J13" s="44">
        <v>9000</v>
      </c>
      <c r="K13" s="45">
        <v>0.26244</v>
      </c>
      <c r="L13" s="46">
        <v>2361.96</v>
      </c>
      <c r="M13" s="47">
        <v>10350</v>
      </c>
      <c r="N13" s="48">
        <v>0.236925</v>
      </c>
      <c r="O13" s="49">
        <v>2452.17375</v>
      </c>
      <c r="P13" s="50">
        <v>9056.65</v>
      </c>
      <c r="Q13" s="50">
        <v>1351.32</v>
      </c>
      <c r="R13" s="60">
        <f t="shared" si="0"/>
        <v>1.00629444444444</v>
      </c>
      <c r="S13" s="66">
        <f t="shared" si="1"/>
        <v>0.875038647342995</v>
      </c>
      <c r="T13" s="61"/>
      <c r="U13" s="65"/>
      <c r="V13" s="63">
        <f t="shared" si="3"/>
        <v>140</v>
      </c>
    </row>
    <row r="14" s="1" customFormat="1" spans="1:22">
      <c r="A14" s="24">
        <v>12</v>
      </c>
      <c r="B14" s="24">
        <v>102935</v>
      </c>
      <c r="C14" s="25" t="s">
        <v>531</v>
      </c>
      <c r="D14" s="25" t="s">
        <v>98</v>
      </c>
      <c r="E14" s="26" t="s">
        <v>46</v>
      </c>
      <c r="F14" s="27">
        <v>2</v>
      </c>
      <c r="G14" s="28">
        <v>0</v>
      </c>
      <c r="H14" s="27">
        <v>0</v>
      </c>
      <c r="I14" s="27"/>
      <c r="J14" s="44">
        <v>10000</v>
      </c>
      <c r="K14" s="45">
        <v>0.272376</v>
      </c>
      <c r="L14" s="46">
        <v>2723.76</v>
      </c>
      <c r="M14" s="47">
        <v>11500</v>
      </c>
      <c r="N14" s="48">
        <v>0.245895</v>
      </c>
      <c r="O14" s="49">
        <v>2827.7925</v>
      </c>
      <c r="P14" s="50">
        <v>10030.44</v>
      </c>
      <c r="Q14" s="50">
        <v>1598.27</v>
      </c>
      <c r="R14" s="60">
        <f t="shared" si="0"/>
        <v>1.003044</v>
      </c>
      <c r="S14" s="66">
        <f t="shared" si="1"/>
        <v>0.872212173913044</v>
      </c>
      <c r="T14" s="61"/>
      <c r="U14" s="65"/>
      <c r="V14" s="63">
        <f t="shared" si="3"/>
        <v>140</v>
      </c>
    </row>
    <row r="15" s="1" customFormat="1" spans="1:21">
      <c r="A15" s="24">
        <v>13</v>
      </c>
      <c r="B15" s="24">
        <v>106865</v>
      </c>
      <c r="C15" s="25" t="s">
        <v>509</v>
      </c>
      <c r="D15" s="25" t="s">
        <v>98</v>
      </c>
      <c r="E15" s="26" t="s">
        <v>46</v>
      </c>
      <c r="F15" s="27">
        <v>2</v>
      </c>
      <c r="G15" s="28">
        <v>0</v>
      </c>
      <c r="H15" s="27">
        <v>0</v>
      </c>
      <c r="I15" s="27"/>
      <c r="J15" s="44">
        <v>10000</v>
      </c>
      <c r="K15" s="45">
        <v>0.207432</v>
      </c>
      <c r="L15" s="46">
        <v>2074.32</v>
      </c>
      <c r="M15" s="47">
        <v>11500</v>
      </c>
      <c r="N15" s="48">
        <v>0.187265</v>
      </c>
      <c r="O15" s="49">
        <v>2153.5475</v>
      </c>
      <c r="P15" s="50">
        <v>9010.57</v>
      </c>
      <c r="Q15" s="50">
        <v>1872.34</v>
      </c>
      <c r="R15" s="66">
        <f t="shared" si="0"/>
        <v>0.901057</v>
      </c>
      <c r="S15" s="66">
        <f t="shared" si="1"/>
        <v>0.783527826086956</v>
      </c>
      <c r="T15" s="67"/>
      <c r="U15" s="50">
        <v>0</v>
      </c>
    </row>
    <row r="16" s="1" customFormat="1" spans="1:21">
      <c r="A16" s="24">
        <v>14</v>
      </c>
      <c r="B16" s="24">
        <v>391</v>
      </c>
      <c r="C16" s="25" t="s">
        <v>576</v>
      </c>
      <c r="D16" s="25" t="s">
        <v>45</v>
      </c>
      <c r="E16" s="26" t="s">
        <v>46</v>
      </c>
      <c r="F16" s="28">
        <v>2</v>
      </c>
      <c r="G16" s="28">
        <v>420</v>
      </c>
      <c r="H16" s="27">
        <v>900</v>
      </c>
      <c r="I16" s="27">
        <v>2</v>
      </c>
      <c r="J16" s="44">
        <v>12000</v>
      </c>
      <c r="K16" s="45">
        <v>0.257904</v>
      </c>
      <c r="L16" s="46">
        <v>3094.848</v>
      </c>
      <c r="M16" s="47">
        <v>13800</v>
      </c>
      <c r="N16" s="48">
        <v>0.23283</v>
      </c>
      <c r="O16" s="49">
        <v>3213.054</v>
      </c>
      <c r="P16" s="50">
        <v>8980.48</v>
      </c>
      <c r="Q16" s="50">
        <v>2952.15</v>
      </c>
      <c r="R16" s="66">
        <f t="shared" si="0"/>
        <v>0.748373333333333</v>
      </c>
      <c r="S16" s="66">
        <f t="shared" si="1"/>
        <v>0.650759420289855</v>
      </c>
      <c r="T16" s="65"/>
      <c r="U16" s="50">
        <f t="shared" ref="U16:U20" si="4">F16*-100</f>
        <v>-200</v>
      </c>
    </row>
    <row r="17" s="1" customFormat="1" spans="1:21">
      <c r="A17" s="24">
        <v>15</v>
      </c>
      <c r="B17" s="24">
        <v>307</v>
      </c>
      <c r="C17" s="25" t="s">
        <v>97</v>
      </c>
      <c r="D17" s="25" t="s">
        <v>98</v>
      </c>
      <c r="E17" s="26" t="s">
        <v>99</v>
      </c>
      <c r="F17" s="27">
        <v>12</v>
      </c>
      <c r="G17" s="28">
        <v>2700</v>
      </c>
      <c r="H17" s="27">
        <v>4000</v>
      </c>
      <c r="I17" s="27">
        <v>1</v>
      </c>
      <c r="J17" s="44">
        <v>120000</v>
      </c>
      <c r="K17" s="45">
        <v>0.150984</v>
      </c>
      <c r="L17" s="46">
        <v>18118.08</v>
      </c>
      <c r="M17" s="47">
        <v>132000</v>
      </c>
      <c r="N17" s="48">
        <v>0.136305</v>
      </c>
      <c r="O17" s="49">
        <v>17992.26</v>
      </c>
      <c r="P17" s="50">
        <v>84116.79</v>
      </c>
      <c r="Q17" s="50">
        <v>12412.02</v>
      </c>
      <c r="R17" s="66">
        <f t="shared" si="0"/>
        <v>0.70097325</v>
      </c>
      <c r="S17" s="66">
        <f t="shared" si="1"/>
        <v>0.637248409090909</v>
      </c>
      <c r="T17" s="65"/>
      <c r="U17" s="50">
        <v>0</v>
      </c>
    </row>
    <row r="18" s="1" customFormat="1" spans="1:21">
      <c r="A18" s="24">
        <v>16</v>
      </c>
      <c r="B18" s="24">
        <v>359</v>
      </c>
      <c r="C18" s="25" t="s">
        <v>551</v>
      </c>
      <c r="D18" s="25" t="s">
        <v>52</v>
      </c>
      <c r="E18" s="26" t="s">
        <v>49</v>
      </c>
      <c r="F18" s="27">
        <v>3</v>
      </c>
      <c r="G18" s="28">
        <v>630</v>
      </c>
      <c r="H18" s="27">
        <v>1350</v>
      </c>
      <c r="I18" s="27">
        <v>2</v>
      </c>
      <c r="J18" s="44">
        <v>17000</v>
      </c>
      <c r="K18" s="45">
        <v>0.17064</v>
      </c>
      <c r="L18" s="46">
        <v>2900.88</v>
      </c>
      <c r="M18" s="47">
        <v>19550</v>
      </c>
      <c r="N18" s="48">
        <v>0.15405</v>
      </c>
      <c r="O18" s="49">
        <v>3011.6775</v>
      </c>
      <c r="P18" s="50">
        <v>10562.28</v>
      </c>
      <c r="Q18" s="50">
        <v>1881.98</v>
      </c>
      <c r="R18" s="66">
        <f t="shared" si="0"/>
        <v>0.621310588235294</v>
      </c>
      <c r="S18" s="66">
        <f t="shared" si="1"/>
        <v>0.540270076726343</v>
      </c>
      <c r="T18" s="65"/>
      <c r="U18" s="50">
        <f t="shared" si="4"/>
        <v>-300</v>
      </c>
    </row>
    <row r="19" s="1" customFormat="1" spans="1:21">
      <c r="A19" s="24">
        <v>17</v>
      </c>
      <c r="B19" s="24">
        <v>349</v>
      </c>
      <c r="C19" s="25" t="s">
        <v>171</v>
      </c>
      <c r="D19" s="25" t="s">
        <v>45</v>
      </c>
      <c r="E19" s="26" t="s">
        <v>46</v>
      </c>
      <c r="F19" s="27">
        <v>2</v>
      </c>
      <c r="G19" s="28">
        <v>420</v>
      </c>
      <c r="H19" s="27">
        <v>900</v>
      </c>
      <c r="I19" s="27">
        <v>2</v>
      </c>
      <c r="J19" s="44">
        <v>11000</v>
      </c>
      <c r="K19" s="45">
        <v>0.235944</v>
      </c>
      <c r="L19" s="46">
        <v>2595.384</v>
      </c>
      <c r="M19" s="47">
        <v>12650</v>
      </c>
      <c r="N19" s="48">
        <v>0.213005</v>
      </c>
      <c r="O19" s="49">
        <v>2694.51325</v>
      </c>
      <c r="P19" s="50">
        <v>6374.12</v>
      </c>
      <c r="Q19" s="50">
        <v>1234.5</v>
      </c>
      <c r="R19" s="66">
        <f t="shared" si="0"/>
        <v>0.579465454545455</v>
      </c>
      <c r="S19" s="66">
        <f t="shared" si="1"/>
        <v>0.503883003952569</v>
      </c>
      <c r="T19" s="67"/>
      <c r="U19" s="50">
        <f t="shared" si="4"/>
        <v>-200</v>
      </c>
    </row>
    <row r="20" s="1" customFormat="1" spans="1:21">
      <c r="A20" s="24">
        <v>18</v>
      </c>
      <c r="B20" s="24">
        <v>107728</v>
      </c>
      <c r="C20" s="25" t="s">
        <v>574</v>
      </c>
      <c r="D20" s="25" t="s">
        <v>85</v>
      </c>
      <c r="E20" s="26" t="s">
        <v>46</v>
      </c>
      <c r="F20" s="27">
        <v>2</v>
      </c>
      <c r="G20" s="28">
        <v>420</v>
      </c>
      <c r="H20" s="27">
        <v>900</v>
      </c>
      <c r="I20" s="27"/>
      <c r="J20" s="44">
        <v>11000</v>
      </c>
      <c r="K20" s="45">
        <v>0.201744</v>
      </c>
      <c r="L20" s="46">
        <v>2219.184</v>
      </c>
      <c r="M20" s="47">
        <v>12650</v>
      </c>
      <c r="N20" s="48">
        <v>0.18213</v>
      </c>
      <c r="O20" s="49">
        <v>2303.9445</v>
      </c>
      <c r="P20" s="50">
        <v>5547.79</v>
      </c>
      <c r="Q20" s="50">
        <v>1535.45</v>
      </c>
      <c r="R20" s="66">
        <f t="shared" si="0"/>
        <v>0.504344545454545</v>
      </c>
      <c r="S20" s="66">
        <f t="shared" si="1"/>
        <v>0.4385604743083</v>
      </c>
      <c r="T20" s="67"/>
      <c r="U20" s="50">
        <f t="shared" si="4"/>
        <v>-200</v>
      </c>
    </row>
    <row r="21" s="1" customFormat="1" spans="1:21">
      <c r="A21" s="24">
        <v>19</v>
      </c>
      <c r="B21" s="24">
        <v>106066</v>
      </c>
      <c r="C21" s="25" t="s">
        <v>525</v>
      </c>
      <c r="D21" s="25" t="s">
        <v>98</v>
      </c>
      <c r="E21" s="26" t="s">
        <v>49</v>
      </c>
      <c r="F21" s="27">
        <v>2</v>
      </c>
      <c r="G21" s="28">
        <v>0</v>
      </c>
      <c r="H21" s="27">
        <v>0</v>
      </c>
      <c r="I21" s="27"/>
      <c r="J21" s="44">
        <v>17000</v>
      </c>
      <c r="K21" s="45">
        <v>0.259056</v>
      </c>
      <c r="L21" s="46">
        <v>4403.952</v>
      </c>
      <c r="M21" s="47">
        <v>19550</v>
      </c>
      <c r="N21" s="48">
        <v>0.23387</v>
      </c>
      <c r="O21" s="49">
        <v>4572.1585</v>
      </c>
      <c r="P21" s="50">
        <v>7434.25</v>
      </c>
      <c r="Q21" s="50">
        <v>1801.17</v>
      </c>
      <c r="R21" s="66">
        <f t="shared" si="0"/>
        <v>0.437308823529412</v>
      </c>
      <c r="S21" s="66">
        <f t="shared" si="1"/>
        <v>0.380268542199488</v>
      </c>
      <c r="T21" s="67"/>
      <c r="U21" s="50">
        <v>0</v>
      </c>
    </row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  <row r="1048487" s="1" customFormat="1"/>
    <row r="1048488" s="1" customFormat="1"/>
    <row r="1048489" s="1" customFormat="1"/>
    <row r="1048490" s="1" customFormat="1"/>
    <row r="1048491" s="1" customFormat="1"/>
    <row r="1048492" s="1" customFormat="1"/>
    <row r="1048493" s="1" customFormat="1"/>
    <row r="1048494" s="1" customFormat="1"/>
    <row r="1048495" s="1" customFormat="1"/>
    <row r="1048496" s="1" customFormat="1"/>
    <row r="1048497" s="1" customFormat="1"/>
    <row r="1048498" s="1" customFormat="1"/>
    <row r="1048499" s="1" customFormat="1"/>
    <row r="1048500" s="1" customFormat="1"/>
    <row r="1048501" s="1" customFormat="1"/>
    <row r="1048502" s="1" customFormat="1"/>
    <row r="1048503" s="1" customFormat="1"/>
    <row r="1048504" s="1" customFormat="1"/>
    <row r="1048505" s="1" customFormat="1"/>
    <row r="1048506" s="1" customFormat="1"/>
    <row r="1048507" s="1" customFormat="1"/>
    <row r="1048508" s="1" customFormat="1"/>
    <row r="1048509" s="1" customFormat="1"/>
    <row r="1048510" s="1" customFormat="1"/>
    <row r="1048511" s="1" customFormat="1"/>
    <row r="1048512" s="1" customFormat="1"/>
    <row r="1048513" s="1" customFormat="1"/>
    <row r="1048514" s="1" customFormat="1"/>
    <row r="1048515" s="1" customFormat="1"/>
    <row r="1048516" s="1" customFormat="1"/>
    <row r="1048517" s="1" customFormat="1"/>
    <row r="1048518" s="1" customFormat="1"/>
    <row r="1048519" s="1" customFormat="1"/>
    <row r="1048520" s="1" customFormat="1"/>
    <row r="1048521" s="1" customFormat="1"/>
    <row r="1048522" s="1" customFormat="1"/>
    <row r="1048523" s="1" customFormat="1"/>
    <row r="1048524" s="1" customFormat="1"/>
    <row r="1048525" s="1" customFormat="1"/>
    <row r="1048526" s="1" customFormat="1"/>
    <row r="1048527" s="1" customFormat="1"/>
    <row r="1048528" s="1" customFormat="1"/>
    <row r="1048529" s="1" customFormat="1"/>
    <row r="1048530" s="1" customFormat="1"/>
    <row r="1048531" s="1" customFormat="1"/>
    <row r="1048532" s="1" customFormat="1"/>
    <row r="1048533" s="1" customFormat="1"/>
    <row r="1048534" s="1" customFormat="1"/>
    <row r="1048535" s="1" customFormat="1"/>
    <row r="1048536" s="1" customFormat="1"/>
    <row r="1048537" s="1" customFormat="1"/>
    <row r="1048538" s="1" customFormat="1"/>
    <row r="1048539" s="1" customFormat="1"/>
    <row r="1048540" s="1" customFormat="1"/>
    <row r="1048541" s="1" customFormat="1"/>
    <row r="1048542" s="1" customFormat="1"/>
    <row r="1048543" s="1" customFormat="1"/>
    <row r="1048544" s="1" customFormat="1"/>
    <row r="1048545" s="1" customFormat="1"/>
    <row r="1048546" s="1" customFormat="1"/>
    <row r="1048547" s="1" customFormat="1"/>
    <row r="1048548" s="1" customFormat="1"/>
    <row r="1048549" s="1" customFormat="1"/>
    <row r="1048550" s="1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  <row r="1048573" s="1" customFormat="1"/>
    <row r="1048574" s="1" customFormat="1"/>
    <row r="1048575" s="1" customFormat="1"/>
    <row r="1048576" s="1" customFormat="1"/>
  </sheetData>
  <mergeCells count="7">
    <mergeCell ref="A1:D1"/>
    <mergeCell ref="F1:H1"/>
    <mergeCell ref="J1:M1"/>
    <mergeCell ref="P1:S1"/>
    <mergeCell ref="T1:T2"/>
    <mergeCell ref="U1:U2"/>
    <mergeCell ref="V1:V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11.6-11.11双十一活动</vt:lpstr>
      <vt:lpstr>片区完成情况</vt:lpstr>
      <vt:lpstr>存健康考试</vt:lpstr>
      <vt:lpstr>员工奖励分配清单（一阶段超毛+二阶段）</vt:lpstr>
      <vt:lpstr>11.6</vt:lpstr>
      <vt:lpstr>11.7</vt:lpstr>
      <vt:lpstr>11.8</vt:lpstr>
      <vt:lpstr>11.9</vt:lpstr>
      <vt:lpstr>11.10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西西妈咪</cp:lastModifiedBy>
  <dcterms:created xsi:type="dcterms:W3CDTF">2021-11-02T10:55:00Z</dcterms:created>
  <dcterms:modified xsi:type="dcterms:W3CDTF">2021-11-18T15:32:21Z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80B3FAD4D53149B0A279E926E5969DEA</vt:lpwstr>
  </property>
  <property fmtid="{D5CDD505-2E9C-101B-9397-08002B2CF9AE}" pid="3" name="KSOProductBuildVer">
    <vt:lpwstr>2052-11.1.0.11045</vt:lpwstr>
  </property>
</Properties>
</file>