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5" hidden="1">PK结果!$A$2:$H$138</definedName>
    <definedName name="_xlnm._FilterDatabase" localSheetId="4" hidden="1">'门店PK（4天）'!$A$3:$AI$139</definedName>
  </definedNames>
  <calcPr calcId="114210"/>
</workbook>
</file>

<file path=xl/calcChain.xml><?xml version="1.0" encoding="utf-8"?>
<calcChain xmlns="http://schemas.openxmlformats.org/spreadsheetml/2006/main">
  <c r="AV4" i="2"/>
  <c r="Z4"/>
  <c r="AS4"/>
  <c r="AI4"/>
  <c r="AJ4"/>
  <c r="AQ4"/>
  <c r="AH4"/>
  <c r="AP4"/>
  <c r="AD4"/>
  <c r="AE4"/>
  <c r="AO4"/>
  <c r="AC4"/>
  <c r="AN4"/>
  <c r="Q4"/>
  <c r="R4"/>
  <c r="Y4"/>
  <c r="P4"/>
  <c r="X4"/>
  <c r="L4"/>
  <c r="M4"/>
  <c r="W4"/>
  <c r="K4"/>
  <c r="V4"/>
  <c r="H138" i="6"/>
  <c r="E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BA139" i="4"/>
  <c r="AZ139"/>
  <c r="AY139"/>
  <c r="AU139"/>
  <c r="AT139"/>
  <c r="AN139"/>
  <c r="AM139"/>
  <c r="AL139"/>
  <c r="AK139"/>
  <c r="AF139"/>
  <c r="AE139"/>
  <c r="AD139"/>
  <c r="AC139"/>
  <c r="X139"/>
  <c r="W139"/>
  <c r="V139"/>
  <c r="U139"/>
  <c r="P139"/>
  <c r="O139"/>
  <c r="N139"/>
  <c r="M139"/>
  <c r="L139"/>
  <c r="K139"/>
  <c r="J139"/>
  <c r="I139"/>
  <c r="H139"/>
  <c r="G139"/>
  <c r="BA138"/>
  <c r="AZ138"/>
  <c r="AY138"/>
  <c r="AU138"/>
  <c r="AT138"/>
  <c r="AN138"/>
  <c r="AM138"/>
  <c r="AF138"/>
  <c r="AE138"/>
  <c r="X138"/>
  <c r="W138"/>
  <c r="P138"/>
  <c r="O138"/>
  <c r="K138"/>
  <c r="H138"/>
  <c r="BA137"/>
  <c r="AZ137"/>
  <c r="AY137"/>
  <c r="AU137"/>
  <c r="AT137"/>
  <c r="AN137"/>
  <c r="AM137"/>
  <c r="AF137"/>
  <c r="AE137"/>
  <c r="X137"/>
  <c r="W137"/>
  <c r="P137"/>
  <c r="O137"/>
  <c r="K137"/>
  <c r="H137"/>
  <c r="BA136"/>
  <c r="AZ136"/>
  <c r="AY136"/>
  <c r="AU136"/>
  <c r="AT136"/>
  <c r="AN136"/>
  <c r="AM136"/>
  <c r="AF136"/>
  <c r="AE136"/>
  <c r="X136"/>
  <c r="W136"/>
  <c r="P136"/>
  <c r="O136"/>
  <c r="K136"/>
  <c r="H136"/>
  <c r="BA135"/>
  <c r="AZ135"/>
  <c r="AY135"/>
  <c r="AU135"/>
  <c r="AT135"/>
  <c r="AN135"/>
  <c r="AM135"/>
  <c r="AF135"/>
  <c r="AE135"/>
  <c r="X135"/>
  <c r="W135"/>
  <c r="P135"/>
  <c r="O135"/>
  <c r="K135"/>
  <c r="H135"/>
  <c r="BA134"/>
  <c r="AZ134"/>
  <c r="AY134"/>
  <c r="AU134"/>
  <c r="AT134"/>
  <c r="AN134"/>
  <c r="AM134"/>
  <c r="AF134"/>
  <c r="AE134"/>
  <c r="X134"/>
  <c r="W134"/>
  <c r="P134"/>
  <c r="O134"/>
  <c r="K134"/>
  <c r="H134"/>
  <c r="BA133"/>
  <c r="AZ133"/>
  <c r="AY133"/>
  <c r="AU133"/>
  <c r="AT133"/>
  <c r="AN133"/>
  <c r="AM133"/>
  <c r="AF133"/>
  <c r="AE133"/>
  <c r="X133"/>
  <c r="W133"/>
  <c r="P133"/>
  <c r="O133"/>
  <c r="K133"/>
  <c r="H133"/>
  <c r="BA132"/>
  <c r="AZ132"/>
  <c r="AY132"/>
  <c r="AU132"/>
  <c r="AT132"/>
  <c r="AN132"/>
  <c r="AM132"/>
  <c r="AF132"/>
  <c r="AE132"/>
  <c r="X132"/>
  <c r="W132"/>
  <c r="P132"/>
  <c r="O132"/>
  <c r="K132"/>
  <c r="H132"/>
  <c r="BA131"/>
  <c r="AZ131"/>
  <c r="AY131"/>
  <c r="AU131"/>
  <c r="AT131"/>
  <c r="AN131"/>
  <c r="AM131"/>
  <c r="AF131"/>
  <c r="AE131"/>
  <c r="X131"/>
  <c r="W131"/>
  <c r="P131"/>
  <c r="O131"/>
  <c r="K131"/>
  <c r="H131"/>
  <c r="BA130"/>
  <c r="AZ130"/>
  <c r="AY130"/>
  <c r="AU130"/>
  <c r="AT130"/>
  <c r="AN130"/>
  <c r="AM130"/>
  <c r="AF130"/>
  <c r="AE130"/>
  <c r="X130"/>
  <c r="W130"/>
  <c r="P130"/>
  <c r="O130"/>
  <c r="K130"/>
  <c r="H130"/>
  <c r="BA129"/>
  <c r="AZ129"/>
  <c r="AY129"/>
  <c r="AU129"/>
  <c r="AT129"/>
  <c r="AN129"/>
  <c r="AM129"/>
  <c r="AF129"/>
  <c r="AE129"/>
  <c r="X129"/>
  <c r="W129"/>
  <c r="P129"/>
  <c r="O129"/>
  <c r="K129"/>
  <c r="H129"/>
  <c r="BA128"/>
  <c r="AZ128"/>
  <c r="AY128"/>
  <c r="AU128"/>
  <c r="AT128"/>
  <c r="AN128"/>
  <c r="AM128"/>
  <c r="AF128"/>
  <c r="AE128"/>
  <c r="X128"/>
  <c r="W128"/>
  <c r="P128"/>
  <c r="O128"/>
  <c r="K128"/>
  <c r="H128"/>
  <c r="BA127"/>
  <c r="AZ127"/>
  <c r="AY127"/>
  <c r="AU127"/>
  <c r="AT127"/>
  <c r="AN127"/>
  <c r="AM127"/>
  <c r="AF127"/>
  <c r="AE127"/>
  <c r="X127"/>
  <c r="W127"/>
  <c r="P127"/>
  <c r="O127"/>
  <c r="K127"/>
  <c r="H127"/>
  <c r="BA126"/>
  <c r="AZ126"/>
  <c r="AY126"/>
  <c r="AU126"/>
  <c r="AT126"/>
  <c r="AN126"/>
  <c r="AM126"/>
  <c r="AF126"/>
  <c r="AE126"/>
  <c r="X126"/>
  <c r="W126"/>
  <c r="P126"/>
  <c r="O126"/>
  <c r="K126"/>
  <c r="H126"/>
  <c r="BA125"/>
  <c r="AZ125"/>
  <c r="AY125"/>
  <c r="AU125"/>
  <c r="AT125"/>
  <c r="AN125"/>
  <c r="AM125"/>
  <c r="AF125"/>
  <c r="AE125"/>
  <c r="X125"/>
  <c r="W125"/>
  <c r="P125"/>
  <c r="O125"/>
  <c r="K125"/>
  <c r="H125"/>
  <c r="BA124"/>
  <c r="AZ124"/>
  <c r="AY124"/>
  <c r="AU124"/>
  <c r="AT124"/>
  <c r="AN124"/>
  <c r="AM124"/>
  <c r="AF124"/>
  <c r="AE124"/>
  <c r="X124"/>
  <c r="W124"/>
  <c r="P124"/>
  <c r="O124"/>
  <c r="K124"/>
  <c r="H124"/>
  <c r="BA123"/>
  <c r="AZ123"/>
  <c r="AY123"/>
  <c r="AU123"/>
  <c r="AT123"/>
  <c r="AN123"/>
  <c r="AM123"/>
  <c r="AF123"/>
  <c r="AE123"/>
  <c r="X123"/>
  <c r="W123"/>
  <c r="P123"/>
  <c r="O123"/>
  <c r="K123"/>
  <c r="H123"/>
  <c r="BA122"/>
  <c r="AZ122"/>
  <c r="AY122"/>
  <c r="AU122"/>
  <c r="AT122"/>
  <c r="AN122"/>
  <c r="AM122"/>
  <c r="AF122"/>
  <c r="AE122"/>
  <c r="X122"/>
  <c r="W122"/>
  <c r="P122"/>
  <c r="O122"/>
  <c r="K122"/>
  <c r="H122"/>
  <c r="BA121"/>
  <c r="AZ121"/>
  <c r="AY121"/>
  <c r="AU121"/>
  <c r="AT121"/>
  <c r="AN121"/>
  <c r="AM121"/>
  <c r="AF121"/>
  <c r="AE121"/>
  <c r="X121"/>
  <c r="W121"/>
  <c r="P121"/>
  <c r="O121"/>
  <c r="K121"/>
  <c r="H121"/>
  <c r="BA120"/>
  <c r="AZ120"/>
  <c r="AY120"/>
  <c r="AU120"/>
  <c r="AT120"/>
  <c r="AN120"/>
  <c r="AM120"/>
  <c r="AF120"/>
  <c r="AE120"/>
  <c r="X120"/>
  <c r="W120"/>
  <c r="P120"/>
  <c r="O120"/>
  <c r="K120"/>
  <c r="H120"/>
  <c r="BA119"/>
  <c r="AZ119"/>
  <c r="AY119"/>
  <c r="AU119"/>
  <c r="AT119"/>
  <c r="AN119"/>
  <c r="AM119"/>
  <c r="AF119"/>
  <c r="AE119"/>
  <c r="X119"/>
  <c r="W119"/>
  <c r="P119"/>
  <c r="O119"/>
  <c r="K119"/>
  <c r="H119"/>
  <c r="BA118"/>
  <c r="AZ118"/>
  <c r="AY118"/>
  <c r="AU118"/>
  <c r="AT118"/>
  <c r="AN118"/>
  <c r="AM118"/>
  <c r="AF118"/>
  <c r="AE118"/>
  <c r="X118"/>
  <c r="W118"/>
  <c r="P118"/>
  <c r="O118"/>
  <c r="K118"/>
  <c r="H118"/>
  <c r="BA117"/>
  <c r="AZ117"/>
  <c r="AY117"/>
  <c r="AU117"/>
  <c r="AT117"/>
  <c r="AN117"/>
  <c r="AM117"/>
  <c r="AF117"/>
  <c r="AE117"/>
  <c r="X117"/>
  <c r="W117"/>
  <c r="P117"/>
  <c r="O117"/>
  <c r="K117"/>
  <c r="H117"/>
  <c r="BA116"/>
  <c r="AZ116"/>
  <c r="AY116"/>
  <c r="AU116"/>
  <c r="AT116"/>
  <c r="AN116"/>
  <c r="AM116"/>
  <c r="AF116"/>
  <c r="AE116"/>
  <c r="X116"/>
  <c r="W116"/>
  <c r="P116"/>
  <c r="O116"/>
  <c r="K116"/>
  <c r="H116"/>
  <c r="BA115"/>
  <c r="AZ115"/>
  <c r="AY115"/>
  <c r="AU115"/>
  <c r="AT115"/>
  <c r="AN115"/>
  <c r="AM115"/>
  <c r="AF115"/>
  <c r="AE115"/>
  <c r="X115"/>
  <c r="W115"/>
  <c r="P115"/>
  <c r="O115"/>
  <c r="K115"/>
  <c r="H115"/>
  <c r="BA114"/>
  <c r="AZ114"/>
  <c r="AY114"/>
  <c r="AU114"/>
  <c r="AT114"/>
  <c r="AN114"/>
  <c r="AM114"/>
  <c r="AF114"/>
  <c r="AE114"/>
  <c r="X114"/>
  <c r="W114"/>
  <c r="P114"/>
  <c r="O114"/>
  <c r="K114"/>
  <c r="H114"/>
  <c r="BA113"/>
  <c r="AZ113"/>
  <c r="AY113"/>
  <c r="AU113"/>
  <c r="AT113"/>
  <c r="AN113"/>
  <c r="AM113"/>
  <c r="AF113"/>
  <c r="AE113"/>
  <c r="X113"/>
  <c r="W113"/>
  <c r="P113"/>
  <c r="O113"/>
  <c r="K113"/>
  <c r="H113"/>
  <c r="BA112"/>
  <c r="AZ112"/>
  <c r="AY112"/>
  <c r="AU112"/>
  <c r="AT112"/>
  <c r="AN112"/>
  <c r="AM112"/>
  <c r="AF112"/>
  <c r="AE112"/>
  <c r="X112"/>
  <c r="W112"/>
  <c r="P112"/>
  <c r="O112"/>
  <c r="K112"/>
  <c r="H112"/>
  <c r="BA111"/>
  <c r="AZ111"/>
  <c r="AY111"/>
  <c r="AU111"/>
  <c r="AT111"/>
  <c r="AN111"/>
  <c r="AM111"/>
  <c r="AF111"/>
  <c r="AE111"/>
  <c r="X111"/>
  <c r="W111"/>
  <c r="P111"/>
  <c r="O111"/>
  <c r="K111"/>
  <c r="H111"/>
  <c r="BA110"/>
  <c r="AZ110"/>
  <c r="AY110"/>
  <c r="AU110"/>
  <c r="AT110"/>
  <c r="AN110"/>
  <c r="AM110"/>
  <c r="AF110"/>
  <c r="AE110"/>
  <c r="X110"/>
  <c r="W110"/>
  <c r="P110"/>
  <c r="O110"/>
  <c r="K110"/>
  <c r="H110"/>
  <c r="BA109"/>
  <c r="AZ109"/>
  <c r="AY109"/>
  <c r="AU109"/>
  <c r="AT109"/>
  <c r="AN109"/>
  <c r="AM109"/>
  <c r="AF109"/>
  <c r="AE109"/>
  <c r="X109"/>
  <c r="W109"/>
  <c r="P109"/>
  <c r="O109"/>
  <c r="K109"/>
  <c r="H109"/>
  <c r="BA108"/>
  <c r="AZ108"/>
  <c r="AY108"/>
  <c r="AU108"/>
  <c r="AT108"/>
  <c r="AN108"/>
  <c r="AM108"/>
  <c r="AF108"/>
  <c r="AE108"/>
  <c r="X108"/>
  <c r="W108"/>
  <c r="P108"/>
  <c r="O108"/>
  <c r="K108"/>
  <c r="H108"/>
  <c r="BA107"/>
  <c r="AZ107"/>
  <c r="AY107"/>
  <c r="AU107"/>
  <c r="AT107"/>
  <c r="AN107"/>
  <c r="AM107"/>
  <c r="AF107"/>
  <c r="AE107"/>
  <c r="X107"/>
  <c r="W107"/>
  <c r="P107"/>
  <c r="O107"/>
  <c r="K107"/>
  <c r="H107"/>
  <c r="BA106"/>
  <c r="AZ106"/>
  <c r="AY106"/>
  <c r="AU106"/>
  <c r="AT106"/>
  <c r="AN106"/>
  <c r="AM106"/>
  <c r="AF106"/>
  <c r="AE106"/>
  <c r="X106"/>
  <c r="W106"/>
  <c r="P106"/>
  <c r="O106"/>
  <c r="K106"/>
  <c r="H106"/>
  <c r="BA105"/>
  <c r="AZ105"/>
  <c r="AY105"/>
  <c r="AU105"/>
  <c r="AT105"/>
  <c r="AN105"/>
  <c r="AM105"/>
  <c r="AF105"/>
  <c r="AE105"/>
  <c r="X105"/>
  <c r="W105"/>
  <c r="P105"/>
  <c r="O105"/>
  <c r="K105"/>
  <c r="H105"/>
  <c r="BA104"/>
  <c r="AZ104"/>
  <c r="AY104"/>
  <c r="AU104"/>
  <c r="AT104"/>
  <c r="AN104"/>
  <c r="AM104"/>
  <c r="AF104"/>
  <c r="AE104"/>
  <c r="X104"/>
  <c r="W104"/>
  <c r="P104"/>
  <c r="O104"/>
  <c r="K104"/>
  <c r="H104"/>
  <c r="BA103"/>
  <c r="AZ103"/>
  <c r="AY103"/>
  <c r="AU103"/>
  <c r="AT103"/>
  <c r="AN103"/>
  <c r="AM103"/>
  <c r="AF103"/>
  <c r="AE103"/>
  <c r="X103"/>
  <c r="W103"/>
  <c r="P103"/>
  <c r="O103"/>
  <c r="K103"/>
  <c r="H103"/>
  <c r="BA102"/>
  <c r="AZ102"/>
  <c r="AY102"/>
  <c r="AU102"/>
  <c r="AT102"/>
  <c r="AN102"/>
  <c r="AM102"/>
  <c r="AF102"/>
  <c r="AE102"/>
  <c r="X102"/>
  <c r="W102"/>
  <c r="P102"/>
  <c r="O102"/>
  <c r="K102"/>
  <c r="H102"/>
  <c r="BA101"/>
  <c r="AZ101"/>
  <c r="AY101"/>
  <c r="AU101"/>
  <c r="AT101"/>
  <c r="AN101"/>
  <c r="AM101"/>
  <c r="AF101"/>
  <c r="AE101"/>
  <c r="X101"/>
  <c r="W101"/>
  <c r="P101"/>
  <c r="O101"/>
  <c r="K101"/>
  <c r="H101"/>
  <c r="BA100"/>
  <c r="AZ100"/>
  <c r="AY100"/>
  <c r="AU100"/>
  <c r="AT100"/>
  <c r="AN100"/>
  <c r="AM100"/>
  <c r="AF100"/>
  <c r="AE100"/>
  <c r="X100"/>
  <c r="W100"/>
  <c r="P100"/>
  <c r="O100"/>
  <c r="K100"/>
  <c r="H100"/>
  <c r="BA99"/>
  <c r="AZ99"/>
  <c r="AY99"/>
  <c r="AU99"/>
  <c r="AT99"/>
  <c r="AN99"/>
  <c r="AM99"/>
  <c r="AF99"/>
  <c r="AE99"/>
  <c r="X99"/>
  <c r="W99"/>
  <c r="P99"/>
  <c r="O99"/>
  <c r="K99"/>
  <c r="H99"/>
  <c r="BA98"/>
  <c r="AZ98"/>
  <c r="AY98"/>
  <c r="AU98"/>
  <c r="AT98"/>
  <c r="AN98"/>
  <c r="AM98"/>
  <c r="AF98"/>
  <c r="AE98"/>
  <c r="X98"/>
  <c r="W98"/>
  <c r="P98"/>
  <c r="O98"/>
  <c r="K98"/>
  <c r="H98"/>
  <c r="BA97"/>
  <c r="AZ97"/>
  <c r="AY97"/>
  <c r="AU97"/>
  <c r="AT97"/>
  <c r="AN97"/>
  <c r="AM97"/>
  <c r="AF97"/>
  <c r="AE97"/>
  <c r="X97"/>
  <c r="W97"/>
  <c r="P97"/>
  <c r="O97"/>
  <c r="K97"/>
  <c r="H97"/>
  <c r="BA96"/>
  <c r="AZ96"/>
  <c r="AY96"/>
  <c r="AU96"/>
  <c r="AT96"/>
  <c r="AN96"/>
  <c r="AM96"/>
  <c r="AF96"/>
  <c r="AE96"/>
  <c r="X96"/>
  <c r="W96"/>
  <c r="P96"/>
  <c r="O96"/>
  <c r="K96"/>
  <c r="H96"/>
  <c r="BA95"/>
  <c r="AZ95"/>
  <c r="AY95"/>
  <c r="AU95"/>
  <c r="AT95"/>
  <c r="AN95"/>
  <c r="AM95"/>
  <c r="AF95"/>
  <c r="AE95"/>
  <c r="X95"/>
  <c r="W95"/>
  <c r="P95"/>
  <c r="O95"/>
  <c r="K95"/>
  <c r="H95"/>
  <c r="BA94"/>
  <c r="AZ94"/>
  <c r="AY94"/>
  <c r="AU94"/>
  <c r="AT94"/>
  <c r="AN94"/>
  <c r="AM94"/>
  <c r="AF94"/>
  <c r="AE94"/>
  <c r="X94"/>
  <c r="W94"/>
  <c r="P94"/>
  <c r="O94"/>
  <c r="K94"/>
  <c r="H94"/>
  <c r="BA93"/>
  <c r="AZ93"/>
  <c r="AY93"/>
  <c r="AU93"/>
  <c r="AT93"/>
  <c r="AN93"/>
  <c r="AM93"/>
  <c r="AF93"/>
  <c r="AE93"/>
  <c r="X93"/>
  <c r="W93"/>
  <c r="P93"/>
  <c r="O93"/>
  <c r="K93"/>
  <c r="H93"/>
  <c r="BA92"/>
  <c r="AZ92"/>
  <c r="AY92"/>
  <c r="AU92"/>
  <c r="AT92"/>
  <c r="AN92"/>
  <c r="AM92"/>
  <c r="AF92"/>
  <c r="AE92"/>
  <c r="X92"/>
  <c r="W92"/>
  <c r="P92"/>
  <c r="O92"/>
  <c r="K92"/>
  <c r="H92"/>
  <c r="BA91"/>
  <c r="AZ91"/>
  <c r="AY91"/>
  <c r="AU91"/>
  <c r="AT91"/>
  <c r="AN91"/>
  <c r="AM91"/>
  <c r="AF91"/>
  <c r="AE91"/>
  <c r="X91"/>
  <c r="W91"/>
  <c r="P91"/>
  <c r="O91"/>
  <c r="K91"/>
  <c r="H91"/>
  <c r="BA90"/>
  <c r="AZ90"/>
  <c r="AY90"/>
  <c r="AU90"/>
  <c r="AT90"/>
  <c r="AN90"/>
  <c r="AM90"/>
  <c r="AF90"/>
  <c r="AE90"/>
  <c r="X90"/>
  <c r="W90"/>
  <c r="P90"/>
  <c r="O90"/>
  <c r="K90"/>
  <c r="H90"/>
  <c r="BA89"/>
  <c r="AZ89"/>
  <c r="AY89"/>
  <c r="AU89"/>
  <c r="AT89"/>
  <c r="AN89"/>
  <c r="AM89"/>
  <c r="AF89"/>
  <c r="AE89"/>
  <c r="X89"/>
  <c r="W89"/>
  <c r="P89"/>
  <c r="O89"/>
  <c r="K89"/>
  <c r="H89"/>
  <c r="BA88"/>
  <c r="AZ88"/>
  <c r="AY88"/>
  <c r="AU88"/>
  <c r="AT88"/>
  <c r="AN88"/>
  <c r="AM88"/>
  <c r="AF88"/>
  <c r="AE88"/>
  <c r="X88"/>
  <c r="W88"/>
  <c r="P88"/>
  <c r="O88"/>
  <c r="K88"/>
  <c r="H88"/>
  <c r="BA87"/>
  <c r="AZ87"/>
  <c r="AY87"/>
  <c r="AU87"/>
  <c r="AT87"/>
  <c r="AN87"/>
  <c r="AM87"/>
  <c r="AF87"/>
  <c r="AE87"/>
  <c r="X87"/>
  <c r="W87"/>
  <c r="P87"/>
  <c r="O87"/>
  <c r="K87"/>
  <c r="H87"/>
  <c r="BA86"/>
  <c r="AZ86"/>
  <c r="AY86"/>
  <c r="AU86"/>
  <c r="AT86"/>
  <c r="AN86"/>
  <c r="AM86"/>
  <c r="AF86"/>
  <c r="AE86"/>
  <c r="X86"/>
  <c r="W86"/>
  <c r="P86"/>
  <c r="O86"/>
  <c r="K86"/>
  <c r="H86"/>
  <c r="BA85"/>
  <c r="AZ85"/>
  <c r="AY85"/>
  <c r="AU85"/>
  <c r="AT85"/>
  <c r="AN85"/>
  <c r="AM85"/>
  <c r="AF85"/>
  <c r="AE85"/>
  <c r="X85"/>
  <c r="W85"/>
  <c r="P85"/>
  <c r="O85"/>
  <c r="K85"/>
  <c r="H85"/>
  <c r="BA84"/>
  <c r="AZ84"/>
  <c r="AY84"/>
  <c r="AU84"/>
  <c r="AT84"/>
  <c r="AN84"/>
  <c r="AM84"/>
  <c r="AF84"/>
  <c r="AE84"/>
  <c r="X84"/>
  <c r="W84"/>
  <c r="P84"/>
  <c r="O84"/>
  <c r="K84"/>
  <c r="H84"/>
  <c r="BA83"/>
  <c r="AZ83"/>
  <c r="AY83"/>
  <c r="AU83"/>
  <c r="AT83"/>
  <c r="AN83"/>
  <c r="AM83"/>
  <c r="AF83"/>
  <c r="AE83"/>
  <c r="X83"/>
  <c r="W83"/>
  <c r="P83"/>
  <c r="O83"/>
  <c r="K83"/>
  <c r="H83"/>
  <c r="BA82"/>
  <c r="AZ82"/>
  <c r="AY82"/>
  <c r="AU82"/>
  <c r="AT82"/>
  <c r="AN82"/>
  <c r="AM82"/>
  <c r="AF82"/>
  <c r="AE82"/>
  <c r="X82"/>
  <c r="W82"/>
  <c r="P82"/>
  <c r="O82"/>
  <c r="K82"/>
  <c r="H82"/>
  <c r="BA81"/>
  <c r="AZ81"/>
  <c r="AY81"/>
  <c r="AU81"/>
  <c r="AT81"/>
  <c r="AN81"/>
  <c r="AM81"/>
  <c r="AF81"/>
  <c r="AE81"/>
  <c r="X81"/>
  <c r="W81"/>
  <c r="P81"/>
  <c r="O81"/>
  <c r="K81"/>
  <c r="H81"/>
  <c r="BA80"/>
  <c r="AZ80"/>
  <c r="AY80"/>
  <c r="AU80"/>
  <c r="AT80"/>
  <c r="AN80"/>
  <c r="AM80"/>
  <c r="AF80"/>
  <c r="AE80"/>
  <c r="X80"/>
  <c r="W80"/>
  <c r="P80"/>
  <c r="O80"/>
  <c r="K80"/>
  <c r="H80"/>
  <c r="BA79"/>
  <c r="AZ79"/>
  <c r="AY79"/>
  <c r="AU79"/>
  <c r="AT79"/>
  <c r="AN79"/>
  <c r="AM79"/>
  <c r="AF79"/>
  <c r="AE79"/>
  <c r="X79"/>
  <c r="W79"/>
  <c r="P79"/>
  <c r="O79"/>
  <c r="K79"/>
  <c r="H79"/>
  <c r="BA78"/>
  <c r="AZ78"/>
  <c r="AY78"/>
  <c r="AU78"/>
  <c r="AT78"/>
  <c r="AN78"/>
  <c r="AM78"/>
  <c r="AF78"/>
  <c r="AE78"/>
  <c r="X78"/>
  <c r="W78"/>
  <c r="P78"/>
  <c r="O78"/>
  <c r="K78"/>
  <c r="H78"/>
  <c r="BA77"/>
  <c r="AZ77"/>
  <c r="AY77"/>
  <c r="AU77"/>
  <c r="AT77"/>
  <c r="AN77"/>
  <c r="AM77"/>
  <c r="AF77"/>
  <c r="AE77"/>
  <c r="X77"/>
  <c r="W77"/>
  <c r="P77"/>
  <c r="O77"/>
  <c r="K77"/>
  <c r="H77"/>
  <c r="BA76"/>
  <c r="AZ76"/>
  <c r="AY76"/>
  <c r="AU76"/>
  <c r="AT76"/>
  <c r="AN76"/>
  <c r="AM76"/>
  <c r="AF76"/>
  <c r="AE76"/>
  <c r="X76"/>
  <c r="W76"/>
  <c r="P76"/>
  <c r="O76"/>
  <c r="K76"/>
  <c r="H76"/>
  <c r="BA75"/>
  <c r="AZ75"/>
  <c r="AY75"/>
  <c r="AU75"/>
  <c r="AT75"/>
  <c r="AN75"/>
  <c r="AM75"/>
  <c r="AF75"/>
  <c r="AE75"/>
  <c r="X75"/>
  <c r="W75"/>
  <c r="P75"/>
  <c r="O75"/>
  <c r="K75"/>
  <c r="H75"/>
  <c r="BA74"/>
  <c r="AZ74"/>
  <c r="AY74"/>
  <c r="AU74"/>
  <c r="AT74"/>
  <c r="AN74"/>
  <c r="AM74"/>
  <c r="AF74"/>
  <c r="AE74"/>
  <c r="X74"/>
  <c r="W74"/>
  <c r="P74"/>
  <c r="O74"/>
  <c r="K74"/>
  <c r="H74"/>
  <c r="BA73"/>
  <c r="AZ73"/>
  <c r="AY73"/>
  <c r="AU73"/>
  <c r="AT73"/>
  <c r="AN73"/>
  <c r="AM73"/>
  <c r="AF73"/>
  <c r="AE73"/>
  <c r="X73"/>
  <c r="W73"/>
  <c r="P73"/>
  <c r="O73"/>
  <c r="K73"/>
  <c r="H73"/>
  <c r="BA72"/>
  <c r="AZ72"/>
  <c r="AY72"/>
  <c r="AU72"/>
  <c r="AT72"/>
  <c r="AN72"/>
  <c r="AM72"/>
  <c r="AF72"/>
  <c r="AE72"/>
  <c r="X72"/>
  <c r="W72"/>
  <c r="P72"/>
  <c r="O72"/>
  <c r="K72"/>
  <c r="H72"/>
  <c r="BA71"/>
  <c r="AZ71"/>
  <c r="AY71"/>
  <c r="AU71"/>
  <c r="AT71"/>
  <c r="AN71"/>
  <c r="AM71"/>
  <c r="AF71"/>
  <c r="AE71"/>
  <c r="X71"/>
  <c r="W71"/>
  <c r="P71"/>
  <c r="O71"/>
  <c r="K71"/>
  <c r="H71"/>
  <c r="BA70"/>
  <c r="AZ70"/>
  <c r="AY70"/>
  <c r="AU70"/>
  <c r="AT70"/>
  <c r="AN70"/>
  <c r="AM70"/>
  <c r="AF70"/>
  <c r="AE70"/>
  <c r="X70"/>
  <c r="W70"/>
  <c r="P70"/>
  <c r="O70"/>
  <c r="K70"/>
  <c r="H70"/>
  <c r="BA69"/>
  <c r="AZ69"/>
  <c r="AY69"/>
  <c r="AU69"/>
  <c r="AT69"/>
  <c r="AN69"/>
  <c r="AM69"/>
  <c r="AF69"/>
  <c r="AE69"/>
  <c r="X69"/>
  <c r="W69"/>
  <c r="P69"/>
  <c r="O69"/>
  <c r="K69"/>
  <c r="H69"/>
  <c r="BA68"/>
  <c r="AZ68"/>
  <c r="AY68"/>
  <c r="AU68"/>
  <c r="AT68"/>
  <c r="AN68"/>
  <c r="AM68"/>
  <c r="AF68"/>
  <c r="AE68"/>
  <c r="X68"/>
  <c r="W68"/>
  <c r="P68"/>
  <c r="O68"/>
  <c r="K68"/>
  <c r="H68"/>
  <c r="BA67"/>
  <c r="AZ67"/>
  <c r="AY67"/>
  <c r="AU67"/>
  <c r="AT67"/>
  <c r="AN67"/>
  <c r="AM67"/>
  <c r="AF67"/>
  <c r="AE67"/>
  <c r="X67"/>
  <c r="W67"/>
  <c r="P67"/>
  <c r="O67"/>
  <c r="K67"/>
  <c r="H67"/>
  <c r="BA66"/>
  <c r="AZ66"/>
  <c r="AY66"/>
  <c r="AU66"/>
  <c r="AT66"/>
  <c r="AN66"/>
  <c r="AM66"/>
  <c r="AF66"/>
  <c r="AE66"/>
  <c r="X66"/>
  <c r="W66"/>
  <c r="P66"/>
  <c r="O66"/>
  <c r="K66"/>
  <c r="H66"/>
  <c r="BA65"/>
  <c r="AZ65"/>
  <c r="AY65"/>
  <c r="AU65"/>
  <c r="AT65"/>
  <c r="AN65"/>
  <c r="AM65"/>
  <c r="AF65"/>
  <c r="AE65"/>
  <c r="X65"/>
  <c r="W65"/>
  <c r="P65"/>
  <c r="O65"/>
  <c r="K65"/>
  <c r="H65"/>
  <c r="BA64"/>
  <c r="AZ64"/>
  <c r="AY64"/>
  <c r="AU64"/>
  <c r="AT64"/>
  <c r="AN64"/>
  <c r="AM64"/>
  <c r="AF64"/>
  <c r="AE64"/>
  <c r="X64"/>
  <c r="W64"/>
  <c r="P64"/>
  <c r="O64"/>
  <c r="K64"/>
  <c r="H64"/>
  <c r="BA63"/>
  <c r="AZ63"/>
  <c r="AY63"/>
  <c r="AU63"/>
  <c r="AT63"/>
  <c r="AN63"/>
  <c r="AM63"/>
  <c r="AF63"/>
  <c r="AE63"/>
  <c r="X63"/>
  <c r="W63"/>
  <c r="P63"/>
  <c r="O63"/>
  <c r="K63"/>
  <c r="H63"/>
  <c r="BA62"/>
  <c r="AZ62"/>
  <c r="AY62"/>
  <c r="AU62"/>
  <c r="AT62"/>
  <c r="AN62"/>
  <c r="AM62"/>
  <c r="AF62"/>
  <c r="AE62"/>
  <c r="X62"/>
  <c r="W62"/>
  <c r="P62"/>
  <c r="O62"/>
  <c r="K62"/>
  <c r="H62"/>
  <c r="BA61"/>
  <c r="AZ61"/>
  <c r="AY61"/>
  <c r="AU61"/>
  <c r="AT61"/>
  <c r="AN61"/>
  <c r="AM61"/>
  <c r="AF61"/>
  <c r="AE61"/>
  <c r="X61"/>
  <c r="W61"/>
  <c r="P61"/>
  <c r="O61"/>
  <c r="K61"/>
  <c r="H61"/>
  <c r="BA60"/>
  <c r="AZ60"/>
  <c r="AY60"/>
  <c r="AU60"/>
  <c r="AT60"/>
  <c r="AN60"/>
  <c r="AM60"/>
  <c r="AF60"/>
  <c r="AE60"/>
  <c r="X60"/>
  <c r="W60"/>
  <c r="P60"/>
  <c r="O60"/>
  <c r="K60"/>
  <c r="H60"/>
  <c r="BA59"/>
  <c r="AZ59"/>
  <c r="AY59"/>
  <c r="AU59"/>
  <c r="AT59"/>
  <c r="AN59"/>
  <c r="AM59"/>
  <c r="AF59"/>
  <c r="AE59"/>
  <c r="X59"/>
  <c r="W59"/>
  <c r="P59"/>
  <c r="O59"/>
  <c r="K59"/>
  <c r="H59"/>
  <c r="BA58"/>
  <c r="AZ58"/>
  <c r="AY58"/>
  <c r="AU58"/>
  <c r="AT58"/>
  <c r="AN58"/>
  <c r="AM58"/>
  <c r="AF58"/>
  <c r="AE58"/>
  <c r="X58"/>
  <c r="W58"/>
  <c r="P58"/>
  <c r="O58"/>
  <c r="K58"/>
  <c r="H58"/>
  <c r="BA57"/>
  <c r="AZ57"/>
  <c r="AY57"/>
  <c r="AU57"/>
  <c r="AT57"/>
  <c r="AN57"/>
  <c r="AM57"/>
  <c r="AF57"/>
  <c r="AE57"/>
  <c r="X57"/>
  <c r="W57"/>
  <c r="P57"/>
  <c r="O57"/>
  <c r="K57"/>
  <c r="H57"/>
  <c r="BA56"/>
  <c r="AZ56"/>
  <c r="AY56"/>
  <c r="AU56"/>
  <c r="AT56"/>
  <c r="AN56"/>
  <c r="AM56"/>
  <c r="AF56"/>
  <c r="AE56"/>
  <c r="X56"/>
  <c r="W56"/>
  <c r="P56"/>
  <c r="O56"/>
  <c r="K56"/>
  <c r="H56"/>
  <c r="BA55"/>
  <c r="AZ55"/>
  <c r="AY55"/>
  <c r="AU55"/>
  <c r="AT55"/>
  <c r="AN55"/>
  <c r="AM55"/>
  <c r="AF55"/>
  <c r="AE55"/>
  <c r="X55"/>
  <c r="W55"/>
  <c r="P55"/>
  <c r="O55"/>
  <c r="K55"/>
  <c r="H55"/>
  <c r="BA54"/>
  <c r="AZ54"/>
  <c r="AY54"/>
  <c r="AU54"/>
  <c r="AT54"/>
  <c r="AN54"/>
  <c r="AM54"/>
  <c r="AF54"/>
  <c r="AE54"/>
  <c r="X54"/>
  <c r="W54"/>
  <c r="P54"/>
  <c r="O54"/>
  <c r="K54"/>
  <c r="H54"/>
  <c r="BA53"/>
  <c r="AZ53"/>
  <c r="AY53"/>
  <c r="AU53"/>
  <c r="AT53"/>
  <c r="AN53"/>
  <c r="AM53"/>
  <c r="AF53"/>
  <c r="AE53"/>
  <c r="X53"/>
  <c r="W53"/>
  <c r="P53"/>
  <c r="O53"/>
  <c r="K53"/>
  <c r="H53"/>
  <c r="BA52"/>
  <c r="AZ52"/>
  <c r="AY52"/>
  <c r="AU52"/>
  <c r="AT52"/>
  <c r="AN52"/>
  <c r="AM52"/>
  <c r="AF52"/>
  <c r="AE52"/>
  <c r="X52"/>
  <c r="W52"/>
  <c r="P52"/>
  <c r="O52"/>
  <c r="K52"/>
  <c r="H52"/>
  <c r="BA51"/>
  <c r="AZ51"/>
  <c r="AY51"/>
  <c r="AU51"/>
  <c r="AT51"/>
  <c r="AN51"/>
  <c r="AM51"/>
  <c r="AF51"/>
  <c r="AE51"/>
  <c r="X51"/>
  <c r="W51"/>
  <c r="P51"/>
  <c r="O51"/>
  <c r="K51"/>
  <c r="H51"/>
  <c r="BA50"/>
  <c r="AZ50"/>
  <c r="AY50"/>
  <c r="AU50"/>
  <c r="AT50"/>
  <c r="AN50"/>
  <c r="AM50"/>
  <c r="AF50"/>
  <c r="AE50"/>
  <c r="X50"/>
  <c r="W50"/>
  <c r="P50"/>
  <c r="O50"/>
  <c r="K50"/>
  <c r="H50"/>
  <c r="BA49"/>
  <c r="AZ49"/>
  <c r="AY49"/>
  <c r="AU49"/>
  <c r="AT49"/>
  <c r="AN49"/>
  <c r="AM49"/>
  <c r="AF49"/>
  <c r="AE49"/>
  <c r="X49"/>
  <c r="W49"/>
  <c r="P49"/>
  <c r="O49"/>
  <c r="K49"/>
  <c r="H49"/>
  <c r="BA48"/>
  <c r="AZ48"/>
  <c r="AY48"/>
  <c r="AU48"/>
  <c r="AT48"/>
  <c r="AN48"/>
  <c r="AM48"/>
  <c r="AF48"/>
  <c r="AE48"/>
  <c r="X48"/>
  <c r="W48"/>
  <c r="P48"/>
  <c r="O48"/>
  <c r="K48"/>
  <c r="H48"/>
  <c r="BA47"/>
  <c r="AZ47"/>
  <c r="AY47"/>
  <c r="AU47"/>
  <c r="AT47"/>
  <c r="AN47"/>
  <c r="AM47"/>
  <c r="AF47"/>
  <c r="AE47"/>
  <c r="X47"/>
  <c r="W47"/>
  <c r="P47"/>
  <c r="O47"/>
  <c r="K47"/>
  <c r="H47"/>
  <c r="BA46"/>
  <c r="AZ46"/>
  <c r="AY46"/>
  <c r="AU46"/>
  <c r="AT46"/>
  <c r="AN46"/>
  <c r="AM46"/>
  <c r="AF46"/>
  <c r="AE46"/>
  <c r="X46"/>
  <c r="W46"/>
  <c r="P46"/>
  <c r="O46"/>
  <c r="K46"/>
  <c r="H46"/>
  <c r="BA45"/>
  <c r="AZ45"/>
  <c r="AY45"/>
  <c r="AU45"/>
  <c r="AT45"/>
  <c r="AN45"/>
  <c r="AM45"/>
  <c r="AF45"/>
  <c r="AE45"/>
  <c r="X45"/>
  <c r="W45"/>
  <c r="P45"/>
  <c r="O45"/>
  <c r="K45"/>
  <c r="H45"/>
  <c r="BA44"/>
  <c r="AZ44"/>
  <c r="AY44"/>
  <c r="AU44"/>
  <c r="AT44"/>
  <c r="AN44"/>
  <c r="AM44"/>
  <c r="AF44"/>
  <c r="AE44"/>
  <c r="X44"/>
  <c r="W44"/>
  <c r="P44"/>
  <c r="O44"/>
  <c r="K44"/>
  <c r="H44"/>
  <c r="BA43"/>
  <c r="AZ43"/>
  <c r="AY43"/>
  <c r="AU43"/>
  <c r="AT43"/>
  <c r="AN43"/>
  <c r="AM43"/>
  <c r="AF43"/>
  <c r="AE43"/>
  <c r="X43"/>
  <c r="W43"/>
  <c r="P43"/>
  <c r="O43"/>
  <c r="K43"/>
  <c r="H43"/>
  <c r="BA42"/>
  <c r="AZ42"/>
  <c r="AY42"/>
  <c r="AU42"/>
  <c r="AT42"/>
  <c r="AN42"/>
  <c r="AM42"/>
  <c r="AF42"/>
  <c r="AE42"/>
  <c r="X42"/>
  <c r="W42"/>
  <c r="P42"/>
  <c r="O42"/>
  <c r="K42"/>
  <c r="H42"/>
  <c r="BA41"/>
  <c r="AZ41"/>
  <c r="AY41"/>
  <c r="AU41"/>
  <c r="AT41"/>
  <c r="AN41"/>
  <c r="AM41"/>
  <c r="AF41"/>
  <c r="AE41"/>
  <c r="X41"/>
  <c r="W41"/>
  <c r="P41"/>
  <c r="O41"/>
  <c r="K41"/>
  <c r="H41"/>
  <c r="BA40"/>
  <c r="AZ40"/>
  <c r="AY40"/>
  <c r="AU40"/>
  <c r="AT40"/>
  <c r="AN40"/>
  <c r="AM40"/>
  <c r="AF40"/>
  <c r="AE40"/>
  <c r="X40"/>
  <c r="W40"/>
  <c r="P40"/>
  <c r="O40"/>
  <c r="K40"/>
  <c r="H40"/>
  <c r="BA39"/>
  <c r="AZ39"/>
  <c r="AY39"/>
  <c r="AU39"/>
  <c r="AT39"/>
  <c r="AN39"/>
  <c r="AM39"/>
  <c r="AF39"/>
  <c r="AE39"/>
  <c r="X39"/>
  <c r="W39"/>
  <c r="P39"/>
  <c r="O39"/>
  <c r="K39"/>
  <c r="H39"/>
  <c r="BA38"/>
  <c r="AZ38"/>
  <c r="AY38"/>
  <c r="AU38"/>
  <c r="AT38"/>
  <c r="AN38"/>
  <c r="AM38"/>
  <c r="AF38"/>
  <c r="AE38"/>
  <c r="X38"/>
  <c r="W38"/>
  <c r="P38"/>
  <c r="O38"/>
  <c r="K38"/>
  <c r="H38"/>
  <c r="BA37"/>
  <c r="AZ37"/>
  <c r="AY37"/>
  <c r="AU37"/>
  <c r="AT37"/>
  <c r="AN37"/>
  <c r="AM37"/>
  <c r="AF37"/>
  <c r="AE37"/>
  <c r="X37"/>
  <c r="W37"/>
  <c r="P37"/>
  <c r="O37"/>
  <c r="K37"/>
  <c r="H37"/>
  <c r="BA36"/>
  <c r="AZ36"/>
  <c r="AY36"/>
  <c r="AU36"/>
  <c r="AT36"/>
  <c r="AN36"/>
  <c r="AM36"/>
  <c r="AF36"/>
  <c r="AE36"/>
  <c r="X36"/>
  <c r="W36"/>
  <c r="P36"/>
  <c r="O36"/>
  <c r="K36"/>
  <c r="H36"/>
  <c r="BA35"/>
  <c r="AZ35"/>
  <c r="AY35"/>
  <c r="AU35"/>
  <c r="AT35"/>
  <c r="AN35"/>
  <c r="AM35"/>
  <c r="AF35"/>
  <c r="AE35"/>
  <c r="X35"/>
  <c r="W35"/>
  <c r="P35"/>
  <c r="O35"/>
  <c r="K35"/>
  <c r="H35"/>
  <c r="BA34"/>
  <c r="AZ34"/>
  <c r="AY34"/>
  <c r="AU34"/>
  <c r="AT34"/>
  <c r="AN34"/>
  <c r="AM34"/>
  <c r="AF34"/>
  <c r="AE34"/>
  <c r="X34"/>
  <c r="W34"/>
  <c r="P34"/>
  <c r="O34"/>
  <c r="K34"/>
  <c r="H34"/>
  <c r="BA33"/>
  <c r="AZ33"/>
  <c r="AY33"/>
  <c r="AU33"/>
  <c r="AT33"/>
  <c r="AN33"/>
  <c r="AM33"/>
  <c r="AF33"/>
  <c r="AE33"/>
  <c r="X33"/>
  <c r="W33"/>
  <c r="P33"/>
  <c r="O33"/>
  <c r="K33"/>
  <c r="H33"/>
  <c r="BA32"/>
  <c r="AZ32"/>
  <c r="AY32"/>
  <c r="AU32"/>
  <c r="AT32"/>
  <c r="AN32"/>
  <c r="AM32"/>
  <c r="AF32"/>
  <c r="AE32"/>
  <c r="X32"/>
  <c r="W32"/>
  <c r="P32"/>
  <c r="O32"/>
  <c r="K32"/>
  <c r="H32"/>
  <c r="BA31"/>
  <c r="AZ31"/>
  <c r="AY31"/>
  <c r="AU31"/>
  <c r="AT31"/>
  <c r="AN31"/>
  <c r="AM31"/>
  <c r="AF31"/>
  <c r="AE31"/>
  <c r="X31"/>
  <c r="W31"/>
  <c r="P31"/>
  <c r="O31"/>
  <c r="K31"/>
  <c r="H31"/>
  <c r="BA30"/>
  <c r="AZ30"/>
  <c r="AY30"/>
  <c r="AU30"/>
  <c r="AT30"/>
  <c r="AN30"/>
  <c r="AM30"/>
  <c r="AF30"/>
  <c r="AE30"/>
  <c r="X30"/>
  <c r="W30"/>
  <c r="P30"/>
  <c r="O30"/>
  <c r="K30"/>
  <c r="H30"/>
  <c r="BA29"/>
  <c r="AZ29"/>
  <c r="AY29"/>
  <c r="AU29"/>
  <c r="AT29"/>
  <c r="AN29"/>
  <c r="AM29"/>
  <c r="AF29"/>
  <c r="AE29"/>
  <c r="X29"/>
  <c r="W29"/>
  <c r="P29"/>
  <c r="O29"/>
  <c r="K29"/>
  <c r="H29"/>
  <c r="BA28"/>
  <c r="AZ28"/>
  <c r="AY28"/>
  <c r="AU28"/>
  <c r="AT28"/>
  <c r="AN28"/>
  <c r="AM28"/>
  <c r="AF28"/>
  <c r="AE28"/>
  <c r="X28"/>
  <c r="W28"/>
  <c r="P28"/>
  <c r="O28"/>
  <c r="K28"/>
  <c r="H28"/>
  <c r="BA27"/>
  <c r="AZ27"/>
  <c r="AY27"/>
  <c r="AU27"/>
  <c r="AT27"/>
  <c r="AN27"/>
  <c r="AM27"/>
  <c r="AF27"/>
  <c r="AE27"/>
  <c r="X27"/>
  <c r="W27"/>
  <c r="P27"/>
  <c r="O27"/>
  <c r="K27"/>
  <c r="H27"/>
  <c r="BA26"/>
  <c r="AZ26"/>
  <c r="AY26"/>
  <c r="AU26"/>
  <c r="AT26"/>
  <c r="AN26"/>
  <c r="AM26"/>
  <c r="AF26"/>
  <c r="AE26"/>
  <c r="X26"/>
  <c r="W26"/>
  <c r="P26"/>
  <c r="O26"/>
  <c r="K26"/>
  <c r="H26"/>
  <c r="BA25"/>
  <c r="AZ25"/>
  <c r="AY25"/>
  <c r="AU25"/>
  <c r="AT25"/>
  <c r="AN25"/>
  <c r="AM25"/>
  <c r="AF25"/>
  <c r="AE25"/>
  <c r="X25"/>
  <c r="W25"/>
  <c r="P25"/>
  <c r="O25"/>
  <c r="K25"/>
  <c r="H25"/>
  <c r="BA24"/>
  <c r="AZ24"/>
  <c r="AY24"/>
  <c r="AU24"/>
  <c r="AT24"/>
  <c r="AN24"/>
  <c r="AM24"/>
  <c r="AF24"/>
  <c r="AE24"/>
  <c r="X24"/>
  <c r="W24"/>
  <c r="P24"/>
  <c r="O24"/>
  <c r="K24"/>
  <c r="H24"/>
  <c r="BA23"/>
  <c r="AZ23"/>
  <c r="AY23"/>
  <c r="AU23"/>
  <c r="AT23"/>
  <c r="AN23"/>
  <c r="AM23"/>
  <c r="AF23"/>
  <c r="AE23"/>
  <c r="X23"/>
  <c r="W23"/>
  <c r="P23"/>
  <c r="O23"/>
  <c r="K23"/>
  <c r="H23"/>
  <c r="BA22"/>
  <c r="AZ22"/>
  <c r="AY22"/>
  <c r="AU22"/>
  <c r="AT22"/>
  <c r="AN22"/>
  <c r="AM22"/>
  <c r="AF22"/>
  <c r="AE22"/>
  <c r="X22"/>
  <c r="W22"/>
  <c r="P22"/>
  <c r="O22"/>
  <c r="K22"/>
  <c r="H22"/>
  <c r="BA21"/>
  <c r="AZ21"/>
  <c r="AY21"/>
  <c r="AU21"/>
  <c r="AT21"/>
  <c r="AN21"/>
  <c r="AM21"/>
  <c r="AF21"/>
  <c r="AE21"/>
  <c r="X21"/>
  <c r="W21"/>
  <c r="P21"/>
  <c r="O21"/>
  <c r="K21"/>
  <c r="H21"/>
  <c r="BA20"/>
  <c r="AZ20"/>
  <c r="AY20"/>
  <c r="AU20"/>
  <c r="AT20"/>
  <c r="AN20"/>
  <c r="AM20"/>
  <c r="AF20"/>
  <c r="AE20"/>
  <c r="X20"/>
  <c r="W20"/>
  <c r="P20"/>
  <c r="O20"/>
  <c r="K20"/>
  <c r="H20"/>
  <c r="BA19"/>
  <c r="AZ19"/>
  <c r="AY19"/>
  <c r="AU19"/>
  <c r="AT19"/>
  <c r="AN19"/>
  <c r="AM19"/>
  <c r="AF19"/>
  <c r="AE19"/>
  <c r="X19"/>
  <c r="W19"/>
  <c r="P19"/>
  <c r="O19"/>
  <c r="K19"/>
  <c r="H19"/>
  <c r="BA18"/>
  <c r="AZ18"/>
  <c r="AY18"/>
  <c r="AU18"/>
  <c r="AT18"/>
  <c r="AN18"/>
  <c r="AM18"/>
  <c r="AF18"/>
  <c r="AE18"/>
  <c r="X18"/>
  <c r="W18"/>
  <c r="P18"/>
  <c r="O18"/>
  <c r="K18"/>
  <c r="H18"/>
  <c r="BA17"/>
  <c r="AZ17"/>
  <c r="AY17"/>
  <c r="AU17"/>
  <c r="AT17"/>
  <c r="AN17"/>
  <c r="AM17"/>
  <c r="AF17"/>
  <c r="AE17"/>
  <c r="X17"/>
  <c r="W17"/>
  <c r="P17"/>
  <c r="O17"/>
  <c r="K17"/>
  <c r="H17"/>
  <c r="BA16"/>
  <c r="AZ16"/>
  <c r="AY16"/>
  <c r="AU16"/>
  <c r="AT16"/>
  <c r="AN16"/>
  <c r="AM16"/>
  <c r="AF16"/>
  <c r="AE16"/>
  <c r="X16"/>
  <c r="W16"/>
  <c r="P16"/>
  <c r="O16"/>
  <c r="K16"/>
  <c r="H16"/>
  <c r="BA15"/>
  <c r="AZ15"/>
  <c r="AY15"/>
  <c r="AU15"/>
  <c r="AT15"/>
  <c r="AN15"/>
  <c r="AM15"/>
  <c r="AF15"/>
  <c r="AE15"/>
  <c r="X15"/>
  <c r="W15"/>
  <c r="P15"/>
  <c r="O15"/>
  <c r="K15"/>
  <c r="H15"/>
  <c r="BA14"/>
  <c r="AZ14"/>
  <c r="AY14"/>
  <c r="AU14"/>
  <c r="AT14"/>
  <c r="AN14"/>
  <c r="AM14"/>
  <c r="AF14"/>
  <c r="AE14"/>
  <c r="X14"/>
  <c r="W14"/>
  <c r="P14"/>
  <c r="O14"/>
  <c r="K14"/>
  <c r="H14"/>
  <c r="BA13"/>
  <c r="AZ13"/>
  <c r="AY13"/>
  <c r="AU13"/>
  <c r="AT13"/>
  <c r="AN13"/>
  <c r="AM13"/>
  <c r="AF13"/>
  <c r="AE13"/>
  <c r="X13"/>
  <c r="W13"/>
  <c r="P13"/>
  <c r="O13"/>
  <c r="K13"/>
  <c r="H13"/>
  <c r="BA12"/>
  <c r="AZ12"/>
  <c r="AY12"/>
  <c r="AU12"/>
  <c r="AT12"/>
  <c r="AN12"/>
  <c r="AM12"/>
  <c r="AF12"/>
  <c r="AE12"/>
  <c r="X12"/>
  <c r="W12"/>
  <c r="P12"/>
  <c r="O12"/>
  <c r="K12"/>
  <c r="H12"/>
  <c r="BA11"/>
  <c r="AZ11"/>
  <c r="AY11"/>
  <c r="AU11"/>
  <c r="AT11"/>
  <c r="AN11"/>
  <c r="AM11"/>
  <c r="AF11"/>
  <c r="AE11"/>
  <c r="X11"/>
  <c r="W11"/>
  <c r="P11"/>
  <c r="O11"/>
  <c r="K11"/>
  <c r="H11"/>
  <c r="BA10"/>
  <c r="AZ10"/>
  <c r="AY10"/>
  <c r="AU10"/>
  <c r="AT10"/>
  <c r="AN10"/>
  <c r="AM10"/>
  <c r="AF10"/>
  <c r="AE10"/>
  <c r="X10"/>
  <c r="W10"/>
  <c r="P10"/>
  <c r="O10"/>
  <c r="K10"/>
  <c r="H10"/>
  <c r="BA9"/>
  <c r="AZ9"/>
  <c r="AY9"/>
  <c r="AU9"/>
  <c r="AT9"/>
  <c r="AN9"/>
  <c r="AM9"/>
  <c r="AF9"/>
  <c r="AE9"/>
  <c r="X9"/>
  <c r="W9"/>
  <c r="P9"/>
  <c r="O9"/>
  <c r="K9"/>
  <c r="H9"/>
  <c r="BA8"/>
  <c r="AZ8"/>
  <c r="AY8"/>
  <c r="AU8"/>
  <c r="AT8"/>
  <c r="AN8"/>
  <c r="AM8"/>
  <c r="AF8"/>
  <c r="AE8"/>
  <c r="X8"/>
  <c r="W8"/>
  <c r="P8"/>
  <c r="O8"/>
  <c r="K8"/>
  <c r="H8"/>
  <c r="BA7"/>
  <c r="AZ7"/>
  <c r="AY7"/>
  <c r="AU7"/>
  <c r="AT7"/>
  <c r="AN7"/>
  <c r="AM7"/>
  <c r="AF7"/>
  <c r="AE7"/>
  <c r="X7"/>
  <c r="W7"/>
  <c r="P7"/>
  <c r="O7"/>
  <c r="K7"/>
  <c r="H7"/>
  <c r="BA6"/>
  <c r="AZ6"/>
  <c r="AY6"/>
  <c r="AU6"/>
  <c r="AT6"/>
  <c r="AN6"/>
  <c r="AM6"/>
  <c r="AF6"/>
  <c r="AE6"/>
  <c r="X6"/>
  <c r="W6"/>
  <c r="P6"/>
  <c r="O6"/>
  <c r="K6"/>
  <c r="H6"/>
  <c r="BA5"/>
  <c r="AZ5"/>
  <c r="AY5"/>
  <c r="AU5"/>
  <c r="AT5"/>
  <c r="AN5"/>
  <c r="AM5"/>
  <c r="AF5"/>
  <c r="AE5"/>
  <c r="X5"/>
  <c r="W5"/>
  <c r="P5"/>
  <c r="O5"/>
  <c r="K5"/>
  <c r="H5"/>
  <c r="BA4"/>
  <c r="AZ4"/>
  <c r="AY4"/>
  <c r="AU4"/>
  <c r="AT4"/>
  <c r="AN4"/>
  <c r="AM4"/>
  <c r="AF4"/>
  <c r="AE4"/>
  <c r="X4"/>
  <c r="W4"/>
  <c r="P4"/>
  <c r="O4"/>
  <c r="K4"/>
  <c r="H4"/>
  <c r="V12" i="9"/>
  <c r="U12"/>
  <c r="T12"/>
  <c r="S12"/>
  <c r="R12"/>
  <c r="O12"/>
  <c r="N12"/>
  <c r="J12"/>
  <c r="I12"/>
  <c r="H12"/>
  <c r="G12"/>
  <c r="F12"/>
  <c r="E12"/>
  <c r="D12"/>
  <c r="C12"/>
  <c r="Y11"/>
  <c r="X11"/>
  <c r="W11"/>
  <c r="V11"/>
  <c r="S11"/>
  <c r="R11"/>
  <c r="J11"/>
  <c r="I11"/>
  <c r="Y10"/>
  <c r="X10"/>
  <c r="W10"/>
  <c r="S10"/>
  <c r="R10"/>
  <c r="J10"/>
  <c r="I10"/>
  <c r="Y9"/>
  <c r="X9"/>
  <c r="W9"/>
  <c r="V9"/>
  <c r="S9"/>
  <c r="R9"/>
  <c r="J9"/>
  <c r="I9"/>
  <c r="Y8"/>
  <c r="X8"/>
  <c r="W8"/>
  <c r="V8"/>
  <c r="S8"/>
  <c r="R8"/>
  <c r="J8"/>
  <c r="I8"/>
  <c r="Y7"/>
  <c r="X7"/>
  <c r="W7"/>
  <c r="V7"/>
  <c r="S7"/>
  <c r="R7"/>
  <c r="J7"/>
  <c r="I7"/>
  <c r="Y6"/>
  <c r="X6"/>
  <c r="W6"/>
  <c r="V6"/>
  <c r="S6"/>
  <c r="R6"/>
  <c r="J6"/>
  <c r="I6"/>
  <c r="Y5"/>
  <c r="X5"/>
  <c r="W5"/>
  <c r="V5"/>
  <c r="S5"/>
  <c r="R5"/>
  <c r="J5"/>
  <c r="I5"/>
  <c r="Y4"/>
  <c r="X4"/>
  <c r="W4"/>
  <c r="V4"/>
  <c r="S4"/>
  <c r="R4"/>
  <c r="J4"/>
  <c r="I4"/>
  <c r="I18" i="7"/>
  <c r="AW139" i="2"/>
  <c r="AU139"/>
  <c r="AT139"/>
  <c r="AV139"/>
  <c r="AS139"/>
  <c r="AM139"/>
  <c r="AJ139"/>
  <c r="AQ139"/>
  <c r="AL139"/>
  <c r="AH139"/>
  <c r="AP139"/>
  <c r="AE139"/>
  <c r="AO139"/>
  <c r="AC139"/>
  <c r="AN139"/>
  <c r="AI139"/>
  <c r="AG139"/>
  <c r="AK139"/>
  <c r="AD139"/>
  <c r="AB139"/>
  <c r="AF139"/>
  <c r="U139"/>
  <c r="R139"/>
  <c r="Y139"/>
  <c r="T139"/>
  <c r="P139"/>
  <c r="X139"/>
  <c r="M139"/>
  <c r="W139"/>
  <c r="K139"/>
  <c r="V139"/>
  <c r="Q139"/>
  <c r="O139"/>
  <c r="S139"/>
  <c r="L139"/>
  <c r="J139"/>
  <c r="N139"/>
  <c r="I139"/>
  <c r="H139"/>
  <c r="G139"/>
  <c r="AV138"/>
  <c r="AS138"/>
  <c r="AQ138"/>
  <c r="AP138"/>
  <c r="AO138"/>
  <c r="AN138"/>
  <c r="AJ138"/>
  <c r="AI138"/>
  <c r="AH138"/>
  <c r="AE138"/>
  <c r="AD138"/>
  <c r="AC138"/>
  <c r="Y138"/>
  <c r="X138"/>
  <c r="W138"/>
  <c r="V138"/>
  <c r="R138"/>
  <c r="Q138"/>
  <c r="P138"/>
  <c r="M138"/>
  <c r="L138"/>
  <c r="K138"/>
  <c r="AV137"/>
  <c r="AS137"/>
  <c r="AQ137"/>
  <c r="AP137"/>
  <c r="AO137"/>
  <c r="AN137"/>
  <c r="AJ137"/>
  <c r="AI137"/>
  <c r="AH137"/>
  <c r="AE137"/>
  <c r="AD137"/>
  <c r="AC137"/>
  <c r="Y137"/>
  <c r="X137"/>
  <c r="W137"/>
  <c r="V137"/>
  <c r="R137"/>
  <c r="Q137"/>
  <c r="P137"/>
  <c r="M137"/>
  <c r="L137"/>
  <c r="K137"/>
  <c r="AV136"/>
  <c r="AS136"/>
  <c r="AQ136"/>
  <c r="AP136"/>
  <c r="AO136"/>
  <c r="AN136"/>
  <c r="AJ136"/>
  <c r="AI136"/>
  <c r="AH136"/>
  <c r="AE136"/>
  <c r="AD136"/>
  <c r="AC136"/>
  <c r="Y136"/>
  <c r="X136"/>
  <c r="W136"/>
  <c r="V136"/>
  <c r="R136"/>
  <c r="Q136"/>
  <c r="P136"/>
  <c r="M136"/>
  <c r="L136"/>
  <c r="K136"/>
  <c r="AV135"/>
  <c r="AS135"/>
  <c r="AQ135"/>
  <c r="AP135"/>
  <c r="AO135"/>
  <c r="AN135"/>
  <c r="AJ135"/>
  <c r="AI135"/>
  <c r="AH135"/>
  <c r="AE135"/>
  <c r="AD135"/>
  <c r="AC135"/>
  <c r="Y135"/>
  <c r="X135"/>
  <c r="W135"/>
  <c r="V135"/>
  <c r="R135"/>
  <c r="Q135"/>
  <c r="P135"/>
  <c r="M135"/>
  <c r="L135"/>
  <c r="K135"/>
  <c r="AV134"/>
  <c r="AS134"/>
  <c r="AQ134"/>
  <c r="AP134"/>
  <c r="AO134"/>
  <c r="AN134"/>
  <c r="AJ134"/>
  <c r="AI134"/>
  <c r="AH134"/>
  <c r="AE134"/>
  <c r="AD134"/>
  <c r="AC134"/>
  <c r="Z134"/>
  <c r="Y134"/>
  <c r="X134"/>
  <c r="W134"/>
  <c r="V134"/>
  <c r="R134"/>
  <c r="Q134"/>
  <c r="P134"/>
  <c r="M134"/>
  <c r="L134"/>
  <c r="K134"/>
  <c r="AV133"/>
  <c r="AS133"/>
  <c r="AQ133"/>
  <c r="AP133"/>
  <c r="AO133"/>
  <c r="AN133"/>
  <c r="AJ133"/>
  <c r="AI133"/>
  <c r="AH133"/>
  <c r="AE133"/>
  <c r="AD133"/>
  <c r="AC133"/>
  <c r="Y133"/>
  <c r="X133"/>
  <c r="W133"/>
  <c r="V133"/>
  <c r="R133"/>
  <c r="Q133"/>
  <c r="P133"/>
  <c r="M133"/>
  <c r="L133"/>
  <c r="K133"/>
  <c r="AV132"/>
  <c r="AS132"/>
  <c r="AQ132"/>
  <c r="AP132"/>
  <c r="AO132"/>
  <c r="AN132"/>
  <c r="AJ132"/>
  <c r="AI132"/>
  <c r="AH132"/>
  <c r="AE132"/>
  <c r="AD132"/>
  <c r="AC132"/>
  <c r="Y132"/>
  <c r="X132"/>
  <c r="W132"/>
  <c r="V132"/>
  <c r="R132"/>
  <c r="Q132"/>
  <c r="P132"/>
  <c r="M132"/>
  <c r="L132"/>
  <c r="K132"/>
  <c r="AV131"/>
  <c r="AS131"/>
  <c r="AQ131"/>
  <c r="AP131"/>
  <c r="AO131"/>
  <c r="AN131"/>
  <c r="AJ131"/>
  <c r="AI131"/>
  <c r="AH131"/>
  <c r="AE131"/>
  <c r="AD131"/>
  <c r="AC131"/>
  <c r="Y131"/>
  <c r="X131"/>
  <c r="W131"/>
  <c r="V131"/>
  <c r="R131"/>
  <c r="Q131"/>
  <c r="P131"/>
  <c r="M131"/>
  <c r="L131"/>
  <c r="K131"/>
  <c r="AV130"/>
  <c r="AS130"/>
  <c r="AQ130"/>
  <c r="AP130"/>
  <c r="AO130"/>
  <c r="AN130"/>
  <c r="AJ130"/>
  <c r="AI130"/>
  <c r="AH130"/>
  <c r="AE130"/>
  <c r="AD130"/>
  <c r="AC130"/>
  <c r="Y130"/>
  <c r="X130"/>
  <c r="W130"/>
  <c r="V130"/>
  <c r="R130"/>
  <c r="Q130"/>
  <c r="P130"/>
  <c r="M130"/>
  <c r="L130"/>
  <c r="K130"/>
  <c r="AV129"/>
  <c r="AS129"/>
  <c r="AQ129"/>
  <c r="AP129"/>
  <c r="AO129"/>
  <c r="AN129"/>
  <c r="AJ129"/>
  <c r="AI129"/>
  <c r="AH129"/>
  <c r="AE129"/>
  <c r="AD129"/>
  <c r="AC129"/>
  <c r="Y129"/>
  <c r="X129"/>
  <c r="W129"/>
  <c r="V129"/>
  <c r="R129"/>
  <c r="Q129"/>
  <c r="P129"/>
  <c r="M129"/>
  <c r="L129"/>
  <c r="K129"/>
  <c r="AV128"/>
  <c r="AS128"/>
  <c r="AQ128"/>
  <c r="AP128"/>
  <c r="AO128"/>
  <c r="AN128"/>
  <c r="AJ128"/>
  <c r="AI128"/>
  <c r="AH128"/>
  <c r="AE128"/>
  <c r="AD128"/>
  <c r="AC128"/>
  <c r="Y128"/>
  <c r="X128"/>
  <c r="W128"/>
  <c r="V128"/>
  <c r="R128"/>
  <c r="Q128"/>
  <c r="P128"/>
  <c r="M128"/>
  <c r="L128"/>
  <c r="K128"/>
  <c r="AV127"/>
  <c r="AS127"/>
  <c r="AQ127"/>
  <c r="AP127"/>
  <c r="AO127"/>
  <c r="AN127"/>
  <c r="AJ127"/>
  <c r="AI127"/>
  <c r="AH127"/>
  <c r="AE127"/>
  <c r="AD127"/>
  <c r="AC127"/>
  <c r="Y127"/>
  <c r="X127"/>
  <c r="W127"/>
  <c r="V127"/>
  <c r="R127"/>
  <c r="Q127"/>
  <c r="P127"/>
  <c r="M127"/>
  <c r="L127"/>
  <c r="K127"/>
  <c r="AV126"/>
  <c r="AS126"/>
  <c r="AQ126"/>
  <c r="AP126"/>
  <c r="AO126"/>
  <c r="AN126"/>
  <c r="AJ126"/>
  <c r="AI126"/>
  <c r="AH126"/>
  <c r="AE126"/>
  <c r="AD126"/>
  <c r="AC126"/>
  <c r="Y126"/>
  <c r="X126"/>
  <c r="W126"/>
  <c r="V126"/>
  <c r="R126"/>
  <c r="Q126"/>
  <c r="P126"/>
  <c r="M126"/>
  <c r="L126"/>
  <c r="K126"/>
  <c r="AV125"/>
  <c r="AS125"/>
  <c r="AQ125"/>
  <c r="AP125"/>
  <c r="AO125"/>
  <c r="AN125"/>
  <c r="AJ125"/>
  <c r="AI125"/>
  <c r="AH125"/>
  <c r="AE125"/>
  <c r="AD125"/>
  <c r="AC125"/>
  <c r="Y125"/>
  <c r="X125"/>
  <c r="W125"/>
  <c r="V125"/>
  <c r="R125"/>
  <c r="Q125"/>
  <c r="P125"/>
  <c r="M125"/>
  <c r="L125"/>
  <c r="K125"/>
  <c r="AV124"/>
  <c r="AS124"/>
  <c r="AQ124"/>
  <c r="AP124"/>
  <c r="AO124"/>
  <c r="AN124"/>
  <c r="AJ124"/>
  <c r="AI124"/>
  <c r="AH124"/>
  <c r="AE124"/>
  <c r="AD124"/>
  <c r="AC124"/>
  <c r="Y124"/>
  <c r="X124"/>
  <c r="W124"/>
  <c r="V124"/>
  <c r="R124"/>
  <c r="Q124"/>
  <c r="P124"/>
  <c r="M124"/>
  <c r="L124"/>
  <c r="K124"/>
  <c r="AV123"/>
  <c r="AS123"/>
  <c r="AQ123"/>
  <c r="AP123"/>
  <c r="AO123"/>
  <c r="AN123"/>
  <c r="AJ123"/>
  <c r="AI123"/>
  <c r="AH123"/>
  <c r="AE123"/>
  <c r="AD123"/>
  <c r="AC123"/>
  <c r="Y123"/>
  <c r="X123"/>
  <c r="W123"/>
  <c r="V123"/>
  <c r="R123"/>
  <c r="Q123"/>
  <c r="P123"/>
  <c r="M123"/>
  <c r="L123"/>
  <c r="K123"/>
  <c r="AV122"/>
  <c r="AS122"/>
  <c r="AQ122"/>
  <c r="AP122"/>
  <c r="AO122"/>
  <c r="AN122"/>
  <c r="AJ122"/>
  <c r="AI122"/>
  <c r="AH122"/>
  <c r="AE122"/>
  <c r="AD122"/>
  <c r="AC122"/>
  <c r="Y122"/>
  <c r="X122"/>
  <c r="W122"/>
  <c r="V122"/>
  <c r="R122"/>
  <c r="Q122"/>
  <c r="P122"/>
  <c r="M122"/>
  <c r="L122"/>
  <c r="K122"/>
  <c r="AV121"/>
  <c r="AS121"/>
  <c r="AQ121"/>
  <c r="AP121"/>
  <c r="AO121"/>
  <c r="AN121"/>
  <c r="AJ121"/>
  <c r="AI121"/>
  <c r="AH121"/>
  <c r="AE121"/>
  <c r="AD121"/>
  <c r="AC121"/>
  <c r="Y121"/>
  <c r="X121"/>
  <c r="W121"/>
  <c r="V121"/>
  <c r="R121"/>
  <c r="Q121"/>
  <c r="P121"/>
  <c r="M121"/>
  <c r="L121"/>
  <c r="K121"/>
  <c r="AV120"/>
  <c r="AS120"/>
  <c r="AQ120"/>
  <c r="AP120"/>
  <c r="AO120"/>
  <c r="AN120"/>
  <c r="AJ120"/>
  <c r="AI120"/>
  <c r="AH120"/>
  <c r="AE120"/>
  <c r="AD120"/>
  <c r="AC120"/>
  <c r="Y120"/>
  <c r="X120"/>
  <c r="W120"/>
  <c r="V120"/>
  <c r="R120"/>
  <c r="Q120"/>
  <c r="P120"/>
  <c r="M120"/>
  <c r="L120"/>
  <c r="K120"/>
  <c r="AV119"/>
  <c r="AS119"/>
  <c r="AQ119"/>
  <c r="AP119"/>
  <c r="AO119"/>
  <c r="AN119"/>
  <c r="AJ119"/>
  <c r="AI119"/>
  <c r="AH119"/>
  <c r="AE119"/>
  <c r="AD119"/>
  <c r="AC119"/>
  <c r="Y119"/>
  <c r="X119"/>
  <c r="W119"/>
  <c r="V119"/>
  <c r="R119"/>
  <c r="Q119"/>
  <c r="P119"/>
  <c r="M119"/>
  <c r="L119"/>
  <c r="K119"/>
  <c r="AV118"/>
  <c r="AS118"/>
  <c r="AQ118"/>
  <c r="AP118"/>
  <c r="AO118"/>
  <c r="AN118"/>
  <c r="AJ118"/>
  <c r="AI118"/>
  <c r="AH118"/>
  <c r="AE118"/>
  <c r="AD118"/>
  <c r="AC118"/>
  <c r="Y118"/>
  <c r="X118"/>
  <c r="W118"/>
  <c r="V118"/>
  <c r="R118"/>
  <c r="Q118"/>
  <c r="P118"/>
  <c r="M118"/>
  <c r="L118"/>
  <c r="K118"/>
  <c r="AV117"/>
  <c r="AS117"/>
  <c r="AQ117"/>
  <c r="AP117"/>
  <c r="AO117"/>
  <c r="AN117"/>
  <c r="AJ117"/>
  <c r="AI117"/>
  <c r="AH117"/>
  <c r="AE117"/>
  <c r="AD117"/>
  <c r="AC117"/>
  <c r="Y117"/>
  <c r="X117"/>
  <c r="W117"/>
  <c r="V117"/>
  <c r="R117"/>
  <c r="Q117"/>
  <c r="P117"/>
  <c r="M117"/>
  <c r="L117"/>
  <c r="K117"/>
  <c r="AV116"/>
  <c r="AS116"/>
  <c r="AQ116"/>
  <c r="AP116"/>
  <c r="AO116"/>
  <c r="AN116"/>
  <c r="AJ116"/>
  <c r="AI116"/>
  <c r="AH116"/>
  <c r="AE116"/>
  <c r="AD116"/>
  <c r="AC116"/>
  <c r="Y116"/>
  <c r="X116"/>
  <c r="W116"/>
  <c r="V116"/>
  <c r="R116"/>
  <c r="Q116"/>
  <c r="P116"/>
  <c r="M116"/>
  <c r="L116"/>
  <c r="K116"/>
  <c r="AV115"/>
  <c r="AS115"/>
  <c r="AQ115"/>
  <c r="AP115"/>
  <c r="AO115"/>
  <c r="AN115"/>
  <c r="AJ115"/>
  <c r="AI115"/>
  <c r="AH115"/>
  <c r="AE115"/>
  <c r="AD115"/>
  <c r="AC115"/>
  <c r="Y115"/>
  <c r="X115"/>
  <c r="W115"/>
  <c r="V115"/>
  <c r="R115"/>
  <c r="Q115"/>
  <c r="P115"/>
  <c r="M115"/>
  <c r="L115"/>
  <c r="K115"/>
  <c r="AV114"/>
  <c r="AS114"/>
  <c r="AQ114"/>
  <c r="AP114"/>
  <c r="AO114"/>
  <c r="AN114"/>
  <c r="AJ114"/>
  <c r="AI114"/>
  <c r="AH114"/>
  <c r="AE114"/>
  <c r="AD114"/>
  <c r="AC114"/>
  <c r="Y114"/>
  <c r="X114"/>
  <c r="W114"/>
  <c r="V114"/>
  <c r="R114"/>
  <c r="Q114"/>
  <c r="P114"/>
  <c r="M114"/>
  <c r="L114"/>
  <c r="K114"/>
  <c r="AV113"/>
  <c r="AS113"/>
  <c r="AQ113"/>
  <c r="AP113"/>
  <c r="AO113"/>
  <c r="AN113"/>
  <c r="AJ113"/>
  <c r="AI113"/>
  <c r="AH113"/>
  <c r="AE113"/>
  <c r="AD113"/>
  <c r="AC113"/>
  <c r="Y113"/>
  <c r="X113"/>
  <c r="W113"/>
  <c r="V113"/>
  <c r="R113"/>
  <c r="Q113"/>
  <c r="P113"/>
  <c r="M113"/>
  <c r="L113"/>
  <c r="K113"/>
  <c r="AV112"/>
  <c r="AS112"/>
  <c r="AQ112"/>
  <c r="AP112"/>
  <c r="AO112"/>
  <c r="AN112"/>
  <c r="AJ112"/>
  <c r="AI112"/>
  <c r="AH112"/>
  <c r="AE112"/>
  <c r="AD112"/>
  <c r="AC112"/>
  <c r="Y112"/>
  <c r="X112"/>
  <c r="W112"/>
  <c r="V112"/>
  <c r="R112"/>
  <c r="Q112"/>
  <c r="P112"/>
  <c r="M112"/>
  <c r="L112"/>
  <c r="K112"/>
  <c r="AV111"/>
  <c r="AS111"/>
  <c r="AQ111"/>
  <c r="AP111"/>
  <c r="AO111"/>
  <c r="AN111"/>
  <c r="AJ111"/>
  <c r="AI111"/>
  <c r="AH111"/>
  <c r="AE111"/>
  <c r="AD111"/>
  <c r="AC111"/>
  <c r="Y111"/>
  <c r="X111"/>
  <c r="W111"/>
  <c r="V111"/>
  <c r="R111"/>
  <c r="Q111"/>
  <c r="P111"/>
  <c r="M111"/>
  <c r="L111"/>
  <c r="K111"/>
  <c r="AV110"/>
  <c r="AS110"/>
  <c r="AQ110"/>
  <c r="AP110"/>
  <c r="AO110"/>
  <c r="AN110"/>
  <c r="AJ110"/>
  <c r="AI110"/>
  <c r="AH110"/>
  <c r="AE110"/>
  <c r="AD110"/>
  <c r="AC110"/>
  <c r="Y110"/>
  <c r="X110"/>
  <c r="W110"/>
  <c r="V110"/>
  <c r="R110"/>
  <c r="Q110"/>
  <c r="P110"/>
  <c r="M110"/>
  <c r="L110"/>
  <c r="K110"/>
  <c r="AV109"/>
  <c r="AS109"/>
  <c r="AQ109"/>
  <c r="AP109"/>
  <c r="AO109"/>
  <c r="AN109"/>
  <c r="AJ109"/>
  <c r="AI109"/>
  <c r="AH109"/>
  <c r="AE109"/>
  <c r="AD109"/>
  <c r="AC109"/>
  <c r="Y109"/>
  <c r="X109"/>
  <c r="W109"/>
  <c r="V109"/>
  <c r="R109"/>
  <c r="Q109"/>
  <c r="P109"/>
  <c r="M109"/>
  <c r="L109"/>
  <c r="K109"/>
  <c r="AV108"/>
  <c r="AS108"/>
  <c r="AQ108"/>
  <c r="AP108"/>
  <c r="AO108"/>
  <c r="AN108"/>
  <c r="AJ108"/>
  <c r="AI108"/>
  <c r="AH108"/>
  <c r="AE108"/>
  <c r="AD108"/>
  <c r="AC108"/>
  <c r="Y108"/>
  <c r="X108"/>
  <c r="W108"/>
  <c r="V108"/>
  <c r="R108"/>
  <c r="Q108"/>
  <c r="P108"/>
  <c r="M108"/>
  <c r="L108"/>
  <c r="K108"/>
  <c r="AV107"/>
  <c r="AS107"/>
  <c r="AQ107"/>
  <c r="AP107"/>
  <c r="AO107"/>
  <c r="AN107"/>
  <c r="AJ107"/>
  <c r="AI107"/>
  <c r="AH107"/>
  <c r="AE107"/>
  <c r="AD107"/>
  <c r="AC107"/>
  <c r="Y107"/>
  <c r="X107"/>
  <c r="W107"/>
  <c r="V107"/>
  <c r="R107"/>
  <c r="Q107"/>
  <c r="P107"/>
  <c r="M107"/>
  <c r="L107"/>
  <c r="K107"/>
  <c r="AV106"/>
  <c r="AS106"/>
  <c r="AQ106"/>
  <c r="AP106"/>
  <c r="AO106"/>
  <c r="AN106"/>
  <c r="AJ106"/>
  <c r="AI106"/>
  <c r="AH106"/>
  <c r="AE106"/>
  <c r="AD106"/>
  <c r="AC106"/>
  <c r="Y106"/>
  <c r="X106"/>
  <c r="W106"/>
  <c r="V106"/>
  <c r="R106"/>
  <c r="Q106"/>
  <c r="P106"/>
  <c r="M106"/>
  <c r="L106"/>
  <c r="K106"/>
  <c r="AV105"/>
  <c r="AS105"/>
  <c r="AQ105"/>
  <c r="AP105"/>
  <c r="AO105"/>
  <c r="AN105"/>
  <c r="AJ105"/>
  <c r="AI105"/>
  <c r="AH105"/>
  <c r="AE105"/>
  <c r="AD105"/>
  <c r="AC105"/>
  <c r="Y105"/>
  <c r="X105"/>
  <c r="W105"/>
  <c r="V105"/>
  <c r="R105"/>
  <c r="Q105"/>
  <c r="P105"/>
  <c r="M105"/>
  <c r="L105"/>
  <c r="K105"/>
  <c r="AV104"/>
  <c r="AS104"/>
  <c r="AQ104"/>
  <c r="AP104"/>
  <c r="AO104"/>
  <c r="AN104"/>
  <c r="AJ104"/>
  <c r="AI104"/>
  <c r="AH104"/>
  <c r="AE104"/>
  <c r="AD104"/>
  <c r="AC104"/>
  <c r="Y104"/>
  <c r="X104"/>
  <c r="W104"/>
  <c r="V104"/>
  <c r="R104"/>
  <c r="Q104"/>
  <c r="P104"/>
  <c r="M104"/>
  <c r="L104"/>
  <c r="K104"/>
  <c r="AV103"/>
  <c r="AS103"/>
  <c r="AQ103"/>
  <c r="AP103"/>
  <c r="AO103"/>
  <c r="AN103"/>
  <c r="AJ103"/>
  <c r="AI103"/>
  <c r="AH103"/>
  <c r="AE103"/>
  <c r="AD103"/>
  <c r="AC103"/>
  <c r="Y103"/>
  <c r="X103"/>
  <c r="W103"/>
  <c r="V103"/>
  <c r="R103"/>
  <c r="Q103"/>
  <c r="P103"/>
  <c r="M103"/>
  <c r="L103"/>
  <c r="K103"/>
  <c r="AV102"/>
  <c r="AS102"/>
  <c r="AQ102"/>
  <c r="AP102"/>
  <c r="AO102"/>
  <c r="AN102"/>
  <c r="AJ102"/>
  <c r="AI102"/>
  <c r="AH102"/>
  <c r="AE102"/>
  <c r="AD102"/>
  <c r="AC102"/>
  <c r="Y102"/>
  <c r="X102"/>
  <c r="W102"/>
  <c r="V102"/>
  <c r="R102"/>
  <c r="Q102"/>
  <c r="P102"/>
  <c r="M102"/>
  <c r="L102"/>
  <c r="K102"/>
  <c r="AV101"/>
  <c r="AS101"/>
  <c r="AQ101"/>
  <c r="AP101"/>
  <c r="AO101"/>
  <c r="AN101"/>
  <c r="AJ101"/>
  <c r="AI101"/>
  <c r="AH101"/>
  <c r="AE101"/>
  <c r="AD101"/>
  <c r="AC101"/>
  <c r="Y101"/>
  <c r="X101"/>
  <c r="W101"/>
  <c r="V101"/>
  <c r="R101"/>
  <c r="Q101"/>
  <c r="P101"/>
  <c r="M101"/>
  <c r="L101"/>
  <c r="K101"/>
  <c r="AV100"/>
  <c r="AS100"/>
  <c r="AQ100"/>
  <c r="AP100"/>
  <c r="AO100"/>
  <c r="AN100"/>
  <c r="AJ100"/>
  <c r="AI100"/>
  <c r="AH100"/>
  <c r="AE100"/>
  <c r="AD100"/>
  <c r="AC100"/>
  <c r="Y100"/>
  <c r="X100"/>
  <c r="W100"/>
  <c r="V100"/>
  <c r="R100"/>
  <c r="Q100"/>
  <c r="P100"/>
  <c r="M100"/>
  <c r="L100"/>
  <c r="K100"/>
  <c r="AV99"/>
  <c r="AS99"/>
  <c r="AQ99"/>
  <c r="AP99"/>
  <c r="AO99"/>
  <c r="AN99"/>
  <c r="AJ99"/>
  <c r="AI99"/>
  <c r="AH99"/>
  <c r="AE99"/>
  <c r="AD99"/>
  <c r="AC99"/>
  <c r="Y99"/>
  <c r="X99"/>
  <c r="W99"/>
  <c r="V99"/>
  <c r="R99"/>
  <c r="Q99"/>
  <c r="P99"/>
  <c r="M99"/>
  <c r="L99"/>
  <c r="K99"/>
  <c r="AV98"/>
  <c r="AS98"/>
  <c r="AQ98"/>
  <c r="AP98"/>
  <c r="AO98"/>
  <c r="AN98"/>
  <c r="AJ98"/>
  <c r="AI98"/>
  <c r="AH98"/>
  <c r="AE98"/>
  <c r="AD98"/>
  <c r="AC98"/>
  <c r="Z98"/>
  <c r="Y98"/>
  <c r="X98"/>
  <c r="W98"/>
  <c r="V98"/>
  <c r="R98"/>
  <c r="Q98"/>
  <c r="P98"/>
  <c r="M98"/>
  <c r="L98"/>
  <c r="K98"/>
  <c r="AV97"/>
  <c r="AS97"/>
  <c r="AQ97"/>
  <c r="AP97"/>
  <c r="AO97"/>
  <c r="AN97"/>
  <c r="AJ97"/>
  <c r="AI97"/>
  <c r="AH97"/>
  <c r="AE97"/>
  <c r="AD97"/>
  <c r="AC97"/>
  <c r="Y97"/>
  <c r="X97"/>
  <c r="W97"/>
  <c r="V97"/>
  <c r="R97"/>
  <c r="Q97"/>
  <c r="P97"/>
  <c r="M97"/>
  <c r="L97"/>
  <c r="K97"/>
  <c r="AV96"/>
  <c r="AS96"/>
  <c r="AQ96"/>
  <c r="AP96"/>
  <c r="AO96"/>
  <c r="AN96"/>
  <c r="AJ96"/>
  <c r="AI96"/>
  <c r="AH96"/>
  <c r="AE96"/>
  <c r="AD96"/>
  <c r="AC96"/>
  <c r="Y96"/>
  <c r="X96"/>
  <c r="W96"/>
  <c r="V96"/>
  <c r="R96"/>
  <c r="Q96"/>
  <c r="P96"/>
  <c r="M96"/>
  <c r="L96"/>
  <c r="K96"/>
  <c r="AV95"/>
  <c r="AS95"/>
  <c r="AQ95"/>
  <c r="AP95"/>
  <c r="AO95"/>
  <c r="AN95"/>
  <c r="AJ95"/>
  <c r="AI95"/>
  <c r="AH95"/>
  <c r="AE95"/>
  <c r="AD95"/>
  <c r="AC95"/>
  <c r="Y95"/>
  <c r="X95"/>
  <c r="W95"/>
  <c r="V95"/>
  <c r="R95"/>
  <c r="Q95"/>
  <c r="P95"/>
  <c r="M95"/>
  <c r="L95"/>
  <c r="K95"/>
  <c r="AV94"/>
  <c r="AS94"/>
  <c r="AQ94"/>
  <c r="AP94"/>
  <c r="AO94"/>
  <c r="AN94"/>
  <c r="AJ94"/>
  <c r="AI94"/>
  <c r="AH94"/>
  <c r="AE94"/>
  <c r="AD94"/>
  <c r="AC94"/>
  <c r="Z94"/>
  <c r="Y94"/>
  <c r="X94"/>
  <c r="W94"/>
  <c r="V94"/>
  <c r="R94"/>
  <c r="Q94"/>
  <c r="P94"/>
  <c r="M94"/>
  <c r="L94"/>
  <c r="K94"/>
  <c r="AV93"/>
  <c r="AS93"/>
  <c r="AQ93"/>
  <c r="AP93"/>
  <c r="AO93"/>
  <c r="AN93"/>
  <c r="AJ93"/>
  <c r="AI93"/>
  <c r="AH93"/>
  <c r="AE93"/>
  <c r="AD93"/>
  <c r="AC93"/>
  <c r="Y93"/>
  <c r="X93"/>
  <c r="W93"/>
  <c r="V93"/>
  <c r="R93"/>
  <c r="Q93"/>
  <c r="P93"/>
  <c r="M93"/>
  <c r="L93"/>
  <c r="K93"/>
  <c r="AV92"/>
  <c r="AS92"/>
  <c r="AQ92"/>
  <c r="AP92"/>
  <c r="AO92"/>
  <c r="AN92"/>
  <c r="AJ92"/>
  <c r="AI92"/>
  <c r="AH92"/>
  <c r="AE92"/>
  <c r="AD92"/>
  <c r="AC92"/>
  <c r="Y92"/>
  <c r="X92"/>
  <c r="W92"/>
  <c r="V92"/>
  <c r="R92"/>
  <c r="Q92"/>
  <c r="P92"/>
  <c r="M92"/>
  <c r="L92"/>
  <c r="K92"/>
  <c r="AV91"/>
  <c r="AS91"/>
  <c r="AQ91"/>
  <c r="AP91"/>
  <c r="AO91"/>
  <c r="AN91"/>
  <c r="AJ91"/>
  <c r="AI91"/>
  <c r="AH91"/>
  <c r="AE91"/>
  <c r="AD91"/>
  <c r="AC91"/>
  <c r="Y91"/>
  <c r="X91"/>
  <c r="W91"/>
  <c r="V91"/>
  <c r="R91"/>
  <c r="Q91"/>
  <c r="P91"/>
  <c r="M91"/>
  <c r="L91"/>
  <c r="K91"/>
  <c r="AV90"/>
  <c r="AS90"/>
  <c r="AQ90"/>
  <c r="AP90"/>
  <c r="AO90"/>
  <c r="AN90"/>
  <c r="AJ90"/>
  <c r="AI90"/>
  <c r="AH90"/>
  <c r="AE90"/>
  <c r="AD90"/>
  <c r="AC90"/>
  <c r="Y90"/>
  <c r="X90"/>
  <c r="W90"/>
  <c r="V90"/>
  <c r="R90"/>
  <c r="Q90"/>
  <c r="P90"/>
  <c r="M90"/>
  <c r="L90"/>
  <c r="K90"/>
  <c r="AV89"/>
  <c r="AS89"/>
  <c r="AQ89"/>
  <c r="AP89"/>
  <c r="AO89"/>
  <c r="AN89"/>
  <c r="AJ89"/>
  <c r="AI89"/>
  <c r="AH89"/>
  <c r="AE89"/>
  <c r="AD89"/>
  <c r="AC89"/>
  <c r="Y89"/>
  <c r="X89"/>
  <c r="W89"/>
  <c r="V89"/>
  <c r="R89"/>
  <c r="Q89"/>
  <c r="P89"/>
  <c r="M89"/>
  <c r="L89"/>
  <c r="K89"/>
  <c r="AV88"/>
  <c r="AS88"/>
  <c r="AQ88"/>
  <c r="AP88"/>
  <c r="AO88"/>
  <c r="AN88"/>
  <c r="AJ88"/>
  <c r="AI88"/>
  <c r="AH88"/>
  <c r="AE88"/>
  <c r="AD88"/>
  <c r="AC88"/>
  <c r="Y88"/>
  <c r="X88"/>
  <c r="W88"/>
  <c r="V88"/>
  <c r="R88"/>
  <c r="Q88"/>
  <c r="P88"/>
  <c r="M88"/>
  <c r="L88"/>
  <c r="K88"/>
  <c r="AV87"/>
  <c r="AS87"/>
  <c r="AQ87"/>
  <c r="AP87"/>
  <c r="AO87"/>
  <c r="AN87"/>
  <c r="AJ87"/>
  <c r="AI87"/>
  <c r="AH87"/>
  <c r="AE87"/>
  <c r="AD87"/>
  <c r="AC87"/>
  <c r="Y87"/>
  <c r="X87"/>
  <c r="W87"/>
  <c r="V87"/>
  <c r="R87"/>
  <c r="Q87"/>
  <c r="P87"/>
  <c r="M87"/>
  <c r="L87"/>
  <c r="K87"/>
  <c r="AV86"/>
  <c r="AS86"/>
  <c r="AQ86"/>
  <c r="AP86"/>
  <c r="AO86"/>
  <c r="AN86"/>
  <c r="AJ86"/>
  <c r="AI86"/>
  <c r="AH86"/>
  <c r="AE86"/>
  <c r="AD86"/>
  <c r="AC86"/>
  <c r="AA86"/>
  <c r="Z86"/>
  <c r="Y86"/>
  <c r="X86"/>
  <c r="W86"/>
  <c r="V86"/>
  <c r="R86"/>
  <c r="Q86"/>
  <c r="P86"/>
  <c r="M86"/>
  <c r="L86"/>
  <c r="K86"/>
  <c r="AV85"/>
  <c r="AS85"/>
  <c r="AQ85"/>
  <c r="AP85"/>
  <c r="AO85"/>
  <c r="AN85"/>
  <c r="AJ85"/>
  <c r="AI85"/>
  <c r="AH85"/>
  <c r="AE85"/>
  <c r="AD85"/>
  <c r="AC85"/>
  <c r="Y85"/>
  <c r="X85"/>
  <c r="W85"/>
  <c r="V85"/>
  <c r="R85"/>
  <c r="Q85"/>
  <c r="P85"/>
  <c r="M85"/>
  <c r="L85"/>
  <c r="K85"/>
  <c r="AV84"/>
  <c r="AS84"/>
  <c r="AQ84"/>
  <c r="AP84"/>
  <c r="AO84"/>
  <c r="AN84"/>
  <c r="AJ84"/>
  <c r="AI84"/>
  <c r="AH84"/>
  <c r="AE84"/>
  <c r="AD84"/>
  <c r="AC84"/>
  <c r="Z84"/>
  <c r="Y84"/>
  <c r="X84"/>
  <c r="W84"/>
  <c r="V84"/>
  <c r="R84"/>
  <c r="Q84"/>
  <c r="P84"/>
  <c r="M84"/>
  <c r="L84"/>
  <c r="K84"/>
  <c r="AV83"/>
  <c r="AS83"/>
  <c r="AQ83"/>
  <c r="AP83"/>
  <c r="AO83"/>
  <c r="AN83"/>
  <c r="AJ83"/>
  <c r="AI83"/>
  <c r="AH83"/>
  <c r="AE83"/>
  <c r="AD83"/>
  <c r="AC83"/>
  <c r="Y83"/>
  <c r="X83"/>
  <c r="W83"/>
  <c r="V83"/>
  <c r="R83"/>
  <c r="Q83"/>
  <c r="P83"/>
  <c r="M83"/>
  <c r="L83"/>
  <c r="K83"/>
  <c r="AV82"/>
  <c r="AS82"/>
  <c r="AQ82"/>
  <c r="AP82"/>
  <c r="AO82"/>
  <c r="AN82"/>
  <c r="AJ82"/>
  <c r="AI82"/>
  <c r="AH82"/>
  <c r="AE82"/>
  <c r="AD82"/>
  <c r="AC82"/>
  <c r="Y82"/>
  <c r="X82"/>
  <c r="W82"/>
  <c r="V82"/>
  <c r="R82"/>
  <c r="Q82"/>
  <c r="P82"/>
  <c r="M82"/>
  <c r="L82"/>
  <c r="K82"/>
  <c r="AV81"/>
  <c r="AS81"/>
  <c r="AQ81"/>
  <c r="AP81"/>
  <c r="AO81"/>
  <c r="AN81"/>
  <c r="AJ81"/>
  <c r="AI81"/>
  <c r="AH81"/>
  <c r="AE81"/>
  <c r="AD81"/>
  <c r="AC81"/>
  <c r="Y81"/>
  <c r="X81"/>
  <c r="W81"/>
  <c r="V81"/>
  <c r="R81"/>
  <c r="Q81"/>
  <c r="P81"/>
  <c r="M81"/>
  <c r="L81"/>
  <c r="K81"/>
  <c r="AV80"/>
  <c r="AS80"/>
  <c r="AQ80"/>
  <c r="AP80"/>
  <c r="AO80"/>
  <c r="AN80"/>
  <c r="AJ80"/>
  <c r="AI80"/>
  <c r="AH80"/>
  <c r="AE80"/>
  <c r="AD80"/>
  <c r="AC80"/>
  <c r="Y80"/>
  <c r="X80"/>
  <c r="W80"/>
  <c r="V80"/>
  <c r="R80"/>
  <c r="Q80"/>
  <c r="P80"/>
  <c r="M80"/>
  <c r="L80"/>
  <c r="K80"/>
  <c r="AV79"/>
  <c r="AS79"/>
  <c r="AQ79"/>
  <c r="AP79"/>
  <c r="AO79"/>
  <c r="AN79"/>
  <c r="AJ79"/>
  <c r="AI79"/>
  <c r="AH79"/>
  <c r="AE79"/>
  <c r="AD79"/>
  <c r="AC79"/>
  <c r="Y79"/>
  <c r="X79"/>
  <c r="W79"/>
  <c r="V79"/>
  <c r="R79"/>
  <c r="Q79"/>
  <c r="P79"/>
  <c r="M79"/>
  <c r="L79"/>
  <c r="K79"/>
  <c r="AV78"/>
  <c r="AS78"/>
  <c r="AQ78"/>
  <c r="AP78"/>
  <c r="AO78"/>
  <c r="AN78"/>
  <c r="AJ78"/>
  <c r="AI78"/>
  <c r="AH78"/>
  <c r="AE78"/>
  <c r="AD78"/>
  <c r="AC78"/>
  <c r="Z78"/>
  <c r="Y78"/>
  <c r="X78"/>
  <c r="W78"/>
  <c r="V78"/>
  <c r="R78"/>
  <c r="Q78"/>
  <c r="P78"/>
  <c r="M78"/>
  <c r="L78"/>
  <c r="K78"/>
  <c r="AV77"/>
  <c r="AS77"/>
  <c r="AQ77"/>
  <c r="AP77"/>
  <c r="AO77"/>
  <c r="AN77"/>
  <c r="AJ77"/>
  <c r="AI77"/>
  <c r="AH77"/>
  <c r="AE77"/>
  <c r="AD77"/>
  <c r="AC77"/>
  <c r="Y77"/>
  <c r="X77"/>
  <c r="W77"/>
  <c r="V77"/>
  <c r="R77"/>
  <c r="Q77"/>
  <c r="P77"/>
  <c r="M77"/>
  <c r="L77"/>
  <c r="K77"/>
  <c r="AV76"/>
  <c r="AS76"/>
  <c r="AQ76"/>
  <c r="AP76"/>
  <c r="AO76"/>
  <c r="AN76"/>
  <c r="AJ76"/>
  <c r="AI76"/>
  <c r="AH76"/>
  <c r="AE76"/>
  <c r="AD76"/>
  <c r="AC76"/>
  <c r="Y76"/>
  <c r="X76"/>
  <c r="W76"/>
  <c r="V76"/>
  <c r="R76"/>
  <c r="Q76"/>
  <c r="P76"/>
  <c r="M76"/>
  <c r="L76"/>
  <c r="K76"/>
  <c r="AV75"/>
  <c r="AS75"/>
  <c r="AQ75"/>
  <c r="AP75"/>
  <c r="AO75"/>
  <c r="AN75"/>
  <c r="AJ75"/>
  <c r="AI75"/>
  <c r="AH75"/>
  <c r="AE75"/>
  <c r="AD75"/>
  <c r="AC75"/>
  <c r="Y75"/>
  <c r="X75"/>
  <c r="W75"/>
  <c r="V75"/>
  <c r="R75"/>
  <c r="Q75"/>
  <c r="P75"/>
  <c r="M75"/>
  <c r="L75"/>
  <c r="K75"/>
  <c r="AV74"/>
  <c r="AS74"/>
  <c r="AQ74"/>
  <c r="AP74"/>
  <c r="AO74"/>
  <c r="AN74"/>
  <c r="AJ74"/>
  <c r="AI74"/>
  <c r="AH74"/>
  <c r="AE74"/>
  <c r="AD74"/>
  <c r="AC74"/>
  <c r="Y74"/>
  <c r="X74"/>
  <c r="W74"/>
  <c r="V74"/>
  <c r="R74"/>
  <c r="Q74"/>
  <c r="P74"/>
  <c r="M74"/>
  <c r="L74"/>
  <c r="K74"/>
  <c r="AV73"/>
  <c r="AS73"/>
  <c r="AQ73"/>
  <c r="AP73"/>
  <c r="AO73"/>
  <c r="AN73"/>
  <c r="AJ73"/>
  <c r="AI73"/>
  <c r="AH73"/>
  <c r="AE73"/>
  <c r="AD73"/>
  <c r="AC73"/>
  <c r="Y73"/>
  <c r="X73"/>
  <c r="W73"/>
  <c r="V73"/>
  <c r="R73"/>
  <c r="Q73"/>
  <c r="P73"/>
  <c r="M73"/>
  <c r="L73"/>
  <c r="K73"/>
  <c r="AV72"/>
  <c r="AS72"/>
  <c r="AQ72"/>
  <c r="AP72"/>
  <c r="AO72"/>
  <c r="AN72"/>
  <c r="AJ72"/>
  <c r="AI72"/>
  <c r="AH72"/>
  <c r="AE72"/>
  <c r="AD72"/>
  <c r="AC72"/>
  <c r="Y72"/>
  <c r="X72"/>
  <c r="W72"/>
  <c r="V72"/>
  <c r="R72"/>
  <c r="Q72"/>
  <c r="P72"/>
  <c r="M72"/>
  <c r="L72"/>
  <c r="K72"/>
  <c r="AV71"/>
  <c r="AS71"/>
  <c r="AQ71"/>
  <c r="AP71"/>
  <c r="AO71"/>
  <c r="AN71"/>
  <c r="AJ71"/>
  <c r="AI71"/>
  <c r="AH71"/>
  <c r="AE71"/>
  <c r="AD71"/>
  <c r="AC71"/>
  <c r="Y71"/>
  <c r="X71"/>
  <c r="W71"/>
  <c r="V71"/>
  <c r="R71"/>
  <c r="Q71"/>
  <c r="P71"/>
  <c r="M71"/>
  <c r="L71"/>
  <c r="K71"/>
  <c r="AV70"/>
  <c r="AS70"/>
  <c r="AQ70"/>
  <c r="AP70"/>
  <c r="AO70"/>
  <c r="AN70"/>
  <c r="AJ70"/>
  <c r="AI70"/>
  <c r="AH70"/>
  <c r="AE70"/>
  <c r="AD70"/>
  <c r="AC70"/>
  <c r="Y70"/>
  <c r="X70"/>
  <c r="W70"/>
  <c r="V70"/>
  <c r="R70"/>
  <c r="Q70"/>
  <c r="P70"/>
  <c r="M70"/>
  <c r="L70"/>
  <c r="K70"/>
  <c r="AV69"/>
  <c r="AS69"/>
  <c r="AQ69"/>
  <c r="AP69"/>
  <c r="AO69"/>
  <c r="AN69"/>
  <c r="AJ69"/>
  <c r="AI69"/>
  <c r="AH69"/>
  <c r="AE69"/>
  <c r="AD69"/>
  <c r="AC69"/>
  <c r="Y69"/>
  <c r="X69"/>
  <c r="W69"/>
  <c r="V69"/>
  <c r="R69"/>
  <c r="Q69"/>
  <c r="P69"/>
  <c r="M69"/>
  <c r="L69"/>
  <c r="K69"/>
  <c r="AV68"/>
  <c r="AS68"/>
  <c r="AQ68"/>
  <c r="AP68"/>
  <c r="AO68"/>
  <c r="AN68"/>
  <c r="AJ68"/>
  <c r="AI68"/>
  <c r="AH68"/>
  <c r="AE68"/>
  <c r="AD68"/>
  <c r="AC68"/>
  <c r="Y68"/>
  <c r="X68"/>
  <c r="W68"/>
  <c r="V68"/>
  <c r="R68"/>
  <c r="Q68"/>
  <c r="P68"/>
  <c r="M68"/>
  <c r="L68"/>
  <c r="K68"/>
  <c r="AV67"/>
  <c r="AS67"/>
  <c r="AQ67"/>
  <c r="AP67"/>
  <c r="AO67"/>
  <c r="AN67"/>
  <c r="AJ67"/>
  <c r="AI67"/>
  <c r="AH67"/>
  <c r="AE67"/>
  <c r="AD67"/>
  <c r="AC67"/>
  <c r="Y67"/>
  <c r="X67"/>
  <c r="W67"/>
  <c r="V67"/>
  <c r="R67"/>
  <c r="Q67"/>
  <c r="P67"/>
  <c r="M67"/>
  <c r="L67"/>
  <c r="K67"/>
  <c r="AV66"/>
  <c r="AS66"/>
  <c r="AQ66"/>
  <c r="AP66"/>
  <c r="AO66"/>
  <c r="AN66"/>
  <c r="AJ66"/>
  <c r="AI66"/>
  <c r="AH66"/>
  <c r="AE66"/>
  <c r="AD66"/>
  <c r="AC66"/>
  <c r="Y66"/>
  <c r="X66"/>
  <c r="W66"/>
  <c r="V66"/>
  <c r="R66"/>
  <c r="Q66"/>
  <c r="P66"/>
  <c r="M66"/>
  <c r="L66"/>
  <c r="K66"/>
  <c r="AV65"/>
  <c r="AS65"/>
  <c r="AQ65"/>
  <c r="AP65"/>
  <c r="AO65"/>
  <c r="AN65"/>
  <c r="AJ65"/>
  <c r="AI65"/>
  <c r="AH65"/>
  <c r="AE65"/>
  <c r="AD65"/>
  <c r="AC65"/>
  <c r="Y65"/>
  <c r="X65"/>
  <c r="W65"/>
  <c r="V65"/>
  <c r="R65"/>
  <c r="Q65"/>
  <c r="P65"/>
  <c r="M65"/>
  <c r="L65"/>
  <c r="K65"/>
  <c r="AV64"/>
  <c r="AS64"/>
  <c r="AQ64"/>
  <c r="AP64"/>
  <c r="AO64"/>
  <c r="AN64"/>
  <c r="AJ64"/>
  <c r="AI64"/>
  <c r="AH64"/>
  <c r="AE64"/>
  <c r="AD64"/>
  <c r="AC64"/>
  <c r="Y64"/>
  <c r="X64"/>
  <c r="W64"/>
  <c r="V64"/>
  <c r="R64"/>
  <c r="Q64"/>
  <c r="P64"/>
  <c r="M64"/>
  <c r="L64"/>
  <c r="K64"/>
  <c r="AV63"/>
  <c r="AS63"/>
  <c r="AQ63"/>
  <c r="AP63"/>
  <c r="AO63"/>
  <c r="AN63"/>
  <c r="AJ63"/>
  <c r="AI63"/>
  <c r="AH63"/>
  <c r="AE63"/>
  <c r="AD63"/>
  <c r="AC63"/>
  <c r="Y63"/>
  <c r="X63"/>
  <c r="W63"/>
  <c r="V63"/>
  <c r="R63"/>
  <c r="Q63"/>
  <c r="P63"/>
  <c r="M63"/>
  <c r="L63"/>
  <c r="K63"/>
  <c r="AV62"/>
  <c r="AS62"/>
  <c r="AQ62"/>
  <c r="AP62"/>
  <c r="AO62"/>
  <c r="AN62"/>
  <c r="AJ62"/>
  <c r="AI62"/>
  <c r="AH62"/>
  <c r="AE62"/>
  <c r="AD62"/>
  <c r="AC62"/>
  <c r="Y62"/>
  <c r="X62"/>
  <c r="W62"/>
  <c r="V62"/>
  <c r="R62"/>
  <c r="Q62"/>
  <c r="P62"/>
  <c r="M62"/>
  <c r="L62"/>
  <c r="K62"/>
  <c r="AV61"/>
  <c r="AS61"/>
  <c r="AQ61"/>
  <c r="AP61"/>
  <c r="AO61"/>
  <c r="AN61"/>
  <c r="AJ61"/>
  <c r="AI61"/>
  <c r="AH61"/>
  <c r="AE61"/>
  <c r="AD61"/>
  <c r="AC61"/>
  <c r="Y61"/>
  <c r="X61"/>
  <c r="W61"/>
  <c r="V61"/>
  <c r="R61"/>
  <c r="Q61"/>
  <c r="P61"/>
  <c r="M61"/>
  <c r="L61"/>
  <c r="K61"/>
  <c r="AV60"/>
  <c r="AS60"/>
  <c r="AQ60"/>
  <c r="AP60"/>
  <c r="AO60"/>
  <c r="AN60"/>
  <c r="AJ60"/>
  <c r="AI60"/>
  <c r="AH60"/>
  <c r="AE60"/>
  <c r="AD60"/>
  <c r="AC60"/>
  <c r="Y60"/>
  <c r="X60"/>
  <c r="W60"/>
  <c r="V60"/>
  <c r="R60"/>
  <c r="Q60"/>
  <c r="P60"/>
  <c r="M60"/>
  <c r="L60"/>
  <c r="K60"/>
  <c r="AV59"/>
  <c r="AS59"/>
  <c r="AQ59"/>
  <c r="AP59"/>
  <c r="AO59"/>
  <c r="AN59"/>
  <c r="AJ59"/>
  <c r="AI59"/>
  <c r="AH59"/>
  <c r="AE59"/>
  <c r="AD59"/>
  <c r="AC59"/>
  <c r="Y59"/>
  <c r="X59"/>
  <c r="W59"/>
  <c r="V59"/>
  <c r="R59"/>
  <c r="Q59"/>
  <c r="P59"/>
  <c r="M59"/>
  <c r="L59"/>
  <c r="K59"/>
  <c r="AV58"/>
  <c r="AS58"/>
  <c r="AQ58"/>
  <c r="AP58"/>
  <c r="AO58"/>
  <c r="AN58"/>
  <c r="AJ58"/>
  <c r="AI58"/>
  <c r="AH58"/>
  <c r="AE58"/>
  <c r="AD58"/>
  <c r="AC58"/>
  <c r="Y58"/>
  <c r="X58"/>
  <c r="W58"/>
  <c r="V58"/>
  <c r="R58"/>
  <c r="Q58"/>
  <c r="P58"/>
  <c r="M58"/>
  <c r="L58"/>
  <c r="K58"/>
  <c r="AV57"/>
  <c r="AS57"/>
  <c r="AQ57"/>
  <c r="AP57"/>
  <c r="AO57"/>
  <c r="AN57"/>
  <c r="AJ57"/>
  <c r="AI57"/>
  <c r="AH57"/>
  <c r="AE57"/>
  <c r="AD57"/>
  <c r="AC57"/>
  <c r="Y57"/>
  <c r="X57"/>
  <c r="W57"/>
  <c r="V57"/>
  <c r="R57"/>
  <c r="Q57"/>
  <c r="P57"/>
  <c r="M57"/>
  <c r="L57"/>
  <c r="K57"/>
  <c r="AV56"/>
  <c r="AS56"/>
  <c r="AQ56"/>
  <c r="AP56"/>
  <c r="AO56"/>
  <c r="AN56"/>
  <c r="AJ56"/>
  <c r="AI56"/>
  <c r="AH56"/>
  <c r="AE56"/>
  <c r="AD56"/>
  <c r="AC56"/>
  <c r="Y56"/>
  <c r="X56"/>
  <c r="W56"/>
  <c r="V56"/>
  <c r="R56"/>
  <c r="Q56"/>
  <c r="P56"/>
  <c r="M56"/>
  <c r="L56"/>
  <c r="K56"/>
  <c r="AV55"/>
  <c r="AS55"/>
  <c r="AQ55"/>
  <c r="AP55"/>
  <c r="AO55"/>
  <c r="AN55"/>
  <c r="AJ55"/>
  <c r="AI55"/>
  <c r="AH55"/>
  <c r="AE55"/>
  <c r="AD55"/>
  <c r="AC55"/>
  <c r="AA55"/>
  <c r="Z55"/>
  <c r="Y55"/>
  <c r="X55"/>
  <c r="W55"/>
  <c r="V55"/>
  <c r="R55"/>
  <c r="Q55"/>
  <c r="P55"/>
  <c r="M55"/>
  <c r="L55"/>
  <c r="K55"/>
  <c r="AV54"/>
  <c r="AS54"/>
  <c r="AQ54"/>
  <c r="AP54"/>
  <c r="AO54"/>
  <c r="AN54"/>
  <c r="AJ54"/>
  <c r="AI54"/>
  <c r="AH54"/>
  <c r="AE54"/>
  <c r="AD54"/>
  <c r="AC54"/>
  <c r="AA54"/>
  <c r="Z54"/>
  <c r="Y54"/>
  <c r="X54"/>
  <c r="W54"/>
  <c r="V54"/>
  <c r="R54"/>
  <c r="Q54"/>
  <c r="P54"/>
  <c r="M54"/>
  <c r="L54"/>
  <c r="K54"/>
  <c r="AV53"/>
  <c r="AS53"/>
  <c r="AQ53"/>
  <c r="AP53"/>
  <c r="AO53"/>
  <c r="AN53"/>
  <c r="AJ53"/>
  <c r="AI53"/>
  <c r="AH53"/>
  <c r="AE53"/>
  <c r="AD53"/>
  <c r="AC53"/>
  <c r="AA53"/>
  <c r="Z53"/>
  <c r="Y53"/>
  <c r="X53"/>
  <c r="W53"/>
  <c r="V53"/>
  <c r="R53"/>
  <c r="Q53"/>
  <c r="P53"/>
  <c r="M53"/>
  <c r="L53"/>
  <c r="K53"/>
  <c r="AV52"/>
  <c r="AS52"/>
  <c r="AQ52"/>
  <c r="AP52"/>
  <c r="AO52"/>
  <c r="AN52"/>
  <c r="AJ52"/>
  <c r="AI52"/>
  <c r="AH52"/>
  <c r="AE52"/>
  <c r="AD52"/>
  <c r="AC52"/>
  <c r="Z52"/>
  <c r="Y52"/>
  <c r="X52"/>
  <c r="W52"/>
  <c r="V52"/>
  <c r="R52"/>
  <c r="Q52"/>
  <c r="P52"/>
  <c r="M52"/>
  <c r="L52"/>
  <c r="K52"/>
  <c r="AV51"/>
  <c r="AS51"/>
  <c r="AQ51"/>
  <c r="AP51"/>
  <c r="AO51"/>
  <c r="AN51"/>
  <c r="AJ51"/>
  <c r="AI51"/>
  <c r="AH51"/>
  <c r="AE51"/>
  <c r="AD51"/>
  <c r="AC51"/>
  <c r="Z51"/>
  <c r="Y51"/>
  <c r="X51"/>
  <c r="W51"/>
  <c r="V51"/>
  <c r="R51"/>
  <c r="Q51"/>
  <c r="P51"/>
  <c r="M51"/>
  <c r="L51"/>
  <c r="K51"/>
  <c r="AV50"/>
  <c r="AS50"/>
  <c r="AQ50"/>
  <c r="AP50"/>
  <c r="AO50"/>
  <c r="AN50"/>
  <c r="AJ50"/>
  <c r="AI50"/>
  <c r="AH50"/>
  <c r="AE50"/>
  <c r="AD50"/>
  <c r="AC50"/>
  <c r="Z50"/>
  <c r="Y50"/>
  <c r="X50"/>
  <c r="W50"/>
  <c r="V50"/>
  <c r="R50"/>
  <c r="Q50"/>
  <c r="P50"/>
  <c r="M50"/>
  <c r="L50"/>
  <c r="K50"/>
  <c r="AV49"/>
  <c r="AS49"/>
  <c r="AQ49"/>
  <c r="AP49"/>
  <c r="AO49"/>
  <c r="AN49"/>
  <c r="AJ49"/>
  <c r="AI49"/>
  <c r="AH49"/>
  <c r="AE49"/>
  <c r="AD49"/>
  <c r="AC49"/>
  <c r="Z49"/>
  <c r="Y49"/>
  <c r="X49"/>
  <c r="W49"/>
  <c r="V49"/>
  <c r="R49"/>
  <c r="Q49"/>
  <c r="P49"/>
  <c r="M49"/>
  <c r="L49"/>
  <c r="K49"/>
  <c r="AV48"/>
  <c r="AS48"/>
  <c r="AQ48"/>
  <c r="AP48"/>
  <c r="AO48"/>
  <c r="AN48"/>
  <c r="AJ48"/>
  <c r="AI48"/>
  <c r="AH48"/>
  <c r="AE48"/>
  <c r="AD48"/>
  <c r="AC48"/>
  <c r="AA48"/>
  <c r="Z48"/>
  <c r="Y48"/>
  <c r="X48"/>
  <c r="W48"/>
  <c r="V48"/>
  <c r="R48"/>
  <c r="Q48"/>
  <c r="P48"/>
  <c r="M48"/>
  <c r="L48"/>
  <c r="K48"/>
  <c r="AV47"/>
  <c r="AS47"/>
  <c r="AQ47"/>
  <c r="AP47"/>
  <c r="AO47"/>
  <c r="AN47"/>
  <c r="AJ47"/>
  <c r="AI47"/>
  <c r="AH47"/>
  <c r="AE47"/>
  <c r="AD47"/>
  <c r="AC47"/>
  <c r="Z47"/>
  <c r="Y47"/>
  <c r="X47"/>
  <c r="W47"/>
  <c r="V47"/>
  <c r="R47"/>
  <c r="Q47"/>
  <c r="P47"/>
  <c r="M47"/>
  <c r="L47"/>
  <c r="K47"/>
  <c r="AV46"/>
  <c r="AS46"/>
  <c r="AQ46"/>
  <c r="AP46"/>
  <c r="AO46"/>
  <c r="AN46"/>
  <c r="AJ46"/>
  <c r="AI46"/>
  <c r="AH46"/>
  <c r="AE46"/>
  <c r="AD46"/>
  <c r="AC46"/>
  <c r="AA46"/>
  <c r="Z46"/>
  <c r="Y46"/>
  <c r="X46"/>
  <c r="W46"/>
  <c r="V46"/>
  <c r="R46"/>
  <c r="Q46"/>
  <c r="P46"/>
  <c r="M46"/>
  <c r="L46"/>
  <c r="K46"/>
  <c r="AV45"/>
  <c r="AS45"/>
  <c r="AQ45"/>
  <c r="AP45"/>
  <c r="AO45"/>
  <c r="AN45"/>
  <c r="AJ45"/>
  <c r="AI45"/>
  <c r="AH45"/>
  <c r="AE45"/>
  <c r="AD45"/>
  <c r="AC45"/>
  <c r="Y45"/>
  <c r="X45"/>
  <c r="W45"/>
  <c r="V45"/>
  <c r="R45"/>
  <c r="Q45"/>
  <c r="P45"/>
  <c r="M45"/>
  <c r="L45"/>
  <c r="K45"/>
  <c r="AV44"/>
  <c r="AS44"/>
  <c r="AQ44"/>
  <c r="AP44"/>
  <c r="AO44"/>
  <c r="AN44"/>
  <c r="AJ44"/>
  <c r="AI44"/>
  <c r="AH44"/>
  <c r="AE44"/>
  <c r="AD44"/>
  <c r="AC44"/>
  <c r="Y44"/>
  <c r="X44"/>
  <c r="W44"/>
  <c r="V44"/>
  <c r="R44"/>
  <c r="Q44"/>
  <c r="P44"/>
  <c r="M44"/>
  <c r="L44"/>
  <c r="K44"/>
  <c r="AV43"/>
  <c r="AS43"/>
  <c r="AQ43"/>
  <c r="AP43"/>
  <c r="AO43"/>
  <c r="AN43"/>
  <c r="AJ43"/>
  <c r="AI43"/>
  <c r="AH43"/>
  <c r="AE43"/>
  <c r="AD43"/>
  <c r="AC43"/>
  <c r="Z43"/>
  <c r="Y43"/>
  <c r="X43"/>
  <c r="W43"/>
  <c r="V43"/>
  <c r="R43"/>
  <c r="Q43"/>
  <c r="P43"/>
  <c r="M43"/>
  <c r="L43"/>
  <c r="K43"/>
  <c r="AV42"/>
  <c r="AS42"/>
  <c r="AQ42"/>
  <c r="AP42"/>
  <c r="AO42"/>
  <c r="AN42"/>
  <c r="AJ42"/>
  <c r="AI42"/>
  <c r="AH42"/>
  <c r="AE42"/>
  <c r="AD42"/>
  <c r="AC42"/>
  <c r="AA42"/>
  <c r="Z42"/>
  <c r="Y42"/>
  <c r="X42"/>
  <c r="W42"/>
  <c r="V42"/>
  <c r="R42"/>
  <c r="Q42"/>
  <c r="P42"/>
  <c r="M42"/>
  <c r="L42"/>
  <c r="K42"/>
  <c r="AV41"/>
  <c r="AS41"/>
  <c r="AQ41"/>
  <c r="AP41"/>
  <c r="AO41"/>
  <c r="AN41"/>
  <c r="AJ41"/>
  <c r="AI41"/>
  <c r="AH41"/>
  <c r="AE41"/>
  <c r="AD41"/>
  <c r="AC41"/>
  <c r="AA41"/>
  <c r="Z41"/>
  <c r="Y41"/>
  <c r="X41"/>
  <c r="W41"/>
  <c r="V41"/>
  <c r="R41"/>
  <c r="Q41"/>
  <c r="P41"/>
  <c r="M41"/>
  <c r="L41"/>
  <c r="K41"/>
  <c r="AV40"/>
  <c r="AS40"/>
  <c r="AQ40"/>
  <c r="AP40"/>
  <c r="AO40"/>
  <c r="AN40"/>
  <c r="AJ40"/>
  <c r="AI40"/>
  <c r="AH40"/>
  <c r="AE40"/>
  <c r="AD40"/>
  <c r="AC40"/>
  <c r="AA40"/>
  <c r="Z40"/>
  <c r="Y40"/>
  <c r="X40"/>
  <c r="W40"/>
  <c r="V40"/>
  <c r="R40"/>
  <c r="Q40"/>
  <c r="P40"/>
  <c r="M40"/>
  <c r="L40"/>
  <c r="K40"/>
  <c r="AV39"/>
  <c r="AS39"/>
  <c r="AQ39"/>
  <c r="AP39"/>
  <c r="AO39"/>
  <c r="AN39"/>
  <c r="AJ39"/>
  <c r="AI39"/>
  <c r="AH39"/>
  <c r="AE39"/>
  <c r="AD39"/>
  <c r="AC39"/>
  <c r="Z39"/>
  <c r="Y39"/>
  <c r="X39"/>
  <c r="W39"/>
  <c r="V39"/>
  <c r="R39"/>
  <c r="Q39"/>
  <c r="P39"/>
  <c r="M39"/>
  <c r="L39"/>
  <c r="K39"/>
  <c r="AV38"/>
  <c r="AS38"/>
  <c r="AQ38"/>
  <c r="AP38"/>
  <c r="AO38"/>
  <c r="AN38"/>
  <c r="AJ38"/>
  <c r="AI38"/>
  <c r="AH38"/>
  <c r="AE38"/>
  <c r="AD38"/>
  <c r="AC38"/>
  <c r="Z38"/>
  <c r="Y38"/>
  <c r="X38"/>
  <c r="W38"/>
  <c r="V38"/>
  <c r="R38"/>
  <c r="Q38"/>
  <c r="P38"/>
  <c r="M38"/>
  <c r="L38"/>
  <c r="K38"/>
  <c r="AV37"/>
  <c r="AS37"/>
  <c r="AQ37"/>
  <c r="AP37"/>
  <c r="AO37"/>
  <c r="AN37"/>
  <c r="AJ37"/>
  <c r="AI37"/>
  <c r="AH37"/>
  <c r="AE37"/>
  <c r="AD37"/>
  <c r="AC37"/>
  <c r="AA37"/>
  <c r="Z37"/>
  <c r="Y37"/>
  <c r="X37"/>
  <c r="W37"/>
  <c r="V37"/>
  <c r="R37"/>
  <c r="Q37"/>
  <c r="P37"/>
  <c r="M37"/>
  <c r="L37"/>
  <c r="K37"/>
  <c r="AV36"/>
  <c r="AS36"/>
  <c r="AQ36"/>
  <c r="AP36"/>
  <c r="AO36"/>
  <c r="AN36"/>
  <c r="AJ36"/>
  <c r="AI36"/>
  <c r="AH36"/>
  <c r="AE36"/>
  <c r="AD36"/>
  <c r="AC36"/>
  <c r="AA36"/>
  <c r="Z36"/>
  <c r="Y36"/>
  <c r="X36"/>
  <c r="W36"/>
  <c r="V36"/>
  <c r="R36"/>
  <c r="Q36"/>
  <c r="P36"/>
  <c r="M36"/>
  <c r="L36"/>
  <c r="K36"/>
  <c r="AV35"/>
  <c r="AS35"/>
  <c r="AQ35"/>
  <c r="AP35"/>
  <c r="AO35"/>
  <c r="AN35"/>
  <c r="AJ35"/>
  <c r="AI35"/>
  <c r="AH35"/>
  <c r="AE35"/>
  <c r="AD35"/>
  <c r="AC35"/>
  <c r="Z35"/>
  <c r="Y35"/>
  <c r="X35"/>
  <c r="W35"/>
  <c r="V35"/>
  <c r="R35"/>
  <c r="Q35"/>
  <c r="P35"/>
  <c r="M35"/>
  <c r="L35"/>
  <c r="K35"/>
  <c r="AV34"/>
  <c r="AS34"/>
  <c r="AQ34"/>
  <c r="AP34"/>
  <c r="AO34"/>
  <c r="AN34"/>
  <c r="AJ34"/>
  <c r="AI34"/>
  <c r="AH34"/>
  <c r="AE34"/>
  <c r="AD34"/>
  <c r="AC34"/>
  <c r="AA34"/>
  <c r="Z34"/>
  <c r="Y34"/>
  <c r="X34"/>
  <c r="W34"/>
  <c r="V34"/>
  <c r="R34"/>
  <c r="Q34"/>
  <c r="P34"/>
  <c r="M34"/>
  <c r="L34"/>
  <c r="K34"/>
  <c r="AV33"/>
  <c r="AS33"/>
  <c r="AQ33"/>
  <c r="AP33"/>
  <c r="AO33"/>
  <c r="AN33"/>
  <c r="AJ33"/>
  <c r="AI33"/>
  <c r="AH33"/>
  <c r="AE33"/>
  <c r="AD33"/>
  <c r="AC33"/>
  <c r="AA33"/>
  <c r="Z33"/>
  <c r="Y33"/>
  <c r="X33"/>
  <c r="W33"/>
  <c r="V33"/>
  <c r="R33"/>
  <c r="Q33"/>
  <c r="P33"/>
  <c r="M33"/>
  <c r="L33"/>
  <c r="K33"/>
  <c r="AV32"/>
  <c r="AS32"/>
  <c r="AQ32"/>
  <c r="AP32"/>
  <c r="AO32"/>
  <c r="AN32"/>
  <c r="AJ32"/>
  <c r="AI32"/>
  <c r="AH32"/>
  <c r="AE32"/>
  <c r="AD32"/>
  <c r="AC32"/>
  <c r="AA32"/>
  <c r="Z32"/>
  <c r="Y32"/>
  <c r="X32"/>
  <c r="W32"/>
  <c r="V32"/>
  <c r="R32"/>
  <c r="Q32"/>
  <c r="P32"/>
  <c r="M32"/>
  <c r="L32"/>
  <c r="K32"/>
  <c r="AV31"/>
  <c r="AS31"/>
  <c r="AQ31"/>
  <c r="AP31"/>
  <c r="AO31"/>
  <c r="AN31"/>
  <c r="AJ31"/>
  <c r="AI31"/>
  <c r="AH31"/>
  <c r="AE31"/>
  <c r="AD31"/>
  <c r="AC31"/>
  <c r="AA31"/>
  <c r="Z31"/>
  <c r="Y31"/>
  <c r="X31"/>
  <c r="W31"/>
  <c r="V31"/>
  <c r="R31"/>
  <c r="Q31"/>
  <c r="P31"/>
  <c r="M31"/>
  <c r="L31"/>
  <c r="K31"/>
  <c r="AV30"/>
  <c r="AS30"/>
  <c r="AQ30"/>
  <c r="AP30"/>
  <c r="AO30"/>
  <c r="AN30"/>
  <c r="AJ30"/>
  <c r="AI30"/>
  <c r="AH30"/>
  <c r="AE30"/>
  <c r="AD30"/>
  <c r="AC30"/>
  <c r="AA30"/>
  <c r="Z30"/>
  <c r="Y30"/>
  <c r="X30"/>
  <c r="W30"/>
  <c r="V30"/>
  <c r="R30"/>
  <c r="Q30"/>
  <c r="P30"/>
  <c r="M30"/>
  <c r="L30"/>
  <c r="K30"/>
  <c r="AV29"/>
  <c r="AS29"/>
  <c r="AQ29"/>
  <c r="AP29"/>
  <c r="AO29"/>
  <c r="AN29"/>
  <c r="AJ29"/>
  <c r="AI29"/>
  <c r="AH29"/>
  <c r="AE29"/>
  <c r="AD29"/>
  <c r="AC29"/>
  <c r="Z29"/>
  <c r="Y29"/>
  <c r="X29"/>
  <c r="W29"/>
  <c r="V29"/>
  <c r="R29"/>
  <c r="Q29"/>
  <c r="P29"/>
  <c r="M29"/>
  <c r="L29"/>
  <c r="K29"/>
  <c r="AV28"/>
  <c r="AS28"/>
  <c r="AQ28"/>
  <c r="AP28"/>
  <c r="AO28"/>
  <c r="AN28"/>
  <c r="AJ28"/>
  <c r="AI28"/>
  <c r="AH28"/>
  <c r="AE28"/>
  <c r="AD28"/>
  <c r="AC28"/>
  <c r="Z28"/>
  <c r="Y28"/>
  <c r="X28"/>
  <c r="W28"/>
  <c r="V28"/>
  <c r="R28"/>
  <c r="Q28"/>
  <c r="P28"/>
  <c r="M28"/>
  <c r="L28"/>
  <c r="K28"/>
  <c r="AV27"/>
  <c r="AS27"/>
  <c r="AQ27"/>
  <c r="AP27"/>
  <c r="AO27"/>
  <c r="AN27"/>
  <c r="AJ27"/>
  <c r="AI27"/>
  <c r="AH27"/>
  <c r="AE27"/>
  <c r="AD27"/>
  <c r="AC27"/>
  <c r="Z27"/>
  <c r="Y27"/>
  <c r="X27"/>
  <c r="W27"/>
  <c r="V27"/>
  <c r="R27"/>
  <c r="Q27"/>
  <c r="P27"/>
  <c r="M27"/>
  <c r="L27"/>
  <c r="K27"/>
  <c r="AV26"/>
  <c r="AS26"/>
  <c r="AQ26"/>
  <c r="AP26"/>
  <c r="AO26"/>
  <c r="AN26"/>
  <c r="AJ26"/>
  <c r="AI26"/>
  <c r="AH26"/>
  <c r="AE26"/>
  <c r="AD26"/>
  <c r="AC26"/>
  <c r="AA26"/>
  <c r="Z26"/>
  <c r="Y26"/>
  <c r="X26"/>
  <c r="W26"/>
  <c r="V26"/>
  <c r="R26"/>
  <c r="Q26"/>
  <c r="P26"/>
  <c r="M26"/>
  <c r="L26"/>
  <c r="K26"/>
  <c r="AV25"/>
  <c r="AS25"/>
  <c r="AQ25"/>
  <c r="AP25"/>
  <c r="AO25"/>
  <c r="AN25"/>
  <c r="AJ25"/>
  <c r="AI25"/>
  <c r="AH25"/>
  <c r="AE25"/>
  <c r="AD25"/>
  <c r="AC25"/>
  <c r="Z25"/>
  <c r="Y25"/>
  <c r="X25"/>
  <c r="W25"/>
  <c r="V25"/>
  <c r="R25"/>
  <c r="Q25"/>
  <c r="P25"/>
  <c r="M25"/>
  <c r="L25"/>
  <c r="K25"/>
  <c r="AV24"/>
  <c r="AS24"/>
  <c r="AQ24"/>
  <c r="AP24"/>
  <c r="AO24"/>
  <c r="AN24"/>
  <c r="AJ24"/>
  <c r="AI24"/>
  <c r="AH24"/>
  <c r="AE24"/>
  <c r="AD24"/>
  <c r="AC24"/>
  <c r="AA24"/>
  <c r="Z24"/>
  <c r="Y24"/>
  <c r="X24"/>
  <c r="W24"/>
  <c r="V24"/>
  <c r="R24"/>
  <c r="Q24"/>
  <c r="P24"/>
  <c r="M24"/>
  <c r="L24"/>
  <c r="K24"/>
  <c r="AV23"/>
  <c r="AS23"/>
  <c r="AQ23"/>
  <c r="AP23"/>
  <c r="AO23"/>
  <c r="AN23"/>
  <c r="AJ23"/>
  <c r="AI23"/>
  <c r="AH23"/>
  <c r="AE23"/>
  <c r="AD23"/>
  <c r="AC23"/>
  <c r="AA23"/>
  <c r="Z23"/>
  <c r="Y23"/>
  <c r="X23"/>
  <c r="W23"/>
  <c r="V23"/>
  <c r="R23"/>
  <c r="Q23"/>
  <c r="P23"/>
  <c r="M23"/>
  <c r="L23"/>
  <c r="K23"/>
  <c r="AV22"/>
  <c r="AS22"/>
  <c r="AQ22"/>
  <c r="AP22"/>
  <c r="AO22"/>
  <c r="AN22"/>
  <c r="AJ22"/>
  <c r="AI22"/>
  <c r="AH22"/>
  <c r="AE22"/>
  <c r="AD22"/>
  <c r="AC22"/>
  <c r="Z22"/>
  <c r="Y22"/>
  <c r="X22"/>
  <c r="W22"/>
  <c r="V22"/>
  <c r="R22"/>
  <c r="Q22"/>
  <c r="P22"/>
  <c r="M22"/>
  <c r="L22"/>
  <c r="K22"/>
  <c r="AV21"/>
  <c r="AS21"/>
  <c r="AQ21"/>
  <c r="AP21"/>
  <c r="AO21"/>
  <c r="AN21"/>
  <c r="AJ21"/>
  <c r="AI21"/>
  <c r="AH21"/>
  <c r="AE21"/>
  <c r="AD21"/>
  <c r="AC21"/>
  <c r="AA21"/>
  <c r="Z21"/>
  <c r="Y21"/>
  <c r="X21"/>
  <c r="W21"/>
  <c r="V21"/>
  <c r="R21"/>
  <c r="Q21"/>
  <c r="P21"/>
  <c r="M21"/>
  <c r="L21"/>
  <c r="K21"/>
  <c r="AV20"/>
  <c r="AS20"/>
  <c r="AQ20"/>
  <c r="AP20"/>
  <c r="AO20"/>
  <c r="AN20"/>
  <c r="AJ20"/>
  <c r="AI20"/>
  <c r="AH20"/>
  <c r="AE20"/>
  <c r="AD20"/>
  <c r="AC20"/>
  <c r="Y20"/>
  <c r="X20"/>
  <c r="W20"/>
  <c r="V20"/>
  <c r="R20"/>
  <c r="Q20"/>
  <c r="P20"/>
  <c r="M20"/>
  <c r="L20"/>
  <c r="K20"/>
  <c r="AV19"/>
  <c r="AS19"/>
  <c r="AQ19"/>
  <c r="AP19"/>
  <c r="AO19"/>
  <c r="AN19"/>
  <c r="AJ19"/>
  <c r="AI19"/>
  <c r="AH19"/>
  <c r="AE19"/>
  <c r="AD19"/>
  <c r="AC19"/>
  <c r="Z19"/>
  <c r="Y19"/>
  <c r="X19"/>
  <c r="W19"/>
  <c r="V19"/>
  <c r="R19"/>
  <c r="Q19"/>
  <c r="P19"/>
  <c r="M19"/>
  <c r="L19"/>
  <c r="K19"/>
  <c r="AV18"/>
  <c r="AS18"/>
  <c r="AQ18"/>
  <c r="AP18"/>
  <c r="AO18"/>
  <c r="AN18"/>
  <c r="AJ18"/>
  <c r="AI18"/>
  <c r="AH18"/>
  <c r="AE18"/>
  <c r="AD18"/>
  <c r="AC18"/>
  <c r="Z18"/>
  <c r="Y18"/>
  <c r="X18"/>
  <c r="W18"/>
  <c r="V18"/>
  <c r="R18"/>
  <c r="Q18"/>
  <c r="P18"/>
  <c r="M18"/>
  <c r="L18"/>
  <c r="K18"/>
  <c r="AV17"/>
  <c r="AS17"/>
  <c r="AQ17"/>
  <c r="AP17"/>
  <c r="AO17"/>
  <c r="AN17"/>
  <c r="AJ17"/>
  <c r="AI17"/>
  <c r="AH17"/>
  <c r="AE17"/>
  <c r="AD17"/>
  <c r="AC17"/>
  <c r="AA17"/>
  <c r="Z17"/>
  <c r="Y17"/>
  <c r="X17"/>
  <c r="W17"/>
  <c r="V17"/>
  <c r="R17"/>
  <c r="Q17"/>
  <c r="P17"/>
  <c r="M17"/>
  <c r="L17"/>
  <c r="K17"/>
  <c r="AV16"/>
  <c r="AS16"/>
  <c r="AQ16"/>
  <c r="AP16"/>
  <c r="AO16"/>
  <c r="AN16"/>
  <c r="AJ16"/>
  <c r="AI16"/>
  <c r="AH16"/>
  <c r="AE16"/>
  <c r="AD16"/>
  <c r="AC16"/>
  <c r="Z16"/>
  <c r="Y16"/>
  <c r="X16"/>
  <c r="W16"/>
  <c r="V16"/>
  <c r="R16"/>
  <c r="Q16"/>
  <c r="P16"/>
  <c r="M16"/>
  <c r="L16"/>
  <c r="K16"/>
  <c r="AV15"/>
  <c r="AS15"/>
  <c r="AQ15"/>
  <c r="AP15"/>
  <c r="AO15"/>
  <c r="AN15"/>
  <c r="AJ15"/>
  <c r="AI15"/>
  <c r="AH15"/>
  <c r="AE15"/>
  <c r="AD15"/>
  <c r="AC15"/>
  <c r="AA15"/>
  <c r="Z15"/>
  <c r="Y15"/>
  <c r="X15"/>
  <c r="W15"/>
  <c r="V15"/>
  <c r="R15"/>
  <c r="Q15"/>
  <c r="P15"/>
  <c r="M15"/>
  <c r="L15"/>
  <c r="K15"/>
  <c r="AV14"/>
  <c r="AS14"/>
  <c r="AQ14"/>
  <c r="AP14"/>
  <c r="AO14"/>
  <c r="AN14"/>
  <c r="AJ14"/>
  <c r="AI14"/>
  <c r="AH14"/>
  <c r="AE14"/>
  <c r="AD14"/>
  <c r="AC14"/>
  <c r="Z14"/>
  <c r="Y14"/>
  <c r="X14"/>
  <c r="W14"/>
  <c r="V14"/>
  <c r="R14"/>
  <c r="Q14"/>
  <c r="P14"/>
  <c r="M14"/>
  <c r="L14"/>
  <c r="K14"/>
  <c r="AV13"/>
  <c r="AS13"/>
  <c r="AQ13"/>
  <c r="AP13"/>
  <c r="AO13"/>
  <c r="AN13"/>
  <c r="AJ13"/>
  <c r="AI13"/>
  <c r="AH13"/>
  <c r="AE13"/>
  <c r="AD13"/>
  <c r="AC13"/>
  <c r="Z13"/>
  <c r="Y13"/>
  <c r="X13"/>
  <c r="W13"/>
  <c r="V13"/>
  <c r="R13"/>
  <c r="Q13"/>
  <c r="P13"/>
  <c r="M13"/>
  <c r="L13"/>
  <c r="K13"/>
  <c r="AV12"/>
  <c r="AS12"/>
  <c r="AQ12"/>
  <c r="AP12"/>
  <c r="AO12"/>
  <c r="AN12"/>
  <c r="AJ12"/>
  <c r="AI12"/>
  <c r="AH12"/>
  <c r="AE12"/>
  <c r="AD12"/>
  <c r="AC12"/>
  <c r="Z12"/>
  <c r="Y12"/>
  <c r="X12"/>
  <c r="W12"/>
  <c r="V12"/>
  <c r="R12"/>
  <c r="Q12"/>
  <c r="P12"/>
  <c r="M12"/>
  <c r="L12"/>
  <c r="K12"/>
  <c r="AV11"/>
  <c r="AS11"/>
  <c r="AQ11"/>
  <c r="AP11"/>
  <c r="AO11"/>
  <c r="AN11"/>
  <c r="AJ11"/>
  <c r="AI11"/>
  <c r="AH11"/>
  <c r="AE11"/>
  <c r="AD11"/>
  <c r="AC11"/>
  <c r="Z11"/>
  <c r="Y11"/>
  <c r="X11"/>
  <c r="W11"/>
  <c r="V11"/>
  <c r="R11"/>
  <c r="Q11"/>
  <c r="P11"/>
  <c r="M11"/>
  <c r="L11"/>
  <c r="K11"/>
  <c r="AV10"/>
  <c r="AS10"/>
  <c r="AQ10"/>
  <c r="AP10"/>
  <c r="AO10"/>
  <c r="AN10"/>
  <c r="AJ10"/>
  <c r="AI10"/>
  <c r="AH10"/>
  <c r="AE10"/>
  <c r="AD10"/>
  <c r="AC10"/>
  <c r="AA10"/>
  <c r="Z10"/>
  <c r="Y10"/>
  <c r="X10"/>
  <c r="W10"/>
  <c r="V10"/>
  <c r="R10"/>
  <c r="Q10"/>
  <c r="P10"/>
  <c r="M10"/>
  <c r="L10"/>
  <c r="K10"/>
  <c r="AV9"/>
  <c r="AS9"/>
  <c r="AQ9"/>
  <c r="AP9"/>
  <c r="AO9"/>
  <c r="AN9"/>
  <c r="AJ9"/>
  <c r="AI9"/>
  <c r="AH9"/>
  <c r="AE9"/>
  <c r="AD9"/>
  <c r="AC9"/>
  <c r="AA9"/>
  <c r="Z9"/>
  <c r="Y9"/>
  <c r="X9"/>
  <c r="W9"/>
  <c r="V9"/>
  <c r="R9"/>
  <c r="Q9"/>
  <c r="P9"/>
  <c r="M9"/>
  <c r="L9"/>
  <c r="K9"/>
  <c r="AV8"/>
  <c r="AS8"/>
  <c r="AQ8"/>
  <c r="AP8"/>
  <c r="AO8"/>
  <c r="AN8"/>
  <c r="AJ8"/>
  <c r="AI8"/>
  <c r="AH8"/>
  <c r="AE8"/>
  <c r="AD8"/>
  <c r="AC8"/>
  <c r="Z8"/>
  <c r="Y8"/>
  <c r="X8"/>
  <c r="W8"/>
  <c r="V8"/>
  <c r="R8"/>
  <c r="Q8"/>
  <c r="P8"/>
  <c r="M8"/>
  <c r="L8"/>
  <c r="K8"/>
  <c r="AV7"/>
  <c r="AS7"/>
  <c r="AQ7"/>
  <c r="AP7"/>
  <c r="AO7"/>
  <c r="AN7"/>
  <c r="AJ7"/>
  <c r="AI7"/>
  <c r="AH7"/>
  <c r="AE7"/>
  <c r="AD7"/>
  <c r="AC7"/>
  <c r="AA7"/>
  <c r="Z7"/>
  <c r="Y7"/>
  <c r="X7"/>
  <c r="W7"/>
  <c r="V7"/>
  <c r="R7"/>
  <c r="Q7"/>
  <c r="P7"/>
  <c r="M7"/>
  <c r="L7"/>
  <c r="K7"/>
  <c r="AV6"/>
  <c r="AS6"/>
  <c r="AQ6"/>
  <c r="AP6"/>
  <c r="AO6"/>
  <c r="AN6"/>
  <c r="AJ6"/>
  <c r="AI6"/>
  <c r="AH6"/>
  <c r="AE6"/>
  <c r="AD6"/>
  <c r="AC6"/>
  <c r="Z6"/>
  <c r="Y6"/>
  <c r="X6"/>
  <c r="W6"/>
  <c r="V6"/>
  <c r="R6"/>
  <c r="Q6"/>
  <c r="P6"/>
  <c r="M6"/>
  <c r="L6"/>
  <c r="K6"/>
  <c r="AV5"/>
  <c r="AS5"/>
  <c r="AQ5"/>
  <c r="AP5"/>
  <c r="AO5"/>
  <c r="AN5"/>
  <c r="AJ5"/>
  <c r="AI5"/>
  <c r="AH5"/>
  <c r="AE5"/>
  <c r="AD5"/>
  <c r="AC5"/>
  <c r="AA5"/>
  <c r="Z5"/>
  <c r="Y5"/>
  <c r="X5"/>
  <c r="W5"/>
  <c r="V5"/>
  <c r="R5"/>
  <c r="Q5"/>
  <c r="P5"/>
  <c r="M5"/>
  <c r="L5"/>
  <c r="K5"/>
</calcChain>
</file>

<file path=xl/sharedStrings.xml><?xml version="1.0" encoding="utf-8"?>
<sst xmlns="http://schemas.openxmlformats.org/spreadsheetml/2006/main" count="4933" uniqueCount="1582">
  <si>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</si>
  <si>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</si>
  <si>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</si>
  <si>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</si>
  <si>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</si>
  <si>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</si>
  <si>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</si>
  <si>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</si>
  <si>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</si>
  <si>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</si>
  <si>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</si>
  <si>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</si>
  <si>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</si>
  <si>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</si>
  <si>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</si>
  <si>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</si>
  <si>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</si>
  <si>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</si>
  <si>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</si>
  <si>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</si>
  <si>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</si>
  <si>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</si>
  <si>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</si>
  <si>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</si>
  <si>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</si>
  <si>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</si>
  <si>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</si>
  <si>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</si>
  <si>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</si>
  <si>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</si>
  <si>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</si>
  <si>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</si>
  <si>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</si>
  <si>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</si>
  <si>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</si>
  <si>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</si>
  <si>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</si>
  <si>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</si>
  <si>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</si>
  <si>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</si>
  <si>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</si>
  <si>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</si>
  <si>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</si>
  <si>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</si>
  <si>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</si>
  <si>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</si>
  <si>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</si>
  <si>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</si>
  <si>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</si>
  <si>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</si>
  <si>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</si>
  <si>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</si>
  <si>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</si>
  <si>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</si>
  <si>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</si>
  <si>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</si>
  <si>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</si>
  <si>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</si>
  <si>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</si>
  <si>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</si>
  <si>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</si>
  <si>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</si>
  <si>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</si>
  <si>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</si>
  <si>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</si>
  <si>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</si>
  <si>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</si>
  <si>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</si>
  <si>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</si>
  <si>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</si>
  <si>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</si>
  <si>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</si>
  <si>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</si>
  <si>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</si>
  <si>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</si>
  <si>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</si>
  <si>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</si>
  <si>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</si>
  <si>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</si>
  <si>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</si>
  <si>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</si>
  <si>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</si>
  <si>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</si>
  <si>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</si>
  <si>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</si>
  <si>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</si>
  <si>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</si>
  <si>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</si>
  <si>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</si>
  <si>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</si>
  <si>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</si>
  <si>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</si>
  <si>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</si>
  <si>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</si>
  <si>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</si>
  <si>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</si>
  <si>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</si>
  <si>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</si>
  <si>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</si>
  <si>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</si>
  <si>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</si>
  <si>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</si>
  <si>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</si>
  <si>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</si>
  <si>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</si>
  <si>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</si>
  <si>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</si>
  <si>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</si>
  <si>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</si>
  <si>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</si>
  <si>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</si>
  <si>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</si>
  <si>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</si>
  <si>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</si>
  <si>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</si>
  <si>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</si>
  <si>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</si>
  <si>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</si>
  <si>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</si>
  <si>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</si>
  <si>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</si>
  <si>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</si>
  <si>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</si>
  <si>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</si>
  <si>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</si>
  <si>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</si>
  <si>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</si>
  <si>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</si>
  <si>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</si>
  <si>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</si>
  <si>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</si>
  <si>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</si>
  <si>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</si>
  <si>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</si>
  <si>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</si>
  <si>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</si>
  <si>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</si>
  <si>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</si>
  <si>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</si>
  <si>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</si>
  <si>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</si>
  <si>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</si>
  <si>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</si>
  <si>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</si>
  <si>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</si>
  <si>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</si>
  <si>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</si>
  <si>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</si>
  <si>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</si>
  <si>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</si>
  <si>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</si>
  <si>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</si>
  <si>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</si>
  <si>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</si>
  <si>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</si>
  <si>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</si>
  <si>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</si>
  <si>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</si>
  <si>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</si>
  <si>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</si>
  <si>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</si>
  <si>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</si>
  <si>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</si>
  <si>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</si>
  <si>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</si>
  <si>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</si>
  <si>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</si>
  <si>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</si>
  <si>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</si>
  <si>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</si>
  <si>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</si>
  <si>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</si>
  <si>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</si>
  <si>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</si>
  <si>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</si>
  <si>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</si>
  <si>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</si>
  <si>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</si>
  <si>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</si>
  <si>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</si>
  <si>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</si>
  <si>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</si>
  <si>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</si>
  <si>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</si>
  <si>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</si>
  <si>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</si>
  <si>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</si>
  <si>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</si>
  <si>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</si>
  <si>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</si>
  <si>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</si>
  <si>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</si>
  <si>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family val="2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</si>
  <si>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</si>
  <si>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</si>
  <si>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</si>
  <si>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</si>
  <si>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</si>
  <si>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</si>
  <si>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</si>
  <si>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</si>
  <si>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</si>
  <si>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</si>
  <si>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</si>
  <si>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</si>
  <si>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</si>
  <si>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</si>
  <si>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</si>
  <si>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</si>
  <si>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</si>
  <si>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</si>
  <si>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</si>
  <si>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</si>
  <si>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</si>
  <si>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</si>
  <si>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</si>
  <si>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</si>
  <si>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</si>
  <si>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</si>
  <si>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</si>
  <si>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</si>
  <si>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</si>
  <si>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</si>
  <si>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</si>
  <si>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</si>
  <si>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</si>
  <si>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</si>
  <si>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</si>
  <si>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</si>
  <si>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</si>
  <si>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</si>
  <si>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</si>
  <si>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</si>
  <si>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</si>
  <si>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</si>
  <si>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</si>
  <si>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</si>
  <si>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</si>
  <si>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</si>
  <si>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</si>
  <si>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</si>
  <si>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</si>
  <si>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</si>
  <si>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</si>
  <si>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</si>
  <si>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</si>
  <si>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</si>
  <si>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</si>
  <si>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</si>
  <si>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</si>
  <si>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</si>
  <si>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</si>
  <si>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</si>
  <si>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</si>
  <si>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</si>
  <si>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</si>
  <si>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</si>
  <si>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</si>
  <si>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</si>
  <si>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</si>
  <si>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</si>
  <si>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</si>
  <si>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</si>
  <si>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</si>
  <si>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</si>
  <si>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</si>
  <si>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</si>
  <si>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</si>
  <si>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</si>
  <si>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</si>
  <si>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</si>
  <si>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</si>
  <si>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</si>
  <si>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</si>
  <si>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</si>
  <si>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</si>
  <si>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</si>
  <si>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</si>
  <si>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</si>
  <si>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</si>
  <si>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</si>
  <si>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</si>
  <si>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</si>
  <si>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</si>
  <si>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</si>
  <si>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</si>
  <si>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</si>
  <si>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</si>
  <si>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</si>
  <si>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</si>
  <si>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</si>
  <si>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</si>
  <si>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</si>
  <si>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</si>
  <si>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</si>
  <si>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</si>
  <si>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</si>
  <si>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</si>
  <si>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</si>
  <si>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</si>
  <si>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</si>
  <si>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</si>
  <si>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</si>
  <si>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</si>
  <si>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</si>
  <si>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</si>
  <si>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</si>
  <si>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</si>
  <si>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</si>
  <si>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</si>
  <si>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</si>
  <si>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</si>
  <si>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</si>
  <si>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</si>
  <si>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</si>
  <si>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</si>
  <si>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</si>
  <si>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</si>
  <si>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</si>
  <si>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</si>
  <si>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</si>
  <si>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</si>
  <si>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</si>
  <si>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</si>
  <si>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</si>
  <si>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</si>
  <si>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</si>
  <si>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</si>
  <si>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</si>
  <si>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</si>
  <si>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</si>
  <si>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</si>
  <si>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</si>
  <si>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</si>
  <si>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</si>
  <si>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</si>
  <si>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</si>
  <si>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</si>
  <si>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</si>
  <si>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</si>
  <si>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</si>
  <si>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</si>
  <si>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</si>
  <si>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</si>
  <si>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</si>
  <si>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</si>
  <si>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</si>
  <si>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</si>
  <si>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</si>
  <si>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</si>
  <si>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</si>
  <si>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</si>
  <si>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</si>
  <si>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</si>
  <si>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</si>
  <si>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</si>
  <si>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</si>
  <si>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</si>
  <si>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</si>
  <si>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</si>
  <si>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</si>
  <si>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</si>
  <si>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</si>
  <si>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</si>
  <si>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</si>
  <si>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</si>
  <si>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</si>
  <si>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</si>
  <si>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</si>
  <si>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</si>
  <si>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</si>
  <si>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indexed="10"/>
        <rFont val="宋体"/>
        <charset val="134"/>
      </rPr>
      <t>清江东路</t>
    </r>
    <r>
      <rPr>
        <sz val="10"/>
        <color indexed="10"/>
        <rFont val="Arial"/>
        <family val="2"/>
      </rPr>
      <t>2</t>
    </r>
    <r>
      <rPr>
        <sz val="10"/>
        <color indexed="10"/>
        <rFont val="宋体"/>
        <charset val="134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</si>
  <si>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</si>
  <si>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</si>
  <si>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</si>
  <si>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</si>
  <si>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</si>
  <si>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</si>
  <si>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</si>
  <si>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</si>
  <si>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</si>
  <si>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</si>
  <si>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</si>
  <si>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</si>
  <si>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</si>
  <si>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</si>
  <si>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</si>
  <si>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</si>
  <si>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</si>
  <si>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</si>
  <si>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</si>
  <si>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</si>
  <si>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</si>
  <si>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</si>
  <si>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</si>
  <si>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</si>
  <si>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</si>
  <si>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</si>
  <si>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</si>
  <si>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</si>
  <si>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</si>
  <si>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</si>
  <si>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</si>
  <si>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</si>
  <si>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</si>
  <si>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</si>
  <si>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</si>
  <si>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</si>
  <si>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</si>
  <si>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</si>
  <si>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</si>
  <si>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</si>
  <si>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</si>
  <si>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</si>
  <si>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</si>
  <si>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</si>
  <si>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</si>
  <si>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</si>
  <si>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</si>
  <si>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</si>
  <si>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</si>
  <si>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</si>
  <si>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</si>
  <si>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</si>
  <si>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</si>
  <si>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</si>
  <si>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</si>
  <si>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</si>
  <si>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</si>
  <si>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</si>
  <si>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</si>
  <si>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</si>
  <si>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</si>
  <si>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</si>
  <si>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</si>
  <si>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</si>
  <si>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</si>
  <si>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</si>
  <si>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</si>
  <si>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</si>
  <si>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</si>
  <si>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</si>
  <si>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</si>
  <si>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</si>
  <si>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</si>
  <si>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</si>
  <si>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</si>
  <si>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</si>
  <si>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</si>
  <si>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</si>
  <si>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</si>
  <si>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</si>
  <si>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</si>
  <si>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</si>
  <si>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</si>
  <si>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</si>
  <si>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</si>
  <si>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</si>
  <si>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</si>
  <si>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</si>
  <si>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</si>
  <si>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</si>
  <si>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</si>
  <si>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</si>
  <si>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</si>
  <si>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</si>
  <si>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</si>
  <si>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</si>
  <si>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</si>
  <si>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</si>
  <si>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</si>
  <si>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</si>
  <si>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</si>
  <si>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</si>
  <si>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</si>
  <si>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</si>
  <si>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</si>
  <si>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</si>
  <si>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</si>
  <si>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</si>
  <si>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</si>
  <si>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</si>
  <si>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</si>
  <si>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</si>
  <si>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</si>
  <si>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</si>
  <si>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</si>
  <si>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</si>
  <si>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</si>
  <si>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</si>
  <si>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</si>
  <si>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</si>
  <si>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</si>
  <si>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</si>
  <si>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</si>
  <si>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</si>
  <si>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</si>
  <si>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</si>
  <si>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</si>
  <si>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</si>
  <si>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</si>
  <si>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</si>
  <si>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</si>
  <si>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</si>
  <si>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</si>
  <si>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</si>
  <si>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</si>
  <si>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</si>
  <si>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</si>
  <si>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</si>
  <si>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</si>
  <si>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</si>
  <si>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</si>
  <si>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</si>
  <si>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</si>
  <si>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</si>
  <si>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</si>
  <si>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</si>
  <si>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</si>
  <si>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</si>
  <si>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</si>
  <si>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</si>
  <si>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</si>
  <si>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</si>
  <si>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</si>
  <si>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</si>
  <si>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</si>
  <si>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</si>
  <si>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</si>
  <si>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</si>
  <si>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</si>
  <si>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</si>
  <si>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</si>
  <si>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</si>
  <si>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</si>
  <si>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</si>
  <si>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</si>
  <si>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</si>
  <si>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</si>
  <si>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</si>
  <si>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</si>
  <si>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</si>
  <si>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</si>
  <si>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</si>
  <si>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</si>
  <si>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</si>
  <si>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</si>
  <si>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</si>
  <si>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</si>
  <si>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</si>
  <si>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</si>
  <si>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</si>
  <si>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</si>
  <si>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</si>
  <si>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</si>
  <si>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</si>
  <si>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</si>
  <si>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</si>
  <si>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</si>
  <si>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</si>
  <si>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</si>
  <si>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</si>
  <si>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</si>
  <si>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</si>
  <si>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</si>
  <si>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</si>
  <si>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</si>
  <si>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</si>
  <si>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</si>
  <si>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</si>
  <si>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</si>
  <si>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</si>
  <si>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</si>
  <si>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</si>
  <si>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</si>
  <si>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</si>
  <si>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</si>
  <si>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</si>
  <si>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</si>
  <si>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</si>
  <si>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</si>
  <si>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</si>
  <si>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</si>
  <si>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</si>
  <si>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</si>
  <si>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</si>
  <si>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</si>
  <si>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</si>
  <si>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</si>
  <si>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</si>
  <si>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</si>
  <si>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</si>
  <si>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</si>
  <si>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</si>
  <si>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</si>
  <si>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</si>
  <si>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</si>
  <si>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</si>
  <si>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</si>
  <si>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</si>
  <si>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</si>
  <si>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</si>
  <si>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</si>
  <si>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</si>
  <si>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</si>
  <si>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</si>
  <si>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</si>
  <si>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</si>
  <si>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</si>
  <si>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</si>
  <si>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</si>
  <si>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</si>
  <si>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</si>
  <si>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</si>
  <si>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</si>
  <si>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</si>
  <si>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</si>
  <si>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</si>
  <si>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</si>
  <si>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</si>
  <si>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</si>
  <si>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</si>
  <si>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</si>
  <si>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</si>
  <si>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</si>
  <si>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</si>
  <si>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</si>
  <si>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</si>
  <si>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</si>
  <si>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</si>
  <si>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</si>
  <si>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</si>
  <si>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</si>
  <si>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</si>
  <si>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</si>
  <si>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</si>
  <si>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</si>
  <si>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</si>
  <si>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</si>
  <si>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</si>
  <si>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</si>
  <si>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</si>
  <si>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</si>
  <si>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</si>
  <si>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</si>
  <si>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</si>
  <si>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</si>
  <si>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</si>
  <si>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</si>
  <si>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</si>
  <si>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</si>
  <si>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</si>
  <si>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</si>
  <si>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</si>
  <si>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</si>
  <si>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</si>
  <si>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</si>
  <si>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</si>
  <si>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</si>
  <si>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</si>
  <si>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</si>
  <si>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</si>
  <si>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</si>
  <si>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</si>
  <si>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</si>
  <si>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</si>
  <si>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</si>
  <si>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</si>
  <si>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</si>
  <si>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</si>
  <si>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</si>
  <si>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</si>
  <si>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</si>
  <si>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</si>
  <si>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</si>
  <si>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</si>
  <si>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</si>
  <si>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</si>
  <si>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</si>
  <si>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</si>
  <si>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</si>
  <si>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</si>
  <si>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</si>
  <si>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</si>
  <si>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</si>
  <si>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</si>
  <si>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</si>
  <si>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</si>
  <si>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</si>
  <si>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</si>
  <si>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</si>
  <si>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</si>
  <si>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</si>
  <si>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</si>
  <si>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</si>
  <si>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</si>
  <si>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</si>
  <si>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</si>
  <si>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</si>
  <si>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</si>
  <si>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</si>
  <si>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</si>
  <si>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</si>
  <si>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</si>
  <si>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</si>
  <si>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</si>
  <si>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</si>
  <si>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</si>
  <si>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</si>
  <si>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</si>
  <si>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</si>
  <si>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</si>
  <si>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</si>
  <si>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</si>
  <si>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</si>
  <si>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</si>
  <si>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</si>
  <si>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</si>
  <si>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</si>
  <si>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</si>
  <si>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</si>
  <si>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</si>
  <si>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</si>
  <si>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</si>
  <si>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</si>
  <si>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</si>
  <si>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</si>
  <si>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</si>
  <si>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</si>
  <si>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</si>
  <si>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</si>
  <si>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</si>
  <si>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</si>
  <si>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</si>
  <si>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</si>
  <si>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</si>
  <si>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</si>
  <si>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</si>
  <si>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</si>
  <si>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</si>
  <si>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</si>
  <si>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</si>
  <si>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</si>
  <si>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</si>
  <si>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</si>
  <si>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</si>
  <si>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</si>
  <si>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</si>
  <si>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</si>
  <si>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</si>
  <si>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</si>
  <si>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</si>
  <si>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</si>
  <si>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</si>
  <si>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</si>
  <si>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</si>
  <si>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</si>
  <si>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</si>
  <si>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</si>
  <si>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</si>
  <si>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</si>
  <si>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</si>
  <si>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</si>
  <si>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</si>
  <si>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</si>
  <si>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</si>
  <si>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</si>
  <si>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</si>
  <si>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</si>
  <si>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</si>
  <si>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</si>
  <si>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</si>
  <si>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</si>
  <si>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</si>
  <si>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</si>
  <si>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</si>
  <si>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</si>
  <si>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</si>
  <si>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</si>
  <si>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</si>
  <si>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</si>
  <si>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</si>
  <si>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</si>
  <si>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</si>
  <si>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</si>
  <si>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</si>
  <si>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</si>
  <si>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</si>
  <si>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</si>
  <si>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</si>
  <si>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</si>
  <si>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</si>
  <si>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</si>
  <si>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</si>
  <si>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</si>
  <si>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</si>
  <si>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</si>
  <si>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</si>
  <si>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</si>
  <si>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</si>
  <si>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</si>
  <si>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</si>
  <si>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</si>
  <si>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</si>
  <si>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</si>
  <si>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</si>
  <si>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</si>
  <si>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</si>
  <si>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</si>
  <si>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</si>
  <si>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</si>
  <si>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</si>
  <si>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</si>
  <si>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</si>
  <si>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</si>
  <si>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</si>
  <si>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</si>
  <si>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</si>
  <si>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</si>
  <si>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</si>
  <si>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</si>
  <si>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</si>
  <si>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</si>
  <si>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</si>
  <si>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</si>
  <si>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</si>
  <si>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</si>
  <si>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</si>
  <si>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</si>
  <si>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</si>
  <si>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</si>
  <si>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</si>
  <si>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</si>
  <si>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</si>
  <si>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</si>
  <si>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</si>
  <si>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</si>
  <si>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</si>
  <si>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</si>
  <si>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</si>
  <si>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</si>
  <si>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</si>
  <si>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</si>
  <si>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</si>
  <si>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</si>
  <si>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</si>
  <si>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</si>
  <si>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</si>
  <si>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</si>
  <si>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</si>
  <si>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</si>
  <si>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</si>
  <si>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</si>
  <si>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</si>
  <si>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</si>
  <si>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</si>
  <si>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</si>
  <si>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</si>
  <si>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</si>
  <si>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</si>
  <si>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</si>
  <si>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</si>
  <si>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</si>
  <si>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</si>
  <si>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</si>
  <si>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</si>
  <si>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</si>
  <si>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</si>
  <si>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</si>
  <si>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</si>
  <si>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</si>
  <si>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</si>
  <si>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</si>
  <si>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</si>
  <si>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</si>
  <si>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</si>
  <si>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</si>
  <si>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</si>
  <si>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</si>
  <si>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</si>
  <si>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</si>
  <si>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</si>
  <si>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</si>
  <si>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</si>
  <si>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</si>
  <si>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</si>
  <si>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</si>
  <si>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</si>
  <si>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</si>
  <si>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</si>
  <si>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</si>
  <si>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</si>
  <si>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</si>
  <si>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</si>
  <si>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</si>
  <si>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</si>
  <si>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</si>
  <si>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</si>
  <si>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</si>
  <si>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</si>
  <si>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</si>
  <si>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</si>
  <si>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</si>
  <si>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</si>
  <si>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</si>
  <si>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</si>
  <si>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</si>
  <si>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</si>
  <si>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</si>
  <si>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</si>
  <si>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</si>
  <si>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</si>
  <si>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</si>
  <si>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</si>
  <si>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</si>
  <si>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</si>
  <si>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</si>
  <si>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</si>
  <si>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</si>
  <si>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</si>
  <si>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</si>
  <si>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</si>
  <si>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</si>
  <si>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</si>
  <si>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</si>
  <si>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</si>
  <si>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</si>
  <si>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</si>
  <si>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</si>
  <si>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</si>
  <si>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</si>
  <si>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</si>
  <si>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</si>
  <si>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</si>
  <si>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</si>
  <si>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</si>
  <si>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</si>
  <si>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</si>
  <si>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</si>
  <si>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</si>
  <si>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</si>
  <si>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</si>
  <si>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</si>
  <si>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</si>
  <si>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</si>
  <si>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</si>
  <si>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</si>
  <si>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</si>
  <si>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</si>
  <si>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</si>
  <si>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</si>
  <si>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</si>
  <si>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</si>
  <si>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</si>
  <si>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</si>
  <si>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</si>
  <si>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</si>
  <si>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</si>
  <si>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</si>
  <si>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</si>
  <si>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</si>
  <si>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</si>
  <si>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</si>
  <si>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</si>
  <si>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</si>
  <si>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</si>
  <si>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</si>
  <si>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</si>
  <si>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</si>
  <si>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</si>
  <si>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</si>
  <si>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</si>
  <si>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</si>
  <si>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</si>
  <si>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</si>
  <si>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</si>
  <si>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</si>
  <si>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</si>
  <si>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</si>
  <si>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</si>
  <si>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</si>
  <si>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</si>
  <si>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</si>
  <si>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</si>
  <si>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</si>
  <si>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</si>
  <si>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</si>
  <si>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</si>
  <si>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</si>
  <si>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</si>
  <si>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</si>
  <si>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</si>
  <si>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</si>
  <si>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</si>
  <si>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</si>
  <si>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</si>
  <si>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</si>
  <si>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</si>
  <si>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</si>
  <si>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</si>
  <si>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</si>
  <si>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</si>
  <si>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</si>
  <si>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</si>
  <si>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</si>
  <si>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</si>
  <si>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</si>
  <si>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</si>
  <si>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</si>
  <si>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</si>
  <si>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</si>
  <si>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</si>
  <si>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</si>
  <si>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</si>
  <si>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</si>
  <si>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</si>
  <si>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</si>
  <si>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</si>
  <si>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</si>
  <si>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</si>
  <si>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</si>
  <si>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</si>
  <si>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</si>
  <si>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</si>
  <si>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</si>
  <si>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</si>
  <si>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</si>
  <si>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</si>
  <si>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</si>
  <si>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</si>
  <si>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</si>
  <si>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</si>
  <si>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</si>
  <si>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</si>
  <si>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</si>
  <si>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</si>
  <si>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</si>
  <si>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</si>
  <si>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</si>
  <si>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</si>
  <si>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</si>
  <si>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</si>
  <si>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</si>
  <si>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</si>
  <si>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</si>
  <si>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</si>
  <si>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</si>
  <si>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</si>
  <si>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</si>
  <si>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</si>
  <si>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</si>
  <si>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</si>
  <si>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</si>
  <si>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</si>
  <si>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</si>
  <si>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</si>
  <si>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</si>
  <si>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</si>
  <si>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</si>
  <si>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</si>
  <si>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</si>
  <si>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</si>
  <si>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</si>
  <si>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</si>
  <si>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</si>
  <si>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</si>
  <si>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</si>
  <si>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</si>
  <si>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</si>
  <si>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</si>
  <si>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</si>
  <si>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</si>
  <si>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</si>
  <si>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</si>
  <si>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</si>
  <si>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</si>
  <si>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</si>
  <si>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</si>
  <si>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</si>
  <si>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</si>
  <si>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</si>
  <si>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</si>
  <si>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</si>
  <si>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</si>
  <si>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</si>
  <si>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</si>
  <si>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</si>
  <si>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</si>
  <si>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</si>
  <si>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</si>
  <si>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</si>
  <si>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</si>
  <si>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</si>
  <si>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</si>
  <si>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</si>
  <si>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</si>
  <si>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</si>
  <si>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</si>
  <si>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</si>
  <si>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</si>
  <si>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</si>
  <si>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</si>
  <si>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</si>
  <si>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</si>
  <si>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</si>
  <si>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</si>
  <si>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</si>
  <si>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</si>
  <si>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</si>
  <si>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</si>
  <si>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</si>
  <si>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</si>
  <si>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</si>
  <si>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</si>
  <si>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</si>
  <si>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</si>
  <si>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</si>
  <si>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</si>
  <si>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</si>
  <si>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</si>
  <si>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</si>
  <si>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</si>
  <si>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</si>
  <si>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</si>
  <si>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</si>
  <si>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</si>
  <si>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</si>
  <si>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</si>
  <si>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</si>
  <si>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</si>
  <si>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</si>
  <si>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</si>
  <si>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</si>
  <si>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</si>
  <si>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</si>
  <si>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</si>
  <si>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</si>
  <si>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</si>
  <si>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</si>
  <si>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</si>
  <si>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</si>
  <si>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</si>
  <si>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</si>
  <si>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</si>
  <si>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</si>
  <si>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</si>
  <si>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</si>
  <si>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</si>
  <si>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</si>
  <si>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</si>
  <si>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</si>
  <si>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</si>
  <si>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</si>
  <si>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</si>
  <si>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</si>
  <si>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</si>
  <si>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</si>
  <si>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</si>
  <si>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</si>
  <si>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</si>
  <si>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</si>
  <si>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</si>
  <si>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</si>
  <si>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</si>
  <si>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</si>
  <si>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</si>
  <si>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</si>
  <si>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</si>
  <si>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</si>
  <si>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</si>
  <si>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</si>
  <si>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</si>
  <si>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</si>
  <si>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</si>
  <si>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</si>
  <si>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</si>
  <si>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</si>
  <si>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</si>
  <si>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</si>
  <si>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</si>
  <si>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</si>
  <si>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</si>
  <si>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</si>
  <si>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</si>
  <si>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</si>
  <si>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</si>
  <si>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</si>
  <si>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</si>
  <si>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</si>
  <si>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</si>
  <si>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</si>
  <si>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</si>
  <si>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</si>
  <si>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</si>
  <si>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</si>
  <si>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</si>
  <si>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</si>
  <si>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</si>
  <si>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</si>
  <si>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</si>
  <si>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</si>
  <si>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</si>
  <si>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</si>
  <si>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</si>
  <si>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</si>
  <si>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</si>
  <si>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</si>
  <si>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</si>
  <si>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</si>
  <si>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</si>
  <si>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</si>
  <si>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</si>
  <si>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</si>
  <si>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</si>
  <si>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</si>
  <si>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</si>
  <si>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</si>
  <si>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</si>
  <si>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</si>
  <si>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</si>
  <si>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</si>
  <si>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</si>
  <si>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</si>
  <si>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</si>
  <si>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</si>
  <si>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</si>
  <si>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</si>
  <si>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</si>
  <si>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</si>
  <si>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</si>
  <si>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</si>
  <si>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</si>
  <si>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</si>
  <si>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</si>
  <si>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</si>
  <si>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</si>
  <si>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</si>
  <si>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</si>
  <si>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</si>
  <si>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</si>
  <si>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</si>
  <si>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</si>
  <si>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</si>
  <si>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</si>
  <si>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</si>
  <si>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</si>
  <si>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</si>
  <si>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</si>
  <si>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</si>
  <si>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</si>
  <si>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</si>
  <si>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</si>
  <si>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</si>
  <si>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</si>
  <si>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</si>
  <si>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</si>
  <si>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</si>
  <si>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</si>
  <si>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</si>
  <si>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</si>
  <si>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</si>
  <si>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</si>
  <si>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</si>
  <si>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</si>
  <si>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</si>
  <si>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</si>
  <si>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</si>
  <si>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</si>
  <si>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</si>
  <si>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</si>
  <si>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</si>
  <si>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</si>
  <si>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</si>
  <si>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</si>
  <si>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</si>
  <si>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</si>
  <si>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</si>
  <si>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</si>
  <si>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</si>
  <si>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</si>
  <si>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</si>
  <si>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</si>
  <si>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</si>
  <si>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</si>
  <si>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</si>
  <si>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</si>
  <si>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</si>
  <si>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</si>
  <si>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</si>
  <si>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</si>
  <si>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</si>
  <si>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</si>
  <si>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</si>
  <si>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</si>
  <si>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</si>
  <si>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</si>
  <si>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</si>
  <si>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</si>
  <si>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</si>
  <si>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</si>
  <si>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</si>
  <si>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</si>
  <si>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</si>
  <si>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</si>
  <si>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</si>
  <si>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</si>
  <si>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</si>
  <si>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</si>
  <si>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</si>
  <si>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</si>
  <si>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</si>
  <si>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</si>
  <si>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</si>
  <si>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</si>
  <si>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</si>
  <si>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</si>
  <si>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</si>
  <si>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</si>
  <si>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</si>
  <si>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</si>
  <si>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</si>
  <si>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</si>
  <si>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</si>
  <si>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</si>
  <si>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</si>
  <si>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</si>
  <si>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</si>
  <si>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</si>
  <si>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</si>
  <si>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</si>
  <si>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</si>
  <si>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</si>
  <si>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</si>
  <si>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</si>
  <si>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</si>
  <si>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</si>
  <si>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</si>
  <si>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</si>
  <si>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</si>
  <si>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</si>
  <si>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</si>
  <si>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</si>
  <si>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</si>
  <si>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</si>
  <si>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</si>
  <si>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</si>
  <si>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</si>
  <si>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</si>
  <si>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</si>
  <si>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</si>
  <si>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</si>
  <si>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</si>
  <si>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</si>
  <si>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</si>
  <si>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</si>
  <si>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</si>
  <si>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</si>
  <si>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</si>
  <si>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</si>
  <si>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</si>
  <si>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</si>
  <si>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</si>
  <si>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</si>
  <si>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</si>
  <si>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</si>
  <si>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</si>
  <si>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</si>
  <si>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</si>
  <si>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</si>
  <si>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</si>
  <si>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</si>
  <si>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</si>
  <si>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</si>
  <si>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</si>
  <si>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</si>
  <si>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</si>
  <si>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</si>
  <si>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</si>
  <si>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</si>
  <si>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</si>
  <si>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</si>
  <si>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</si>
  <si>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</si>
  <si>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</si>
  <si>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</si>
  <si>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</si>
  <si>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</si>
  <si>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</si>
  <si>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</si>
  <si>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</si>
  <si>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</si>
  <si>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</si>
  <si>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</si>
  <si>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</si>
  <si>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</si>
  <si>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</si>
  <si>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</si>
  <si>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</si>
  <si>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</si>
  <si>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</si>
  <si>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</si>
  <si>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</si>
  <si>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</si>
  <si>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</si>
  <si>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</si>
  <si>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</si>
  <si>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</si>
  <si>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</si>
  <si>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</si>
  <si>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</si>
  <si>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</si>
  <si>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</si>
  <si>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</si>
  <si>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</si>
  <si>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</si>
  <si>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</si>
  <si>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</si>
  <si>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</si>
  <si>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</si>
  <si>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</si>
  <si>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</si>
  <si>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</si>
  <si>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</si>
  <si>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</si>
  <si>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</si>
  <si>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</si>
  <si>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</si>
  <si>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</si>
  <si>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</si>
  <si>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</si>
  <si>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</si>
  <si>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</si>
  <si>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</si>
  <si>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</si>
  <si>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</si>
  <si>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</si>
  <si>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</si>
  <si>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</si>
  <si>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134"/>
      </rPr>
      <t>“</t>
    </r>
    <r>
      <rPr>
        <b/>
        <sz val="12"/>
        <rFont val="Arial"/>
        <family val="2"/>
      </rPr>
      <t>20</t>
    </r>
    <r>
      <rPr>
        <b/>
        <sz val="12"/>
        <rFont val="宋体"/>
        <charset val="134"/>
      </rPr>
      <t>周年庆</t>
    </r>
    <r>
      <rPr>
        <b/>
        <sz val="12"/>
        <rFont val="Arial"/>
        <family val="2"/>
      </rPr>
      <t>”</t>
    </r>
    <r>
      <rPr>
        <b/>
        <sz val="12"/>
        <rFont val="宋体"/>
        <charset val="134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</si>
  <si>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</si>
  <si>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</si>
  <si>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</si>
  <si>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</si>
  <si>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</si>
  <si>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</si>
  <si>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</si>
  <si>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</si>
  <si>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</si>
  <si>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</si>
  <si>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</si>
  <si>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</si>
  <si>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</si>
  <si>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</si>
  <si>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</si>
  <si>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</si>
  <si>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</si>
  <si>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</si>
  <si>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</si>
  <si>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</si>
  <si>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</si>
  <si>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</si>
  <si>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</si>
  <si>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</si>
  <si>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</si>
  <si>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</si>
  <si>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</si>
  <si>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</si>
  <si>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</si>
  <si>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</si>
  <si>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</si>
  <si>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</si>
  <si>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</si>
  <si>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</si>
  <si>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</si>
  <si>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</si>
  <si>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</si>
  <si>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</si>
  <si>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</si>
  <si>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</si>
  <si>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</si>
  <si>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</si>
  <si>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</si>
  <si>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</si>
  <si>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</si>
  <si>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</si>
  <si>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</si>
  <si>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</si>
  <si>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</si>
  <si>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</si>
  <si>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</si>
  <si>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</si>
  <si>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</si>
  <si>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</si>
  <si>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</si>
  <si>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</si>
  <si>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</si>
  <si>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</si>
  <si>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</si>
  <si>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</si>
  <si>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</si>
  <si>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</si>
  <si>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</si>
  <si>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</si>
  <si>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</si>
  <si>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</si>
  <si>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</si>
  <si>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</si>
  <si>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</si>
  <si>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</si>
  <si>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</si>
  <si>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</si>
  <si>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</si>
  <si>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</si>
  <si>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</si>
  <si>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</si>
  <si>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</si>
  <si>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</si>
  <si>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</si>
  <si>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</si>
  <si>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</si>
  <si>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</si>
  <si>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</si>
  <si>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</si>
  <si>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</si>
  <si>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</si>
  <si>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</si>
  <si>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</si>
  <si>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</si>
  <si>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</si>
  <si>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</si>
  <si>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</si>
  <si>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</si>
  <si>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</si>
  <si>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</si>
  <si>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</si>
  <si>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</si>
  <si>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</si>
  <si>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</si>
  <si>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</si>
  <si>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</si>
  <si>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</si>
  <si>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</si>
  <si>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</si>
  <si>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</si>
  <si>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</si>
  <si>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</si>
  <si>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</si>
  <si>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</si>
  <si>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</si>
  <si>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</si>
  <si>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</si>
  <si>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</si>
  <si>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</si>
  <si>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</si>
  <si>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</si>
  <si>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</si>
  <si>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</si>
  <si>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</si>
  <si>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</si>
  <si>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</si>
  <si>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</si>
  <si>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</si>
  <si>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</si>
  <si>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</si>
  <si>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</si>
  <si>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</si>
  <si>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</si>
  <si>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</si>
  <si>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</si>
  <si>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</si>
  <si>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</si>
  <si>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</si>
  <si>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</si>
  <si>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</si>
  <si>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</si>
  <si>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</si>
  <si>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</si>
  <si>
    <t>城郊二片</t>
    <phoneticPr fontId="34" type="noConversion"/>
  </si>
  <si>
    <t>问道西路店</t>
    <phoneticPr fontId="34" type="noConversion"/>
  </si>
  <si>
    <t>孙佳丽</t>
    <phoneticPr fontId="34" type="noConversion"/>
  </si>
  <si>
    <t>吴志海</t>
    <phoneticPr fontId="34" type="noConversion"/>
  </si>
  <si>
    <t>马文慧</t>
    <phoneticPr fontId="3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</si>
</sst>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10"/>
      <name val="宋体"/>
      <charset val="134"/>
    </font>
    <font>
      <b/>
      <sz val="9"/>
      <color indexed="8"/>
      <name val="宋体"/>
      <charset val="134"/>
    </font>
    <font>
      <sz val="10"/>
      <name val="Arial"/>
      <family val="2"/>
    </font>
    <font>
      <sz val="11"/>
      <color indexed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Arial"/>
      <family val="2"/>
    </font>
    <font>
      <sz val="10"/>
      <color indexed="10"/>
      <name val="宋体"/>
      <charset val="134"/>
    </font>
    <font>
      <b/>
      <sz val="12"/>
      <name val="Arial"/>
      <family val="2"/>
    </font>
    <font>
      <sz val="9"/>
      <color indexed="10"/>
      <name val="Arial"/>
      <family val="2"/>
    </font>
    <font>
      <sz val="9"/>
      <color indexed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20"/>
      <name val="宋体"/>
      <charset val="134"/>
    </font>
    <font>
      <b/>
      <sz val="12"/>
      <color indexed="20"/>
      <name val="宋体"/>
      <charset val="134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indexed="14"/>
      <name val="Arial"/>
      <family val="2"/>
    </font>
    <font>
      <sz val="10"/>
      <color indexed="14"/>
      <name val="宋体"/>
      <charset val="134"/>
    </font>
    <font>
      <b/>
      <sz val="12"/>
      <color indexed="10"/>
      <name val="宋体"/>
      <charset val="134"/>
    </font>
    <font>
      <b/>
      <sz val="10"/>
      <color indexed="10"/>
      <name val="宋体"/>
      <charset val="134"/>
    </font>
    <font>
      <b/>
      <sz val="10"/>
      <color indexed="14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8" fillId="5" borderId="5" xfId="0" applyNumberFormat="1" applyFont="1" applyFill="1" applyBorder="1" applyAlignment="1">
      <alignment horizontal="center" vertical="center"/>
    </xf>
    <xf numFmtId="10" fontId="4" fillId="5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0" fontId="7" fillId="4" borderId="3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horizontal="center" vertical="center"/>
    </xf>
    <xf numFmtId="10" fontId="2" fillId="5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176" fontId="33" fillId="0" borderId="6" xfId="0" applyNumberFormat="1" applyFont="1" applyFill="1" applyBorder="1" applyAlignment="1">
      <alignment horizontal="center" vertical="center" wrapText="1"/>
    </xf>
    <xf numFmtId="176" fontId="33" fillId="0" borderId="10" xfId="0" applyNumberFormat="1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10" fontId="8" fillId="5" borderId="9" xfId="0" applyNumberFormat="1" applyFont="1" applyFill="1" applyBorder="1" applyAlignment="1">
      <alignment horizontal="center" vertical="center" wrapText="1"/>
    </xf>
    <xf numFmtId="10" fontId="8" fillId="5" borderId="12" xfId="0" applyNumberFormat="1" applyFont="1" applyFill="1" applyBorder="1" applyAlignment="1">
      <alignment horizontal="center" vertical="center" wrapText="1"/>
    </xf>
    <xf numFmtId="10" fontId="4" fillId="5" borderId="9" xfId="0" applyNumberFormat="1" applyFont="1" applyFill="1" applyBorder="1" applyAlignment="1">
      <alignment horizontal="center" vertical="center" wrapText="1"/>
    </xf>
    <xf numFmtId="10" fontId="4" fillId="5" borderId="2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5" borderId="9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8" fillId="5" borderId="12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41"/>
  <sheetViews>
    <sheetView workbookViewId="0">
      <pane xSplit="9" topLeftCell="AJ1" activePane="topRight" state="frozen"/>
      <selection pane="topRight" activeCell="H4" sqref="H4"/>
    </sheetView>
  </sheetViews>
  <sheetFormatPr defaultRowHeight="17.100000000000001" customHeight="1"/>
  <cols>
    <col min="1" max="1" width="4.625" style="26" customWidth="1"/>
    <col min="2" max="2" width="7.75" style="26" customWidth="1"/>
    <col min="3" max="3" width="22.625" style="27" customWidth="1"/>
    <col min="4" max="4" width="13.25" style="28" customWidth="1"/>
    <col min="5" max="5" width="4.875" style="47" customWidth="1"/>
    <col min="6" max="6" width="4.5" style="170" hidden="1" customWidth="1"/>
    <col min="7" max="7" width="6.375" style="170" hidden="1" customWidth="1"/>
    <col min="8" max="8" width="5.125" style="171" customWidth="1"/>
    <col min="9" max="9" width="10.25" style="171" customWidth="1"/>
    <col min="10" max="10" width="7.625" style="172" hidden="1" customWidth="1"/>
    <col min="11" max="11" width="7.875" style="172" customWidth="1"/>
    <col min="12" max="12" width="10" style="50" hidden="1" customWidth="1"/>
    <col min="13" max="13" width="10" style="50" customWidth="1"/>
    <col min="14" max="14" width="7.625" style="51" hidden="1" customWidth="1"/>
    <col min="15" max="15" width="7.875" style="1" hidden="1" customWidth="1"/>
    <col min="16" max="16" width="7.875" style="1" customWidth="1"/>
    <col min="17" max="17" width="9" style="173" hidden="1" customWidth="1"/>
    <col min="18" max="18" width="10.125" style="173" customWidth="1"/>
    <col min="19" max="19" width="7.875" style="174" hidden="1" customWidth="1"/>
    <col min="20" max="20" width="9" style="175"/>
    <col min="21" max="21" width="9" style="170"/>
    <col min="22" max="22" width="8.75" style="141" customWidth="1"/>
    <col min="23" max="24" width="8.25" style="4" customWidth="1"/>
    <col min="25" max="25" width="7.5" style="176" customWidth="1"/>
    <col min="26" max="26" width="7.25" style="177" customWidth="1"/>
    <col min="27" max="27" width="8.75" style="178" customWidth="1"/>
    <col min="28" max="28" width="6.25" style="179" hidden="1" customWidth="1"/>
    <col min="29" max="29" width="7.875" style="179" customWidth="1"/>
    <col min="30" max="30" width="9.25" style="173" hidden="1" customWidth="1"/>
    <col min="31" max="31" width="9.25" style="173" customWidth="1"/>
    <col min="32" max="32" width="7.875" style="174" hidden="1" customWidth="1"/>
    <col min="33" max="33" width="7.875" style="1" hidden="1" customWidth="1"/>
    <col min="34" max="34" width="7.875" style="1" customWidth="1"/>
    <col min="35" max="35" width="9.5" style="180" hidden="1" customWidth="1"/>
    <col min="36" max="36" width="10" style="180" customWidth="1"/>
    <col min="37" max="37" width="7.875" style="174" hidden="1" customWidth="1"/>
    <col min="38" max="39" width="9" style="48"/>
    <col min="40" max="40" width="8.5" style="174" customWidth="1"/>
    <col min="41" max="41" width="7.625" style="174" customWidth="1"/>
    <col min="42" max="42" width="9.625" style="174" customWidth="1"/>
    <col min="43" max="43" width="7.875" style="174" customWidth="1"/>
    <col min="44" max="44" width="9" style="16"/>
    <col min="45" max="45" width="9" style="181"/>
    <col min="46" max="46" width="5.75" style="17" customWidth="1"/>
    <col min="47" max="48" width="5.75" style="15" customWidth="1"/>
    <col min="49" max="49" width="6.25" style="15" customWidth="1"/>
    <col min="50" max="16384" width="9" style="48"/>
  </cols>
  <sheetData>
    <row r="1" spans="1:49" ht="20.100000000000001" customHeight="1">
      <c r="A1" s="247" t="s">
        <v>0</v>
      </c>
      <c r="B1" s="248"/>
      <c r="C1" s="248"/>
      <c r="D1" s="248"/>
      <c r="E1" s="248"/>
      <c r="F1" s="248"/>
      <c r="G1" s="249"/>
      <c r="H1" s="182"/>
      <c r="I1" s="182"/>
      <c r="J1" s="65" t="s">
        <v>1</v>
      </c>
      <c r="K1" s="241" t="s">
        <v>1</v>
      </c>
      <c r="L1" s="242"/>
      <c r="M1" s="242"/>
      <c r="N1" s="242"/>
      <c r="O1" s="242"/>
      <c r="P1" s="242"/>
      <c r="Q1" s="242"/>
      <c r="R1" s="243"/>
      <c r="S1" s="65"/>
      <c r="T1" s="223" t="s">
        <v>2</v>
      </c>
      <c r="U1" s="223"/>
      <c r="V1" s="223"/>
      <c r="W1" s="223"/>
      <c r="X1" s="223"/>
      <c r="Y1" s="250"/>
      <c r="Z1" s="215" t="s">
        <v>3</v>
      </c>
      <c r="AA1" s="216"/>
      <c r="AC1" s="218" t="s">
        <v>4</v>
      </c>
      <c r="AD1" s="219"/>
      <c r="AE1" s="219"/>
      <c r="AF1" s="219"/>
      <c r="AG1" s="219"/>
      <c r="AH1" s="219"/>
      <c r="AI1" s="219"/>
      <c r="AJ1" s="220"/>
      <c r="AK1" s="193"/>
      <c r="AL1" s="223" t="s">
        <v>5</v>
      </c>
      <c r="AM1" s="223"/>
      <c r="AN1" s="224"/>
      <c r="AO1" s="224"/>
      <c r="AP1" s="224"/>
      <c r="AQ1" s="224"/>
      <c r="AR1" s="225" t="s">
        <v>6</v>
      </c>
      <c r="AS1" s="212" t="s">
        <v>7</v>
      </c>
      <c r="AT1" s="217" t="s">
        <v>8</v>
      </c>
      <c r="AU1" s="217"/>
      <c r="AV1" s="217"/>
      <c r="AW1" s="217"/>
    </row>
    <row r="2" spans="1:49" ht="23.1" customHeight="1">
      <c r="A2" s="226" t="s">
        <v>9</v>
      </c>
      <c r="B2" s="226" t="s">
        <v>10</v>
      </c>
      <c r="C2" s="228" t="s">
        <v>11</v>
      </c>
      <c r="D2" s="228" t="s">
        <v>12</v>
      </c>
      <c r="E2" s="226" t="s">
        <v>13</v>
      </c>
      <c r="F2" s="237" t="s">
        <v>14</v>
      </c>
      <c r="G2" s="239" t="s">
        <v>15</v>
      </c>
      <c r="H2" s="234" t="s">
        <v>16</v>
      </c>
      <c r="I2" s="234" t="s">
        <v>17</v>
      </c>
      <c r="J2" s="184"/>
      <c r="K2" s="241" t="s">
        <v>18</v>
      </c>
      <c r="L2" s="242"/>
      <c r="M2" s="243"/>
      <c r="N2" s="65"/>
      <c r="P2" s="244" t="s">
        <v>19</v>
      </c>
      <c r="Q2" s="245"/>
      <c r="R2" s="246"/>
      <c r="S2" s="66"/>
      <c r="T2" s="223" t="s">
        <v>20</v>
      </c>
      <c r="U2" s="235" t="s">
        <v>21</v>
      </c>
      <c r="V2" s="230" t="s">
        <v>22</v>
      </c>
      <c r="W2" s="231"/>
      <c r="X2" s="232" t="s">
        <v>23</v>
      </c>
      <c r="Y2" s="233"/>
      <c r="Z2" s="215"/>
      <c r="AA2" s="216"/>
      <c r="AC2" s="218" t="s">
        <v>18</v>
      </c>
      <c r="AD2" s="219"/>
      <c r="AE2" s="220"/>
      <c r="AF2" s="193"/>
      <c r="AH2" s="218" t="s">
        <v>19</v>
      </c>
      <c r="AI2" s="219"/>
      <c r="AJ2" s="220"/>
      <c r="AK2" s="193"/>
      <c r="AL2" s="223" t="s">
        <v>20</v>
      </c>
      <c r="AM2" s="222" t="s">
        <v>21</v>
      </c>
      <c r="AN2" s="221" t="s">
        <v>22</v>
      </c>
      <c r="AO2" s="221"/>
      <c r="AP2" s="221" t="s">
        <v>23</v>
      </c>
      <c r="AQ2" s="221"/>
      <c r="AR2" s="225"/>
      <c r="AS2" s="213"/>
      <c r="AT2" s="217"/>
      <c r="AU2" s="217"/>
      <c r="AV2" s="217"/>
      <c r="AW2" s="217"/>
    </row>
    <row r="3" spans="1:49" ht="30" customHeight="1">
      <c r="A3" s="227"/>
      <c r="B3" s="227"/>
      <c r="C3" s="229"/>
      <c r="D3" s="229"/>
      <c r="E3" s="227"/>
      <c r="F3" s="238"/>
      <c r="G3" s="240"/>
      <c r="H3" s="234"/>
      <c r="I3" s="234"/>
      <c r="J3" s="65" t="s">
        <v>20</v>
      </c>
      <c r="K3" s="65" t="s">
        <v>24</v>
      </c>
      <c r="L3" s="65" t="s">
        <v>21</v>
      </c>
      <c r="M3" s="65" t="s">
        <v>25</v>
      </c>
      <c r="N3" s="66" t="s">
        <v>26</v>
      </c>
      <c r="O3" s="185" t="s">
        <v>20</v>
      </c>
      <c r="P3" s="185" t="s">
        <v>24</v>
      </c>
      <c r="Q3" s="185" t="s">
        <v>21</v>
      </c>
      <c r="R3" s="185" t="s">
        <v>25</v>
      </c>
      <c r="S3" s="66" t="s">
        <v>26</v>
      </c>
      <c r="T3" s="223"/>
      <c r="U3" s="236"/>
      <c r="V3" s="151" t="s">
        <v>27</v>
      </c>
      <c r="W3" s="151" t="s">
        <v>28</v>
      </c>
      <c r="X3" s="151" t="s">
        <v>29</v>
      </c>
      <c r="Y3" s="151" t="s">
        <v>30</v>
      </c>
      <c r="Z3" s="194" t="s">
        <v>31</v>
      </c>
      <c r="AA3" s="195" t="s">
        <v>32</v>
      </c>
      <c r="AB3" s="193" t="s">
        <v>20</v>
      </c>
      <c r="AC3" s="193" t="s">
        <v>33</v>
      </c>
      <c r="AD3" s="193" t="s">
        <v>21</v>
      </c>
      <c r="AE3" s="193" t="s">
        <v>34</v>
      </c>
      <c r="AF3" s="196" t="s">
        <v>26</v>
      </c>
      <c r="AG3" s="193" t="s">
        <v>20</v>
      </c>
      <c r="AH3" s="193" t="s">
        <v>33</v>
      </c>
      <c r="AI3" s="193" t="s">
        <v>21</v>
      </c>
      <c r="AJ3" s="193" t="s">
        <v>34</v>
      </c>
      <c r="AK3" s="196" t="s">
        <v>26</v>
      </c>
      <c r="AL3" s="223"/>
      <c r="AM3" s="222"/>
      <c r="AN3" s="201" t="s">
        <v>35</v>
      </c>
      <c r="AO3" s="201" t="s">
        <v>28</v>
      </c>
      <c r="AP3" s="201" t="s">
        <v>29</v>
      </c>
      <c r="AQ3" s="201" t="s">
        <v>30</v>
      </c>
      <c r="AR3" s="197" t="s">
        <v>36</v>
      </c>
      <c r="AS3" s="214"/>
      <c r="AT3" s="203" t="s">
        <v>37</v>
      </c>
      <c r="AU3" s="154" t="s">
        <v>38</v>
      </c>
      <c r="AV3" s="154" t="s">
        <v>39</v>
      </c>
      <c r="AW3" s="206" t="s">
        <v>40</v>
      </c>
    </row>
    <row r="4" spans="1:49" ht="17.100000000000001" customHeight="1">
      <c r="A4" s="9">
        <v>48</v>
      </c>
      <c r="B4" s="9">
        <v>710</v>
      </c>
      <c r="C4" s="36" t="s">
        <v>104</v>
      </c>
      <c r="D4" s="36" t="s">
        <v>45</v>
      </c>
      <c r="E4" s="9" t="s">
        <v>52</v>
      </c>
      <c r="F4" s="131">
        <v>26</v>
      </c>
      <c r="G4" s="131">
        <v>150</v>
      </c>
      <c r="H4" s="42">
        <v>3</v>
      </c>
      <c r="I4" s="42">
        <v>0</v>
      </c>
      <c r="J4" s="186">
        <v>10500</v>
      </c>
      <c r="K4" s="186">
        <f t="shared" ref="K4:K67" si="0">J4*3</f>
        <v>31500</v>
      </c>
      <c r="L4" s="187">
        <f>J4*N4</f>
        <v>2760.0090201077519</v>
      </c>
      <c r="M4" s="187">
        <f t="shared" ref="M4:M67" si="1">L4*3</f>
        <v>8280.0270603232566</v>
      </c>
      <c r="N4" s="188">
        <v>0.26285800191502401</v>
      </c>
      <c r="O4" s="186">
        <v>13500</v>
      </c>
      <c r="P4" s="186">
        <f t="shared" ref="P4:P67" si="2">O4*3</f>
        <v>40500</v>
      </c>
      <c r="Q4" s="187">
        <f>O4*S4</f>
        <v>3282.4392989138591</v>
      </c>
      <c r="R4" s="187">
        <f t="shared" ref="R4:R67" si="3">Q4*3</f>
        <v>9847.317896741577</v>
      </c>
      <c r="S4" s="188">
        <v>0.24314365177139699</v>
      </c>
      <c r="T4" s="189">
        <v>31874.48</v>
      </c>
      <c r="U4" s="190">
        <v>6649.19</v>
      </c>
      <c r="V4" s="151">
        <f>T4/K4</f>
        <v>1.0118882539682539</v>
      </c>
      <c r="W4" s="191">
        <f>U4/M4</f>
        <v>0.8030396460733803</v>
      </c>
      <c r="X4" s="191">
        <f>T4/P4</f>
        <v>0.78702419753086417</v>
      </c>
      <c r="Y4" s="191">
        <f>U4/R4</f>
        <v>0.67522853123287307</v>
      </c>
      <c r="Z4" s="197">
        <f>H4*200+I4*100</f>
        <v>600</v>
      </c>
      <c r="AA4" s="199"/>
      <c r="AB4" s="56">
        <v>6825</v>
      </c>
      <c r="AC4" s="56">
        <f t="shared" ref="AC4:AC67" si="4">AB4*2</f>
        <v>13650</v>
      </c>
      <c r="AD4" s="73">
        <f>AB4*AF4</f>
        <v>2286.443098428646</v>
      </c>
      <c r="AE4" s="73">
        <f t="shared" ref="AE4:AE67" si="5">AD4*2</f>
        <v>4572.8861968572919</v>
      </c>
      <c r="AF4" s="74">
        <v>0.33500997779174302</v>
      </c>
      <c r="AG4" s="56">
        <v>8000</v>
      </c>
      <c r="AH4" s="56">
        <f t="shared" ref="AH4:AH67" si="6">AG4*2</f>
        <v>16000</v>
      </c>
      <c r="AI4" s="73">
        <f>AG4*AK4</f>
        <v>2480.4994100324798</v>
      </c>
      <c r="AJ4" s="73">
        <f t="shared" ref="AJ4:AJ67" si="7">AI4*2</f>
        <v>4960.9988200649595</v>
      </c>
      <c r="AK4" s="74">
        <v>0.31006242625406</v>
      </c>
      <c r="AL4" s="202">
        <v>9726.2999999999993</v>
      </c>
      <c r="AM4" s="202">
        <v>2890.04</v>
      </c>
      <c r="AN4" s="74">
        <f>AL4/AC4</f>
        <v>0.71254945054945051</v>
      </c>
      <c r="AO4" s="74">
        <f>AM4/AE4</f>
        <v>0.63199473496326564</v>
      </c>
      <c r="AP4" s="74">
        <f>AL4/AH4</f>
        <v>0.6078937499999999</v>
      </c>
      <c r="AQ4" s="74">
        <f>AM4/AJ4</f>
        <v>0.58255204341333777</v>
      </c>
      <c r="AR4" s="95"/>
      <c r="AS4" s="204">
        <f>Z4+AA4+AR4</f>
        <v>600</v>
      </c>
      <c r="AT4" s="202">
        <v>8</v>
      </c>
      <c r="AU4" s="205">
        <v>3</v>
      </c>
      <c r="AV4" s="205">
        <f>AU4-AT4</f>
        <v>-5</v>
      </c>
      <c r="AW4" s="205">
        <v>0</v>
      </c>
    </row>
    <row r="5" spans="1:49" s="169" customFormat="1" ht="17.100000000000001" customHeight="1">
      <c r="A5" s="9">
        <v>2</v>
      </c>
      <c r="B5" s="9">
        <v>54</v>
      </c>
      <c r="C5" s="36" t="s">
        <v>44</v>
      </c>
      <c r="D5" s="36" t="s">
        <v>45</v>
      </c>
      <c r="E5" s="9" t="s">
        <v>46</v>
      </c>
      <c r="F5" s="131">
        <v>16</v>
      </c>
      <c r="G5" s="131">
        <v>150</v>
      </c>
      <c r="H5" s="42">
        <v>4</v>
      </c>
      <c r="I5" s="42">
        <v>0</v>
      </c>
      <c r="J5" s="186">
        <v>16000</v>
      </c>
      <c r="K5" s="186">
        <f t="shared" si="0"/>
        <v>48000</v>
      </c>
      <c r="L5" s="187">
        <f t="shared" ref="L5:L67" si="8">J5*N5</f>
        <v>3914.25054076997</v>
      </c>
      <c r="M5" s="187">
        <f t="shared" si="1"/>
        <v>11742.751622309899</v>
      </c>
      <c r="N5" s="188">
        <v>0.244640658798123</v>
      </c>
      <c r="O5" s="186">
        <v>20000</v>
      </c>
      <c r="P5" s="186">
        <f t="shared" si="2"/>
        <v>60000</v>
      </c>
      <c r="Q5" s="187">
        <f t="shared" ref="Q5:Q67" si="9">O5*S5</f>
        <v>4525.8521877652802</v>
      </c>
      <c r="R5" s="187">
        <f t="shared" si="3"/>
        <v>13577.556563295801</v>
      </c>
      <c r="S5" s="188">
        <v>0.22629260938826401</v>
      </c>
      <c r="T5" s="189">
        <v>61098.82</v>
      </c>
      <c r="U5" s="190">
        <v>13938.09</v>
      </c>
      <c r="V5" s="151">
        <f t="shared" ref="V5:V67" si="10">T5/K5</f>
        <v>1.2728920833333299</v>
      </c>
      <c r="W5" s="151">
        <f t="shared" ref="W5:W67" si="11">U5/M5</f>
        <v>1.18695263668178</v>
      </c>
      <c r="X5" s="151">
        <f t="shared" ref="X5:X67" si="12">T5/P5</f>
        <v>1.0183136666666699</v>
      </c>
      <c r="Y5" s="151">
        <f t="shared" ref="Y5:Y67" si="13">U5/R5</f>
        <v>1.0265536317247901</v>
      </c>
      <c r="Z5" s="197">
        <f>H5*500+I5*260</f>
        <v>2000</v>
      </c>
      <c r="AA5" s="198">
        <f>(U5-M5)*0.3</f>
        <v>658.60151330703002</v>
      </c>
      <c r="AB5" s="56">
        <v>10000</v>
      </c>
      <c r="AC5" s="56">
        <f t="shared" si="4"/>
        <v>20000</v>
      </c>
      <c r="AD5" s="73">
        <f t="shared" ref="AD5:AD67" si="14">AB5*AF5</f>
        <v>2956.3132200321202</v>
      </c>
      <c r="AE5" s="73">
        <f t="shared" si="5"/>
        <v>5912.6264400642403</v>
      </c>
      <c r="AF5" s="74">
        <v>0.29563132200321202</v>
      </c>
      <c r="AG5" s="56">
        <v>12000</v>
      </c>
      <c r="AH5" s="56">
        <f t="shared" si="6"/>
        <v>24000</v>
      </c>
      <c r="AI5" s="73">
        <f t="shared" ref="AI5:AI67" si="15">AG5*AK5</f>
        <v>3283.3946826739698</v>
      </c>
      <c r="AJ5" s="73">
        <f t="shared" si="7"/>
        <v>6566.7893653479396</v>
      </c>
      <c r="AK5" s="74">
        <v>0.273616223556164</v>
      </c>
      <c r="AL5" s="202">
        <v>20679.27</v>
      </c>
      <c r="AM5" s="202">
        <v>4809.72</v>
      </c>
      <c r="AN5" s="89">
        <f t="shared" ref="AN5:AN36" si="16">AL5/AC5</f>
        <v>1.0339635</v>
      </c>
      <c r="AO5" s="74">
        <f t="shared" ref="AO5:AO36" si="17">AM5/AE5</f>
        <v>0.81346590195671897</v>
      </c>
      <c r="AP5" s="74">
        <f t="shared" ref="AP5:AP36" si="18">AL5/AH5</f>
        <v>0.86163624999999999</v>
      </c>
      <c r="AQ5" s="74">
        <f t="shared" ref="AQ5:AQ36" si="19">AM5/AJ5</f>
        <v>0.73243098452041799</v>
      </c>
      <c r="AR5" s="95"/>
      <c r="AS5" s="204">
        <f t="shared" ref="AS5:AS36" si="20">Z5+AA5+AR5</f>
        <v>2658.60151330703</v>
      </c>
      <c r="AT5" s="202">
        <v>12</v>
      </c>
      <c r="AU5" s="205">
        <v>8</v>
      </c>
      <c r="AV5" s="205">
        <f t="shared" ref="AV5:AV36" si="21">AU5-AT5</f>
        <v>-4</v>
      </c>
      <c r="AW5" s="205">
        <v>0</v>
      </c>
    </row>
    <row r="6" spans="1:49" s="169" customFormat="1" ht="17.100000000000001" customHeight="1">
      <c r="A6" s="9">
        <v>3</v>
      </c>
      <c r="B6" s="9">
        <v>108656</v>
      </c>
      <c r="C6" s="36" t="s">
        <v>47</v>
      </c>
      <c r="D6" s="36" t="s">
        <v>48</v>
      </c>
      <c r="E6" s="9" t="s">
        <v>43</v>
      </c>
      <c r="F6" s="131">
        <v>17</v>
      </c>
      <c r="G6" s="131">
        <v>150</v>
      </c>
      <c r="H6" s="42">
        <v>2</v>
      </c>
      <c r="I6" s="42">
        <v>2</v>
      </c>
      <c r="J6" s="186">
        <v>13500</v>
      </c>
      <c r="K6" s="186">
        <f t="shared" si="0"/>
        <v>40500</v>
      </c>
      <c r="L6" s="187">
        <f t="shared" si="8"/>
        <v>2160</v>
      </c>
      <c r="M6" s="187">
        <f t="shared" si="1"/>
        <v>6480</v>
      </c>
      <c r="N6" s="188">
        <v>0.16</v>
      </c>
      <c r="O6" s="186">
        <v>16875</v>
      </c>
      <c r="P6" s="186">
        <f t="shared" si="2"/>
        <v>50625</v>
      </c>
      <c r="Q6" s="187">
        <f t="shared" si="9"/>
        <v>2531.25</v>
      </c>
      <c r="R6" s="187">
        <f t="shared" si="3"/>
        <v>7593.75</v>
      </c>
      <c r="S6" s="188">
        <v>0.15</v>
      </c>
      <c r="T6" s="189">
        <v>51231.26</v>
      </c>
      <c r="U6" s="190">
        <v>5602.61</v>
      </c>
      <c r="V6" s="151">
        <f t="shared" si="10"/>
        <v>1.26496938271605</v>
      </c>
      <c r="W6" s="191">
        <f t="shared" si="11"/>
        <v>0.86460030864197501</v>
      </c>
      <c r="X6" s="151">
        <f t="shared" si="12"/>
        <v>1.0119755061728399</v>
      </c>
      <c r="Y6" s="191">
        <f t="shared" si="13"/>
        <v>0.737792263374486</v>
      </c>
      <c r="Z6" s="197">
        <f>H6*500+I6*260</f>
        <v>1520</v>
      </c>
      <c r="AA6" s="199"/>
      <c r="AB6" s="56">
        <v>9000</v>
      </c>
      <c r="AC6" s="56">
        <f t="shared" si="4"/>
        <v>18000</v>
      </c>
      <c r="AD6" s="73">
        <f t="shared" si="14"/>
        <v>1629.2635814492901</v>
      </c>
      <c r="AE6" s="73">
        <f t="shared" si="5"/>
        <v>3258.5271628985802</v>
      </c>
      <c r="AF6" s="74">
        <v>0.181029286827699</v>
      </c>
      <c r="AG6" s="56">
        <v>11000</v>
      </c>
      <c r="AH6" s="56">
        <f t="shared" si="6"/>
        <v>22000</v>
      </c>
      <c r="AI6" s="73">
        <f t="shared" si="15"/>
        <v>1843.0322073841401</v>
      </c>
      <c r="AJ6" s="73">
        <f t="shared" si="7"/>
        <v>3686.0644147682701</v>
      </c>
      <c r="AK6" s="74">
        <v>0.16754838248946699</v>
      </c>
      <c r="AL6" s="202">
        <v>25173.01</v>
      </c>
      <c r="AM6" s="202">
        <v>3901.86</v>
      </c>
      <c r="AN6" s="89">
        <f t="shared" si="16"/>
        <v>1.3985005555555601</v>
      </c>
      <c r="AO6" s="89">
        <f t="shared" si="17"/>
        <v>1.1974305583290401</v>
      </c>
      <c r="AP6" s="89">
        <f t="shared" si="18"/>
        <v>1.1442277272727299</v>
      </c>
      <c r="AQ6" s="89">
        <f t="shared" si="19"/>
        <v>1.05854362836611</v>
      </c>
      <c r="AR6" s="95">
        <v>1200</v>
      </c>
      <c r="AS6" s="204">
        <f t="shared" si="20"/>
        <v>2720</v>
      </c>
      <c r="AT6" s="202">
        <v>10</v>
      </c>
      <c r="AU6" s="205">
        <v>7</v>
      </c>
      <c r="AV6" s="205">
        <f t="shared" si="21"/>
        <v>-3</v>
      </c>
      <c r="AW6" s="205">
        <v>0</v>
      </c>
    </row>
    <row r="7" spans="1:49" s="169" customFormat="1" ht="17.100000000000001" customHeight="1">
      <c r="A7" s="9">
        <v>4</v>
      </c>
      <c r="B7" s="9">
        <v>726</v>
      </c>
      <c r="C7" s="36" t="s">
        <v>49</v>
      </c>
      <c r="D7" s="36" t="s">
        <v>50</v>
      </c>
      <c r="E7" s="9" t="s">
        <v>46</v>
      </c>
      <c r="F7" s="131">
        <v>15</v>
      </c>
      <c r="G7" s="131">
        <v>150</v>
      </c>
      <c r="H7" s="42">
        <v>2</v>
      </c>
      <c r="I7" s="42">
        <v>2</v>
      </c>
      <c r="J7" s="186">
        <v>16000</v>
      </c>
      <c r="K7" s="186">
        <f t="shared" si="0"/>
        <v>48000</v>
      </c>
      <c r="L7" s="187">
        <f t="shared" si="8"/>
        <v>3243.0498311480601</v>
      </c>
      <c r="M7" s="187">
        <f t="shared" si="1"/>
        <v>9729.1494934441907</v>
      </c>
      <c r="N7" s="188">
        <v>0.20269061444675401</v>
      </c>
      <c r="O7" s="186">
        <v>20000</v>
      </c>
      <c r="P7" s="186">
        <f t="shared" si="2"/>
        <v>60000</v>
      </c>
      <c r="Q7" s="187">
        <f t="shared" si="9"/>
        <v>3749.7763672649398</v>
      </c>
      <c r="R7" s="187">
        <f t="shared" si="3"/>
        <v>11249.329101794799</v>
      </c>
      <c r="S7" s="188">
        <v>0.18748881836324699</v>
      </c>
      <c r="T7" s="189">
        <v>60282.64</v>
      </c>
      <c r="U7" s="190">
        <v>10280.709999999999</v>
      </c>
      <c r="V7" s="151">
        <f t="shared" si="10"/>
        <v>1.2558883333333299</v>
      </c>
      <c r="W7" s="151">
        <f t="shared" si="11"/>
        <v>1.0566915439964699</v>
      </c>
      <c r="X7" s="151">
        <f t="shared" si="12"/>
        <v>1.0047106666666701</v>
      </c>
      <c r="Y7" s="191">
        <f t="shared" si="13"/>
        <v>0.91389538940235504</v>
      </c>
      <c r="Z7" s="197">
        <f>H7*500+I7*260</f>
        <v>1520</v>
      </c>
      <c r="AA7" s="198">
        <f>(U7-M7)*0.2</f>
        <v>110.312101311162</v>
      </c>
      <c r="AB7" s="56">
        <v>10400</v>
      </c>
      <c r="AC7" s="56">
        <f t="shared" si="4"/>
        <v>20800</v>
      </c>
      <c r="AD7" s="73">
        <f t="shared" si="14"/>
        <v>3029.5475845972101</v>
      </c>
      <c r="AE7" s="73">
        <f t="shared" si="5"/>
        <v>6059.0951691944101</v>
      </c>
      <c r="AF7" s="74">
        <v>0.29130265236511599</v>
      </c>
      <c r="AG7" s="56">
        <v>12000</v>
      </c>
      <c r="AH7" s="56">
        <f t="shared" si="6"/>
        <v>24000</v>
      </c>
      <c r="AI7" s="73">
        <f t="shared" si="15"/>
        <v>3235.3188198849102</v>
      </c>
      <c r="AJ7" s="73">
        <f t="shared" si="7"/>
        <v>6470.6376397698205</v>
      </c>
      <c r="AK7" s="74">
        <v>0.26960990165707599</v>
      </c>
      <c r="AL7" s="202">
        <v>22793.64</v>
      </c>
      <c r="AM7" s="202">
        <v>4493.96</v>
      </c>
      <c r="AN7" s="89">
        <f t="shared" si="16"/>
        <v>1.0958480769230801</v>
      </c>
      <c r="AO7" s="74">
        <f t="shared" si="17"/>
        <v>0.74168830072980896</v>
      </c>
      <c r="AP7" s="74">
        <f t="shared" si="18"/>
        <v>0.949735</v>
      </c>
      <c r="AQ7" s="74">
        <f t="shared" si="19"/>
        <v>0.69451578811634096</v>
      </c>
      <c r="AR7" s="95"/>
      <c r="AS7" s="204">
        <f t="shared" si="20"/>
        <v>1630.3121013111599</v>
      </c>
      <c r="AT7" s="202">
        <v>15</v>
      </c>
      <c r="AU7" s="205">
        <v>27</v>
      </c>
      <c r="AV7" s="205">
        <f t="shared" si="21"/>
        <v>12</v>
      </c>
      <c r="AW7" s="207">
        <v>24</v>
      </c>
    </row>
    <row r="8" spans="1:49" s="169" customFormat="1" ht="17.100000000000001" customHeight="1">
      <c r="A8" s="9">
        <v>5</v>
      </c>
      <c r="B8" s="9">
        <v>329</v>
      </c>
      <c r="C8" s="36" t="s">
        <v>51</v>
      </c>
      <c r="D8" s="36" t="s">
        <v>45</v>
      </c>
      <c r="E8" s="9" t="s">
        <v>52</v>
      </c>
      <c r="F8" s="131">
        <v>35</v>
      </c>
      <c r="G8" s="131">
        <v>150</v>
      </c>
      <c r="H8" s="42">
        <v>2</v>
      </c>
      <c r="I8" s="42">
        <v>2</v>
      </c>
      <c r="J8" s="186">
        <v>12000</v>
      </c>
      <c r="K8" s="186">
        <f t="shared" si="0"/>
        <v>36000</v>
      </c>
      <c r="L8" s="187">
        <f t="shared" si="8"/>
        <v>2603.0326054378202</v>
      </c>
      <c r="M8" s="187">
        <f t="shared" si="1"/>
        <v>7809.0978163134596</v>
      </c>
      <c r="N8" s="188">
        <v>0.21691938378648501</v>
      </c>
      <c r="O8" s="186">
        <v>15500</v>
      </c>
      <c r="P8" s="186">
        <f t="shared" si="2"/>
        <v>46500</v>
      </c>
      <c r="Q8" s="187">
        <f t="shared" si="9"/>
        <v>3110.0816650387301</v>
      </c>
      <c r="R8" s="187">
        <f t="shared" si="3"/>
        <v>9330.2449951161998</v>
      </c>
      <c r="S8" s="188">
        <v>0.20065043000249899</v>
      </c>
      <c r="T8" s="189">
        <v>45720.18</v>
      </c>
      <c r="U8" s="190">
        <v>7312.73</v>
      </c>
      <c r="V8" s="151">
        <f t="shared" si="10"/>
        <v>1.2700050000000001</v>
      </c>
      <c r="W8" s="191">
        <f t="shared" si="11"/>
        <v>0.93643723923184397</v>
      </c>
      <c r="X8" s="191">
        <f t="shared" si="12"/>
        <v>0.98322967741935496</v>
      </c>
      <c r="Y8" s="191">
        <f t="shared" si="13"/>
        <v>0.78376612873807205</v>
      </c>
      <c r="Z8" s="197">
        <f t="shared" ref="Z8:Z36" si="22">H8*200+I8*100</f>
        <v>600</v>
      </c>
      <c r="AA8" s="199"/>
      <c r="AB8" s="56">
        <v>7800</v>
      </c>
      <c r="AC8" s="56">
        <f t="shared" si="4"/>
        <v>15600</v>
      </c>
      <c r="AD8" s="73">
        <f t="shared" si="14"/>
        <v>920.43777725087</v>
      </c>
      <c r="AE8" s="73">
        <f t="shared" si="5"/>
        <v>1840.87555450174</v>
      </c>
      <c r="AF8" s="74">
        <v>0.118004843237291</v>
      </c>
      <c r="AG8" s="56">
        <v>9200</v>
      </c>
      <c r="AH8" s="56">
        <f t="shared" si="6"/>
        <v>18400</v>
      </c>
      <c r="AI8" s="73">
        <f t="shared" si="15"/>
        <v>1012</v>
      </c>
      <c r="AJ8" s="73">
        <f t="shared" si="7"/>
        <v>2024</v>
      </c>
      <c r="AK8" s="74">
        <v>0.11</v>
      </c>
      <c r="AL8" s="202">
        <v>15018.67</v>
      </c>
      <c r="AM8" s="202">
        <v>1751.11</v>
      </c>
      <c r="AN8" s="74">
        <f t="shared" si="16"/>
        <v>0.96273525641025604</v>
      </c>
      <c r="AO8" s="74">
        <f t="shared" si="17"/>
        <v>0.95123757590119296</v>
      </c>
      <c r="AP8" s="74">
        <f t="shared" si="18"/>
        <v>0.816232065217391</v>
      </c>
      <c r="AQ8" s="74">
        <f t="shared" si="19"/>
        <v>0.86517292490118602</v>
      </c>
      <c r="AR8" s="95"/>
      <c r="AS8" s="204">
        <f t="shared" si="20"/>
        <v>600</v>
      </c>
      <c r="AT8" s="202">
        <v>8</v>
      </c>
      <c r="AU8" s="205">
        <v>6</v>
      </c>
      <c r="AV8" s="205">
        <f t="shared" si="21"/>
        <v>-2</v>
      </c>
      <c r="AW8" s="205">
        <v>0</v>
      </c>
    </row>
    <row r="9" spans="1:49" s="169" customFormat="1" ht="17.100000000000001" customHeight="1">
      <c r="A9" s="9">
        <v>6</v>
      </c>
      <c r="B9" s="9">
        <v>733</v>
      </c>
      <c r="C9" s="36" t="s">
        <v>53</v>
      </c>
      <c r="D9" s="36" t="s">
        <v>54</v>
      </c>
      <c r="E9" s="9" t="s">
        <v>52</v>
      </c>
      <c r="F9" s="131">
        <v>30</v>
      </c>
      <c r="G9" s="131">
        <v>150</v>
      </c>
      <c r="H9" s="42">
        <v>3</v>
      </c>
      <c r="I9" s="42">
        <v>2</v>
      </c>
      <c r="J9" s="186">
        <v>9500</v>
      </c>
      <c r="K9" s="186">
        <f t="shared" si="0"/>
        <v>28500</v>
      </c>
      <c r="L9" s="187">
        <f t="shared" si="8"/>
        <v>2311.8285409656901</v>
      </c>
      <c r="M9" s="187">
        <f t="shared" si="1"/>
        <v>6935.4856228970802</v>
      </c>
      <c r="N9" s="188">
        <v>0.24335037273323101</v>
      </c>
      <c r="O9" s="186">
        <v>12000</v>
      </c>
      <c r="P9" s="186">
        <f t="shared" si="2"/>
        <v>36000</v>
      </c>
      <c r="Q9" s="187">
        <f t="shared" si="9"/>
        <v>2701.1891373388698</v>
      </c>
      <c r="R9" s="187">
        <f t="shared" si="3"/>
        <v>8103.5674120166004</v>
      </c>
      <c r="S9" s="188">
        <v>0.225099094778239</v>
      </c>
      <c r="T9" s="189">
        <v>34794.9</v>
      </c>
      <c r="U9" s="190">
        <v>7470.93</v>
      </c>
      <c r="V9" s="151">
        <f t="shared" si="10"/>
        <v>1.2208736842105301</v>
      </c>
      <c r="W9" s="151">
        <f t="shared" si="11"/>
        <v>1.07720358835943</v>
      </c>
      <c r="X9" s="191">
        <f t="shared" si="12"/>
        <v>0.96652499999999997</v>
      </c>
      <c r="Y9" s="191">
        <f t="shared" si="13"/>
        <v>0.921930999046361</v>
      </c>
      <c r="Z9" s="197">
        <f t="shared" si="22"/>
        <v>800</v>
      </c>
      <c r="AA9" s="198">
        <f>(U9-M9)*0.2</f>
        <v>107.088875420584</v>
      </c>
      <c r="AB9" s="56">
        <v>6500</v>
      </c>
      <c r="AC9" s="56">
        <f t="shared" si="4"/>
        <v>13000</v>
      </c>
      <c r="AD9" s="73">
        <f t="shared" si="14"/>
        <v>2080.5587681597899</v>
      </c>
      <c r="AE9" s="73">
        <f t="shared" si="5"/>
        <v>4161.1175363195898</v>
      </c>
      <c r="AF9" s="74">
        <v>0.32008596433227599</v>
      </c>
      <c r="AG9" s="56">
        <v>7600</v>
      </c>
      <c r="AH9" s="56">
        <f t="shared" si="6"/>
        <v>15200</v>
      </c>
      <c r="AI9" s="73">
        <f t="shared" si="15"/>
        <v>2251.4982937925602</v>
      </c>
      <c r="AJ9" s="73">
        <f t="shared" si="7"/>
        <v>4502.9965875851203</v>
      </c>
      <c r="AK9" s="74">
        <v>0.29624977549902098</v>
      </c>
      <c r="AL9" s="202">
        <v>10600.87</v>
      </c>
      <c r="AM9" s="202">
        <v>2880.63</v>
      </c>
      <c r="AN9" s="74">
        <f t="shared" si="16"/>
        <v>0.81545153846153895</v>
      </c>
      <c r="AO9" s="74">
        <f t="shared" si="17"/>
        <v>0.69227316336463096</v>
      </c>
      <c r="AP9" s="74">
        <f t="shared" si="18"/>
        <v>0.69742565789473698</v>
      </c>
      <c r="AQ9" s="74">
        <f t="shared" si="19"/>
        <v>0.63971400909829101</v>
      </c>
      <c r="AR9" s="95"/>
      <c r="AS9" s="204">
        <f t="shared" si="20"/>
        <v>907.08887542058403</v>
      </c>
      <c r="AT9" s="202">
        <v>8</v>
      </c>
      <c r="AU9" s="205">
        <v>10</v>
      </c>
      <c r="AV9" s="205">
        <f t="shared" si="21"/>
        <v>2</v>
      </c>
      <c r="AW9" s="207">
        <v>4</v>
      </c>
    </row>
    <row r="10" spans="1:49" ht="17.100000000000001" customHeight="1">
      <c r="A10" s="9">
        <v>7</v>
      </c>
      <c r="B10" s="9">
        <v>52</v>
      </c>
      <c r="C10" s="36" t="s">
        <v>55</v>
      </c>
      <c r="D10" s="36" t="s">
        <v>45</v>
      </c>
      <c r="E10" s="9" t="s">
        <v>52</v>
      </c>
      <c r="F10" s="131">
        <v>37</v>
      </c>
      <c r="G10" s="131">
        <v>100</v>
      </c>
      <c r="H10" s="42">
        <v>2</v>
      </c>
      <c r="I10" s="42">
        <v>1</v>
      </c>
      <c r="J10" s="186">
        <v>8000</v>
      </c>
      <c r="K10" s="186">
        <f t="shared" si="0"/>
        <v>24000</v>
      </c>
      <c r="L10" s="187">
        <f t="shared" si="8"/>
        <v>1820.5574208578901</v>
      </c>
      <c r="M10" s="187">
        <f t="shared" si="1"/>
        <v>5461.6722625736602</v>
      </c>
      <c r="N10" s="188">
        <v>0.22756967760723601</v>
      </c>
      <c r="O10" s="186">
        <v>10000</v>
      </c>
      <c r="P10" s="186">
        <f t="shared" si="2"/>
        <v>30000</v>
      </c>
      <c r="Q10" s="187">
        <f t="shared" si="9"/>
        <v>2105.0195178669301</v>
      </c>
      <c r="R10" s="187">
        <f t="shared" si="3"/>
        <v>6315.0585536007902</v>
      </c>
      <c r="S10" s="188">
        <v>0.21050195178669301</v>
      </c>
      <c r="T10" s="189">
        <v>28376.85</v>
      </c>
      <c r="U10" s="190">
        <v>6658.95</v>
      </c>
      <c r="V10" s="151">
        <f t="shared" si="10"/>
        <v>1.18236875</v>
      </c>
      <c r="W10" s="151">
        <f t="shared" si="11"/>
        <v>1.21921449692812</v>
      </c>
      <c r="X10" s="191">
        <f t="shared" si="12"/>
        <v>0.94589500000000004</v>
      </c>
      <c r="Y10" s="191">
        <f t="shared" si="13"/>
        <v>1.0544557811270201</v>
      </c>
      <c r="Z10" s="197">
        <f t="shared" si="22"/>
        <v>500</v>
      </c>
      <c r="AA10" s="198">
        <f>(U10-M10)*0.2</f>
        <v>239.455547485268</v>
      </c>
      <c r="AB10" s="56">
        <v>6500</v>
      </c>
      <c r="AC10" s="56">
        <f t="shared" si="4"/>
        <v>13000</v>
      </c>
      <c r="AD10" s="73">
        <f t="shared" si="14"/>
        <v>2099.3808679200702</v>
      </c>
      <c r="AE10" s="73">
        <f t="shared" si="5"/>
        <v>4198.7617358401403</v>
      </c>
      <c r="AF10" s="74">
        <v>0.322981671987703</v>
      </c>
      <c r="AG10" s="56">
        <v>7800</v>
      </c>
      <c r="AH10" s="56">
        <f t="shared" si="6"/>
        <v>15600</v>
      </c>
      <c r="AI10" s="73">
        <f t="shared" si="15"/>
        <v>2331.6527937325</v>
      </c>
      <c r="AJ10" s="73">
        <f t="shared" si="7"/>
        <v>4663.3055874649899</v>
      </c>
      <c r="AK10" s="74">
        <v>0.29892984535032002</v>
      </c>
      <c r="AL10" s="202">
        <v>8477.48</v>
      </c>
      <c r="AM10" s="202">
        <v>2221.52</v>
      </c>
      <c r="AN10" s="74">
        <f t="shared" si="16"/>
        <v>0.65211384615384604</v>
      </c>
      <c r="AO10" s="74">
        <f t="shared" si="17"/>
        <v>0.52908932198685299</v>
      </c>
      <c r="AP10" s="74">
        <f t="shared" si="18"/>
        <v>0.543428205128205</v>
      </c>
      <c r="AQ10" s="74">
        <f t="shared" si="19"/>
        <v>0.47638310600348899</v>
      </c>
      <c r="AR10" s="95"/>
      <c r="AS10" s="204">
        <f t="shared" si="20"/>
        <v>739.45554748526797</v>
      </c>
      <c r="AT10" s="202">
        <v>8</v>
      </c>
      <c r="AU10" s="205">
        <v>2</v>
      </c>
      <c r="AV10" s="205">
        <f t="shared" si="21"/>
        <v>-6</v>
      </c>
      <c r="AW10" s="205">
        <v>0</v>
      </c>
    </row>
    <row r="11" spans="1:49" ht="17.100000000000001" customHeight="1">
      <c r="A11" s="9">
        <v>8</v>
      </c>
      <c r="B11" s="9">
        <v>573</v>
      </c>
      <c r="C11" s="36" t="s">
        <v>56</v>
      </c>
      <c r="D11" s="36" t="s">
        <v>54</v>
      </c>
      <c r="E11" s="9" t="s">
        <v>52</v>
      </c>
      <c r="F11" s="131">
        <v>32</v>
      </c>
      <c r="G11" s="131">
        <v>150</v>
      </c>
      <c r="H11" s="42">
        <v>2</v>
      </c>
      <c r="I11" s="42">
        <v>2</v>
      </c>
      <c r="J11" s="186">
        <v>10000</v>
      </c>
      <c r="K11" s="186">
        <f t="shared" si="0"/>
        <v>30000</v>
      </c>
      <c r="L11" s="187">
        <f t="shared" si="8"/>
        <v>2103.3447804715302</v>
      </c>
      <c r="M11" s="187">
        <f t="shared" si="1"/>
        <v>6310.03434141459</v>
      </c>
      <c r="N11" s="188">
        <v>0.210334478047153</v>
      </c>
      <c r="O11" s="186">
        <v>12800</v>
      </c>
      <c r="P11" s="186">
        <f t="shared" si="2"/>
        <v>38400</v>
      </c>
      <c r="Q11" s="187">
        <f t="shared" si="9"/>
        <v>2490.3602200782798</v>
      </c>
      <c r="R11" s="187">
        <f t="shared" si="3"/>
        <v>7471.0806602348503</v>
      </c>
      <c r="S11" s="188">
        <v>0.19455939219361601</v>
      </c>
      <c r="T11" s="189">
        <v>36213.17</v>
      </c>
      <c r="U11" s="190">
        <v>5280.38</v>
      </c>
      <c r="V11" s="151">
        <f t="shared" si="10"/>
        <v>1.20710566666667</v>
      </c>
      <c r="W11" s="191">
        <f t="shared" si="11"/>
        <v>0.83682270401340497</v>
      </c>
      <c r="X11" s="191">
        <f t="shared" si="12"/>
        <v>0.94305130208333299</v>
      </c>
      <c r="Y11" s="191">
        <f t="shared" si="13"/>
        <v>0.70677593244375603</v>
      </c>
      <c r="Z11" s="197">
        <f t="shared" si="22"/>
        <v>600</v>
      </c>
      <c r="AA11" s="199"/>
      <c r="AB11" s="56">
        <v>6500</v>
      </c>
      <c r="AC11" s="56">
        <f t="shared" si="4"/>
        <v>13000</v>
      </c>
      <c r="AD11" s="73">
        <f t="shared" si="14"/>
        <v>1886.0749893795801</v>
      </c>
      <c r="AE11" s="73">
        <f t="shared" si="5"/>
        <v>3772.1499787591601</v>
      </c>
      <c r="AF11" s="74">
        <v>0.29016538298147398</v>
      </c>
      <c r="AG11" s="56">
        <v>7800</v>
      </c>
      <c r="AH11" s="56">
        <f t="shared" si="6"/>
        <v>15600</v>
      </c>
      <c r="AI11" s="73">
        <f t="shared" si="15"/>
        <v>2094.7471158641401</v>
      </c>
      <c r="AJ11" s="73">
        <f t="shared" si="7"/>
        <v>4189.4942317282703</v>
      </c>
      <c r="AK11" s="74">
        <v>0.26855732254668402</v>
      </c>
      <c r="AL11" s="202">
        <v>10567.47</v>
      </c>
      <c r="AM11" s="202">
        <v>2024.1</v>
      </c>
      <c r="AN11" s="74">
        <f t="shared" si="16"/>
        <v>0.81288230769230796</v>
      </c>
      <c r="AO11" s="74">
        <f t="shared" si="17"/>
        <v>0.53659054157380603</v>
      </c>
      <c r="AP11" s="74">
        <f t="shared" si="18"/>
        <v>0.67740192307692304</v>
      </c>
      <c r="AQ11" s="74">
        <f t="shared" si="19"/>
        <v>0.48313707766223801</v>
      </c>
      <c r="AR11" s="95"/>
      <c r="AS11" s="204">
        <f t="shared" si="20"/>
        <v>600</v>
      </c>
      <c r="AT11" s="202">
        <v>8</v>
      </c>
      <c r="AU11" s="205">
        <v>3</v>
      </c>
      <c r="AV11" s="205">
        <f t="shared" si="21"/>
        <v>-5</v>
      </c>
      <c r="AW11" s="205">
        <v>0</v>
      </c>
    </row>
    <row r="12" spans="1:49" ht="17.100000000000001" customHeight="1">
      <c r="A12" s="9">
        <v>9</v>
      </c>
      <c r="B12" s="9">
        <v>359</v>
      </c>
      <c r="C12" s="36" t="s">
        <v>57</v>
      </c>
      <c r="D12" s="36" t="s">
        <v>50</v>
      </c>
      <c r="E12" s="9" t="s">
        <v>43</v>
      </c>
      <c r="F12" s="131">
        <v>6</v>
      </c>
      <c r="G12" s="131">
        <v>200</v>
      </c>
      <c r="H12" s="42">
        <v>2</v>
      </c>
      <c r="I12" s="42">
        <v>3</v>
      </c>
      <c r="J12" s="186">
        <v>17000</v>
      </c>
      <c r="K12" s="186">
        <f t="shared" si="0"/>
        <v>51000</v>
      </c>
      <c r="L12" s="187">
        <f t="shared" si="8"/>
        <v>3740</v>
      </c>
      <c r="M12" s="187">
        <f t="shared" si="1"/>
        <v>11220</v>
      </c>
      <c r="N12" s="188">
        <v>0.22</v>
      </c>
      <c r="O12" s="186">
        <v>21250</v>
      </c>
      <c r="P12" s="186">
        <f t="shared" si="2"/>
        <v>63750</v>
      </c>
      <c r="Q12" s="187">
        <f t="shared" si="9"/>
        <v>4324.375</v>
      </c>
      <c r="R12" s="187">
        <f t="shared" si="3"/>
        <v>12973.125</v>
      </c>
      <c r="S12" s="188">
        <v>0.20349999999999999</v>
      </c>
      <c r="T12" s="189">
        <v>59727.54</v>
      </c>
      <c r="U12" s="190">
        <v>10805.15</v>
      </c>
      <c r="V12" s="151">
        <f t="shared" si="10"/>
        <v>1.1711282352941199</v>
      </c>
      <c r="W12" s="191">
        <f t="shared" si="11"/>
        <v>0.96302584670231695</v>
      </c>
      <c r="X12" s="191">
        <f t="shared" si="12"/>
        <v>0.93690258823529404</v>
      </c>
      <c r="Y12" s="191">
        <f t="shared" si="13"/>
        <v>0.83288721876957195</v>
      </c>
      <c r="Z12" s="197">
        <f t="shared" si="22"/>
        <v>700</v>
      </c>
      <c r="AA12" s="199"/>
      <c r="AB12" s="56">
        <v>10725</v>
      </c>
      <c r="AC12" s="56">
        <f t="shared" si="4"/>
        <v>21450</v>
      </c>
      <c r="AD12" s="73">
        <f t="shared" si="14"/>
        <v>2581.6104981006902</v>
      </c>
      <c r="AE12" s="73">
        <f t="shared" si="5"/>
        <v>5163.2209962013803</v>
      </c>
      <c r="AF12" s="74">
        <v>0.240709603552512</v>
      </c>
      <c r="AG12" s="56">
        <v>13000</v>
      </c>
      <c r="AH12" s="56">
        <f t="shared" si="6"/>
        <v>26000</v>
      </c>
      <c r="AI12" s="73">
        <f t="shared" si="15"/>
        <v>2896.1974640201202</v>
      </c>
      <c r="AJ12" s="73">
        <f t="shared" si="7"/>
        <v>5792.3949280402403</v>
      </c>
      <c r="AK12" s="74">
        <v>0.22278442030924001</v>
      </c>
      <c r="AL12" s="202">
        <v>22593.37</v>
      </c>
      <c r="AM12" s="202">
        <v>4724.42</v>
      </c>
      <c r="AN12" s="89">
        <f t="shared" si="16"/>
        <v>1.05330396270396</v>
      </c>
      <c r="AO12" s="74">
        <f t="shared" si="17"/>
        <v>0.91501409749375195</v>
      </c>
      <c r="AP12" s="74">
        <f t="shared" si="18"/>
        <v>0.86897576923076902</v>
      </c>
      <c r="AQ12" s="74">
        <f t="shared" si="19"/>
        <v>0.81562463517977501</v>
      </c>
      <c r="AR12" s="95"/>
      <c r="AS12" s="204">
        <f t="shared" si="20"/>
        <v>700</v>
      </c>
      <c r="AT12" s="202">
        <v>10</v>
      </c>
      <c r="AU12" s="205">
        <v>0</v>
      </c>
      <c r="AV12" s="205">
        <f t="shared" si="21"/>
        <v>-10</v>
      </c>
      <c r="AW12" s="205">
        <v>0</v>
      </c>
    </row>
    <row r="13" spans="1:49" ht="17.100000000000001" customHeight="1">
      <c r="A13" s="9">
        <v>10</v>
      </c>
      <c r="B13" s="9">
        <v>102934</v>
      </c>
      <c r="C13" s="36" t="s">
        <v>58</v>
      </c>
      <c r="D13" s="36" t="s">
        <v>50</v>
      </c>
      <c r="E13" s="9" t="s">
        <v>43</v>
      </c>
      <c r="F13" s="131">
        <v>11</v>
      </c>
      <c r="G13" s="131">
        <v>150</v>
      </c>
      <c r="H13" s="42">
        <v>2</v>
      </c>
      <c r="I13" s="42">
        <v>3</v>
      </c>
      <c r="J13" s="186">
        <v>18000</v>
      </c>
      <c r="K13" s="186">
        <f t="shared" si="0"/>
        <v>54000</v>
      </c>
      <c r="L13" s="187">
        <f t="shared" si="8"/>
        <v>3780</v>
      </c>
      <c r="M13" s="187">
        <f t="shared" si="1"/>
        <v>11340</v>
      </c>
      <c r="N13" s="188">
        <v>0.21</v>
      </c>
      <c r="O13" s="186">
        <v>22500</v>
      </c>
      <c r="P13" s="186">
        <f t="shared" si="2"/>
        <v>67500</v>
      </c>
      <c r="Q13" s="187">
        <f t="shared" si="9"/>
        <v>4370.625</v>
      </c>
      <c r="R13" s="187">
        <f t="shared" si="3"/>
        <v>13111.875</v>
      </c>
      <c r="S13" s="188">
        <v>0.19425000000000001</v>
      </c>
      <c r="T13" s="189">
        <v>63119.59</v>
      </c>
      <c r="U13" s="190">
        <v>8054.84</v>
      </c>
      <c r="V13" s="151">
        <f t="shared" si="10"/>
        <v>1.1688812962963</v>
      </c>
      <c r="W13" s="191">
        <f t="shared" si="11"/>
        <v>0.71030335097001795</v>
      </c>
      <c r="X13" s="191">
        <f t="shared" si="12"/>
        <v>0.93510503703703696</v>
      </c>
      <c r="Y13" s="191">
        <f t="shared" si="13"/>
        <v>0.61431641164974504</v>
      </c>
      <c r="Z13" s="197">
        <f t="shared" si="22"/>
        <v>700</v>
      </c>
      <c r="AA13" s="199"/>
      <c r="AB13" s="56">
        <v>12000</v>
      </c>
      <c r="AC13" s="56">
        <f t="shared" si="4"/>
        <v>24000</v>
      </c>
      <c r="AD13" s="73">
        <f t="shared" si="14"/>
        <v>2895.4105691448699</v>
      </c>
      <c r="AE13" s="73">
        <f t="shared" si="5"/>
        <v>5790.8211382897398</v>
      </c>
      <c r="AF13" s="74">
        <v>0.24128421409540601</v>
      </c>
      <c r="AG13" s="56">
        <v>14000</v>
      </c>
      <c r="AH13" s="56">
        <f t="shared" si="6"/>
        <v>28000</v>
      </c>
      <c r="AI13" s="73">
        <f t="shared" si="15"/>
        <v>3126.4273698745101</v>
      </c>
      <c r="AJ13" s="73">
        <f t="shared" si="7"/>
        <v>6252.8547397490202</v>
      </c>
      <c r="AK13" s="74">
        <v>0.22331624070532199</v>
      </c>
      <c r="AL13" s="202">
        <v>18651.36</v>
      </c>
      <c r="AM13" s="202">
        <v>3967.92</v>
      </c>
      <c r="AN13" s="74">
        <f t="shared" si="16"/>
        <v>0.77714000000000005</v>
      </c>
      <c r="AO13" s="74">
        <f t="shared" si="17"/>
        <v>0.68520852315115399</v>
      </c>
      <c r="AP13" s="74">
        <f t="shared" si="18"/>
        <v>0.66612000000000005</v>
      </c>
      <c r="AQ13" s="74">
        <f t="shared" si="19"/>
        <v>0.63457735148974004</v>
      </c>
      <c r="AR13" s="95"/>
      <c r="AS13" s="204">
        <f t="shared" si="20"/>
        <v>700</v>
      </c>
      <c r="AT13" s="202">
        <v>10</v>
      </c>
      <c r="AU13" s="205">
        <v>10</v>
      </c>
      <c r="AV13" s="205">
        <f t="shared" si="21"/>
        <v>0</v>
      </c>
      <c r="AW13" s="205">
        <v>0</v>
      </c>
    </row>
    <row r="14" spans="1:49" ht="17.100000000000001" customHeight="1">
      <c r="A14" s="9">
        <v>11</v>
      </c>
      <c r="B14" s="9">
        <v>365</v>
      </c>
      <c r="C14" s="36" t="s">
        <v>59</v>
      </c>
      <c r="D14" s="36" t="s">
        <v>50</v>
      </c>
      <c r="E14" s="9" t="s">
        <v>60</v>
      </c>
      <c r="F14" s="131">
        <v>10</v>
      </c>
      <c r="G14" s="131">
        <v>200</v>
      </c>
      <c r="H14" s="42">
        <v>3</v>
      </c>
      <c r="I14" s="42">
        <v>1</v>
      </c>
      <c r="J14" s="186">
        <v>24000</v>
      </c>
      <c r="K14" s="186">
        <f t="shared" si="0"/>
        <v>72000</v>
      </c>
      <c r="L14" s="187">
        <f t="shared" si="8"/>
        <v>5280</v>
      </c>
      <c r="M14" s="187">
        <f t="shared" si="1"/>
        <v>15840</v>
      </c>
      <c r="N14" s="188">
        <v>0.22</v>
      </c>
      <c r="O14" s="186">
        <v>28800</v>
      </c>
      <c r="P14" s="186">
        <f t="shared" si="2"/>
        <v>86400</v>
      </c>
      <c r="Q14" s="187">
        <f t="shared" si="9"/>
        <v>5860.8</v>
      </c>
      <c r="R14" s="187">
        <f t="shared" si="3"/>
        <v>17582.400000000001</v>
      </c>
      <c r="S14" s="188">
        <v>0.20349999999999999</v>
      </c>
      <c r="T14" s="189">
        <v>80582.559999999998</v>
      </c>
      <c r="U14" s="190">
        <v>15468.1</v>
      </c>
      <c r="V14" s="151">
        <f t="shared" si="10"/>
        <v>1.11920222222222</v>
      </c>
      <c r="W14" s="191">
        <f t="shared" si="11"/>
        <v>0.97652146464646505</v>
      </c>
      <c r="X14" s="191">
        <f t="shared" si="12"/>
        <v>0.93266851851851895</v>
      </c>
      <c r="Y14" s="191">
        <f t="shared" si="13"/>
        <v>0.87974906724906698</v>
      </c>
      <c r="Z14" s="197">
        <f t="shared" si="22"/>
        <v>700</v>
      </c>
      <c r="AA14" s="199"/>
      <c r="AB14" s="56">
        <v>15000</v>
      </c>
      <c r="AC14" s="56">
        <f t="shared" si="4"/>
        <v>30000</v>
      </c>
      <c r="AD14" s="73">
        <f t="shared" si="14"/>
        <v>3639.95830677405</v>
      </c>
      <c r="AE14" s="73">
        <f t="shared" si="5"/>
        <v>7279.9166135481</v>
      </c>
      <c r="AF14" s="74">
        <v>0.24266388711827</v>
      </c>
      <c r="AG14" s="56">
        <v>17500</v>
      </c>
      <c r="AH14" s="56">
        <f t="shared" si="6"/>
        <v>35000</v>
      </c>
      <c r="AI14" s="73">
        <f t="shared" si="15"/>
        <v>3930.3805121017699</v>
      </c>
      <c r="AJ14" s="73">
        <f t="shared" si="7"/>
        <v>7860.7610242035298</v>
      </c>
      <c r="AK14" s="74">
        <v>0.22459317212010099</v>
      </c>
      <c r="AL14" s="202">
        <v>24721.11</v>
      </c>
      <c r="AM14" s="202">
        <v>3659.6</v>
      </c>
      <c r="AN14" s="74">
        <f t="shared" si="16"/>
        <v>0.82403700000000002</v>
      </c>
      <c r="AO14" s="74">
        <f t="shared" si="17"/>
        <v>0.50269806568792197</v>
      </c>
      <c r="AP14" s="74">
        <f t="shared" si="18"/>
        <v>0.70631742857142898</v>
      </c>
      <c r="AQ14" s="74">
        <f t="shared" si="19"/>
        <v>0.46555288842034198</v>
      </c>
      <c r="AR14" s="95"/>
      <c r="AS14" s="204">
        <f t="shared" si="20"/>
        <v>700</v>
      </c>
      <c r="AT14" s="202">
        <v>15</v>
      </c>
      <c r="AU14" s="205">
        <v>63</v>
      </c>
      <c r="AV14" s="205">
        <f t="shared" si="21"/>
        <v>48</v>
      </c>
      <c r="AW14" s="207">
        <v>96</v>
      </c>
    </row>
    <row r="15" spans="1:49" ht="17.100000000000001" customHeight="1">
      <c r="A15" s="9">
        <v>12</v>
      </c>
      <c r="B15" s="9">
        <v>748</v>
      </c>
      <c r="C15" s="36" t="s">
        <v>61</v>
      </c>
      <c r="D15" s="36" t="s">
        <v>62</v>
      </c>
      <c r="E15" s="9" t="s">
        <v>46</v>
      </c>
      <c r="F15" s="131">
        <v>20</v>
      </c>
      <c r="G15" s="131">
        <v>150</v>
      </c>
      <c r="H15" s="42">
        <v>2</v>
      </c>
      <c r="I15" s="42">
        <v>1</v>
      </c>
      <c r="J15" s="186">
        <v>12000</v>
      </c>
      <c r="K15" s="186">
        <f t="shared" si="0"/>
        <v>36000</v>
      </c>
      <c r="L15" s="187">
        <f t="shared" si="8"/>
        <v>2796.0208292454599</v>
      </c>
      <c r="M15" s="187">
        <f t="shared" si="1"/>
        <v>8388.0624877363807</v>
      </c>
      <c r="N15" s="188">
        <v>0.23300173577045499</v>
      </c>
      <c r="O15" s="186">
        <v>15500</v>
      </c>
      <c r="P15" s="186">
        <f t="shared" si="2"/>
        <v>46500</v>
      </c>
      <c r="Q15" s="187">
        <f t="shared" si="9"/>
        <v>3340.6623866088999</v>
      </c>
      <c r="R15" s="187">
        <f t="shared" si="3"/>
        <v>10021.9871598267</v>
      </c>
      <c r="S15" s="188">
        <v>0.21552660558767101</v>
      </c>
      <c r="T15" s="189">
        <v>43136.57</v>
      </c>
      <c r="U15" s="190">
        <v>10802.39</v>
      </c>
      <c r="V15" s="151">
        <f t="shared" si="10"/>
        <v>1.1982380555555601</v>
      </c>
      <c r="W15" s="151">
        <f t="shared" si="11"/>
        <v>1.2878289850359901</v>
      </c>
      <c r="X15" s="191">
        <f t="shared" si="12"/>
        <v>0.927668172043011</v>
      </c>
      <c r="Y15" s="191">
        <f t="shared" si="13"/>
        <v>1.07786907204407</v>
      </c>
      <c r="Z15" s="197">
        <f t="shared" si="22"/>
        <v>500</v>
      </c>
      <c r="AA15" s="198">
        <f t="shared" ref="AA15:AA21" si="23">(U15-M15)*0.2</f>
        <v>482.865502452724</v>
      </c>
      <c r="AB15" s="56">
        <v>8000</v>
      </c>
      <c r="AC15" s="56">
        <f t="shared" si="4"/>
        <v>16000</v>
      </c>
      <c r="AD15" s="73">
        <f t="shared" si="14"/>
        <v>2233.7622553480401</v>
      </c>
      <c r="AE15" s="73">
        <f t="shared" si="5"/>
        <v>4467.5245106960801</v>
      </c>
      <c r="AF15" s="74">
        <v>0.27922028191850501</v>
      </c>
      <c r="AG15" s="56">
        <v>9500</v>
      </c>
      <c r="AH15" s="56">
        <f t="shared" si="6"/>
        <v>19000</v>
      </c>
      <c r="AI15" s="73">
        <f t="shared" si="15"/>
        <v>2455.0591809111202</v>
      </c>
      <c r="AJ15" s="73">
        <f t="shared" si="7"/>
        <v>4910.1183618222303</v>
      </c>
      <c r="AK15" s="74">
        <v>0.25842728220117001</v>
      </c>
      <c r="AL15" s="202">
        <v>28082.2</v>
      </c>
      <c r="AM15" s="202">
        <v>8999.39</v>
      </c>
      <c r="AN15" s="89">
        <f t="shared" si="16"/>
        <v>1.7551375</v>
      </c>
      <c r="AO15" s="89">
        <f t="shared" si="17"/>
        <v>2.0144019307457199</v>
      </c>
      <c r="AP15" s="89">
        <f t="shared" si="18"/>
        <v>1.4780105263157901</v>
      </c>
      <c r="AQ15" s="89">
        <f t="shared" si="19"/>
        <v>1.8328254711685099</v>
      </c>
      <c r="AR15" s="95">
        <v>800</v>
      </c>
      <c r="AS15" s="204">
        <f t="shared" si="20"/>
        <v>1782.86550245272</v>
      </c>
      <c r="AT15" s="202">
        <v>10</v>
      </c>
      <c r="AU15" s="205">
        <v>2</v>
      </c>
      <c r="AV15" s="205">
        <f t="shared" si="21"/>
        <v>-8</v>
      </c>
      <c r="AW15" s="205">
        <v>0</v>
      </c>
    </row>
    <row r="16" spans="1:49" ht="17.100000000000001" customHeight="1">
      <c r="A16" s="9">
        <v>13</v>
      </c>
      <c r="B16" s="9">
        <v>111400</v>
      </c>
      <c r="C16" s="36" t="s">
        <v>63</v>
      </c>
      <c r="D16" s="36" t="s">
        <v>64</v>
      </c>
      <c r="E16" s="9" t="s">
        <v>60</v>
      </c>
      <c r="F16" s="131">
        <v>8</v>
      </c>
      <c r="G16" s="131">
        <v>200</v>
      </c>
      <c r="H16" s="42">
        <v>3</v>
      </c>
      <c r="I16" s="42">
        <v>1</v>
      </c>
      <c r="J16" s="186">
        <v>18000</v>
      </c>
      <c r="K16" s="186">
        <f t="shared" si="0"/>
        <v>54000</v>
      </c>
      <c r="L16" s="187">
        <f t="shared" si="8"/>
        <v>3330</v>
      </c>
      <c r="M16" s="187">
        <f t="shared" si="1"/>
        <v>9990</v>
      </c>
      <c r="N16" s="188">
        <v>0.185</v>
      </c>
      <c r="O16" s="186">
        <v>22500</v>
      </c>
      <c r="P16" s="186">
        <f t="shared" si="2"/>
        <v>67500</v>
      </c>
      <c r="Q16" s="187">
        <f t="shared" si="9"/>
        <v>3850.3125</v>
      </c>
      <c r="R16" s="187">
        <f t="shared" si="3"/>
        <v>11550.9375</v>
      </c>
      <c r="S16" s="188">
        <v>0.171125</v>
      </c>
      <c r="T16" s="189">
        <v>62510.52</v>
      </c>
      <c r="U16" s="190">
        <v>9062.68</v>
      </c>
      <c r="V16" s="151">
        <f t="shared" si="10"/>
        <v>1.15760222222222</v>
      </c>
      <c r="W16" s="191">
        <f t="shared" si="11"/>
        <v>0.90717517517517499</v>
      </c>
      <c r="X16" s="191">
        <f t="shared" si="12"/>
        <v>0.926081777777778</v>
      </c>
      <c r="Y16" s="191">
        <f t="shared" si="13"/>
        <v>0.78458393528663795</v>
      </c>
      <c r="Z16" s="197">
        <f t="shared" si="22"/>
        <v>700</v>
      </c>
      <c r="AA16" s="199"/>
      <c r="AB16" s="56">
        <v>15000</v>
      </c>
      <c r="AC16" s="56">
        <f t="shared" si="4"/>
        <v>30000</v>
      </c>
      <c r="AD16" s="73">
        <f t="shared" si="14"/>
        <v>2858.4230736667801</v>
      </c>
      <c r="AE16" s="73">
        <f t="shared" si="5"/>
        <v>5716.8461473335601</v>
      </c>
      <c r="AF16" s="74">
        <v>0.19056153824445199</v>
      </c>
      <c r="AG16" s="56">
        <v>17550</v>
      </c>
      <c r="AH16" s="56">
        <f t="shared" si="6"/>
        <v>35100</v>
      </c>
      <c r="AI16" s="73">
        <f t="shared" si="15"/>
        <v>3095.3072837078898</v>
      </c>
      <c r="AJ16" s="73">
        <f t="shared" si="7"/>
        <v>6190.6145674157797</v>
      </c>
      <c r="AK16" s="74">
        <v>0.17637078539646101</v>
      </c>
      <c r="AL16" s="202">
        <v>33810.959999999999</v>
      </c>
      <c r="AM16" s="202">
        <v>5604.07</v>
      </c>
      <c r="AN16" s="89">
        <f t="shared" si="16"/>
        <v>1.127032</v>
      </c>
      <c r="AO16" s="74">
        <f t="shared" si="17"/>
        <v>0.980273013401601</v>
      </c>
      <c r="AP16" s="74">
        <f t="shared" si="18"/>
        <v>0.96327521367521396</v>
      </c>
      <c r="AQ16" s="74">
        <f t="shared" si="19"/>
        <v>0.90525261086305497</v>
      </c>
      <c r="AR16" s="95"/>
      <c r="AS16" s="204">
        <f t="shared" si="20"/>
        <v>700</v>
      </c>
      <c r="AT16" s="202">
        <v>10</v>
      </c>
      <c r="AU16" s="205">
        <v>14</v>
      </c>
      <c r="AV16" s="205">
        <f t="shared" si="21"/>
        <v>4</v>
      </c>
      <c r="AW16" s="207">
        <v>8</v>
      </c>
    </row>
    <row r="17" spans="1:49" ht="17.100000000000001" customHeight="1">
      <c r="A17" s="9">
        <v>14</v>
      </c>
      <c r="B17" s="9">
        <v>549</v>
      </c>
      <c r="C17" s="36" t="s">
        <v>65</v>
      </c>
      <c r="D17" s="36" t="s">
        <v>62</v>
      </c>
      <c r="E17" s="9" t="s">
        <v>52</v>
      </c>
      <c r="F17" s="131">
        <v>34</v>
      </c>
      <c r="G17" s="131">
        <v>150</v>
      </c>
      <c r="H17" s="42">
        <v>2</v>
      </c>
      <c r="I17" s="42">
        <v>0</v>
      </c>
      <c r="J17" s="186">
        <v>10500</v>
      </c>
      <c r="K17" s="186">
        <f t="shared" si="0"/>
        <v>31500</v>
      </c>
      <c r="L17" s="187">
        <f t="shared" si="8"/>
        <v>2100</v>
      </c>
      <c r="M17" s="187">
        <f t="shared" si="1"/>
        <v>6300</v>
      </c>
      <c r="N17" s="188">
        <v>0.2</v>
      </c>
      <c r="O17" s="186">
        <v>13500</v>
      </c>
      <c r="P17" s="186">
        <f t="shared" si="2"/>
        <v>40500</v>
      </c>
      <c r="Q17" s="187">
        <f t="shared" si="9"/>
        <v>2497.5</v>
      </c>
      <c r="R17" s="187">
        <f t="shared" si="3"/>
        <v>7492.5</v>
      </c>
      <c r="S17" s="188">
        <v>0.185</v>
      </c>
      <c r="T17" s="189">
        <v>37153.279999999999</v>
      </c>
      <c r="U17" s="190">
        <v>7253.65</v>
      </c>
      <c r="V17" s="151">
        <f t="shared" si="10"/>
        <v>1.17946920634921</v>
      </c>
      <c r="W17" s="151">
        <f t="shared" si="11"/>
        <v>1.15137301587302</v>
      </c>
      <c r="X17" s="191">
        <f t="shared" si="12"/>
        <v>0.91736493827160503</v>
      </c>
      <c r="Y17" s="191">
        <f t="shared" si="13"/>
        <v>0.96812145478812095</v>
      </c>
      <c r="Z17" s="197">
        <f t="shared" si="22"/>
        <v>400</v>
      </c>
      <c r="AA17" s="198">
        <f t="shared" si="23"/>
        <v>190.73</v>
      </c>
      <c r="AB17" s="56">
        <v>7000</v>
      </c>
      <c r="AC17" s="56">
        <f t="shared" si="4"/>
        <v>14000</v>
      </c>
      <c r="AD17" s="73">
        <f t="shared" si="14"/>
        <v>1918.23404686602</v>
      </c>
      <c r="AE17" s="73">
        <f t="shared" si="5"/>
        <v>3836.46809373205</v>
      </c>
      <c r="AF17" s="74">
        <v>0.27403343526657498</v>
      </c>
      <c r="AG17" s="56">
        <v>8200</v>
      </c>
      <c r="AH17" s="56">
        <f t="shared" si="6"/>
        <v>16400</v>
      </c>
      <c r="AI17" s="73">
        <f t="shared" si="15"/>
        <v>2079.7388587146202</v>
      </c>
      <c r="AJ17" s="73">
        <f t="shared" si="7"/>
        <v>4159.4777174292403</v>
      </c>
      <c r="AK17" s="74">
        <v>0.253626690087149</v>
      </c>
      <c r="AL17" s="202">
        <v>23145.47</v>
      </c>
      <c r="AM17" s="202">
        <v>7449.29</v>
      </c>
      <c r="AN17" s="89">
        <f t="shared" si="16"/>
        <v>1.6532478571428599</v>
      </c>
      <c r="AO17" s="89">
        <f t="shared" si="17"/>
        <v>1.9417051876882601</v>
      </c>
      <c r="AP17" s="89">
        <f t="shared" si="18"/>
        <v>1.41130914634146</v>
      </c>
      <c r="AQ17" s="89">
        <f t="shared" si="19"/>
        <v>1.7909195591517699</v>
      </c>
      <c r="AR17" s="95">
        <v>500</v>
      </c>
      <c r="AS17" s="204">
        <f t="shared" si="20"/>
        <v>1090.73</v>
      </c>
      <c r="AT17" s="202">
        <v>8</v>
      </c>
      <c r="AU17" s="205">
        <v>8</v>
      </c>
      <c r="AV17" s="205">
        <f t="shared" si="21"/>
        <v>0</v>
      </c>
      <c r="AW17" s="205">
        <v>0</v>
      </c>
    </row>
    <row r="18" spans="1:49" ht="17.100000000000001" customHeight="1">
      <c r="A18" s="9">
        <v>15</v>
      </c>
      <c r="B18" s="9">
        <v>514</v>
      </c>
      <c r="C18" s="36" t="s">
        <v>66</v>
      </c>
      <c r="D18" s="36" t="s">
        <v>48</v>
      </c>
      <c r="E18" s="9" t="s">
        <v>43</v>
      </c>
      <c r="F18" s="131">
        <v>9</v>
      </c>
      <c r="G18" s="131">
        <v>200</v>
      </c>
      <c r="H18" s="42">
        <v>4</v>
      </c>
      <c r="I18" s="42">
        <v>0</v>
      </c>
      <c r="J18" s="186">
        <v>20000</v>
      </c>
      <c r="K18" s="186">
        <f t="shared" si="0"/>
        <v>60000</v>
      </c>
      <c r="L18" s="187">
        <f t="shared" si="8"/>
        <v>5082.6117218396403</v>
      </c>
      <c r="M18" s="187">
        <f t="shared" si="1"/>
        <v>15247.8351655189</v>
      </c>
      <c r="N18" s="188">
        <v>0.25413058609198202</v>
      </c>
      <c r="O18" s="186">
        <v>25000</v>
      </c>
      <c r="P18" s="186">
        <f t="shared" si="2"/>
        <v>75000</v>
      </c>
      <c r="Q18" s="187">
        <f t="shared" si="9"/>
        <v>5876.7698033770703</v>
      </c>
      <c r="R18" s="187">
        <f t="shared" si="3"/>
        <v>17630.309410131202</v>
      </c>
      <c r="S18" s="188">
        <v>0.235070792135083</v>
      </c>
      <c r="T18" s="189">
        <v>68477.09</v>
      </c>
      <c r="U18" s="190">
        <v>10663.22</v>
      </c>
      <c r="V18" s="151">
        <f t="shared" si="10"/>
        <v>1.1412848333333301</v>
      </c>
      <c r="W18" s="191">
        <f t="shared" si="11"/>
        <v>0.69932681487228798</v>
      </c>
      <c r="X18" s="191">
        <f t="shared" si="12"/>
        <v>0.91302786666666702</v>
      </c>
      <c r="Y18" s="191">
        <f t="shared" si="13"/>
        <v>0.60482319124089901</v>
      </c>
      <c r="Z18" s="197">
        <f t="shared" si="22"/>
        <v>800</v>
      </c>
      <c r="AA18" s="199"/>
      <c r="AB18" s="56">
        <v>13000</v>
      </c>
      <c r="AC18" s="56">
        <f t="shared" si="4"/>
        <v>26000</v>
      </c>
      <c r="AD18" s="73">
        <f t="shared" si="14"/>
        <v>4303.5119283911299</v>
      </c>
      <c r="AE18" s="73">
        <f t="shared" si="5"/>
        <v>8607.0238567822598</v>
      </c>
      <c r="AF18" s="74">
        <v>0.33103937910700998</v>
      </c>
      <c r="AG18" s="56">
        <v>15500</v>
      </c>
      <c r="AH18" s="56">
        <f t="shared" si="6"/>
        <v>31000</v>
      </c>
      <c r="AI18" s="73">
        <f t="shared" si="15"/>
        <v>4749.0064119766303</v>
      </c>
      <c r="AJ18" s="73">
        <f t="shared" si="7"/>
        <v>9498.0128239532605</v>
      </c>
      <c r="AK18" s="74">
        <v>0.30638751045010498</v>
      </c>
      <c r="AL18" s="202">
        <v>27612.58</v>
      </c>
      <c r="AM18" s="202">
        <v>4140.13</v>
      </c>
      <c r="AN18" s="89">
        <f t="shared" si="16"/>
        <v>1.0620223076923101</v>
      </c>
      <c r="AO18" s="74">
        <f t="shared" si="17"/>
        <v>0.48101760479467198</v>
      </c>
      <c r="AP18" s="74">
        <f t="shared" si="18"/>
        <v>0.89072838709677404</v>
      </c>
      <c r="AQ18" s="74">
        <f t="shared" si="19"/>
        <v>0.43589433671419298</v>
      </c>
      <c r="AR18" s="95"/>
      <c r="AS18" s="204">
        <f t="shared" si="20"/>
        <v>800</v>
      </c>
      <c r="AT18" s="202">
        <v>12</v>
      </c>
      <c r="AU18" s="205">
        <v>14</v>
      </c>
      <c r="AV18" s="205">
        <f t="shared" si="21"/>
        <v>2</v>
      </c>
      <c r="AW18" s="207">
        <v>4</v>
      </c>
    </row>
    <row r="19" spans="1:49" ht="17.100000000000001" customHeight="1">
      <c r="A19" s="9">
        <v>16</v>
      </c>
      <c r="B19" s="38">
        <v>116482</v>
      </c>
      <c r="C19" s="39" t="s">
        <v>67</v>
      </c>
      <c r="D19" s="36" t="s">
        <v>42</v>
      </c>
      <c r="E19" s="9" t="s">
        <v>52</v>
      </c>
      <c r="F19" s="131">
        <v>43</v>
      </c>
      <c r="G19" s="131">
        <v>100</v>
      </c>
      <c r="H19" s="42">
        <v>3</v>
      </c>
      <c r="I19" s="42">
        <v>2</v>
      </c>
      <c r="J19" s="186">
        <v>6000</v>
      </c>
      <c r="K19" s="186">
        <f t="shared" si="0"/>
        <v>18000</v>
      </c>
      <c r="L19" s="187">
        <f t="shared" si="8"/>
        <v>1260</v>
      </c>
      <c r="M19" s="187">
        <f t="shared" si="1"/>
        <v>3780</v>
      </c>
      <c r="N19" s="188">
        <v>0.21</v>
      </c>
      <c r="O19" s="186">
        <v>8000</v>
      </c>
      <c r="P19" s="186">
        <f t="shared" si="2"/>
        <v>24000</v>
      </c>
      <c r="Q19" s="187">
        <f t="shared" si="9"/>
        <v>1520</v>
      </c>
      <c r="R19" s="187">
        <f t="shared" si="3"/>
        <v>4560</v>
      </c>
      <c r="S19" s="188">
        <v>0.19</v>
      </c>
      <c r="T19" s="189">
        <v>21911</v>
      </c>
      <c r="U19" s="190">
        <v>3530.78</v>
      </c>
      <c r="V19" s="151">
        <f t="shared" si="10"/>
        <v>1.2172777777777799</v>
      </c>
      <c r="W19" s="191">
        <f t="shared" si="11"/>
        <v>0.93406878306878305</v>
      </c>
      <c r="X19" s="191">
        <f t="shared" si="12"/>
        <v>0.91295833333333298</v>
      </c>
      <c r="Y19" s="191">
        <f t="shared" si="13"/>
        <v>0.77429385964912301</v>
      </c>
      <c r="Z19" s="197">
        <f t="shared" si="22"/>
        <v>800</v>
      </c>
      <c r="AA19" s="199"/>
      <c r="AB19" s="56">
        <v>4500</v>
      </c>
      <c r="AC19" s="56">
        <f t="shared" si="4"/>
        <v>9000</v>
      </c>
      <c r="AD19" s="73">
        <f t="shared" si="14"/>
        <v>1175.69862018603</v>
      </c>
      <c r="AE19" s="73">
        <f t="shared" si="5"/>
        <v>2351.39724037206</v>
      </c>
      <c r="AF19" s="74">
        <v>0.26126636004134002</v>
      </c>
      <c r="AG19" s="56">
        <v>5300</v>
      </c>
      <c r="AH19" s="56">
        <f t="shared" si="6"/>
        <v>10600</v>
      </c>
      <c r="AI19" s="73">
        <f t="shared" si="15"/>
        <v>1281.5948788836299</v>
      </c>
      <c r="AJ19" s="73">
        <f t="shared" si="7"/>
        <v>2563.1897577672698</v>
      </c>
      <c r="AK19" s="74">
        <v>0.241810354506346</v>
      </c>
      <c r="AL19" s="202">
        <v>10518.31</v>
      </c>
      <c r="AM19" s="202">
        <v>2532.65</v>
      </c>
      <c r="AN19" s="89">
        <f t="shared" si="16"/>
        <v>1.1687011111111101</v>
      </c>
      <c r="AO19" s="89">
        <f t="shared" si="17"/>
        <v>1.07708300261476</v>
      </c>
      <c r="AP19" s="74">
        <f t="shared" si="18"/>
        <v>0.99229339622641499</v>
      </c>
      <c r="AQ19" s="74">
        <f t="shared" si="19"/>
        <v>0.98808525288667304</v>
      </c>
      <c r="AR19" s="95">
        <v>300</v>
      </c>
      <c r="AS19" s="204">
        <f t="shared" si="20"/>
        <v>1100</v>
      </c>
      <c r="AT19" s="202">
        <v>4</v>
      </c>
      <c r="AU19" s="205">
        <v>2</v>
      </c>
      <c r="AV19" s="205">
        <f t="shared" si="21"/>
        <v>-2</v>
      </c>
      <c r="AW19" s="205">
        <v>0</v>
      </c>
    </row>
    <row r="20" spans="1:49" ht="17.100000000000001" customHeight="1">
      <c r="A20" s="9">
        <v>17</v>
      </c>
      <c r="B20" s="9">
        <v>307</v>
      </c>
      <c r="C20" s="36" t="s">
        <v>68</v>
      </c>
      <c r="D20" s="36" t="s">
        <v>69</v>
      </c>
      <c r="E20" s="9" t="s">
        <v>70</v>
      </c>
      <c r="F20" s="131">
        <v>5</v>
      </c>
      <c r="G20" s="131">
        <v>200</v>
      </c>
      <c r="H20" s="42">
        <v>19</v>
      </c>
      <c r="I20" s="42">
        <v>3</v>
      </c>
      <c r="J20" s="186">
        <v>110000</v>
      </c>
      <c r="K20" s="186">
        <f t="shared" si="0"/>
        <v>330000</v>
      </c>
      <c r="L20" s="187">
        <f t="shared" si="8"/>
        <v>23100</v>
      </c>
      <c r="M20" s="187">
        <f t="shared" si="1"/>
        <v>69300</v>
      </c>
      <c r="N20" s="188">
        <v>0.21</v>
      </c>
      <c r="O20" s="186">
        <v>132000</v>
      </c>
      <c r="P20" s="186">
        <f t="shared" si="2"/>
        <v>396000</v>
      </c>
      <c r="Q20" s="187">
        <f t="shared" si="9"/>
        <v>25641</v>
      </c>
      <c r="R20" s="187">
        <f t="shared" si="3"/>
        <v>76923</v>
      </c>
      <c r="S20" s="188">
        <v>0.19425000000000001</v>
      </c>
      <c r="T20" s="189">
        <v>357995.47</v>
      </c>
      <c r="U20" s="190">
        <v>74160.960000000006</v>
      </c>
      <c r="V20" s="151">
        <f t="shared" si="10"/>
        <v>1.08483475757576</v>
      </c>
      <c r="W20" s="151">
        <f t="shared" si="11"/>
        <v>1.0701437229437201</v>
      </c>
      <c r="X20" s="191">
        <f t="shared" si="12"/>
        <v>0.90402896464646498</v>
      </c>
      <c r="Y20" s="191">
        <f t="shared" si="13"/>
        <v>0.964093444093444</v>
      </c>
      <c r="Z20" s="197">
        <v>0</v>
      </c>
      <c r="AA20" s="198"/>
      <c r="AB20" s="56">
        <v>80000</v>
      </c>
      <c r="AC20" s="56">
        <f t="shared" si="4"/>
        <v>160000</v>
      </c>
      <c r="AD20" s="73">
        <f t="shared" si="14"/>
        <v>21144.0898118857</v>
      </c>
      <c r="AE20" s="73">
        <f t="shared" si="5"/>
        <v>42288.179623771401</v>
      </c>
      <c r="AF20" s="74">
        <v>0.26430112264857097</v>
      </c>
      <c r="AG20" s="56">
        <v>94000</v>
      </c>
      <c r="AH20" s="56">
        <f t="shared" si="6"/>
        <v>188000</v>
      </c>
      <c r="AI20" s="73">
        <f t="shared" si="15"/>
        <v>22994.197670425699</v>
      </c>
      <c r="AJ20" s="73">
        <f t="shared" si="7"/>
        <v>45988.395340851399</v>
      </c>
      <c r="AK20" s="74">
        <v>0.24461912415346501</v>
      </c>
      <c r="AL20" s="202">
        <v>144867.51999999999</v>
      </c>
      <c r="AM20" s="202">
        <v>26066.51</v>
      </c>
      <c r="AN20" s="74">
        <f t="shared" si="16"/>
        <v>0.90542199999999995</v>
      </c>
      <c r="AO20" s="74">
        <f t="shared" si="17"/>
        <v>0.61640179908210802</v>
      </c>
      <c r="AP20" s="74">
        <f t="shared" si="18"/>
        <v>0.77057191489361698</v>
      </c>
      <c r="AQ20" s="74">
        <f t="shared" si="19"/>
        <v>0.56680625202952395</v>
      </c>
      <c r="AR20" s="95"/>
      <c r="AS20" s="204">
        <f t="shared" si="20"/>
        <v>0</v>
      </c>
      <c r="AT20" s="202">
        <v>30</v>
      </c>
      <c r="AU20" s="205">
        <v>6</v>
      </c>
      <c r="AV20" s="205">
        <f t="shared" si="21"/>
        <v>-24</v>
      </c>
      <c r="AW20" s="205">
        <v>0</v>
      </c>
    </row>
    <row r="21" spans="1:49" ht="17.100000000000001" customHeight="1">
      <c r="A21" s="9">
        <v>18</v>
      </c>
      <c r="B21" s="9">
        <v>112888</v>
      </c>
      <c r="C21" s="36" t="s">
        <v>71</v>
      </c>
      <c r="D21" s="36" t="s">
        <v>50</v>
      </c>
      <c r="E21" s="9" t="s">
        <v>52</v>
      </c>
      <c r="F21" s="131">
        <v>36</v>
      </c>
      <c r="G21" s="131">
        <v>100</v>
      </c>
      <c r="H21" s="42">
        <v>2</v>
      </c>
      <c r="I21" s="42">
        <v>2</v>
      </c>
      <c r="J21" s="186">
        <v>9500</v>
      </c>
      <c r="K21" s="186">
        <f t="shared" si="0"/>
        <v>28500</v>
      </c>
      <c r="L21" s="187">
        <f t="shared" si="8"/>
        <v>1900</v>
      </c>
      <c r="M21" s="187">
        <f t="shared" si="1"/>
        <v>5700</v>
      </c>
      <c r="N21" s="188">
        <v>0.2</v>
      </c>
      <c r="O21" s="186">
        <v>12000</v>
      </c>
      <c r="P21" s="186">
        <f t="shared" si="2"/>
        <v>36000</v>
      </c>
      <c r="Q21" s="187">
        <f t="shared" si="9"/>
        <v>2220</v>
      </c>
      <c r="R21" s="187">
        <f t="shared" si="3"/>
        <v>6660</v>
      </c>
      <c r="S21" s="188">
        <v>0.185</v>
      </c>
      <c r="T21" s="189">
        <v>32257.24</v>
      </c>
      <c r="U21" s="190">
        <v>7211.44</v>
      </c>
      <c r="V21" s="151">
        <f t="shared" si="10"/>
        <v>1.1318329824561399</v>
      </c>
      <c r="W21" s="151">
        <f t="shared" si="11"/>
        <v>1.2651649122807</v>
      </c>
      <c r="X21" s="191">
        <f t="shared" si="12"/>
        <v>0.89603444444444402</v>
      </c>
      <c r="Y21" s="191">
        <f t="shared" si="13"/>
        <v>1.0827987987987999</v>
      </c>
      <c r="Z21" s="197">
        <f t="shared" si="22"/>
        <v>600</v>
      </c>
      <c r="AA21" s="198">
        <f t="shared" si="23"/>
        <v>302.28800000000001</v>
      </c>
      <c r="AB21" s="56">
        <v>6500</v>
      </c>
      <c r="AC21" s="56">
        <f t="shared" si="4"/>
        <v>13000</v>
      </c>
      <c r="AD21" s="73">
        <f t="shared" si="14"/>
        <v>1882.8765860916999</v>
      </c>
      <c r="AE21" s="73">
        <f t="shared" si="5"/>
        <v>3765.7531721833898</v>
      </c>
      <c r="AF21" s="74">
        <v>0.28967332093718401</v>
      </c>
      <c r="AG21" s="56">
        <v>7800</v>
      </c>
      <c r="AH21" s="56">
        <f t="shared" si="6"/>
        <v>15600</v>
      </c>
      <c r="AI21" s="73">
        <f t="shared" si="15"/>
        <v>2091.1948466805602</v>
      </c>
      <c r="AJ21" s="73">
        <f t="shared" si="7"/>
        <v>4182.3896933611304</v>
      </c>
      <c r="AK21" s="74">
        <v>0.26810190342058499</v>
      </c>
      <c r="AL21" s="202">
        <v>10840.33</v>
      </c>
      <c r="AM21" s="202">
        <v>2061.5300000000002</v>
      </c>
      <c r="AN21" s="74">
        <f t="shared" si="16"/>
        <v>0.83387153846153805</v>
      </c>
      <c r="AO21" s="74">
        <f t="shared" si="17"/>
        <v>0.54744161545901904</v>
      </c>
      <c r="AP21" s="74">
        <f t="shared" si="18"/>
        <v>0.69489294871794904</v>
      </c>
      <c r="AQ21" s="74">
        <f t="shared" si="19"/>
        <v>0.49290720165850399</v>
      </c>
      <c r="AR21" s="95"/>
      <c r="AS21" s="204">
        <f t="shared" si="20"/>
        <v>902.28800000000001</v>
      </c>
      <c r="AT21" s="202">
        <v>6</v>
      </c>
      <c r="AU21" s="205">
        <v>2</v>
      </c>
      <c r="AV21" s="205">
        <f t="shared" si="21"/>
        <v>-4</v>
      </c>
      <c r="AW21" s="205">
        <v>0</v>
      </c>
    </row>
    <row r="22" spans="1:49" ht="17.100000000000001" customHeight="1">
      <c r="A22" s="9">
        <v>19</v>
      </c>
      <c r="B22" s="9">
        <v>106066</v>
      </c>
      <c r="C22" s="36" t="s">
        <v>72</v>
      </c>
      <c r="D22" s="36" t="s">
        <v>69</v>
      </c>
      <c r="E22" s="9" t="s">
        <v>46</v>
      </c>
      <c r="F22" s="131">
        <v>7</v>
      </c>
      <c r="G22" s="131">
        <v>200</v>
      </c>
      <c r="H22" s="42">
        <v>0</v>
      </c>
      <c r="I22" s="42">
        <v>0</v>
      </c>
      <c r="J22" s="186">
        <v>16000</v>
      </c>
      <c r="K22" s="186">
        <f t="shared" si="0"/>
        <v>48000</v>
      </c>
      <c r="L22" s="187">
        <f t="shared" si="8"/>
        <v>4150.8370667689096</v>
      </c>
      <c r="M22" s="187">
        <f t="shared" si="1"/>
        <v>12452.511200306701</v>
      </c>
      <c r="N22" s="188">
        <v>0.25942731667305702</v>
      </c>
      <c r="O22" s="186">
        <v>20000</v>
      </c>
      <c r="P22" s="186">
        <f t="shared" si="2"/>
        <v>60000</v>
      </c>
      <c r="Q22" s="187">
        <f t="shared" si="9"/>
        <v>4799.4053584515596</v>
      </c>
      <c r="R22" s="187">
        <f t="shared" si="3"/>
        <v>14398.2160753547</v>
      </c>
      <c r="S22" s="188">
        <v>0.239970267922578</v>
      </c>
      <c r="T22" s="189">
        <v>53756.42</v>
      </c>
      <c r="U22" s="190">
        <v>9987.7999999999993</v>
      </c>
      <c r="V22" s="151">
        <f t="shared" si="10"/>
        <v>1.1199254166666699</v>
      </c>
      <c r="W22" s="191">
        <f t="shared" si="11"/>
        <v>0.80207115170103205</v>
      </c>
      <c r="X22" s="191">
        <f t="shared" si="12"/>
        <v>0.89594033333333301</v>
      </c>
      <c r="Y22" s="191">
        <f t="shared" si="13"/>
        <v>0.69368315822791604</v>
      </c>
      <c r="Z22" s="197">
        <f t="shared" si="22"/>
        <v>0</v>
      </c>
      <c r="AA22" s="199"/>
      <c r="AB22" s="56">
        <v>10400</v>
      </c>
      <c r="AC22" s="56">
        <f t="shared" si="4"/>
        <v>20800</v>
      </c>
      <c r="AD22" s="73">
        <f t="shared" si="14"/>
        <v>3626.9440622736802</v>
      </c>
      <c r="AE22" s="73">
        <f t="shared" si="5"/>
        <v>7253.8881245473503</v>
      </c>
      <c r="AF22" s="74">
        <v>0.34874462137246898</v>
      </c>
      <c r="AG22" s="56">
        <v>13000</v>
      </c>
      <c r="AH22" s="56">
        <f t="shared" si="6"/>
        <v>26000</v>
      </c>
      <c r="AI22" s="73">
        <f t="shared" si="15"/>
        <v>4196.06560396024</v>
      </c>
      <c r="AJ22" s="73">
        <f t="shared" si="7"/>
        <v>8392.1312079204909</v>
      </c>
      <c r="AK22" s="74">
        <v>0.32277427722771102</v>
      </c>
      <c r="AL22" s="202">
        <v>13582.87</v>
      </c>
      <c r="AM22" s="202">
        <v>3237.93</v>
      </c>
      <c r="AN22" s="74">
        <f t="shared" si="16"/>
        <v>0.65302259615384595</v>
      </c>
      <c r="AO22" s="74">
        <f t="shared" si="17"/>
        <v>0.44637164847397598</v>
      </c>
      <c r="AP22" s="74">
        <f t="shared" si="18"/>
        <v>0.52241807692307696</v>
      </c>
      <c r="AQ22" s="74">
        <f t="shared" si="19"/>
        <v>0.38582928695681501</v>
      </c>
      <c r="AR22" s="95"/>
      <c r="AS22" s="204">
        <f t="shared" si="20"/>
        <v>0</v>
      </c>
      <c r="AT22" s="202">
        <v>10</v>
      </c>
      <c r="AU22" s="205">
        <v>8</v>
      </c>
      <c r="AV22" s="205">
        <f t="shared" si="21"/>
        <v>-2</v>
      </c>
      <c r="AW22" s="205">
        <v>0</v>
      </c>
    </row>
    <row r="23" spans="1:49" ht="17.100000000000001" customHeight="1">
      <c r="A23" s="9">
        <v>20</v>
      </c>
      <c r="B23" s="9">
        <v>111219</v>
      </c>
      <c r="C23" s="36" t="s">
        <v>73</v>
      </c>
      <c r="D23" s="36" t="s">
        <v>50</v>
      </c>
      <c r="E23" s="9" t="s">
        <v>46</v>
      </c>
      <c r="F23" s="131">
        <v>13</v>
      </c>
      <c r="G23" s="131">
        <v>150</v>
      </c>
      <c r="H23" s="42">
        <v>3</v>
      </c>
      <c r="I23" s="42">
        <v>1</v>
      </c>
      <c r="J23" s="186">
        <v>16000</v>
      </c>
      <c r="K23" s="186">
        <f t="shared" si="0"/>
        <v>48000</v>
      </c>
      <c r="L23" s="187">
        <f t="shared" si="8"/>
        <v>3882.2320241201901</v>
      </c>
      <c r="M23" s="187">
        <f t="shared" si="1"/>
        <v>11646.696072360601</v>
      </c>
      <c r="N23" s="188">
        <v>0.24263950150751201</v>
      </c>
      <c r="O23" s="186">
        <v>20000</v>
      </c>
      <c r="P23" s="186">
        <f t="shared" si="2"/>
        <v>60000</v>
      </c>
      <c r="Q23" s="187">
        <f t="shared" si="9"/>
        <v>4488.8307778889603</v>
      </c>
      <c r="R23" s="187">
        <f t="shared" si="3"/>
        <v>13466.4923336669</v>
      </c>
      <c r="S23" s="188">
        <v>0.22444153889444801</v>
      </c>
      <c r="T23" s="189">
        <v>53639.39</v>
      </c>
      <c r="U23" s="190">
        <v>11778.08</v>
      </c>
      <c r="V23" s="151">
        <f t="shared" si="10"/>
        <v>1.11748729166667</v>
      </c>
      <c r="W23" s="151">
        <f t="shared" si="11"/>
        <v>1.01128078957527</v>
      </c>
      <c r="X23" s="191">
        <f t="shared" si="12"/>
        <v>0.89398983333333304</v>
      </c>
      <c r="Y23" s="191">
        <f t="shared" si="13"/>
        <v>0.87462122341645099</v>
      </c>
      <c r="Z23" s="197">
        <f t="shared" si="22"/>
        <v>700</v>
      </c>
      <c r="AA23" s="198">
        <f>(U23-M23)*0.2</f>
        <v>26.276785527879799</v>
      </c>
      <c r="AB23" s="56">
        <v>10400</v>
      </c>
      <c r="AC23" s="56">
        <f t="shared" si="4"/>
        <v>20800</v>
      </c>
      <c r="AD23" s="73">
        <f t="shared" si="14"/>
        <v>3085.7043100767501</v>
      </c>
      <c r="AE23" s="73">
        <f t="shared" si="5"/>
        <v>6171.4086201535001</v>
      </c>
      <c r="AF23" s="74">
        <v>0.29670233750738001</v>
      </c>
      <c r="AG23" s="56">
        <v>12000</v>
      </c>
      <c r="AH23" s="56">
        <f t="shared" si="6"/>
        <v>24000</v>
      </c>
      <c r="AI23" s="73">
        <f t="shared" si="15"/>
        <v>3295.2897910394199</v>
      </c>
      <c r="AJ23" s="73">
        <f t="shared" si="7"/>
        <v>6590.5795820788298</v>
      </c>
      <c r="AK23" s="74">
        <v>0.27460748258661799</v>
      </c>
      <c r="AL23" s="202">
        <v>19336.89</v>
      </c>
      <c r="AM23" s="202">
        <v>4688.34</v>
      </c>
      <c r="AN23" s="74">
        <f t="shared" si="16"/>
        <v>0.929658173076923</v>
      </c>
      <c r="AO23" s="74">
        <f t="shared" si="17"/>
        <v>0.75968717817349496</v>
      </c>
      <c r="AP23" s="74">
        <f t="shared" si="18"/>
        <v>0.80570375000000005</v>
      </c>
      <c r="AQ23" s="74">
        <f t="shared" si="19"/>
        <v>0.71136990937012301</v>
      </c>
      <c r="AR23" s="95"/>
      <c r="AS23" s="204">
        <f t="shared" si="20"/>
        <v>726.27678552787995</v>
      </c>
      <c r="AT23" s="202">
        <v>12</v>
      </c>
      <c r="AU23" s="205">
        <v>6</v>
      </c>
      <c r="AV23" s="205">
        <f t="shared" si="21"/>
        <v>-6</v>
      </c>
      <c r="AW23" s="205">
        <v>0</v>
      </c>
    </row>
    <row r="24" spans="1:49" ht="17.100000000000001" customHeight="1">
      <c r="A24" s="9">
        <v>21</v>
      </c>
      <c r="B24" s="9">
        <v>581</v>
      </c>
      <c r="C24" s="36" t="s">
        <v>74</v>
      </c>
      <c r="D24" s="36" t="s">
        <v>42</v>
      </c>
      <c r="E24" s="9" t="s">
        <v>43</v>
      </c>
      <c r="F24" s="131">
        <v>8</v>
      </c>
      <c r="G24" s="131">
        <v>200</v>
      </c>
      <c r="H24" s="42">
        <v>3</v>
      </c>
      <c r="I24" s="42">
        <v>1</v>
      </c>
      <c r="J24" s="186">
        <v>22000</v>
      </c>
      <c r="K24" s="186">
        <f t="shared" si="0"/>
        <v>66000</v>
      </c>
      <c r="L24" s="187">
        <f t="shared" si="8"/>
        <v>4070</v>
      </c>
      <c r="M24" s="187">
        <f t="shared" si="1"/>
        <v>12210</v>
      </c>
      <c r="N24" s="188">
        <v>0.185</v>
      </c>
      <c r="O24" s="186">
        <v>27500</v>
      </c>
      <c r="P24" s="186">
        <f t="shared" si="2"/>
        <v>82500</v>
      </c>
      <c r="Q24" s="187">
        <f t="shared" si="9"/>
        <v>4705.9375</v>
      </c>
      <c r="R24" s="187">
        <f t="shared" si="3"/>
        <v>14117.8125</v>
      </c>
      <c r="S24" s="188">
        <v>0.171125</v>
      </c>
      <c r="T24" s="189">
        <v>73739.240000000005</v>
      </c>
      <c r="U24" s="190">
        <v>13179.55</v>
      </c>
      <c r="V24" s="151">
        <f t="shared" si="10"/>
        <v>1.11726121212121</v>
      </c>
      <c r="W24" s="151">
        <f t="shared" si="11"/>
        <v>1.0794062244062199</v>
      </c>
      <c r="X24" s="191">
        <f t="shared" si="12"/>
        <v>0.89380896969696999</v>
      </c>
      <c r="Y24" s="191">
        <f t="shared" si="13"/>
        <v>0.93354051840538299</v>
      </c>
      <c r="Z24" s="197">
        <f t="shared" si="22"/>
        <v>700</v>
      </c>
      <c r="AA24" s="198">
        <f>(U24-M24)*0.2</f>
        <v>193.91</v>
      </c>
      <c r="AB24" s="56">
        <v>14300</v>
      </c>
      <c r="AC24" s="56">
        <f t="shared" si="4"/>
        <v>28600</v>
      </c>
      <c r="AD24" s="73">
        <f t="shared" si="14"/>
        <v>3239.6212013569102</v>
      </c>
      <c r="AE24" s="73">
        <f t="shared" si="5"/>
        <v>6479.2424027138204</v>
      </c>
      <c r="AF24" s="74">
        <v>0.22654693715782601</v>
      </c>
      <c r="AG24" s="56">
        <v>16800</v>
      </c>
      <c r="AH24" s="56">
        <f t="shared" si="6"/>
        <v>33600</v>
      </c>
      <c r="AI24" s="73">
        <f t="shared" si="15"/>
        <v>3522.5638654242498</v>
      </c>
      <c r="AJ24" s="73">
        <f t="shared" si="7"/>
        <v>7045.1277308484896</v>
      </c>
      <c r="AK24" s="74">
        <v>0.209676420560967</v>
      </c>
      <c r="AL24" s="202">
        <v>20951.21</v>
      </c>
      <c r="AM24" s="202">
        <v>4595.79</v>
      </c>
      <c r="AN24" s="74">
        <f t="shared" si="16"/>
        <v>0.73255979020979001</v>
      </c>
      <c r="AO24" s="74">
        <f t="shared" si="17"/>
        <v>0.70930977950061802</v>
      </c>
      <c r="AP24" s="74">
        <f t="shared" si="18"/>
        <v>0.62354791666666698</v>
      </c>
      <c r="AQ24" s="74">
        <f t="shared" si="19"/>
        <v>0.652335937058518</v>
      </c>
      <c r="AR24" s="95"/>
      <c r="AS24" s="204">
        <f t="shared" si="20"/>
        <v>893.91</v>
      </c>
      <c r="AT24" s="202">
        <v>15</v>
      </c>
      <c r="AU24" s="205">
        <v>11</v>
      </c>
      <c r="AV24" s="205">
        <f t="shared" si="21"/>
        <v>-4</v>
      </c>
      <c r="AW24" s="205">
        <v>0</v>
      </c>
    </row>
    <row r="25" spans="1:49" ht="17.100000000000001" customHeight="1">
      <c r="A25" s="9">
        <v>22</v>
      </c>
      <c r="B25" s="9">
        <v>311</v>
      </c>
      <c r="C25" s="36" t="s">
        <v>75</v>
      </c>
      <c r="D25" s="36" t="s">
        <v>50</v>
      </c>
      <c r="E25" s="9" t="s">
        <v>76</v>
      </c>
      <c r="F25" s="131">
        <v>22</v>
      </c>
      <c r="G25" s="131">
        <v>150</v>
      </c>
      <c r="H25" s="42">
        <v>2</v>
      </c>
      <c r="I25" s="42">
        <v>0</v>
      </c>
      <c r="J25" s="186">
        <v>12000</v>
      </c>
      <c r="K25" s="186">
        <f t="shared" si="0"/>
        <v>36000</v>
      </c>
      <c r="L25" s="187">
        <f t="shared" si="8"/>
        <v>2220</v>
      </c>
      <c r="M25" s="187">
        <f t="shared" si="1"/>
        <v>6660</v>
      </c>
      <c r="N25" s="188">
        <v>0.185</v>
      </c>
      <c r="O25" s="186">
        <v>15500</v>
      </c>
      <c r="P25" s="186">
        <f t="shared" si="2"/>
        <v>46500</v>
      </c>
      <c r="Q25" s="187">
        <f t="shared" si="9"/>
        <v>2652.4375</v>
      </c>
      <c r="R25" s="187">
        <f t="shared" si="3"/>
        <v>7957.3125</v>
      </c>
      <c r="S25" s="188">
        <v>0.171125</v>
      </c>
      <c r="T25" s="189">
        <v>40644.449999999997</v>
      </c>
      <c r="U25" s="190">
        <v>5606.51</v>
      </c>
      <c r="V25" s="151">
        <f t="shared" si="10"/>
        <v>1.1290125</v>
      </c>
      <c r="W25" s="191">
        <f t="shared" si="11"/>
        <v>0.84181831831831799</v>
      </c>
      <c r="X25" s="191">
        <f t="shared" si="12"/>
        <v>0.874074193548387</v>
      </c>
      <c r="Y25" s="191">
        <f t="shared" si="13"/>
        <v>0.70457330914174898</v>
      </c>
      <c r="Z25" s="197">
        <f t="shared" si="22"/>
        <v>400</v>
      </c>
      <c r="AA25" s="199"/>
      <c r="AB25" s="56">
        <v>7800</v>
      </c>
      <c r="AC25" s="56">
        <f t="shared" si="4"/>
        <v>15600</v>
      </c>
      <c r="AD25" s="73">
        <f t="shared" si="14"/>
        <v>2005.15518282933</v>
      </c>
      <c r="AE25" s="73">
        <f t="shared" si="5"/>
        <v>4010.31036565865</v>
      </c>
      <c r="AF25" s="74">
        <v>0.25707117728581103</v>
      </c>
      <c r="AG25" s="56">
        <v>9200</v>
      </c>
      <c r="AH25" s="56">
        <f t="shared" si="6"/>
        <v>18400</v>
      </c>
      <c r="AI25" s="73">
        <f t="shared" si="15"/>
        <v>2188.9337265910999</v>
      </c>
      <c r="AJ25" s="73">
        <f t="shared" si="7"/>
        <v>4377.8674531821898</v>
      </c>
      <c r="AK25" s="74">
        <v>0.237927578977293</v>
      </c>
      <c r="AL25" s="202">
        <v>13358.79</v>
      </c>
      <c r="AM25" s="202">
        <v>2862.37</v>
      </c>
      <c r="AN25" s="74">
        <f t="shared" si="16"/>
        <v>0.85633269230769204</v>
      </c>
      <c r="AO25" s="74">
        <f t="shared" si="17"/>
        <v>0.71375273707272902</v>
      </c>
      <c r="AP25" s="74">
        <f t="shared" si="18"/>
        <v>0.72602119565217405</v>
      </c>
      <c r="AQ25" s="74">
        <f t="shared" si="19"/>
        <v>0.65382746979226103</v>
      </c>
      <c r="AR25" s="95"/>
      <c r="AS25" s="204">
        <f t="shared" si="20"/>
        <v>400</v>
      </c>
      <c r="AT25" s="202">
        <v>8</v>
      </c>
      <c r="AU25" s="205">
        <v>0</v>
      </c>
      <c r="AV25" s="205">
        <f t="shared" si="21"/>
        <v>-8</v>
      </c>
      <c r="AW25" s="205">
        <v>0</v>
      </c>
    </row>
    <row r="26" spans="1:49" ht="17.100000000000001" customHeight="1">
      <c r="A26" s="9">
        <v>23</v>
      </c>
      <c r="B26" s="9">
        <v>114286</v>
      </c>
      <c r="C26" s="36" t="s">
        <v>77</v>
      </c>
      <c r="D26" s="36" t="s">
        <v>50</v>
      </c>
      <c r="E26" s="9" t="s">
        <v>76</v>
      </c>
      <c r="F26" s="131">
        <v>40</v>
      </c>
      <c r="G26" s="131">
        <v>100</v>
      </c>
      <c r="H26" s="42">
        <v>3</v>
      </c>
      <c r="I26" s="42">
        <v>1</v>
      </c>
      <c r="J26" s="186">
        <v>8000</v>
      </c>
      <c r="K26" s="186">
        <f t="shared" si="0"/>
        <v>24000</v>
      </c>
      <c r="L26" s="187">
        <f t="shared" si="8"/>
        <v>1320</v>
      </c>
      <c r="M26" s="187">
        <f t="shared" si="1"/>
        <v>3960</v>
      </c>
      <c r="N26" s="188">
        <v>0.16500000000000001</v>
      </c>
      <c r="O26" s="186">
        <v>11500</v>
      </c>
      <c r="P26" s="186">
        <f t="shared" si="2"/>
        <v>34500</v>
      </c>
      <c r="Q26" s="187">
        <f t="shared" si="9"/>
        <v>1725</v>
      </c>
      <c r="R26" s="187">
        <f t="shared" si="3"/>
        <v>5175</v>
      </c>
      <c r="S26" s="188">
        <v>0.15</v>
      </c>
      <c r="T26" s="189">
        <v>30028.98</v>
      </c>
      <c r="U26" s="190">
        <v>5135.72</v>
      </c>
      <c r="V26" s="151">
        <f t="shared" si="10"/>
        <v>1.2512075</v>
      </c>
      <c r="W26" s="151">
        <f t="shared" si="11"/>
        <v>1.29689898989899</v>
      </c>
      <c r="X26" s="191">
        <f t="shared" si="12"/>
        <v>0.87040521739130405</v>
      </c>
      <c r="Y26" s="191">
        <f t="shared" si="13"/>
        <v>0.99240966183574897</v>
      </c>
      <c r="Z26" s="197">
        <f t="shared" si="22"/>
        <v>700</v>
      </c>
      <c r="AA26" s="198">
        <f>(U26-M26)*0.2</f>
        <v>235.14400000000001</v>
      </c>
      <c r="AB26" s="56">
        <v>6500</v>
      </c>
      <c r="AC26" s="56">
        <f t="shared" si="4"/>
        <v>13000</v>
      </c>
      <c r="AD26" s="73">
        <f t="shared" si="14"/>
        <v>1572.38180336663</v>
      </c>
      <c r="AE26" s="73">
        <f t="shared" si="5"/>
        <v>3144.7636067332701</v>
      </c>
      <c r="AF26" s="74">
        <v>0.24190489282563599</v>
      </c>
      <c r="AG26" s="56">
        <v>7800</v>
      </c>
      <c r="AH26" s="56">
        <f t="shared" si="6"/>
        <v>15600</v>
      </c>
      <c r="AI26" s="73">
        <f t="shared" si="15"/>
        <v>1746.34744969656</v>
      </c>
      <c r="AJ26" s="73">
        <f t="shared" si="7"/>
        <v>3492.6948993931201</v>
      </c>
      <c r="AK26" s="74">
        <v>0.22389069867904601</v>
      </c>
      <c r="AL26" s="202">
        <v>15160.48</v>
      </c>
      <c r="AM26" s="202">
        <v>2952.84</v>
      </c>
      <c r="AN26" s="89">
        <f t="shared" si="16"/>
        <v>1.16619076923077</v>
      </c>
      <c r="AO26" s="74">
        <f t="shared" si="17"/>
        <v>0.93897041853246499</v>
      </c>
      <c r="AP26" s="74">
        <f t="shared" si="18"/>
        <v>0.97182564102564095</v>
      </c>
      <c r="AQ26" s="74">
        <f t="shared" si="19"/>
        <v>0.84543313546026599</v>
      </c>
      <c r="AR26" s="95"/>
      <c r="AS26" s="204">
        <f t="shared" si="20"/>
        <v>935.14400000000001</v>
      </c>
      <c r="AT26" s="202">
        <v>6</v>
      </c>
      <c r="AU26" s="205">
        <v>4</v>
      </c>
      <c r="AV26" s="205">
        <f t="shared" si="21"/>
        <v>-2</v>
      </c>
      <c r="AW26" s="205">
        <v>0</v>
      </c>
    </row>
    <row r="27" spans="1:49" ht="17.100000000000001" customHeight="1">
      <c r="A27" s="9">
        <v>24</v>
      </c>
      <c r="B27" s="9">
        <v>737</v>
      </c>
      <c r="C27" s="36" t="s">
        <v>78</v>
      </c>
      <c r="D27" s="36" t="s">
        <v>54</v>
      </c>
      <c r="E27" s="9" t="s">
        <v>43</v>
      </c>
      <c r="F27" s="131">
        <v>12</v>
      </c>
      <c r="G27" s="131">
        <v>150</v>
      </c>
      <c r="H27" s="42">
        <v>2</v>
      </c>
      <c r="I27" s="42">
        <v>2</v>
      </c>
      <c r="J27" s="186">
        <v>16500</v>
      </c>
      <c r="K27" s="186">
        <f t="shared" si="0"/>
        <v>49500</v>
      </c>
      <c r="L27" s="187">
        <f t="shared" si="8"/>
        <v>4280.4390789148902</v>
      </c>
      <c r="M27" s="187">
        <f t="shared" si="1"/>
        <v>12841.3172367447</v>
      </c>
      <c r="N27" s="188">
        <v>0.25942055023726601</v>
      </c>
      <c r="O27" s="186">
        <v>19800</v>
      </c>
      <c r="P27" s="186">
        <f t="shared" si="2"/>
        <v>59400</v>
      </c>
      <c r="Q27" s="187">
        <f t="shared" si="9"/>
        <v>4751.2873775955304</v>
      </c>
      <c r="R27" s="187">
        <f t="shared" si="3"/>
        <v>14253.8621327866</v>
      </c>
      <c r="S27" s="188">
        <v>0.23996400896947101</v>
      </c>
      <c r="T27" s="189">
        <v>51577.05</v>
      </c>
      <c r="U27" s="190">
        <v>10171.91</v>
      </c>
      <c r="V27" s="151">
        <f t="shared" si="10"/>
        <v>1.0419606060606099</v>
      </c>
      <c r="W27" s="191">
        <f t="shared" si="11"/>
        <v>0.79212356586703203</v>
      </c>
      <c r="X27" s="191">
        <f t="shared" si="12"/>
        <v>0.86830050505050504</v>
      </c>
      <c r="Y27" s="191">
        <f t="shared" si="13"/>
        <v>0.71362483411444499</v>
      </c>
      <c r="Z27" s="197">
        <f t="shared" si="22"/>
        <v>600</v>
      </c>
      <c r="AA27" s="199"/>
      <c r="AB27" s="56">
        <v>10725</v>
      </c>
      <c r="AC27" s="56">
        <f t="shared" si="4"/>
        <v>21450</v>
      </c>
      <c r="AD27" s="73">
        <f t="shared" si="14"/>
        <v>3277.0706663125502</v>
      </c>
      <c r="AE27" s="73">
        <f t="shared" si="5"/>
        <v>6554.1413326251104</v>
      </c>
      <c r="AF27" s="74">
        <v>0.30555437448135703</v>
      </c>
      <c r="AG27" s="56">
        <v>12500</v>
      </c>
      <c r="AH27" s="56">
        <f t="shared" si="6"/>
        <v>25000</v>
      </c>
      <c r="AI27" s="73">
        <f t="shared" si="15"/>
        <v>3535.00406647314</v>
      </c>
      <c r="AJ27" s="73">
        <f t="shared" si="7"/>
        <v>7070.0081329462701</v>
      </c>
      <c r="AK27" s="74">
        <v>0.28280032531785099</v>
      </c>
      <c r="AL27" s="202">
        <v>12912.93</v>
      </c>
      <c r="AM27" s="202">
        <v>3472.21</v>
      </c>
      <c r="AN27" s="74">
        <f t="shared" si="16"/>
        <v>0.60200139860139901</v>
      </c>
      <c r="AO27" s="74">
        <f t="shared" si="17"/>
        <v>0.52977343999527204</v>
      </c>
      <c r="AP27" s="74">
        <f t="shared" si="18"/>
        <v>0.51651720000000001</v>
      </c>
      <c r="AQ27" s="74">
        <f t="shared" si="19"/>
        <v>0.49111824692527301</v>
      </c>
      <c r="AR27" s="95"/>
      <c r="AS27" s="204">
        <f t="shared" si="20"/>
        <v>600</v>
      </c>
      <c r="AT27" s="202">
        <v>10</v>
      </c>
      <c r="AU27" s="205">
        <v>2</v>
      </c>
      <c r="AV27" s="205">
        <f t="shared" si="21"/>
        <v>-8</v>
      </c>
      <c r="AW27" s="205">
        <v>0</v>
      </c>
    </row>
    <row r="28" spans="1:49" ht="17.100000000000001" customHeight="1">
      <c r="A28" s="9">
        <v>25</v>
      </c>
      <c r="B28" s="9">
        <v>399</v>
      </c>
      <c r="C28" s="36" t="s">
        <v>79</v>
      </c>
      <c r="D28" s="36" t="s">
        <v>54</v>
      </c>
      <c r="E28" s="9" t="s">
        <v>46</v>
      </c>
      <c r="F28" s="131">
        <v>11</v>
      </c>
      <c r="G28" s="131">
        <v>150</v>
      </c>
      <c r="H28" s="42">
        <v>3</v>
      </c>
      <c r="I28" s="42">
        <v>1</v>
      </c>
      <c r="J28" s="186">
        <v>15500</v>
      </c>
      <c r="K28" s="186">
        <f t="shared" si="0"/>
        <v>46500</v>
      </c>
      <c r="L28" s="187">
        <f t="shared" si="8"/>
        <v>3418.0424848808502</v>
      </c>
      <c r="M28" s="187">
        <f t="shared" si="1"/>
        <v>10254.127454642599</v>
      </c>
      <c r="N28" s="188">
        <v>0.22051886999231299</v>
      </c>
      <c r="O28" s="186">
        <v>18600</v>
      </c>
      <c r="P28" s="186">
        <f t="shared" si="2"/>
        <v>55800</v>
      </c>
      <c r="Q28" s="187">
        <f t="shared" si="9"/>
        <v>3794.0271582177502</v>
      </c>
      <c r="R28" s="187">
        <f t="shared" si="3"/>
        <v>11382.0814746533</v>
      </c>
      <c r="S28" s="188">
        <v>0.20397995474288999</v>
      </c>
      <c r="T28" s="189">
        <v>48202.11</v>
      </c>
      <c r="U28" s="190">
        <v>9426.75</v>
      </c>
      <c r="V28" s="151">
        <f t="shared" si="10"/>
        <v>1.03660451612903</v>
      </c>
      <c r="W28" s="191">
        <f t="shared" si="11"/>
        <v>0.91931273935277602</v>
      </c>
      <c r="X28" s="191">
        <f t="shared" si="12"/>
        <v>0.86383709677419396</v>
      </c>
      <c r="Y28" s="191">
        <f t="shared" si="13"/>
        <v>0.82820967509259003</v>
      </c>
      <c r="Z28" s="197">
        <f t="shared" si="22"/>
        <v>700</v>
      </c>
      <c r="AA28" s="199"/>
      <c r="AB28" s="56">
        <v>10000</v>
      </c>
      <c r="AC28" s="56">
        <f t="shared" si="4"/>
        <v>20000</v>
      </c>
      <c r="AD28" s="73">
        <f t="shared" si="14"/>
        <v>2862.17491200324</v>
      </c>
      <c r="AE28" s="73">
        <f t="shared" si="5"/>
        <v>5724.34982400648</v>
      </c>
      <c r="AF28" s="74">
        <v>0.28621749120032403</v>
      </c>
      <c r="AG28" s="56">
        <v>12000</v>
      </c>
      <c r="AH28" s="56">
        <f t="shared" si="6"/>
        <v>24000</v>
      </c>
      <c r="AI28" s="73">
        <f t="shared" si="15"/>
        <v>3178.8410724802002</v>
      </c>
      <c r="AJ28" s="73">
        <f t="shared" si="7"/>
        <v>6357.6821449603904</v>
      </c>
      <c r="AK28" s="74">
        <v>0.26490342270668299</v>
      </c>
      <c r="AL28" s="202">
        <v>13200.59</v>
      </c>
      <c r="AM28" s="202">
        <v>3438.73</v>
      </c>
      <c r="AN28" s="74">
        <f t="shared" si="16"/>
        <v>0.66002950000000005</v>
      </c>
      <c r="AO28" s="74">
        <f t="shared" si="17"/>
        <v>0.60071975084031903</v>
      </c>
      <c r="AP28" s="74">
        <f t="shared" si="18"/>
        <v>0.55002458333333304</v>
      </c>
      <c r="AQ28" s="74">
        <f t="shared" si="19"/>
        <v>0.54087793658036398</v>
      </c>
      <c r="AR28" s="95"/>
      <c r="AS28" s="204">
        <f t="shared" si="20"/>
        <v>700</v>
      </c>
      <c r="AT28" s="202">
        <v>10</v>
      </c>
      <c r="AU28" s="205">
        <v>8</v>
      </c>
      <c r="AV28" s="205">
        <f t="shared" si="21"/>
        <v>-2</v>
      </c>
      <c r="AW28" s="205">
        <v>0</v>
      </c>
    </row>
    <row r="29" spans="1:49" ht="17.100000000000001" customHeight="1">
      <c r="A29" s="9">
        <v>26</v>
      </c>
      <c r="B29" s="9">
        <v>373</v>
      </c>
      <c r="C29" s="36" t="s">
        <v>80</v>
      </c>
      <c r="D29" s="36" t="s">
        <v>42</v>
      </c>
      <c r="E29" s="9" t="s">
        <v>43</v>
      </c>
      <c r="F29" s="131">
        <v>6</v>
      </c>
      <c r="G29" s="131">
        <v>200</v>
      </c>
      <c r="H29" s="42">
        <v>3</v>
      </c>
      <c r="I29" s="42">
        <v>1</v>
      </c>
      <c r="J29" s="186">
        <v>20000</v>
      </c>
      <c r="K29" s="186">
        <f t="shared" si="0"/>
        <v>60000</v>
      </c>
      <c r="L29" s="187">
        <f t="shared" si="8"/>
        <v>4388.9342240568803</v>
      </c>
      <c r="M29" s="187">
        <f t="shared" si="1"/>
        <v>13166.802672170599</v>
      </c>
      <c r="N29" s="188">
        <v>0.21944671120284401</v>
      </c>
      <c r="O29" s="186">
        <v>25000</v>
      </c>
      <c r="P29" s="186">
        <f t="shared" si="2"/>
        <v>75000</v>
      </c>
      <c r="Q29" s="187">
        <f t="shared" si="9"/>
        <v>5074.7051965657502</v>
      </c>
      <c r="R29" s="187">
        <f t="shared" si="3"/>
        <v>15224.1155896973</v>
      </c>
      <c r="S29" s="188">
        <v>0.20298820786263</v>
      </c>
      <c r="T29" s="189">
        <v>64730.15</v>
      </c>
      <c r="U29" s="190">
        <v>12756.64</v>
      </c>
      <c r="V29" s="151">
        <f t="shared" si="10"/>
        <v>1.0788358333333301</v>
      </c>
      <c r="W29" s="191">
        <f t="shared" si="11"/>
        <v>0.96884872642334596</v>
      </c>
      <c r="X29" s="191">
        <f t="shared" si="12"/>
        <v>0.86306866666666704</v>
      </c>
      <c r="Y29" s="191">
        <f t="shared" si="13"/>
        <v>0.837923222852621</v>
      </c>
      <c r="Z29" s="197">
        <f t="shared" si="22"/>
        <v>700</v>
      </c>
      <c r="AA29" s="199"/>
      <c r="AB29" s="56">
        <v>13000</v>
      </c>
      <c r="AC29" s="56">
        <f t="shared" si="4"/>
        <v>26000</v>
      </c>
      <c r="AD29" s="73">
        <f t="shared" si="14"/>
        <v>4222.7986634274203</v>
      </c>
      <c r="AE29" s="73">
        <f t="shared" si="5"/>
        <v>8445.5973268548405</v>
      </c>
      <c r="AF29" s="74">
        <v>0.32483066641749397</v>
      </c>
      <c r="AG29" s="56">
        <v>15500</v>
      </c>
      <c r="AH29" s="56">
        <f t="shared" si="6"/>
        <v>31000</v>
      </c>
      <c r="AI29" s="73">
        <f t="shared" si="15"/>
        <v>4659.9378049360703</v>
      </c>
      <c r="AJ29" s="73">
        <f t="shared" si="7"/>
        <v>9319.8756098721406</v>
      </c>
      <c r="AK29" s="74">
        <v>0.30064114870555297</v>
      </c>
      <c r="AL29" s="202">
        <v>24715.7</v>
      </c>
      <c r="AM29" s="202">
        <v>5614.37</v>
      </c>
      <c r="AN29" s="74">
        <f t="shared" si="16"/>
        <v>0.95060384615384597</v>
      </c>
      <c r="AO29" s="74">
        <f t="shared" si="17"/>
        <v>0.66476884733158403</v>
      </c>
      <c r="AP29" s="74">
        <f t="shared" si="18"/>
        <v>0.79728064516129005</v>
      </c>
      <c r="AQ29" s="74">
        <f t="shared" si="19"/>
        <v>0.60240825468238401</v>
      </c>
      <c r="AR29" s="95"/>
      <c r="AS29" s="204">
        <f t="shared" si="20"/>
        <v>700</v>
      </c>
      <c r="AT29" s="202">
        <v>10</v>
      </c>
      <c r="AU29" s="205">
        <v>13</v>
      </c>
      <c r="AV29" s="205">
        <f t="shared" si="21"/>
        <v>3</v>
      </c>
      <c r="AW29" s="207">
        <v>6</v>
      </c>
    </row>
    <row r="30" spans="1:49" ht="17.100000000000001" customHeight="1">
      <c r="A30" s="9">
        <v>27</v>
      </c>
      <c r="B30" s="9">
        <v>712</v>
      </c>
      <c r="C30" s="36" t="s">
        <v>81</v>
      </c>
      <c r="D30" s="36" t="s">
        <v>54</v>
      </c>
      <c r="E30" s="9" t="s">
        <v>60</v>
      </c>
      <c r="F30" s="131">
        <v>7</v>
      </c>
      <c r="G30" s="131">
        <v>200</v>
      </c>
      <c r="H30" s="42">
        <v>4</v>
      </c>
      <c r="I30" s="42">
        <v>1</v>
      </c>
      <c r="J30" s="186">
        <v>24000</v>
      </c>
      <c r="K30" s="186">
        <f t="shared" si="0"/>
        <v>72000</v>
      </c>
      <c r="L30" s="187">
        <f t="shared" si="8"/>
        <v>6035.5202985202304</v>
      </c>
      <c r="M30" s="187">
        <f t="shared" si="1"/>
        <v>18106.560895560699</v>
      </c>
      <c r="N30" s="188">
        <v>0.251480012438343</v>
      </c>
      <c r="O30" s="186">
        <v>28800</v>
      </c>
      <c r="P30" s="186">
        <f t="shared" si="2"/>
        <v>86400</v>
      </c>
      <c r="Q30" s="187">
        <f t="shared" si="9"/>
        <v>6699.4275313574499</v>
      </c>
      <c r="R30" s="187">
        <f t="shared" si="3"/>
        <v>20098.282594072301</v>
      </c>
      <c r="S30" s="188">
        <v>0.23261901150546699</v>
      </c>
      <c r="T30" s="189">
        <v>74007.100000000006</v>
      </c>
      <c r="U30" s="190">
        <v>18500.97</v>
      </c>
      <c r="V30" s="151">
        <f t="shared" si="10"/>
        <v>1.02787638888889</v>
      </c>
      <c r="W30" s="151">
        <f t="shared" si="11"/>
        <v>1.02178266246772</v>
      </c>
      <c r="X30" s="191">
        <f t="shared" si="12"/>
        <v>0.85656365740740703</v>
      </c>
      <c r="Y30" s="191">
        <f t="shared" si="13"/>
        <v>0.92052492114209805</v>
      </c>
      <c r="Z30" s="197">
        <f t="shared" si="22"/>
        <v>900</v>
      </c>
      <c r="AA30" s="198">
        <f>(U30-M30)*0.2</f>
        <v>78.881820887860499</v>
      </c>
      <c r="AB30" s="56">
        <v>14300</v>
      </c>
      <c r="AC30" s="56">
        <f t="shared" si="4"/>
        <v>28600</v>
      </c>
      <c r="AD30" s="73">
        <f t="shared" si="14"/>
        <v>4983.37742276069</v>
      </c>
      <c r="AE30" s="73">
        <f t="shared" si="5"/>
        <v>9966.7548455213891</v>
      </c>
      <c r="AF30" s="74">
        <v>0.34848793166158698</v>
      </c>
      <c r="AG30" s="56">
        <v>16800</v>
      </c>
      <c r="AH30" s="56">
        <f t="shared" si="6"/>
        <v>33600</v>
      </c>
      <c r="AI30" s="73">
        <f t="shared" si="15"/>
        <v>5418.6166054954901</v>
      </c>
      <c r="AJ30" s="73">
        <f t="shared" si="7"/>
        <v>10837.233210991</v>
      </c>
      <c r="AK30" s="74">
        <v>0.322536702708065</v>
      </c>
      <c r="AL30" s="202">
        <v>23979.96</v>
      </c>
      <c r="AM30" s="202">
        <v>7566.48</v>
      </c>
      <c r="AN30" s="74">
        <f t="shared" si="16"/>
        <v>0.83846013986014001</v>
      </c>
      <c r="AO30" s="74">
        <f t="shared" si="17"/>
        <v>0.75917187863811397</v>
      </c>
      <c r="AP30" s="74">
        <f t="shared" si="18"/>
        <v>0.71368928571428603</v>
      </c>
      <c r="AQ30" s="74">
        <f t="shared" si="19"/>
        <v>0.69819296610929904</v>
      </c>
      <c r="AR30" s="95"/>
      <c r="AS30" s="204">
        <f t="shared" si="20"/>
        <v>978.88182088786095</v>
      </c>
      <c r="AT30" s="202">
        <v>15</v>
      </c>
      <c r="AU30" s="205">
        <v>6</v>
      </c>
      <c r="AV30" s="205">
        <f t="shared" si="21"/>
        <v>-9</v>
      </c>
      <c r="AW30" s="205">
        <v>0</v>
      </c>
    </row>
    <row r="31" spans="1:49" ht="17.100000000000001" customHeight="1">
      <c r="A31" s="9">
        <v>28</v>
      </c>
      <c r="B31" s="9">
        <v>103639</v>
      </c>
      <c r="C31" s="36" t="s">
        <v>82</v>
      </c>
      <c r="D31" s="36" t="s">
        <v>54</v>
      </c>
      <c r="E31" s="9" t="s">
        <v>76</v>
      </c>
      <c r="F31" s="131">
        <v>18</v>
      </c>
      <c r="G31" s="131">
        <v>150</v>
      </c>
      <c r="H31" s="42">
        <v>2</v>
      </c>
      <c r="I31" s="42">
        <v>2</v>
      </c>
      <c r="J31" s="186">
        <v>12500</v>
      </c>
      <c r="K31" s="186">
        <f t="shared" si="0"/>
        <v>37500</v>
      </c>
      <c r="L31" s="187">
        <f t="shared" si="8"/>
        <v>2676.4750785822098</v>
      </c>
      <c r="M31" s="187">
        <f t="shared" si="1"/>
        <v>8029.4252357466403</v>
      </c>
      <c r="N31" s="188">
        <v>0.21411800628657701</v>
      </c>
      <c r="O31" s="186">
        <v>15625</v>
      </c>
      <c r="P31" s="186">
        <f t="shared" si="2"/>
        <v>46875</v>
      </c>
      <c r="Q31" s="187">
        <f t="shared" si="9"/>
        <v>3094.6743096106702</v>
      </c>
      <c r="R31" s="187">
        <f t="shared" si="3"/>
        <v>9284.0229288320206</v>
      </c>
      <c r="S31" s="188">
        <v>0.19805915581508299</v>
      </c>
      <c r="T31" s="189">
        <v>39842.5</v>
      </c>
      <c r="U31" s="190">
        <v>8370.85</v>
      </c>
      <c r="V31" s="151">
        <f t="shared" si="10"/>
        <v>1.06246666666667</v>
      </c>
      <c r="W31" s="151">
        <f t="shared" si="11"/>
        <v>1.0425216941722499</v>
      </c>
      <c r="X31" s="191">
        <f t="shared" si="12"/>
        <v>0.84997333333333303</v>
      </c>
      <c r="Y31" s="191">
        <f t="shared" si="13"/>
        <v>0.90164038414897596</v>
      </c>
      <c r="Z31" s="197">
        <f t="shared" si="22"/>
        <v>600</v>
      </c>
      <c r="AA31" s="198">
        <f>(U31-M31)*0.2</f>
        <v>68.284952850671999</v>
      </c>
      <c r="AB31" s="56">
        <v>8500</v>
      </c>
      <c r="AC31" s="56">
        <f t="shared" si="4"/>
        <v>17000</v>
      </c>
      <c r="AD31" s="73">
        <f t="shared" si="14"/>
        <v>2313.6617112192898</v>
      </c>
      <c r="AE31" s="73">
        <f t="shared" si="5"/>
        <v>4627.3234224385697</v>
      </c>
      <c r="AF31" s="74">
        <v>0.272195495437563</v>
      </c>
      <c r="AG31" s="56">
        <v>10000</v>
      </c>
      <c r="AH31" s="56">
        <f t="shared" si="6"/>
        <v>20000</v>
      </c>
      <c r="AI31" s="73">
        <f t="shared" si="15"/>
        <v>2519.2561811774499</v>
      </c>
      <c r="AJ31" s="73">
        <f t="shared" si="7"/>
        <v>5038.5123623548998</v>
      </c>
      <c r="AK31" s="74">
        <v>0.251925618117745</v>
      </c>
      <c r="AL31" s="202">
        <v>5636.73</v>
      </c>
      <c r="AM31" s="202">
        <v>1323.98</v>
      </c>
      <c r="AN31" s="74">
        <f t="shared" si="16"/>
        <v>0.33157235294117599</v>
      </c>
      <c r="AO31" s="74">
        <f t="shared" si="17"/>
        <v>0.28612220913278402</v>
      </c>
      <c r="AP31" s="74">
        <f t="shared" si="18"/>
        <v>0.28183649999999999</v>
      </c>
      <c r="AQ31" s="74">
        <f t="shared" si="19"/>
        <v>0.26277200585872901</v>
      </c>
      <c r="AR31" s="95"/>
      <c r="AS31" s="204">
        <f t="shared" si="20"/>
        <v>668.28495285067197</v>
      </c>
      <c r="AT31" s="202">
        <v>10</v>
      </c>
      <c r="AU31" s="205">
        <v>4</v>
      </c>
      <c r="AV31" s="205">
        <f t="shared" si="21"/>
        <v>-6</v>
      </c>
      <c r="AW31" s="205">
        <v>0</v>
      </c>
    </row>
    <row r="32" spans="1:49" ht="17.100000000000001" customHeight="1">
      <c r="A32" s="9">
        <v>29</v>
      </c>
      <c r="B32" s="9">
        <v>591</v>
      </c>
      <c r="C32" s="36" t="s">
        <v>83</v>
      </c>
      <c r="D32" s="36" t="s">
        <v>64</v>
      </c>
      <c r="E32" s="9" t="s">
        <v>84</v>
      </c>
      <c r="F32" s="131">
        <v>40</v>
      </c>
      <c r="G32" s="131">
        <v>100</v>
      </c>
      <c r="H32" s="42">
        <v>2</v>
      </c>
      <c r="I32" s="42">
        <v>1</v>
      </c>
      <c r="J32" s="186">
        <v>8500</v>
      </c>
      <c r="K32" s="186">
        <f t="shared" si="0"/>
        <v>25500</v>
      </c>
      <c r="L32" s="187">
        <f t="shared" si="8"/>
        <v>2209.47080860302</v>
      </c>
      <c r="M32" s="187">
        <f t="shared" si="1"/>
        <v>6628.4124258090696</v>
      </c>
      <c r="N32" s="188">
        <v>0.259937742188591</v>
      </c>
      <c r="O32" s="186">
        <v>11000</v>
      </c>
      <c r="P32" s="186">
        <f t="shared" si="2"/>
        <v>33000</v>
      </c>
      <c r="Q32" s="187">
        <f t="shared" si="9"/>
        <v>2644.8665267689198</v>
      </c>
      <c r="R32" s="187">
        <f t="shared" si="3"/>
        <v>7934.5995803067499</v>
      </c>
      <c r="S32" s="188">
        <v>0.24044241152444701</v>
      </c>
      <c r="T32" s="189">
        <v>27989.57</v>
      </c>
      <c r="U32" s="190">
        <v>7008.57</v>
      </c>
      <c r="V32" s="151">
        <f t="shared" si="10"/>
        <v>1.09763019607843</v>
      </c>
      <c r="W32" s="151">
        <f t="shared" si="11"/>
        <v>1.05735273392324</v>
      </c>
      <c r="X32" s="191">
        <f t="shared" si="12"/>
        <v>0.84816878787878802</v>
      </c>
      <c r="Y32" s="191">
        <f t="shared" si="13"/>
        <v>0.88329221015700599</v>
      </c>
      <c r="Z32" s="197">
        <f t="shared" si="22"/>
        <v>500</v>
      </c>
      <c r="AA32" s="198">
        <f>(U32-M32)*0.2</f>
        <v>76.031514838185998</v>
      </c>
      <c r="AB32" s="56">
        <v>5525</v>
      </c>
      <c r="AC32" s="56">
        <f t="shared" si="4"/>
        <v>11050</v>
      </c>
      <c r="AD32" s="73">
        <f t="shared" si="14"/>
        <v>1793.9557754431601</v>
      </c>
      <c r="AE32" s="73">
        <f t="shared" si="5"/>
        <v>3587.9115508863301</v>
      </c>
      <c r="AF32" s="74">
        <v>0.32469787790826499</v>
      </c>
      <c r="AG32" s="56">
        <v>6500</v>
      </c>
      <c r="AH32" s="56">
        <f t="shared" si="6"/>
        <v>13000</v>
      </c>
      <c r="AI32" s="73">
        <f t="shared" si="15"/>
        <v>1953.36861656515</v>
      </c>
      <c r="AJ32" s="73">
        <f t="shared" si="7"/>
        <v>3906.73723313029</v>
      </c>
      <c r="AK32" s="74">
        <v>0.30051824870233002</v>
      </c>
      <c r="AL32" s="202">
        <v>7227.74</v>
      </c>
      <c r="AM32" s="202">
        <v>2089.75</v>
      </c>
      <c r="AN32" s="74">
        <f t="shared" si="16"/>
        <v>0.65409411764705905</v>
      </c>
      <c r="AO32" s="74">
        <f t="shared" si="17"/>
        <v>0.58244189422221504</v>
      </c>
      <c r="AP32" s="74">
        <f t="shared" si="18"/>
        <v>0.55598000000000003</v>
      </c>
      <c r="AQ32" s="74">
        <f t="shared" si="19"/>
        <v>0.53490927986615</v>
      </c>
      <c r="AR32" s="95"/>
      <c r="AS32" s="204">
        <f t="shared" si="20"/>
        <v>576.03151483818601</v>
      </c>
      <c r="AT32" s="202">
        <v>6</v>
      </c>
      <c r="AU32" s="205">
        <v>2</v>
      </c>
      <c r="AV32" s="205">
        <f t="shared" si="21"/>
        <v>-4</v>
      </c>
      <c r="AW32" s="205">
        <v>0</v>
      </c>
    </row>
    <row r="33" spans="1:49" ht="17.100000000000001" customHeight="1">
      <c r="A33" s="9">
        <v>30</v>
      </c>
      <c r="B33" s="9">
        <v>351</v>
      </c>
      <c r="C33" s="36" t="s">
        <v>85</v>
      </c>
      <c r="D33" s="36" t="s">
        <v>45</v>
      </c>
      <c r="E33" s="9" t="s">
        <v>52</v>
      </c>
      <c r="F33" s="131">
        <v>38</v>
      </c>
      <c r="G33" s="131">
        <v>100</v>
      </c>
      <c r="H33" s="42">
        <v>3</v>
      </c>
      <c r="I33" s="42">
        <v>1</v>
      </c>
      <c r="J33" s="186">
        <v>14000</v>
      </c>
      <c r="K33" s="186">
        <f t="shared" si="0"/>
        <v>42000</v>
      </c>
      <c r="L33" s="187">
        <f t="shared" si="8"/>
        <v>3007.9413576188099</v>
      </c>
      <c r="M33" s="187">
        <f t="shared" si="1"/>
        <v>9023.8240728564197</v>
      </c>
      <c r="N33" s="188">
        <v>0.21485295411562899</v>
      </c>
      <c r="O33" s="186">
        <v>17500</v>
      </c>
      <c r="P33" s="186">
        <f t="shared" si="2"/>
        <v>52500</v>
      </c>
      <c r="Q33" s="187">
        <f t="shared" si="9"/>
        <v>3477.9321947467502</v>
      </c>
      <c r="R33" s="187">
        <f t="shared" si="3"/>
        <v>10433.796584240201</v>
      </c>
      <c r="S33" s="188">
        <v>0.19873898255695699</v>
      </c>
      <c r="T33" s="189">
        <v>44504.94</v>
      </c>
      <c r="U33" s="190">
        <v>10216.870000000001</v>
      </c>
      <c r="V33" s="151">
        <f t="shared" si="10"/>
        <v>1.05964142857143</v>
      </c>
      <c r="W33" s="151">
        <f t="shared" si="11"/>
        <v>1.13221068113819</v>
      </c>
      <c r="X33" s="191">
        <f t="shared" si="12"/>
        <v>0.84771314285714305</v>
      </c>
      <c r="Y33" s="191">
        <f t="shared" si="13"/>
        <v>0.97920923774114399</v>
      </c>
      <c r="Z33" s="197">
        <f t="shared" si="22"/>
        <v>700</v>
      </c>
      <c r="AA33" s="198">
        <f>(U33-M33)*0.2</f>
        <v>238.60918542871599</v>
      </c>
      <c r="AB33" s="56">
        <v>6825</v>
      </c>
      <c r="AC33" s="56">
        <f t="shared" si="4"/>
        <v>13650</v>
      </c>
      <c r="AD33" s="73">
        <f t="shared" si="14"/>
        <v>1807.0050746437901</v>
      </c>
      <c r="AE33" s="73">
        <f t="shared" si="5"/>
        <v>3614.0101492875901</v>
      </c>
      <c r="AF33" s="74">
        <v>0.264762648299457</v>
      </c>
      <c r="AG33" s="56">
        <v>8000</v>
      </c>
      <c r="AH33" s="56">
        <f t="shared" si="6"/>
        <v>16000</v>
      </c>
      <c r="AI33" s="73">
        <f t="shared" si="15"/>
        <v>1960.3702469832201</v>
      </c>
      <c r="AJ33" s="73">
        <f t="shared" si="7"/>
        <v>3920.7404939664302</v>
      </c>
      <c r="AK33" s="74">
        <v>0.24504628087290201</v>
      </c>
      <c r="AL33" s="202">
        <v>14339.64</v>
      </c>
      <c r="AM33" s="202">
        <v>3660.28</v>
      </c>
      <c r="AN33" s="89">
        <f t="shared" si="16"/>
        <v>1.05052307692308</v>
      </c>
      <c r="AO33" s="89">
        <f t="shared" si="17"/>
        <v>1.01280291111566</v>
      </c>
      <c r="AP33" s="74">
        <f t="shared" si="18"/>
        <v>0.89622749999999995</v>
      </c>
      <c r="AQ33" s="74">
        <f t="shared" si="19"/>
        <v>0.933568545440013</v>
      </c>
      <c r="AR33" s="95">
        <v>300</v>
      </c>
      <c r="AS33" s="204">
        <f t="shared" si="20"/>
        <v>1238.6091854287199</v>
      </c>
      <c r="AT33" s="202">
        <v>8</v>
      </c>
      <c r="AU33" s="205">
        <v>4</v>
      </c>
      <c r="AV33" s="205">
        <f t="shared" si="21"/>
        <v>-4</v>
      </c>
      <c r="AW33" s="205">
        <v>0</v>
      </c>
    </row>
    <row r="34" spans="1:49" ht="17.100000000000001" customHeight="1">
      <c r="A34" s="9">
        <v>31</v>
      </c>
      <c r="B34" s="9">
        <v>754</v>
      </c>
      <c r="C34" s="36" t="s">
        <v>86</v>
      </c>
      <c r="D34" s="36" t="s">
        <v>45</v>
      </c>
      <c r="E34" s="9" t="s">
        <v>46</v>
      </c>
      <c r="F34" s="131">
        <v>19</v>
      </c>
      <c r="G34" s="131">
        <v>150</v>
      </c>
      <c r="H34" s="42">
        <v>3</v>
      </c>
      <c r="I34" s="42">
        <v>0</v>
      </c>
      <c r="J34" s="186">
        <v>13000</v>
      </c>
      <c r="K34" s="186">
        <f t="shared" si="0"/>
        <v>39000</v>
      </c>
      <c r="L34" s="187">
        <f t="shared" si="8"/>
        <v>3031.3567314952502</v>
      </c>
      <c r="M34" s="187">
        <f t="shared" si="1"/>
        <v>9094.0701944857392</v>
      </c>
      <c r="N34" s="188">
        <v>0.23318128703809601</v>
      </c>
      <c r="O34" s="186">
        <v>16250</v>
      </c>
      <c r="P34" s="186">
        <f t="shared" si="2"/>
        <v>48750</v>
      </c>
      <c r="Q34" s="187">
        <f t="shared" si="9"/>
        <v>3505.0062207913802</v>
      </c>
      <c r="R34" s="187">
        <f t="shared" si="3"/>
        <v>10515.018662374199</v>
      </c>
      <c r="S34" s="188">
        <v>0.21569269051023901</v>
      </c>
      <c r="T34" s="189">
        <v>41021.370000000003</v>
      </c>
      <c r="U34" s="190">
        <v>9456.75</v>
      </c>
      <c r="V34" s="151">
        <f t="shared" si="10"/>
        <v>1.05183</v>
      </c>
      <c r="W34" s="151">
        <f t="shared" si="11"/>
        <v>1.03988091116057</v>
      </c>
      <c r="X34" s="191">
        <f t="shared" si="12"/>
        <v>0.84146399999999999</v>
      </c>
      <c r="Y34" s="191">
        <f t="shared" si="13"/>
        <v>0.89935646370643196</v>
      </c>
      <c r="Z34" s="197">
        <f t="shared" si="22"/>
        <v>600</v>
      </c>
      <c r="AA34" s="198">
        <f>(U34-M34)*0.2</f>
        <v>72.535961102852198</v>
      </c>
      <c r="AB34" s="56">
        <v>9000</v>
      </c>
      <c r="AC34" s="56">
        <f t="shared" si="4"/>
        <v>18000</v>
      </c>
      <c r="AD34" s="73">
        <f t="shared" si="14"/>
        <v>2639.2517718136401</v>
      </c>
      <c r="AE34" s="73">
        <f t="shared" si="5"/>
        <v>5278.5035436272801</v>
      </c>
      <c r="AF34" s="74">
        <v>0.29325019686818199</v>
      </c>
      <c r="AG34" s="56">
        <v>10500</v>
      </c>
      <c r="AH34" s="56">
        <f t="shared" si="6"/>
        <v>21000</v>
      </c>
      <c r="AI34" s="73">
        <f t="shared" si="15"/>
        <v>2849.8303706285601</v>
      </c>
      <c r="AJ34" s="73">
        <f t="shared" si="7"/>
        <v>5699.6607412571202</v>
      </c>
      <c r="AK34" s="74">
        <v>0.27141241625033902</v>
      </c>
      <c r="AL34" s="202">
        <v>21227.15</v>
      </c>
      <c r="AM34" s="202">
        <v>5431.17</v>
      </c>
      <c r="AN34" s="89">
        <f t="shared" si="16"/>
        <v>1.1792861111111099</v>
      </c>
      <c r="AO34" s="89">
        <f t="shared" si="17"/>
        <v>1.02892229873693</v>
      </c>
      <c r="AP34" s="89">
        <f t="shared" si="18"/>
        <v>1.01081666666667</v>
      </c>
      <c r="AQ34" s="74">
        <f t="shared" si="19"/>
        <v>0.95289355745094695</v>
      </c>
      <c r="AR34" s="95">
        <v>500</v>
      </c>
      <c r="AS34" s="204">
        <f t="shared" si="20"/>
        <v>1172.53596110285</v>
      </c>
      <c r="AT34" s="202">
        <v>8</v>
      </c>
      <c r="AU34" s="205">
        <v>10</v>
      </c>
      <c r="AV34" s="205">
        <f t="shared" si="21"/>
        <v>2</v>
      </c>
      <c r="AW34" s="207">
        <v>4</v>
      </c>
    </row>
    <row r="35" spans="1:49" ht="17.100000000000001" customHeight="1">
      <c r="A35" s="9">
        <v>32</v>
      </c>
      <c r="B35" s="9">
        <v>738</v>
      </c>
      <c r="C35" s="36" t="s">
        <v>87</v>
      </c>
      <c r="D35" s="36" t="s">
        <v>45</v>
      </c>
      <c r="E35" s="9" t="s">
        <v>52</v>
      </c>
      <c r="F35" s="131">
        <v>35</v>
      </c>
      <c r="G35" s="131">
        <v>150</v>
      </c>
      <c r="H35" s="42">
        <v>5</v>
      </c>
      <c r="I35" s="42">
        <v>0</v>
      </c>
      <c r="J35" s="186">
        <v>10500</v>
      </c>
      <c r="K35" s="186">
        <f t="shared" si="0"/>
        <v>31500</v>
      </c>
      <c r="L35" s="187">
        <f t="shared" si="8"/>
        <v>2495.1060137290301</v>
      </c>
      <c r="M35" s="187">
        <f t="shared" si="1"/>
        <v>7485.3180411870999</v>
      </c>
      <c r="N35" s="188">
        <v>0.23762914416466999</v>
      </c>
      <c r="O35" s="186">
        <v>13500</v>
      </c>
      <c r="P35" s="186">
        <f t="shared" si="2"/>
        <v>40500</v>
      </c>
      <c r="Q35" s="187">
        <f t="shared" si="9"/>
        <v>2967.3939377563202</v>
      </c>
      <c r="R35" s="187">
        <f t="shared" si="3"/>
        <v>8902.1818132689605</v>
      </c>
      <c r="S35" s="188">
        <v>0.21980695835232</v>
      </c>
      <c r="T35" s="189">
        <v>33796.14</v>
      </c>
      <c r="U35" s="190">
        <v>7465.02</v>
      </c>
      <c r="V35" s="151">
        <f t="shared" si="10"/>
        <v>1.0728933333333299</v>
      </c>
      <c r="W35" s="191">
        <f t="shared" si="11"/>
        <v>0.99728828607209297</v>
      </c>
      <c r="X35" s="191">
        <f t="shared" si="12"/>
        <v>0.83447259259259299</v>
      </c>
      <c r="Y35" s="191">
        <f t="shared" si="13"/>
        <v>0.83856072102157797</v>
      </c>
      <c r="Z35" s="197">
        <f t="shared" si="22"/>
        <v>1000</v>
      </c>
      <c r="AA35" s="199"/>
      <c r="AB35" s="56">
        <v>6825</v>
      </c>
      <c r="AC35" s="56">
        <f t="shared" si="4"/>
        <v>13650</v>
      </c>
      <c r="AD35" s="73">
        <f t="shared" si="14"/>
        <v>1846.65437902029</v>
      </c>
      <c r="AE35" s="73">
        <f t="shared" si="5"/>
        <v>3693.30875804058</v>
      </c>
      <c r="AF35" s="74">
        <v>0.270572070186123</v>
      </c>
      <c r="AG35" s="56">
        <v>8000</v>
      </c>
      <c r="AH35" s="56">
        <f t="shared" si="6"/>
        <v>16000</v>
      </c>
      <c r="AI35" s="73">
        <f t="shared" si="15"/>
        <v>2003.38468988874</v>
      </c>
      <c r="AJ35" s="73">
        <f t="shared" si="7"/>
        <v>4006.76937977747</v>
      </c>
      <c r="AK35" s="74">
        <v>0.250423086236092</v>
      </c>
      <c r="AL35" s="202">
        <v>11889.34</v>
      </c>
      <c r="AM35" s="202">
        <v>1123.0899999999999</v>
      </c>
      <c r="AN35" s="74">
        <f t="shared" si="16"/>
        <v>0.87101391941391904</v>
      </c>
      <c r="AO35" s="74">
        <f t="shared" si="17"/>
        <v>0.304087763460057</v>
      </c>
      <c r="AP35" s="74">
        <f t="shared" si="18"/>
        <v>0.74308375000000004</v>
      </c>
      <c r="AQ35" s="74">
        <f t="shared" si="19"/>
        <v>0.28029813886178201</v>
      </c>
      <c r="AR35" s="95"/>
      <c r="AS35" s="204">
        <f t="shared" si="20"/>
        <v>1000</v>
      </c>
      <c r="AT35" s="202">
        <v>8</v>
      </c>
      <c r="AU35" s="205">
        <v>10</v>
      </c>
      <c r="AV35" s="205">
        <f t="shared" si="21"/>
        <v>2</v>
      </c>
      <c r="AW35" s="207">
        <v>4</v>
      </c>
    </row>
    <row r="36" spans="1:49" ht="17.100000000000001" customHeight="1">
      <c r="A36" s="9">
        <v>33</v>
      </c>
      <c r="B36" s="9">
        <v>587</v>
      </c>
      <c r="C36" s="36" t="s">
        <v>88</v>
      </c>
      <c r="D36" s="36" t="s">
        <v>45</v>
      </c>
      <c r="E36" s="9" t="s">
        <v>76</v>
      </c>
      <c r="F36" s="131">
        <v>25</v>
      </c>
      <c r="G36" s="131">
        <v>150</v>
      </c>
      <c r="H36" s="42">
        <v>2</v>
      </c>
      <c r="I36" s="42">
        <v>1</v>
      </c>
      <c r="J36" s="186">
        <v>13000</v>
      </c>
      <c r="K36" s="186">
        <f t="shared" si="0"/>
        <v>39000</v>
      </c>
      <c r="L36" s="187">
        <f t="shared" si="8"/>
        <v>2708.4690778005202</v>
      </c>
      <c r="M36" s="187">
        <f t="shared" si="1"/>
        <v>8125.40723340157</v>
      </c>
      <c r="N36" s="188">
        <v>0.20834377521542499</v>
      </c>
      <c r="O36" s="186">
        <v>16250</v>
      </c>
      <c r="P36" s="186">
        <f t="shared" si="2"/>
        <v>48750</v>
      </c>
      <c r="Q36" s="187">
        <f t="shared" si="9"/>
        <v>3131.66737120686</v>
      </c>
      <c r="R36" s="187">
        <f t="shared" si="3"/>
        <v>9395.0021136205705</v>
      </c>
      <c r="S36" s="188">
        <v>0.19271799207426801</v>
      </c>
      <c r="T36" s="189">
        <v>40451.96</v>
      </c>
      <c r="U36" s="190">
        <v>8770.7000000000007</v>
      </c>
      <c r="V36" s="151">
        <f t="shared" si="10"/>
        <v>1.03722974358974</v>
      </c>
      <c r="W36" s="151">
        <f t="shared" si="11"/>
        <v>1.07941666775122</v>
      </c>
      <c r="X36" s="191">
        <f t="shared" si="12"/>
        <v>0.82978379487179499</v>
      </c>
      <c r="Y36" s="191">
        <f t="shared" si="13"/>
        <v>0.93354955048754296</v>
      </c>
      <c r="Z36" s="197">
        <f t="shared" si="22"/>
        <v>500</v>
      </c>
      <c r="AA36" s="198">
        <f t="shared" ref="AA36:AA42" si="24">(U36-M36)*0.2</f>
        <v>129.05855331968601</v>
      </c>
      <c r="AB36" s="56">
        <v>7800</v>
      </c>
      <c r="AC36" s="56">
        <f t="shared" si="4"/>
        <v>15600</v>
      </c>
      <c r="AD36" s="73">
        <f t="shared" si="14"/>
        <v>2149.0761697789999</v>
      </c>
      <c r="AE36" s="73">
        <f t="shared" si="5"/>
        <v>4298.1523395580098</v>
      </c>
      <c r="AF36" s="74">
        <v>0.275522585869103</v>
      </c>
      <c r="AG36" s="56">
        <v>9200</v>
      </c>
      <c r="AH36" s="56">
        <f t="shared" si="6"/>
        <v>18400</v>
      </c>
      <c r="AI36" s="73">
        <f t="shared" si="15"/>
        <v>2346.04550776202</v>
      </c>
      <c r="AJ36" s="73">
        <f t="shared" si="7"/>
        <v>4692.0910155240499</v>
      </c>
      <c r="AK36" s="74">
        <v>0.25500494649587202</v>
      </c>
      <c r="AL36" s="202">
        <v>12463.32</v>
      </c>
      <c r="AM36" s="202">
        <v>3132.97</v>
      </c>
      <c r="AN36" s="74">
        <f t="shared" si="16"/>
        <v>0.798930769230769</v>
      </c>
      <c r="AO36" s="74">
        <f t="shared" si="17"/>
        <v>0.72891087902253704</v>
      </c>
      <c r="AP36" s="74">
        <f t="shared" si="18"/>
        <v>0.67735434782608706</v>
      </c>
      <c r="AQ36" s="74">
        <f t="shared" si="19"/>
        <v>0.66771296414208403</v>
      </c>
      <c r="AR36" s="95"/>
      <c r="AS36" s="204">
        <f t="shared" si="20"/>
        <v>629.05855331968598</v>
      </c>
      <c r="AT36" s="202">
        <v>8</v>
      </c>
      <c r="AU36" s="205">
        <v>10</v>
      </c>
      <c r="AV36" s="205">
        <f t="shared" si="21"/>
        <v>2</v>
      </c>
      <c r="AW36" s="207">
        <v>4</v>
      </c>
    </row>
    <row r="37" spans="1:49" ht="17.100000000000001" customHeight="1">
      <c r="A37" s="9">
        <v>34</v>
      </c>
      <c r="B37" s="9">
        <v>367</v>
      </c>
      <c r="C37" s="36" t="s">
        <v>89</v>
      </c>
      <c r="D37" s="36" t="s">
        <v>45</v>
      </c>
      <c r="E37" s="9" t="s">
        <v>76</v>
      </c>
      <c r="F37" s="131">
        <v>24</v>
      </c>
      <c r="G37" s="131">
        <v>150</v>
      </c>
      <c r="H37" s="42">
        <v>2</v>
      </c>
      <c r="I37" s="42">
        <v>1</v>
      </c>
      <c r="J37" s="186">
        <v>12000</v>
      </c>
      <c r="K37" s="186">
        <f t="shared" si="0"/>
        <v>36000</v>
      </c>
      <c r="L37" s="187">
        <f t="shared" si="8"/>
        <v>2452.8422482432402</v>
      </c>
      <c r="M37" s="187">
        <f t="shared" si="1"/>
        <v>7358.5267447297301</v>
      </c>
      <c r="N37" s="188">
        <v>0.20440352068693701</v>
      </c>
      <c r="O37" s="186">
        <v>15500</v>
      </c>
      <c r="P37" s="186">
        <f t="shared" si="2"/>
        <v>46500</v>
      </c>
      <c r="Q37" s="187">
        <f t="shared" si="9"/>
        <v>2930.6354778489599</v>
      </c>
      <c r="R37" s="187">
        <f t="shared" si="3"/>
        <v>8791.9064335468902</v>
      </c>
      <c r="S37" s="188">
        <v>0.18907325663541699</v>
      </c>
      <c r="T37" s="189">
        <v>38511.660000000003</v>
      </c>
      <c r="U37" s="190">
        <v>7394.87</v>
      </c>
      <c r="V37" s="151">
        <f t="shared" si="10"/>
        <v>1.0697683333333301</v>
      </c>
      <c r="W37" s="151">
        <f t="shared" si="11"/>
        <v>1.00493893092069</v>
      </c>
      <c r="X37" s="191">
        <f t="shared" si="12"/>
        <v>0.82820774193548397</v>
      </c>
      <c r="Y37" s="191">
        <f t="shared" si="13"/>
        <v>0.84109971550467399</v>
      </c>
      <c r="Z37" s="197">
        <f t="shared" ref="Z37:Z55" si="25">H37*200+I37*100</f>
        <v>500</v>
      </c>
      <c r="AA37" s="198">
        <f t="shared" si="24"/>
        <v>7.26865105405395</v>
      </c>
      <c r="AB37" s="56">
        <v>7800</v>
      </c>
      <c r="AC37" s="56">
        <f t="shared" si="4"/>
        <v>15600</v>
      </c>
      <c r="AD37" s="73">
        <f t="shared" si="14"/>
        <v>2328.5354155979098</v>
      </c>
      <c r="AE37" s="73">
        <f t="shared" si="5"/>
        <v>4657.0708311958297</v>
      </c>
      <c r="AF37" s="74">
        <v>0.29853018148691202</v>
      </c>
      <c r="AG37" s="56">
        <v>9200</v>
      </c>
      <c r="AH37" s="56">
        <f t="shared" si="6"/>
        <v>18400</v>
      </c>
      <c r="AI37" s="73">
        <f t="shared" si="15"/>
        <v>2541.9527368311101</v>
      </c>
      <c r="AJ37" s="73">
        <f t="shared" si="7"/>
        <v>5083.9054736622302</v>
      </c>
      <c r="AK37" s="74">
        <v>0.27629921052512102</v>
      </c>
      <c r="AL37" s="202">
        <v>13717.36</v>
      </c>
      <c r="AM37" s="202">
        <v>2443.1999999999998</v>
      </c>
      <c r="AN37" s="74">
        <f t="shared" ref="AN37:AN68" si="26">AL37/AC37</f>
        <v>0.87931794871794899</v>
      </c>
      <c r="AO37" s="74">
        <f t="shared" ref="AO37:AO68" si="27">AM37/AE37</f>
        <v>0.52462161056988699</v>
      </c>
      <c r="AP37" s="74">
        <f t="shared" ref="AP37:AP68" si="28">AL37/AH37</f>
        <v>0.74550869565217404</v>
      </c>
      <c r="AQ37" s="74">
        <f t="shared" ref="AQ37:AQ68" si="29">AM37/AJ37</f>
        <v>0.48057541837811202</v>
      </c>
      <c r="AR37" s="95"/>
      <c r="AS37" s="204">
        <f t="shared" ref="AS37:AS68" si="30">Z37+AA37+AR37</f>
        <v>507.26865105405398</v>
      </c>
      <c r="AT37" s="202">
        <v>8</v>
      </c>
      <c r="AU37" s="205">
        <v>2</v>
      </c>
      <c r="AV37" s="205">
        <f t="shared" ref="AV37:AV68" si="31">AU37-AT37</f>
        <v>-6</v>
      </c>
      <c r="AW37" s="205">
        <v>0</v>
      </c>
    </row>
    <row r="38" spans="1:49" ht="17.100000000000001" customHeight="1">
      <c r="A38" s="9">
        <v>35</v>
      </c>
      <c r="B38" s="9">
        <v>379</v>
      </c>
      <c r="C38" s="36" t="s">
        <v>90</v>
      </c>
      <c r="D38" s="36" t="s">
        <v>50</v>
      </c>
      <c r="E38" s="9" t="s">
        <v>60</v>
      </c>
      <c r="F38" s="131">
        <v>10</v>
      </c>
      <c r="G38" s="131">
        <v>200</v>
      </c>
      <c r="H38" s="42">
        <v>3</v>
      </c>
      <c r="I38" s="42">
        <v>1</v>
      </c>
      <c r="J38" s="186">
        <v>20000</v>
      </c>
      <c r="K38" s="186">
        <f t="shared" si="0"/>
        <v>60000</v>
      </c>
      <c r="L38" s="187">
        <f t="shared" si="8"/>
        <v>4000</v>
      </c>
      <c r="M38" s="187">
        <f t="shared" si="1"/>
        <v>12000</v>
      </c>
      <c r="N38" s="188">
        <v>0.2</v>
      </c>
      <c r="O38" s="186">
        <v>25000</v>
      </c>
      <c r="P38" s="186">
        <f t="shared" si="2"/>
        <v>75000</v>
      </c>
      <c r="Q38" s="187">
        <f t="shared" si="9"/>
        <v>4625</v>
      </c>
      <c r="R38" s="187">
        <f t="shared" si="3"/>
        <v>13875</v>
      </c>
      <c r="S38" s="188">
        <v>0.185</v>
      </c>
      <c r="T38" s="189">
        <v>62035.32</v>
      </c>
      <c r="U38" s="190">
        <v>11176.32</v>
      </c>
      <c r="V38" s="151">
        <f t="shared" si="10"/>
        <v>1.033922</v>
      </c>
      <c r="W38" s="191">
        <f t="shared" si="11"/>
        <v>0.93135999999999997</v>
      </c>
      <c r="X38" s="191">
        <f t="shared" si="12"/>
        <v>0.82713760000000003</v>
      </c>
      <c r="Y38" s="191">
        <f t="shared" si="13"/>
        <v>0.80550054054054099</v>
      </c>
      <c r="Z38" s="197">
        <f t="shared" si="25"/>
        <v>700</v>
      </c>
      <c r="AA38" s="199"/>
      <c r="AB38" s="56">
        <v>13000</v>
      </c>
      <c r="AC38" s="56">
        <f t="shared" si="4"/>
        <v>26000</v>
      </c>
      <c r="AD38" s="73">
        <f t="shared" si="14"/>
        <v>3670.55962805032</v>
      </c>
      <c r="AE38" s="73">
        <f t="shared" si="5"/>
        <v>7341.1192561006301</v>
      </c>
      <c r="AF38" s="74">
        <v>0.28235074061925503</v>
      </c>
      <c r="AG38" s="56">
        <v>15500</v>
      </c>
      <c r="AH38" s="56">
        <f t="shared" si="6"/>
        <v>31000</v>
      </c>
      <c r="AI38" s="73">
        <f t="shared" si="15"/>
        <v>4050.53163537303</v>
      </c>
      <c r="AJ38" s="73">
        <f t="shared" si="7"/>
        <v>8101.06327074607</v>
      </c>
      <c r="AK38" s="74">
        <v>0.26132462163697001</v>
      </c>
      <c r="AL38" s="202">
        <v>19148.71</v>
      </c>
      <c r="AM38" s="202">
        <v>3625.6</v>
      </c>
      <c r="AN38" s="74">
        <f t="shared" si="26"/>
        <v>0.73648884615384602</v>
      </c>
      <c r="AO38" s="74">
        <f t="shared" si="27"/>
        <v>0.493875643960837</v>
      </c>
      <c r="AP38" s="74">
        <f t="shared" si="28"/>
        <v>0.617700322580645</v>
      </c>
      <c r="AQ38" s="74">
        <f t="shared" si="29"/>
        <v>0.44754618978134397</v>
      </c>
      <c r="AR38" s="95"/>
      <c r="AS38" s="204">
        <f t="shared" si="30"/>
        <v>700</v>
      </c>
      <c r="AT38" s="202">
        <v>10</v>
      </c>
      <c r="AU38" s="205">
        <v>4</v>
      </c>
      <c r="AV38" s="205">
        <f t="shared" si="31"/>
        <v>-6</v>
      </c>
      <c r="AW38" s="205">
        <v>0</v>
      </c>
    </row>
    <row r="39" spans="1:49" ht="17.100000000000001" customHeight="1">
      <c r="A39" s="9">
        <v>36</v>
      </c>
      <c r="B39" s="9">
        <v>347</v>
      </c>
      <c r="C39" s="36" t="s">
        <v>91</v>
      </c>
      <c r="D39" s="36" t="s">
        <v>50</v>
      </c>
      <c r="E39" s="9" t="s">
        <v>52</v>
      </c>
      <c r="F39" s="131">
        <v>35</v>
      </c>
      <c r="G39" s="131">
        <v>150</v>
      </c>
      <c r="H39" s="42">
        <v>3</v>
      </c>
      <c r="I39" s="42">
        <v>1</v>
      </c>
      <c r="J39" s="186">
        <v>10000</v>
      </c>
      <c r="K39" s="186">
        <f t="shared" si="0"/>
        <v>30000</v>
      </c>
      <c r="L39" s="187">
        <f t="shared" si="8"/>
        <v>2245.0427241723801</v>
      </c>
      <c r="M39" s="187">
        <f t="shared" si="1"/>
        <v>6735.1281725171402</v>
      </c>
      <c r="N39" s="188">
        <v>0.224504272417238</v>
      </c>
      <c r="O39" s="186">
        <v>12800</v>
      </c>
      <c r="P39" s="186">
        <f t="shared" si="2"/>
        <v>38400</v>
      </c>
      <c r="Q39" s="187">
        <f t="shared" si="9"/>
        <v>2658.1305854201</v>
      </c>
      <c r="R39" s="187">
        <f t="shared" si="3"/>
        <v>7974.3917562602901</v>
      </c>
      <c r="S39" s="188">
        <v>0.20766645198594499</v>
      </c>
      <c r="T39" s="189">
        <v>31137.65</v>
      </c>
      <c r="U39" s="190">
        <v>5160.75</v>
      </c>
      <c r="V39" s="151">
        <f t="shared" si="10"/>
        <v>1.03792166666667</v>
      </c>
      <c r="W39" s="191">
        <f t="shared" si="11"/>
        <v>0.76624376965216001</v>
      </c>
      <c r="X39" s="191">
        <f t="shared" si="12"/>
        <v>0.81087630208333294</v>
      </c>
      <c r="Y39" s="191">
        <f t="shared" si="13"/>
        <v>0.64716534599000097</v>
      </c>
      <c r="Z39" s="197">
        <f t="shared" si="25"/>
        <v>700</v>
      </c>
      <c r="AA39" s="199"/>
      <c r="AB39" s="56">
        <v>6500</v>
      </c>
      <c r="AC39" s="56">
        <f t="shared" si="4"/>
        <v>13000</v>
      </c>
      <c r="AD39" s="73">
        <f t="shared" si="14"/>
        <v>1394.6087351784099</v>
      </c>
      <c r="AE39" s="73">
        <f t="shared" si="5"/>
        <v>2789.2174703568098</v>
      </c>
      <c r="AF39" s="74">
        <v>0.214555190027447</v>
      </c>
      <c r="AG39" s="56">
        <v>7800</v>
      </c>
      <c r="AH39" s="56">
        <f t="shared" si="6"/>
        <v>15600</v>
      </c>
      <c r="AI39" s="73">
        <f t="shared" si="15"/>
        <v>1548.9058718364399</v>
      </c>
      <c r="AJ39" s="73">
        <f t="shared" si="7"/>
        <v>3097.8117436728799</v>
      </c>
      <c r="AK39" s="74">
        <v>0.19857767587646699</v>
      </c>
      <c r="AL39" s="202">
        <v>7983.27</v>
      </c>
      <c r="AM39" s="202">
        <v>1292.72</v>
      </c>
      <c r="AN39" s="74">
        <f t="shared" si="26"/>
        <v>0.61409769230769196</v>
      </c>
      <c r="AO39" s="74">
        <f t="shared" si="27"/>
        <v>0.46347049440882399</v>
      </c>
      <c r="AP39" s="74">
        <f t="shared" si="28"/>
        <v>0.511748076923077</v>
      </c>
      <c r="AQ39" s="74">
        <f t="shared" si="29"/>
        <v>0.417301019870014</v>
      </c>
      <c r="AR39" s="95"/>
      <c r="AS39" s="204">
        <f t="shared" si="30"/>
        <v>700</v>
      </c>
      <c r="AT39" s="202">
        <v>8</v>
      </c>
      <c r="AU39" s="205">
        <v>0</v>
      </c>
      <c r="AV39" s="205">
        <f t="shared" si="31"/>
        <v>-8</v>
      </c>
      <c r="AW39" s="205">
        <v>0</v>
      </c>
    </row>
    <row r="40" spans="1:49" ht="17.100000000000001" customHeight="1">
      <c r="A40" s="9">
        <v>37</v>
      </c>
      <c r="B40" s="9">
        <v>102565</v>
      </c>
      <c r="C40" s="36" t="s">
        <v>92</v>
      </c>
      <c r="D40" s="36" t="s">
        <v>50</v>
      </c>
      <c r="E40" s="9" t="s">
        <v>46</v>
      </c>
      <c r="F40" s="131">
        <v>15</v>
      </c>
      <c r="G40" s="131">
        <v>150</v>
      </c>
      <c r="H40" s="42">
        <v>3</v>
      </c>
      <c r="I40" s="42">
        <v>1</v>
      </c>
      <c r="J40" s="186">
        <v>15000</v>
      </c>
      <c r="K40" s="186">
        <f t="shared" si="0"/>
        <v>45000</v>
      </c>
      <c r="L40" s="187">
        <f t="shared" si="8"/>
        <v>3757.7349012974901</v>
      </c>
      <c r="M40" s="187">
        <f t="shared" si="1"/>
        <v>11273.204703892499</v>
      </c>
      <c r="N40" s="188">
        <v>0.250515660086499</v>
      </c>
      <c r="O40" s="186">
        <v>18800</v>
      </c>
      <c r="P40" s="186">
        <f t="shared" si="2"/>
        <v>56400</v>
      </c>
      <c r="Q40" s="187">
        <f t="shared" si="9"/>
        <v>4356.4673289042103</v>
      </c>
      <c r="R40" s="187">
        <f t="shared" si="3"/>
        <v>13069.401986712601</v>
      </c>
      <c r="S40" s="188">
        <v>0.23172698558001101</v>
      </c>
      <c r="T40" s="189">
        <v>45684.95</v>
      </c>
      <c r="U40" s="190">
        <v>11836.43</v>
      </c>
      <c r="V40" s="151">
        <f t="shared" si="10"/>
        <v>1.01522111111111</v>
      </c>
      <c r="W40" s="151">
        <f t="shared" si="11"/>
        <v>1.04996141832792</v>
      </c>
      <c r="X40" s="191">
        <f t="shared" si="12"/>
        <v>0.81001684397163098</v>
      </c>
      <c r="Y40" s="191">
        <f t="shared" si="13"/>
        <v>0.90565964778142605</v>
      </c>
      <c r="Z40" s="197">
        <f t="shared" si="25"/>
        <v>700</v>
      </c>
      <c r="AA40" s="198">
        <f t="shared" si="24"/>
        <v>112.64505922150001</v>
      </c>
      <c r="AB40" s="56">
        <v>9750</v>
      </c>
      <c r="AC40" s="56">
        <f t="shared" si="4"/>
        <v>19500</v>
      </c>
      <c r="AD40" s="73">
        <f t="shared" si="14"/>
        <v>3193.64419330787</v>
      </c>
      <c r="AE40" s="73">
        <f t="shared" si="5"/>
        <v>6387.2883866157399</v>
      </c>
      <c r="AF40" s="74">
        <v>0.32755325059567902</v>
      </c>
      <c r="AG40" s="56">
        <v>11500</v>
      </c>
      <c r="AH40" s="56">
        <f t="shared" si="6"/>
        <v>23000</v>
      </c>
      <c r="AI40" s="73">
        <f t="shared" si="15"/>
        <v>3486.35135341464</v>
      </c>
      <c r="AJ40" s="73">
        <f t="shared" si="7"/>
        <v>6972.70270682928</v>
      </c>
      <c r="AK40" s="74">
        <v>0.30316098725344698</v>
      </c>
      <c r="AL40" s="202">
        <v>16864.18</v>
      </c>
      <c r="AM40" s="202">
        <v>4541.17</v>
      </c>
      <c r="AN40" s="74">
        <f t="shared" si="26"/>
        <v>0.86482974358974396</v>
      </c>
      <c r="AO40" s="74">
        <f t="shared" si="27"/>
        <v>0.71096993358180105</v>
      </c>
      <c r="AP40" s="74">
        <f t="shared" si="28"/>
        <v>0.73322521739130397</v>
      </c>
      <c r="AQ40" s="74">
        <f t="shared" si="29"/>
        <v>0.65127830497523398</v>
      </c>
      <c r="AR40" s="95"/>
      <c r="AS40" s="204">
        <f t="shared" si="30"/>
        <v>812.64505922149999</v>
      </c>
      <c r="AT40" s="202">
        <v>10</v>
      </c>
      <c r="AU40" s="205">
        <v>2</v>
      </c>
      <c r="AV40" s="205">
        <f t="shared" si="31"/>
        <v>-8</v>
      </c>
      <c r="AW40" s="205">
        <v>0</v>
      </c>
    </row>
    <row r="41" spans="1:49" ht="17.100000000000001" customHeight="1">
      <c r="A41" s="9">
        <v>38</v>
      </c>
      <c r="B41" s="9">
        <v>720</v>
      </c>
      <c r="C41" s="36" t="s">
        <v>93</v>
      </c>
      <c r="D41" s="36" t="s">
        <v>62</v>
      </c>
      <c r="E41" s="9" t="s">
        <v>52</v>
      </c>
      <c r="F41" s="131">
        <v>31</v>
      </c>
      <c r="G41" s="131">
        <v>150</v>
      </c>
      <c r="H41" s="42">
        <v>3</v>
      </c>
      <c r="I41" s="42">
        <v>0</v>
      </c>
      <c r="J41" s="186">
        <v>9500</v>
      </c>
      <c r="K41" s="186">
        <f t="shared" si="0"/>
        <v>28500</v>
      </c>
      <c r="L41" s="187">
        <f t="shared" si="8"/>
        <v>1992.67507156291</v>
      </c>
      <c r="M41" s="187">
        <f t="shared" si="1"/>
        <v>5978.0252146887397</v>
      </c>
      <c r="N41" s="188">
        <v>0.209755270690833</v>
      </c>
      <c r="O41" s="186">
        <v>15500</v>
      </c>
      <c r="P41" s="186">
        <f t="shared" si="2"/>
        <v>46500</v>
      </c>
      <c r="Q41" s="187">
        <f t="shared" si="9"/>
        <v>3007.3661935298301</v>
      </c>
      <c r="R41" s="187">
        <f t="shared" si="3"/>
        <v>9022.0985805894798</v>
      </c>
      <c r="S41" s="188">
        <v>0.19402362538902099</v>
      </c>
      <c r="T41" s="189">
        <v>37581.01</v>
      </c>
      <c r="U41" s="190">
        <v>9044.85</v>
      </c>
      <c r="V41" s="151">
        <f t="shared" si="10"/>
        <v>1.3186319298245599</v>
      </c>
      <c r="W41" s="151">
        <f t="shared" si="11"/>
        <v>1.5130163683110101</v>
      </c>
      <c r="X41" s="191">
        <f t="shared" si="12"/>
        <v>0.80819376344086002</v>
      </c>
      <c r="Y41" s="191">
        <f t="shared" si="13"/>
        <v>1.0025217436062499</v>
      </c>
      <c r="Z41" s="197">
        <f t="shared" si="25"/>
        <v>600</v>
      </c>
      <c r="AA41" s="198">
        <f t="shared" si="24"/>
        <v>613.36495706225196</v>
      </c>
      <c r="AB41" s="56">
        <v>8500</v>
      </c>
      <c r="AC41" s="56">
        <f t="shared" si="4"/>
        <v>17000</v>
      </c>
      <c r="AD41" s="73">
        <f t="shared" si="14"/>
        <v>2270.3990743497102</v>
      </c>
      <c r="AE41" s="73">
        <f t="shared" si="5"/>
        <v>4540.7981486994204</v>
      </c>
      <c r="AF41" s="74">
        <v>0.26710577345290698</v>
      </c>
      <c r="AG41" s="56">
        <v>10000</v>
      </c>
      <c r="AH41" s="56">
        <f t="shared" si="6"/>
        <v>20000</v>
      </c>
      <c r="AI41" s="73">
        <f t="shared" si="15"/>
        <v>2472.1491798300999</v>
      </c>
      <c r="AJ41" s="73">
        <f t="shared" si="7"/>
        <v>4944.2983596601998</v>
      </c>
      <c r="AK41" s="74">
        <v>0.24721491798301001</v>
      </c>
      <c r="AL41" s="202">
        <v>30784.01</v>
      </c>
      <c r="AM41" s="202">
        <v>8808.73</v>
      </c>
      <c r="AN41" s="89">
        <f t="shared" si="26"/>
        <v>1.8108241176470601</v>
      </c>
      <c r="AO41" s="89">
        <f t="shared" si="27"/>
        <v>1.9399078557418401</v>
      </c>
      <c r="AP41" s="89">
        <f t="shared" si="28"/>
        <v>1.5392005</v>
      </c>
      <c r="AQ41" s="89">
        <f t="shared" si="29"/>
        <v>1.7815935364801501</v>
      </c>
      <c r="AR41" s="95">
        <v>500</v>
      </c>
      <c r="AS41" s="204">
        <f t="shared" si="30"/>
        <v>1713.3649570622499</v>
      </c>
      <c r="AT41" s="202">
        <v>8</v>
      </c>
      <c r="AU41" s="205">
        <v>18</v>
      </c>
      <c r="AV41" s="205">
        <f t="shared" si="31"/>
        <v>10</v>
      </c>
      <c r="AW41" s="207">
        <v>20</v>
      </c>
    </row>
    <row r="42" spans="1:49" ht="17.100000000000001" customHeight="1">
      <c r="A42" s="9">
        <v>39</v>
      </c>
      <c r="B42" s="40">
        <v>517</v>
      </c>
      <c r="C42" s="41" t="s">
        <v>94</v>
      </c>
      <c r="D42" s="41" t="s">
        <v>42</v>
      </c>
      <c r="E42" s="40" t="s">
        <v>95</v>
      </c>
      <c r="F42" s="183">
        <v>2</v>
      </c>
      <c r="G42" s="183">
        <v>200</v>
      </c>
      <c r="H42" s="42">
        <v>5</v>
      </c>
      <c r="I42" s="42">
        <v>1</v>
      </c>
      <c r="J42" s="186">
        <v>55000</v>
      </c>
      <c r="K42" s="186">
        <f t="shared" si="0"/>
        <v>165000</v>
      </c>
      <c r="L42" s="187">
        <f t="shared" si="8"/>
        <v>9075</v>
      </c>
      <c r="M42" s="187">
        <f t="shared" si="1"/>
        <v>27225</v>
      </c>
      <c r="N42" s="188">
        <v>0.16500000000000001</v>
      </c>
      <c r="O42" s="186">
        <v>62000</v>
      </c>
      <c r="P42" s="186">
        <f t="shared" si="2"/>
        <v>186000</v>
      </c>
      <c r="Q42" s="187">
        <f t="shared" si="9"/>
        <v>9300</v>
      </c>
      <c r="R42" s="187">
        <f t="shared" si="3"/>
        <v>27900</v>
      </c>
      <c r="S42" s="188">
        <v>0.15</v>
      </c>
      <c r="T42" s="183">
        <v>169631.58</v>
      </c>
      <c r="U42" s="192">
        <v>31801.25</v>
      </c>
      <c r="V42" s="151">
        <f t="shared" si="10"/>
        <v>1.0280701818181801</v>
      </c>
      <c r="W42" s="151">
        <f t="shared" si="11"/>
        <v>1.1680899908172599</v>
      </c>
      <c r="X42" s="191">
        <f t="shared" si="12"/>
        <v>0.911997741935484</v>
      </c>
      <c r="Y42" s="191">
        <f t="shared" si="13"/>
        <v>1.13982974910394</v>
      </c>
      <c r="Z42" s="197">
        <f t="shared" si="25"/>
        <v>1100</v>
      </c>
      <c r="AA42" s="198">
        <f t="shared" si="24"/>
        <v>915.25</v>
      </c>
      <c r="AB42" s="56">
        <v>40000</v>
      </c>
      <c r="AC42" s="56">
        <f t="shared" si="4"/>
        <v>80000</v>
      </c>
      <c r="AD42" s="73">
        <f t="shared" si="14"/>
        <v>7800</v>
      </c>
      <c r="AE42" s="73">
        <f t="shared" si="5"/>
        <v>15600</v>
      </c>
      <c r="AF42" s="74">
        <v>0.19500000000000001</v>
      </c>
      <c r="AG42" s="56">
        <v>43000</v>
      </c>
      <c r="AH42" s="56">
        <f t="shared" si="6"/>
        <v>86000</v>
      </c>
      <c r="AI42" s="73">
        <f t="shared" si="15"/>
        <v>7740</v>
      </c>
      <c r="AJ42" s="73">
        <f t="shared" si="7"/>
        <v>15480</v>
      </c>
      <c r="AK42" s="74">
        <v>0.18</v>
      </c>
      <c r="AL42" s="23">
        <v>87102.19</v>
      </c>
      <c r="AM42" s="23">
        <v>16837.39</v>
      </c>
      <c r="AN42" s="89">
        <f t="shared" si="26"/>
        <v>1.088777375</v>
      </c>
      <c r="AO42" s="89">
        <f t="shared" si="27"/>
        <v>1.07931987179487</v>
      </c>
      <c r="AP42" s="89">
        <f t="shared" si="28"/>
        <v>1.0128161627907</v>
      </c>
      <c r="AQ42" s="89">
        <f t="shared" si="29"/>
        <v>1.0876866925064601</v>
      </c>
      <c r="AR42" s="95">
        <v>1200</v>
      </c>
      <c r="AS42" s="204">
        <f t="shared" si="30"/>
        <v>3215.25</v>
      </c>
      <c r="AT42" s="202">
        <v>10</v>
      </c>
      <c r="AU42" s="205">
        <v>4</v>
      </c>
      <c r="AV42" s="205">
        <f t="shared" si="31"/>
        <v>-6</v>
      </c>
      <c r="AW42" s="205">
        <v>0</v>
      </c>
    </row>
    <row r="43" spans="1:49" ht="17.100000000000001" customHeight="1">
      <c r="A43" s="9">
        <v>40</v>
      </c>
      <c r="B43" s="9">
        <v>105267</v>
      </c>
      <c r="C43" s="36" t="s">
        <v>96</v>
      </c>
      <c r="D43" s="36" t="s">
        <v>50</v>
      </c>
      <c r="E43" s="9" t="s">
        <v>46</v>
      </c>
      <c r="F43" s="131">
        <v>13</v>
      </c>
      <c r="G43" s="131">
        <v>150</v>
      </c>
      <c r="H43" s="42">
        <v>3</v>
      </c>
      <c r="I43" s="42">
        <v>1</v>
      </c>
      <c r="J43" s="186">
        <v>15000</v>
      </c>
      <c r="K43" s="186">
        <f t="shared" si="0"/>
        <v>45000</v>
      </c>
      <c r="L43" s="187">
        <f t="shared" si="8"/>
        <v>3848.8599721238102</v>
      </c>
      <c r="M43" s="187">
        <f t="shared" si="1"/>
        <v>11546.5799163714</v>
      </c>
      <c r="N43" s="188">
        <v>0.25659066480825399</v>
      </c>
      <c r="O43" s="186">
        <v>18800</v>
      </c>
      <c r="P43" s="186">
        <f t="shared" si="2"/>
        <v>56400</v>
      </c>
      <c r="Q43" s="187">
        <f t="shared" si="9"/>
        <v>4462.1116610155404</v>
      </c>
      <c r="R43" s="187">
        <f t="shared" si="3"/>
        <v>13386.3349830466</v>
      </c>
      <c r="S43" s="188">
        <v>0.237346364947635</v>
      </c>
      <c r="T43" s="189">
        <v>45409.68</v>
      </c>
      <c r="U43" s="190">
        <v>10297.06</v>
      </c>
      <c r="V43" s="151">
        <f t="shared" si="10"/>
        <v>1.009104</v>
      </c>
      <c r="W43" s="191">
        <f t="shared" si="11"/>
        <v>0.891784413616732</v>
      </c>
      <c r="X43" s="191">
        <f t="shared" si="12"/>
        <v>0.80513617021276596</v>
      </c>
      <c r="Y43" s="191">
        <f t="shared" si="13"/>
        <v>0.76922174837555801</v>
      </c>
      <c r="Z43" s="197">
        <f t="shared" si="25"/>
        <v>700</v>
      </c>
      <c r="AA43" s="199"/>
      <c r="AB43" s="56">
        <v>9750</v>
      </c>
      <c r="AC43" s="56">
        <f t="shared" si="4"/>
        <v>19500</v>
      </c>
      <c r="AD43" s="73">
        <f t="shared" si="14"/>
        <v>2906.7278495442501</v>
      </c>
      <c r="AE43" s="73">
        <f t="shared" si="5"/>
        <v>5813.4556990885003</v>
      </c>
      <c r="AF43" s="74">
        <v>0.29812593328658998</v>
      </c>
      <c r="AG43" s="56">
        <v>11500</v>
      </c>
      <c r="AH43" s="56">
        <f t="shared" si="6"/>
        <v>23000</v>
      </c>
      <c r="AI43" s="73">
        <f t="shared" si="15"/>
        <v>3173.1382580131199</v>
      </c>
      <c r="AJ43" s="73">
        <f t="shared" si="7"/>
        <v>6346.2765160262297</v>
      </c>
      <c r="AK43" s="74">
        <v>0.27592506591418398</v>
      </c>
      <c r="AL43" s="202">
        <v>19870.57</v>
      </c>
      <c r="AM43" s="202">
        <v>4873.5600000000004</v>
      </c>
      <c r="AN43" s="89">
        <f t="shared" si="26"/>
        <v>1.0190035897435901</v>
      </c>
      <c r="AO43" s="74">
        <f t="shared" si="27"/>
        <v>0.83832409710529499</v>
      </c>
      <c r="AP43" s="74">
        <f t="shared" si="28"/>
        <v>0.86393782608695602</v>
      </c>
      <c r="AQ43" s="74">
        <f t="shared" si="29"/>
        <v>0.76794006496452105</v>
      </c>
      <c r="AR43" s="95"/>
      <c r="AS43" s="204">
        <f t="shared" si="30"/>
        <v>700</v>
      </c>
      <c r="AT43" s="202">
        <v>12</v>
      </c>
      <c r="AU43" s="205">
        <v>13</v>
      </c>
      <c r="AV43" s="205">
        <f t="shared" si="31"/>
        <v>1</v>
      </c>
      <c r="AW43" s="207">
        <v>2</v>
      </c>
    </row>
    <row r="44" spans="1:49" ht="17.100000000000001" customHeight="1">
      <c r="A44" s="9">
        <v>41</v>
      </c>
      <c r="B44" s="9">
        <v>585</v>
      </c>
      <c r="C44" s="36" t="s">
        <v>97</v>
      </c>
      <c r="D44" s="36" t="s">
        <v>42</v>
      </c>
      <c r="E44" s="9" t="s">
        <v>60</v>
      </c>
      <c r="F44" s="131">
        <v>5</v>
      </c>
      <c r="G44" s="131">
        <v>200</v>
      </c>
      <c r="H44" s="42">
        <v>4</v>
      </c>
      <c r="I44" s="42">
        <v>2</v>
      </c>
      <c r="J44" s="186">
        <v>21000</v>
      </c>
      <c r="K44" s="186">
        <f t="shared" si="0"/>
        <v>63000</v>
      </c>
      <c r="L44" s="187">
        <f t="shared" si="8"/>
        <v>4935</v>
      </c>
      <c r="M44" s="187">
        <f t="shared" si="1"/>
        <v>14805</v>
      </c>
      <c r="N44" s="188">
        <v>0.23499999999999999</v>
      </c>
      <c r="O44" s="186">
        <v>26250</v>
      </c>
      <c r="P44" s="186">
        <f t="shared" si="2"/>
        <v>78750</v>
      </c>
      <c r="Q44" s="187">
        <f t="shared" si="9"/>
        <v>5706.09375</v>
      </c>
      <c r="R44" s="187">
        <f t="shared" si="3"/>
        <v>17118.28125</v>
      </c>
      <c r="S44" s="188">
        <v>0.21737500000000001</v>
      </c>
      <c r="T44" s="189">
        <v>62819.63</v>
      </c>
      <c r="U44" s="190">
        <v>13919.77</v>
      </c>
      <c r="V44" s="191">
        <f t="shared" si="10"/>
        <v>0.99713698412698404</v>
      </c>
      <c r="W44" s="191">
        <f t="shared" si="11"/>
        <v>0.94020736237757496</v>
      </c>
      <c r="X44" s="191">
        <f t="shared" si="12"/>
        <v>0.79770958730158703</v>
      </c>
      <c r="Y44" s="191">
        <f t="shared" si="13"/>
        <v>0.81315231340763305</v>
      </c>
      <c r="Z44" s="197">
        <v>0</v>
      </c>
      <c r="AA44" s="199"/>
      <c r="AB44" s="56">
        <v>13000</v>
      </c>
      <c r="AC44" s="56">
        <f t="shared" si="4"/>
        <v>26000</v>
      </c>
      <c r="AD44" s="73">
        <f t="shared" si="14"/>
        <v>3820.5344953106801</v>
      </c>
      <c r="AE44" s="73">
        <f t="shared" si="5"/>
        <v>7641.0689906213502</v>
      </c>
      <c r="AF44" s="74">
        <v>0.29388726887005201</v>
      </c>
      <c r="AG44" s="56">
        <v>16000</v>
      </c>
      <c r="AH44" s="56">
        <f t="shared" si="6"/>
        <v>32000</v>
      </c>
      <c r="AI44" s="73">
        <f t="shared" si="15"/>
        <v>4352.0327475224603</v>
      </c>
      <c r="AJ44" s="73">
        <f t="shared" si="7"/>
        <v>8704.0654950449298</v>
      </c>
      <c r="AK44" s="74">
        <v>0.27200204672015399</v>
      </c>
      <c r="AL44" s="202">
        <v>21790.3</v>
      </c>
      <c r="AM44" s="202">
        <v>5081.68</v>
      </c>
      <c r="AN44" s="74">
        <f t="shared" si="26"/>
        <v>0.83808846153846195</v>
      </c>
      <c r="AO44" s="74">
        <f t="shared" si="27"/>
        <v>0.66504830753880795</v>
      </c>
      <c r="AP44" s="74">
        <f t="shared" si="28"/>
        <v>0.68094687499999995</v>
      </c>
      <c r="AQ44" s="74">
        <f t="shared" si="29"/>
        <v>0.58382832745145496</v>
      </c>
      <c r="AR44" s="95"/>
      <c r="AS44" s="204">
        <f t="shared" si="30"/>
        <v>0</v>
      </c>
      <c r="AT44" s="202">
        <v>15</v>
      </c>
      <c r="AU44" s="205">
        <v>0</v>
      </c>
      <c r="AV44" s="205">
        <f t="shared" si="31"/>
        <v>-15</v>
      </c>
      <c r="AW44" s="205">
        <v>0</v>
      </c>
    </row>
    <row r="45" spans="1:49" ht="17.100000000000001" customHeight="1">
      <c r="A45" s="9">
        <v>42</v>
      </c>
      <c r="B45" s="9">
        <v>385</v>
      </c>
      <c r="C45" s="36" t="s">
        <v>98</v>
      </c>
      <c r="D45" s="36" t="s">
        <v>48</v>
      </c>
      <c r="E45" s="9" t="s">
        <v>60</v>
      </c>
      <c r="F45" s="131">
        <v>4</v>
      </c>
      <c r="G45" s="131">
        <v>200</v>
      </c>
      <c r="H45" s="42">
        <v>2</v>
      </c>
      <c r="I45" s="42">
        <v>2</v>
      </c>
      <c r="J45" s="186">
        <v>26000</v>
      </c>
      <c r="K45" s="186">
        <f t="shared" si="0"/>
        <v>78000</v>
      </c>
      <c r="L45" s="187">
        <f t="shared" si="8"/>
        <v>4810</v>
      </c>
      <c r="M45" s="187">
        <f t="shared" si="1"/>
        <v>14430</v>
      </c>
      <c r="N45" s="188">
        <v>0.185</v>
      </c>
      <c r="O45" s="186">
        <v>31000</v>
      </c>
      <c r="P45" s="186">
        <f t="shared" si="2"/>
        <v>93000</v>
      </c>
      <c r="Q45" s="187">
        <f t="shared" si="9"/>
        <v>5304.875</v>
      </c>
      <c r="R45" s="187">
        <f t="shared" si="3"/>
        <v>15914.625</v>
      </c>
      <c r="S45" s="188">
        <v>0.171125</v>
      </c>
      <c r="T45" s="189">
        <v>74173.48</v>
      </c>
      <c r="U45" s="190">
        <v>12830.92</v>
      </c>
      <c r="V45" s="191">
        <f t="shared" si="10"/>
        <v>0.950942051282051</v>
      </c>
      <c r="W45" s="191">
        <f t="shared" si="11"/>
        <v>0.88918364518364501</v>
      </c>
      <c r="X45" s="191">
        <f t="shared" si="12"/>
        <v>0.79756430107526899</v>
      </c>
      <c r="Y45" s="191">
        <f t="shared" si="13"/>
        <v>0.80623451699301696</v>
      </c>
      <c r="Z45" s="197">
        <v>0</v>
      </c>
      <c r="AA45" s="199"/>
      <c r="AB45" s="56">
        <v>16000</v>
      </c>
      <c r="AC45" s="56">
        <f t="shared" si="4"/>
        <v>32000</v>
      </c>
      <c r="AD45" s="73">
        <f t="shared" si="14"/>
        <v>3613.45477749354</v>
      </c>
      <c r="AE45" s="73">
        <f t="shared" si="5"/>
        <v>7226.9095549870699</v>
      </c>
      <c r="AF45" s="74">
        <v>0.22584092359334601</v>
      </c>
      <c r="AG45" s="56">
        <v>19000</v>
      </c>
      <c r="AH45" s="56">
        <f t="shared" si="6"/>
        <v>38000</v>
      </c>
      <c r="AI45" s="73">
        <f t="shared" si="15"/>
        <v>3971.4366670191498</v>
      </c>
      <c r="AJ45" s="73">
        <f t="shared" si="7"/>
        <v>7942.8733340382996</v>
      </c>
      <c r="AK45" s="74">
        <v>0.209022982474692</v>
      </c>
      <c r="AL45" s="202">
        <v>24253.05</v>
      </c>
      <c r="AM45" s="202">
        <v>5266.06</v>
      </c>
      <c r="AN45" s="74">
        <f t="shared" si="26"/>
        <v>0.75790781250000006</v>
      </c>
      <c r="AO45" s="74">
        <f t="shared" si="27"/>
        <v>0.72867384874992003</v>
      </c>
      <c r="AP45" s="74">
        <f t="shared" si="28"/>
        <v>0.63823815789473703</v>
      </c>
      <c r="AQ45" s="74">
        <f t="shared" si="29"/>
        <v>0.66299181398661999</v>
      </c>
      <c r="AR45" s="95"/>
      <c r="AS45" s="204">
        <f t="shared" si="30"/>
        <v>0</v>
      </c>
      <c r="AT45" s="202">
        <v>15</v>
      </c>
      <c r="AU45" s="205">
        <v>14</v>
      </c>
      <c r="AV45" s="205">
        <f t="shared" si="31"/>
        <v>-1</v>
      </c>
      <c r="AW45" s="205">
        <v>0</v>
      </c>
    </row>
    <row r="46" spans="1:49" ht="17.100000000000001" customHeight="1">
      <c r="A46" s="9">
        <v>43</v>
      </c>
      <c r="B46" s="9">
        <v>713</v>
      </c>
      <c r="C46" s="36" t="s">
        <v>99</v>
      </c>
      <c r="D46" s="36" t="s">
        <v>45</v>
      </c>
      <c r="E46" s="9" t="s">
        <v>52</v>
      </c>
      <c r="F46" s="131">
        <v>36</v>
      </c>
      <c r="G46" s="131">
        <v>100</v>
      </c>
      <c r="H46" s="42">
        <v>2</v>
      </c>
      <c r="I46" s="42">
        <v>0</v>
      </c>
      <c r="J46" s="186">
        <v>8500</v>
      </c>
      <c r="K46" s="186">
        <f t="shared" si="0"/>
        <v>25500</v>
      </c>
      <c r="L46" s="187">
        <f t="shared" si="8"/>
        <v>2090.5777929504202</v>
      </c>
      <c r="M46" s="187">
        <f t="shared" si="1"/>
        <v>6271.7333788512497</v>
      </c>
      <c r="N46" s="188">
        <v>0.24595032858240201</v>
      </c>
      <c r="O46" s="186">
        <v>11000</v>
      </c>
      <c r="P46" s="186">
        <f t="shared" si="2"/>
        <v>33000</v>
      </c>
      <c r="Q46" s="187">
        <f t="shared" si="9"/>
        <v>2502.5445933259398</v>
      </c>
      <c r="R46" s="187">
        <f t="shared" si="3"/>
        <v>7507.6337799778303</v>
      </c>
      <c r="S46" s="188">
        <v>0.227504053938722</v>
      </c>
      <c r="T46" s="189">
        <v>26249.599999999999</v>
      </c>
      <c r="U46" s="190">
        <v>6638.99</v>
      </c>
      <c r="V46" s="151">
        <f t="shared" si="10"/>
        <v>1.02939607843137</v>
      </c>
      <c r="W46" s="151">
        <f t="shared" si="11"/>
        <v>1.05855743523587</v>
      </c>
      <c r="X46" s="191">
        <f t="shared" si="12"/>
        <v>0.79544242424242395</v>
      </c>
      <c r="Y46" s="191">
        <f t="shared" si="13"/>
        <v>0.88429859454593795</v>
      </c>
      <c r="Z46" s="197">
        <f t="shared" si="25"/>
        <v>400</v>
      </c>
      <c r="AA46" s="198">
        <f>(U46-M46)*0.2</f>
        <v>73.45132422975</v>
      </c>
      <c r="AB46" s="56">
        <v>6000</v>
      </c>
      <c r="AC46" s="56">
        <f t="shared" si="4"/>
        <v>12000</v>
      </c>
      <c r="AD46" s="73">
        <f t="shared" si="14"/>
        <v>1980.31987324793</v>
      </c>
      <c r="AE46" s="73">
        <f t="shared" si="5"/>
        <v>3960.63974649586</v>
      </c>
      <c r="AF46" s="74">
        <v>0.330053312207988</v>
      </c>
      <c r="AG46" s="56">
        <v>7200</v>
      </c>
      <c r="AH46" s="56">
        <f t="shared" si="6"/>
        <v>14400</v>
      </c>
      <c r="AI46" s="73">
        <f t="shared" si="15"/>
        <v>2199.4190932668498</v>
      </c>
      <c r="AJ46" s="73">
        <f t="shared" si="7"/>
        <v>4398.8381865336996</v>
      </c>
      <c r="AK46" s="74">
        <v>0.30547487406483997</v>
      </c>
      <c r="AL46" s="202">
        <v>14462.68</v>
      </c>
      <c r="AM46" s="202">
        <v>3816.23</v>
      </c>
      <c r="AN46" s="89">
        <f t="shared" si="26"/>
        <v>1.20522333333333</v>
      </c>
      <c r="AO46" s="74">
        <f t="shared" si="27"/>
        <v>0.96353878268690796</v>
      </c>
      <c r="AP46" s="89">
        <f t="shared" si="28"/>
        <v>1.0043527777777801</v>
      </c>
      <c r="AQ46" s="74">
        <f t="shared" si="29"/>
        <v>0.867554076365606</v>
      </c>
      <c r="AR46" s="95"/>
      <c r="AS46" s="204">
        <f t="shared" si="30"/>
        <v>473.45132422975001</v>
      </c>
      <c r="AT46" s="202">
        <v>8</v>
      </c>
      <c r="AU46" s="205">
        <v>16</v>
      </c>
      <c r="AV46" s="205">
        <f t="shared" si="31"/>
        <v>8</v>
      </c>
      <c r="AW46" s="207">
        <v>16</v>
      </c>
    </row>
    <row r="47" spans="1:49" ht="17.100000000000001" customHeight="1">
      <c r="A47" s="9">
        <v>44</v>
      </c>
      <c r="B47" s="9">
        <v>721</v>
      </c>
      <c r="C47" s="36" t="s">
        <v>100</v>
      </c>
      <c r="D47" s="36" t="s">
        <v>64</v>
      </c>
      <c r="E47" s="9" t="s">
        <v>46</v>
      </c>
      <c r="F47" s="131">
        <v>24</v>
      </c>
      <c r="G47" s="131">
        <v>150</v>
      </c>
      <c r="H47" s="42">
        <v>3</v>
      </c>
      <c r="I47" s="42">
        <v>1</v>
      </c>
      <c r="J47" s="186">
        <v>12000</v>
      </c>
      <c r="K47" s="186">
        <f t="shared" si="0"/>
        <v>36000</v>
      </c>
      <c r="L47" s="187">
        <f t="shared" si="8"/>
        <v>3002.8223923659598</v>
      </c>
      <c r="M47" s="187">
        <f t="shared" si="1"/>
        <v>9008.4671770978803</v>
      </c>
      <c r="N47" s="188">
        <v>0.25023519936382999</v>
      </c>
      <c r="O47" s="186">
        <v>15500</v>
      </c>
      <c r="P47" s="186">
        <f t="shared" si="2"/>
        <v>46500</v>
      </c>
      <c r="Q47" s="187">
        <f t="shared" si="9"/>
        <v>3587.7471708789199</v>
      </c>
      <c r="R47" s="187">
        <f t="shared" si="3"/>
        <v>10763.2415126368</v>
      </c>
      <c r="S47" s="188">
        <v>0.23146755941154301</v>
      </c>
      <c r="T47" s="189">
        <v>36825.06</v>
      </c>
      <c r="U47" s="190">
        <v>8513.4599999999991</v>
      </c>
      <c r="V47" s="151">
        <f t="shared" si="10"/>
        <v>1.02291833333333</v>
      </c>
      <c r="W47" s="191">
        <f t="shared" si="11"/>
        <v>0.94505089851952495</v>
      </c>
      <c r="X47" s="191">
        <f t="shared" si="12"/>
        <v>0.79193677419354802</v>
      </c>
      <c r="Y47" s="191">
        <f t="shared" si="13"/>
        <v>0.79097546868242297</v>
      </c>
      <c r="Z47" s="197">
        <f t="shared" si="25"/>
        <v>700</v>
      </c>
      <c r="AA47" s="199"/>
      <c r="AB47" s="56">
        <v>7800</v>
      </c>
      <c r="AC47" s="56">
        <f t="shared" si="4"/>
        <v>15600</v>
      </c>
      <c r="AD47" s="73">
        <f t="shared" si="14"/>
        <v>2560.0569111785999</v>
      </c>
      <c r="AE47" s="73">
        <f t="shared" si="5"/>
        <v>5120.1138223571998</v>
      </c>
      <c r="AF47" s="74">
        <v>0.32821242451007698</v>
      </c>
      <c r="AG47" s="56">
        <v>9200</v>
      </c>
      <c r="AH47" s="56">
        <f t="shared" si="6"/>
        <v>18400</v>
      </c>
      <c r="AI47" s="73">
        <f t="shared" si="15"/>
        <v>2794.6938784879299</v>
      </c>
      <c r="AJ47" s="73">
        <f t="shared" si="7"/>
        <v>5589.3877569758597</v>
      </c>
      <c r="AK47" s="74">
        <v>0.303771073748688</v>
      </c>
      <c r="AL47" s="202">
        <v>20530.03</v>
      </c>
      <c r="AM47" s="202">
        <v>5127.01</v>
      </c>
      <c r="AN47" s="89">
        <f t="shared" si="26"/>
        <v>1.3160275641025601</v>
      </c>
      <c r="AO47" s="89">
        <f t="shared" si="27"/>
        <v>1.0013468797534699</v>
      </c>
      <c r="AP47" s="89">
        <f t="shared" si="28"/>
        <v>1.1157625</v>
      </c>
      <c r="AQ47" s="74">
        <f t="shared" si="29"/>
        <v>0.91727577740535404</v>
      </c>
      <c r="AR47" s="95">
        <v>500</v>
      </c>
      <c r="AS47" s="204">
        <f t="shared" si="30"/>
        <v>1200</v>
      </c>
      <c r="AT47" s="202">
        <v>8</v>
      </c>
      <c r="AU47" s="205">
        <v>14</v>
      </c>
      <c r="AV47" s="205">
        <f t="shared" si="31"/>
        <v>6</v>
      </c>
      <c r="AW47" s="207">
        <v>12</v>
      </c>
    </row>
    <row r="48" spans="1:49" ht="17.100000000000001" customHeight="1">
      <c r="A48" s="9">
        <v>45</v>
      </c>
      <c r="B48" s="38">
        <v>117184</v>
      </c>
      <c r="C48" s="39" t="s">
        <v>101</v>
      </c>
      <c r="D48" s="36" t="s">
        <v>42</v>
      </c>
      <c r="E48" s="9" t="s">
        <v>84</v>
      </c>
      <c r="F48" s="131">
        <v>43</v>
      </c>
      <c r="G48" s="131">
        <v>100</v>
      </c>
      <c r="H48" s="42">
        <v>2</v>
      </c>
      <c r="I48" s="42">
        <v>2</v>
      </c>
      <c r="J48" s="186">
        <v>5000</v>
      </c>
      <c r="K48" s="186">
        <f t="shared" si="0"/>
        <v>15000</v>
      </c>
      <c r="L48" s="187">
        <f t="shared" si="8"/>
        <v>1100</v>
      </c>
      <c r="M48" s="187">
        <f t="shared" si="1"/>
        <v>3300</v>
      </c>
      <c r="N48" s="188">
        <v>0.22</v>
      </c>
      <c r="O48" s="186">
        <v>7000</v>
      </c>
      <c r="P48" s="186">
        <f t="shared" si="2"/>
        <v>21000</v>
      </c>
      <c r="Q48" s="187">
        <f t="shared" si="9"/>
        <v>1400</v>
      </c>
      <c r="R48" s="187">
        <f t="shared" si="3"/>
        <v>4200</v>
      </c>
      <c r="S48" s="188">
        <v>0.2</v>
      </c>
      <c r="T48" s="189">
        <v>16611.27</v>
      </c>
      <c r="U48" s="190">
        <v>3425.54</v>
      </c>
      <c r="V48" s="151">
        <f t="shared" si="10"/>
        <v>1.107418</v>
      </c>
      <c r="W48" s="151">
        <f t="shared" si="11"/>
        <v>1.03804242424242</v>
      </c>
      <c r="X48" s="191">
        <f t="shared" si="12"/>
        <v>0.79101285714285696</v>
      </c>
      <c r="Y48" s="191">
        <f t="shared" si="13"/>
        <v>0.81560476190476205</v>
      </c>
      <c r="Z48" s="197">
        <f t="shared" si="25"/>
        <v>600</v>
      </c>
      <c r="AA48" s="198">
        <f>(U48-M48)*0.2</f>
        <v>25.108000000000001</v>
      </c>
      <c r="AB48" s="56">
        <v>4000</v>
      </c>
      <c r="AC48" s="56">
        <f t="shared" si="4"/>
        <v>8000</v>
      </c>
      <c r="AD48" s="73">
        <f t="shared" si="14"/>
        <v>1097.19396162424</v>
      </c>
      <c r="AE48" s="73">
        <f t="shared" si="5"/>
        <v>2194.3879232484901</v>
      </c>
      <c r="AF48" s="74">
        <v>0.27429849040606102</v>
      </c>
      <c r="AG48" s="56">
        <v>4680</v>
      </c>
      <c r="AH48" s="56">
        <f t="shared" si="6"/>
        <v>9360</v>
      </c>
      <c r="AI48" s="73">
        <f t="shared" si="15"/>
        <v>1188.12099312481</v>
      </c>
      <c r="AJ48" s="73">
        <f t="shared" si="7"/>
        <v>2376.2419862496099</v>
      </c>
      <c r="AK48" s="74">
        <v>0.25387200707794999</v>
      </c>
      <c r="AL48" s="202">
        <v>5450.43</v>
      </c>
      <c r="AM48" s="202">
        <v>1138.98</v>
      </c>
      <c r="AN48" s="74">
        <f t="shared" si="26"/>
        <v>0.68130374999999999</v>
      </c>
      <c r="AO48" s="74">
        <f t="shared" si="27"/>
        <v>0.51904222946774903</v>
      </c>
      <c r="AP48" s="74">
        <f t="shared" si="28"/>
        <v>0.58231089743589703</v>
      </c>
      <c r="AQ48" s="74">
        <f t="shared" si="29"/>
        <v>0.47931987002621601</v>
      </c>
      <c r="AR48" s="95"/>
      <c r="AS48" s="204">
        <f t="shared" si="30"/>
        <v>625.10799999999995</v>
      </c>
      <c r="AT48" s="202">
        <v>4</v>
      </c>
      <c r="AU48" s="205">
        <v>2</v>
      </c>
      <c r="AV48" s="205">
        <f t="shared" si="31"/>
        <v>-2</v>
      </c>
      <c r="AW48" s="205">
        <v>0</v>
      </c>
    </row>
    <row r="49" spans="1:49" ht="17.100000000000001" customHeight="1">
      <c r="A49" s="9">
        <v>46</v>
      </c>
      <c r="B49" s="9">
        <v>706</v>
      </c>
      <c r="C49" s="36" t="s">
        <v>102</v>
      </c>
      <c r="D49" s="36" t="s">
        <v>45</v>
      </c>
      <c r="E49" s="9" t="s">
        <v>52</v>
      </c>
      <c r="F49" s="131">
        <v>34</v>
      </c>
      <c r="G49" s="131">
        <v>150</v>
      </c>
      <c r="H49" s="42">
        <v>4</v>
      </c>
      <c r="I49" s="42">
        <v>0</v>
      </c>
      <c r="J49" s="186">
        <v>10500</v>
      </c>
      <c r="K49" s="186">
        <f t="shared" si="0"/>
        <v>31500</v>
      </c>
      <c r="L49" s="187">
        <f t="shared" si="8"/>
        <v>2731.5162445310302</v>
      </c>
      <c r="M49" s="187">
        <f t="shared" si="1"/>
        <v>8194.5487335930793</v>
      </c>
      <c r="N49" s="188">
        <v>0.26014440424105001</v>
      </c>
      <c r="O49" s="186">
        <v>13500</v>
      </c>
      <c r="P49" s="186">
        <f t="shared" si="2"/>
        <v>40500</v>
      </c>
      <c r="Q49" s="187">
        <f t="shared" si="9"/>
        <v>3248.5532479601102</v>
      </c>
      <c r="R49" s="187">
        <f t="shared" si="3"/>
        <v>9745.6597438803292</v>
      </c>
      <c r="S49" s="188">
        <v>0.24063357392297099</v>
      </c>
      <c r="T49" s="189">
        <v>31978.33</v>
      </c>
      <c r="U49" s="190">
        <v>7158.6</v>
      </c>
      <c r="V49" s="151">
        <f t="shared" si="10"/>
        <v>1.0151850793650801</v>
      </c>
      <c r="W49" s="191">
        <f t="shared" si="11"/>
        <v>0.87358074650941198</v>
      </c>
      <c r="X49" s="191">
        <f t="shared" si="12"/>
        <v>0.78958839506172795</v>
      </c>
      <c r="Y49" s="191">
        <f t="shared" si="13"/>
        <v>0.73454236943734397</v>
      </c>
      <c r="Z49" s="197">
        <f t="shared" si="25"/>
        <v>800</v>
      </c>
      <c r="AA49" s="199"/>
      <c r="AB49" s="56">
        <v>6825</v>
      </c>
      <c r="AC49" s="56">
        <f t="shared" si="4"/>
        <v>13650</v>
      </c>
      <c r="AD49" s="73">
        <f t="shared" si="14"/>
        <v>2230.9340865429499</v>
      </c>
      <c r="AE49" s="73">
        <f t="shared" si="5"/>
        <v>4461.8681730858998</v>
      </c>
      <c r="AF49" s="74">
        <v>0.32687678923706198</v>
      </c>
      <c r="AG49" s="56">
        <v>8000</v>
      </c>
      <c r="AH49" s="56">
        <f t="shared" si="6"/>
        <v>16000</v>
      </c>
      <c r="AI49" s="73">
        <f t="shared" si="15"/>
        <v>2420.2792054148499</v>
      </c>
      <c r="AJ49" s="73">
        <f t="shared" si="7"/>
        <v>4840.5584108296998</v>
      </c>
      <c r="AK49" s="74">
        <v>0.30253490067685601</v>
      </c>
      <c r="AL49" s="202">
        <v>7503.22</v>
      </c>
      <c r="AM49" s="202">
        <v>1344.84</v>
      </c>
      <c r="AN49" s="74">
        <f t="shared" si="26"/>
        <v>0.54968644688644697</v>
      </c>
      <c r="AO49" s="74">
        <f t="shared" si="27"/>
        <v>0.30140738090652502</v>
      </c>
      <c r="AP49" s="74">
        <f t="shared" si="28"/>
        <v>0.46895124999999999</v>
      </c>
      <c r="AQ49" s="74">
        <f t="shared" si="29"/>
        <v>0.27782745002956999</v>
      </c>
      <c r="AR49" s="95"/>
      <c r="AS49" s="204">
        <f t="shared" si="30"/>
        <v>800</v>
      </c>
      <c r="AT49" s="202">
        <v>8</v>
      </c>
      <c r="AU49" s="205">
        <v>2</v>
      </c>
      <c r="AV49" s="205">
        <f t="shared" si="31"/>
        <v>-6</v>
      </c>
      <c r="AW49" s="205">
        <v>0</v>
      </c>
    </row>
    <row r="50" spans="1:49" ht="17.100000000000001" customHeight="1">
      <c r="A50" s="9">
        <v>47</v>
      </c>
      <c r="B50" s="9">
        <v>727</v>
      </c>
      <c r="C50" s="36" t="s">
        <v>103</v>
      </c>
      <c r="D50" s="36" t="s">
        <v>50</v>
      </c>
      <c r="E50" s="9" t="s">
        <v>52</v>
      </c>
      <c r="F50" s="131">
        <v>28</v>
      </c>
      <c r="G50" s="131">
        <v>150</v>
      </c>
      <c r="H50" s="42">
        <v>3</v>
      </c>
      <c r="I50" s="42">
        <v>1</v>
      </c>
      <c r="J50" s="186">
        <v>10000</v>
      </c>
      <c r="K50" s="186">
        <f t="shared" si="0"/>
        <v>30000</v>
      </c>
      <c r="L50" s="187">
        <f t="shared" si="8"/>
        <v>2307.3637252154399</v>
      </c>
      <c r="M50" s="187">
        <f t="shared" si="1"/>
        <v>6922.0911756463202</v>
      </c>
      <c r="N50" s="188">
        <v>0.230736372521544</v>
      </c>
      <c r="O50" s="186">
        <v>12800</v>
      </c>
      <c r="P50" s="186">
        <f t="shared" si="2"/>
        <v>38400</v>
      </c>
      <c r="Q50" s="187">
        <f t="shared" si="9"/>
        <v>2731.91865065509</v>
      </c>
      <c r="R50" s="187">
        <f t="shared" si="3"/>
        <v>8195.7559519652696</v>
      </c>
      <c r="S50" s="188">
        <v>0.21343114458242901</v>
      </c>
      <c r="T50" s="189">
        <v>30235.05</v>
      </c>
      <c r="U50" s="190">
        <v>6371.17</v>
      </c>
      <c r="V50" s="151">
        <f t="shared" si="10"/>
        <v>1.007835</v>
      </c>
      <c r="W50" s="191">
        <f t="shared" si="11"/>
        <v>0.92041116453585603</v>
      </c>
      <c r="X50" s="191">
        <f t="shared" si="12"/>
        <v>0.78737109375000003</v>
      </c>
      <c r="Y50" s="191">
        <f t="shared" si="13"/>
        <v>0.77737429437149697</v>
      </c>
      <c r="Z50" s="197">
        <f t="shared" si="25"/>
        <v>700</v>
      </c>
      <c r="AA50" s="199"/>
      <c r="AB50" s="56">
        <v>6500</v>
      </c>
      <c r="AC50" s="56">
        <f t="shared" si="4"/>
        <v>13000</v>
      </c>
      <c r="AD50" s="73">
        <f t="shared" si="14"/>
        <v>1630.36982973467</v>
      </c>
      <c r="AE50" s="73">
        <f t="shared" si="5"/>
        <v>3260.73965946934</v>
      </c>
      <c r="AF50" s="74">
        <v>0.25082612765148798</v>
      </c>
      <c r="AG50" s="56">
        <v>7800</v>
      </c>
      <c r="AH50" s="56">
        <f t="shared" si="6"/>
        <v>15600</v>
      </c>
      <c r="AI50" s="73">
        <f t="shared" si="15"/>
        <v>1810.75117259893</v>
      </c>
      <c r="AJ50" s="73">
        <f t="shared" si="7"/>
        <v>3621.50234519786</v>
      </c>
      <c r="AK50" s="74">
        <v>0.232147586230632</v>
      </c>
      <c r="AL50" s="202">
        <v>12652.27</v>
      </c>
      <c r="AM50" s="202">
        <v>2567.31</v>
      </c>
      <c r="AN50" s="74">
        <f t="shared" si="26"/>
        <v>0.973251538461538</v>
      </c>
      <c r="AO50" s="74">
        <f t="shared" si="27"/>
        <v>0.78733976585478405</v>
      </c>
      <c r="AP50" s="74">
        <f t="shared" si="28"/>
        <v>0.81104294871794902</v>
      </c>
      <c r="AQ50" s="74">
        <f t="shared" si="29"/>
        <v>0.70890745201484495</v>
      </c>
      <c r="AR50" s="95"/>
      <c r="AS50" s="204">
        <f t="shared" si="30"/>
        <v>700</v>
      </c>
      <c r="AT50" s="202">
        <v>8</v>
      </c>
      <c r="AU50" s="205">
        <v>8</v>
      </c>
      <c r="AV50" s="205">
        <f t="shared" si="31"/>
        <v>0</v>
      </c>
      <c r="AW50" s="205">
        <v>0</v>
      </c>
    </row>
    <row r="51" spans="1:49" ht="17.100000000000001" customHeight="1">
      <c r="A51" s="9">
        <v>48</v>
      </c>
      <c r="B51" s="9">
        <v>710</v>
      </c>
      <c r="C51" s="36" t="s">
        <v>104</v>
      </c>
      <c r="D51" s="36" t="s">
        <v>45</v>
      </c>
      <c r="E51" s="9" t="s">
        <v>52</v>
      </c>
      <c r="F51" s="131">
        <v>26</v>
      </c>
      <c r="G51" s="131">
        <v>150</v>
      </c>
      <c r="H51" s="42">
        <v>3</v>
      </c>
      <c r="I51" s="42">
        <v>0</v>
      </c>
      <c r="J51" s="186">
        <v>10500</v>
      </c>
      <c r="K51" s="186">
        <f t="shared" si="0"/>
        <v>31500</v>
      </c>
      <c r="L51" s="187">
        <f t="shared" si="8"/>
        <v>2760.0090201077501</v>
      </c>
      <c r="M51" s="187">
        <f t="shared" si="1"/>
        <v>8280.0270603232602</v>
      </c>
      <c r="N51" s="188">
        <v>0.26285800191502401</v>
      </c>
      <c r="O51" s="186">
        <v>13500</v>
      </c>
      <c r="P51" s="186">
        <f t="shared" si="2"/>
        <v>40500</v>
      </c>
      <c r="Q51" s="187">
        <f t="shared" si="9"/>
        <v>3282.4392989138601</v>
      </c>
      <c r="R51" s="187">
        <f t="shared" si="3"/>
        <v>9847.3178967415806</v>
      </c>
      <c r="S51" s="188">
        <v>0.24314365177139699</v>
      </c>
      <c r="T51" s="189">
        <v>31874.48</v>
      </c>
      <c r="U51" s="190">
        <v>6649.19</v>
      </c>
      <c r="V51" s="151">
        <f t="shared" si="10"/>
        <v>1.0118882539682501</v>
      </c>
      <c r="W51" s="191">
        <f t="shared" si="11"/>
        <v>0.80303964607337996</v>
      </c>
      <c r="X51" s="191">
        <f t="shared" si="12"/>
        <v>0.78702419753086394</v>
      </c>
      <c r="Y51" s="191">
        <f t="shared" si="13"/>
        <v>0.67522853123287296</v>
      </c>
      <c r="Z51" s="197">
        <f t="shared" si="25"/>
        <v>600</v>
      </c>
      <c r="AA51" s="199"/>
      <c r="AB51" s="56">
        <v>6825</v>
      </c>
      <c r="AC51" s="56">
        <f t="shared" si="4"/>
        <v>13650</v>
      </c>
      <c r="AD51" s="73">
        <f t="shared" si="14"/>
        <v>2286.44309842865</v>
      </c>
      <c r="AE51" s="73">
        <f t="shared" si="5"/>
        <v>4572.8861968572901</v>
      </c>
      <c r="AF51" s="74">
        <v>0.33500997779174302</v>
      </c>
      <c r="AG51" s="56">
        <v>8000</v>
      </c>
      <c r="AH51" s="56">
        <f t="shared" si="6"/>
        <v>16000</v>
      </c>
      <c r="AI51" s="73">
        <f t="shared" si="15"/>
        <v>2480.4994100324798</v>
      </c>
      <c r="AJ51" s="73">
        <f t="shared" si="7"/>
        <v>4960.9988200649595</v>
      </c>
      <c r="AK51" s="74">
        <v>0.31006242625406</v>
      </c>
      <c r="AL51" s="202">
        <v>9726.2999999999993</v>
      </c>
      <c r="AM51" s="202">
        <v>2890.04</v>
      </c>
      <c r="AN51" s="74">
        <f t="shared" si="26"/>
        <v>0.71254945054945096</v>
      </c>
      <c r="AO51" s="74">
        <f t="shared" si="27"/>
        <v>0.63199473496326597</v>
      </c>
      <c r="AP51" s="74">
        <f t="shared" si="28"/>
        <v>0.60789375000000001</v>
      </c>
      <c r="AQ51" s="74">
        <f t="shared" si="29"/>
        <v>0.58255204341333799</v>
      </c>
      <c r="AR51" s="95"/>
      <c r="AS51" s="204">
        <f t="shared" si="30"/>
        <v>600</v>
      </c>
      <c r="AT51" s="202">
        <v>8</v>
      </c>
      <c r="AU51" s="205">
        <v>3</v>
      </c>
      <c r="AV51" s="205">
        <f t="shared" si="31"/>
        <v>-5</v>
      </c>
      <c r="AW51" s="205">
        <v>0</v>
      </c>
    </row>
    <row r="52" spans="1:49" ht="17.100000000000001" customHeight="1">
      <c r="A52" s="9">
        <v>49</v>
      </c>
      <c r="B52" s="9">
        <v>105910</v>
      </c>
      <c r="C52" s="36" t="s">
        <v>105</v>
      </c>
      <c r="D52" s="36" t="s">
        <v>54</v>
      </c>
      <c r="E52" s="9" t="s">
        <v>76</v>
      </c>
      <c r="F52" s="131">
        <v>23</v>
      </c>
      <c r="G52" s="131">
        <v>150</v>
      </c>
      <c r="H52" s="42">
        <v>2</v>
      </c>
      <c r="I52" s="42">
        <v>2</v>
      </c>
      <c r="J52" s="186">
        <v>12000</v>
      </c>
      <c r="K52" s="186">
        <f t="shared" si="0"/>
        <v>36000</v>
      </c>
      <c r="L52" s="187">
        <f t="shared" si="8"/>
        <v>3087.3265609903801</v>
      </c>
      <c r="M52" s="187">
        <f t="shared" si="1"/>
        <v>9261.9796829711395</v>
      </c>
      <c r="N52" s="188">
        <v>0.25727721341586501</v>
      </c>
      <c r="O52" s="186">
        <v>15500</v>
      </c>
      <c r="P52" s="186">
        <f t="shared" si="2"/>
        <v>46500</v>
      </c>
      <c r="Q52" s="187">
        <f t="shared" si="9"/>
        <v>3688.7120473499599</v>
      </c>
      <c r="R52" s="187">
        <f t="shared" si="3"/>
        <v>11066.1361420499</v>
      </c>
      <c r="S52" s="188">
        <v>0.23798142240967499</v>
      </c>
      <c r="T52" s="189">
        <v>36528.11</v>
      </c>
      <c r="U52" s="190">
        <v>6675.03</v>
      </c>
      <c r="V52" s="151">
        <f t="shared" si="10"/>
        <v>1.0146697222222201</v>
      </c>
      <c r="W52" s="191">
        <f t="shared" si="11"/>
        <v>0.72069149668645405</v>
      </c>
      <c r="X52" s="191">
        <f t="shared" si="12"/>
        <v>0.78555075268817198</v>
      </c>
      <c r="Y52" s="191">
        <f t="shared" si="13"/>
        <v>0.60319427795902003</v>
      </c>
      <c r="Z52" s="197">
        <f t="shared" si="25"/>
        <v>600</v>
      </c>
      <c r="AA52" s="199"/>
      <c r="AB52" s="56">
        <v>6500</v>
      </c>
      <c r="AC52" s="56">
        <f t="shared" si="4"/>
        <v>13000</v>
      </c>
      <c r="AD52" s="73">
        <f t="shared" si="14"/>
        <v>1979.1026777985501</v>
      </c>
      <c r="AE52" s="73">
        <f t="shared" si="5"/>
        <v>3958.2053555970901</v>
      </c>
      <c r="AF52" s="74">
        <v>0.30447733504593</v>
      </c>
      <c r="AG52" s="56">
        <v>7800</v>
      </c>
      <c r="AH52" s="56">
        <f t="shared" si="6"/>
        <v>15600</v>
      </c>
      <c r="AI52" s="73">
        <f t="shared" si="15"/>
        <v>2198.0672293847701</v>
      </c>
      <c r="AJ52" s="73">
        <f t="shared" si="7"/>
        <v>4396.1344587695303</v>
      </c>
      <c r="AK52" s="74">
        <v>0.28180349094676499</v>
      </c>
      <c r="AL52" s="202">
        <v>13238.72</v>
      </c>
      <c r="AM52" s="202">
        <v>3606.23</v>
      </c>
      <c r="AN52" s="89">
        <f t="shared" si="26"/>
        <v>1.01836307692308</v>
      </c>
      <c r="AO52" s="74">
        <f t="shared" si="27"/>
        <v>0.91107703517722205</v>
      </c>
      <c r="AP52" s="74">
        <f t="shared" si="28"/>
        <v>0.84863589743589696</v>
      </c>
      <c r="AQ52" s="74">
        <f t="shared" si="29"/>
        <v>0.820318403320488</v>
      </c>
      <c r="AR52" s="95"/>
      <c r="AS52" s="204">
        <f t="shared" si="30"/>
        <v>600</v>
      </c>
      <c r="AT52" s="202">
        <v>8</v>
      </c>
      <c r="AU52" s="205">
        <v>2</v>
      </c>
      <c r="AV52" s="205">
        <f t="shared" si="31"/>
        <v>-6</v>
      </c>
      <c r="AW52" s="205">
        <v>0</v>
      </c>
    </row>
    <row r="53" spans="1:49" ht="17.100000000000001" customHeight="1">
      <c r="A53" s="9">
        <v>50</v>
      </c>
      <c r="B53" s="9">
        <v>570</v>
      </c>
      <c r="C53" s="36" t="s">
        <v>106</v>
      </c>
      <c r="D53" s="36" t="s">
        <v>50</v>
      </c>
      <c r="E53" s="9" t="s">
        <v>52</v>
      </c>
      <c r="F53" s="131">
        <v>26</v>
      </c>
      <c r="G53" s="131">
        <v>150</v>
      </c>
      <c r="H53" s="42">
        <v>2</v>
      </c>
      <c r="I53" s="42">
        <v>2</v>
      </c>
      <c r="J53" s="186">
        <v>10000</v>
      </c>
      <c r="K53" s="186">
        <f t="shared" si="0"/>
        <v>30000</v>
      </c>
      <c r="L53" s="187">
        <f t="shared" si="8"/>
        <v>2045.59926977135</v>
      </c>
      <c r="M53" s="187">
        <f t="shared" si="1"/>
        <v>6136.79780931405</v>
      </c>
      <c r="N53" s="188">
        <v>0.20455992697713499</v>
      </c>
      <c r="O53" s="186">
        <v>12800</v>
      </c>
      <c r="P53" s="186">
        <f t="shared" si="2"/>
        <v>38400</v>
      </c>
      <c r="Q53" s="187">
        <f t="shared" si="9"/>
        <v>2421.9895354092801</v>
      </c>
      <c r="R53" s="187">
        <f t="shared" si="3"/>
        <v>7265.9686062278397</v>
      </c>
      <c r="S53" s="188">
        <v>0.18921793245384999</v>
      </c>
      <c r="T53" s="189">
        <v>30026.11</v>
      </c>
      <c r="U53" s="190">
        <v>7029.24</v>
      </c>
      <c r="V53" s="151">
        <f t="shared" si="10"/>
        <v>1.00087033333333</v>
      </c>
      <c r="W53" s="151">
        <f t="shared" si="11"/>
        <v>1.14542473426963</v>
      </c>
      <c r="X53" s="191">
        <f t="shared" si="12"/>
        <v>0.78192994791666703</v>
      </c>
      <c r="Y53" s="191">
        <f t="shared" si="13"/>
        <v>0.96741953907907996</v>
      </c>
      <c r="Z53" s="197">
        <f t="shared" si="25"/>
        <v>600</v>
      </c>
      <c r="AA53" s="198">
        <f>(U53-M53)*0.2</f>
        <v>178.48843813719</v>
      </c>
      <c r="AB53" s="56">
        <v>6500</v>
      </c>
      <c r="AC53" s="56">
        <f t="shared" si="4"/>
        <v>13000</v>
      </c>
      <c r="AD53" s="73">
        <f t="shared" si="14"/>
        <v>1932.3357905857099</v>
      </c>
      <c r="AE53" s="73">
        <f t="shared" si="5"/>
        <v>3864.6715811714298</v>
      </c>
      <c r="AF53" s="74">
        <v>0.297282429320879</v>
      </c>
      <c r="AG53" s="56">
        <v>7800</v>
      </c>
      <c r="AH53" s="56">
        <f t="shared" si="6"/>
        <v>15600</v>
      </c>
      <c r="AI53" s="73">
        <f t="shared" si="15"/>
        <v>2146.1261333739199</v>
      </c>
      <c r="AJ53" s="73">
        <f t="shared" si="7"/>
        <v>4292.2522667478497</v>
      </c>
      <c r="AK53" s="74">
        <v>0.27514437607358</v>
      </c>
      <c r="AL53" s="202">
        <v>8436.01</v>
      </c>
      <c r="AM53" s="202">
        <v>1764.31</v>
      </c>
      <c r="AN53" s="74">
        <f t="shared" si="26"/>
        <v>0.64892384615384602</v>
      </c>
      <c r="AO53" s="74">
        <f t="shared" si="27"/>
        <v>0.45652262111887298</v>
      </c>
      <c r="AP53" s="74">
        <f t="shared" si="28"/>
        <v>0.54076987179487201</v>
      </c>
      <c r="AQ53" s="74">
        <f t="shared" si="29"/>
        <v>0.41104527188863998</v>
      </c>
      <c r="AR53" s="95"/>
      <c r="AS53" s="204">
        <f t="shared" si="30"/>
        <v>778.48843813718997</v>
      </c>
      <c r="AT53" s="202">
        <v>8</v>
      </c>
      <c r="AU53" s="205">
        <v>2</v>
      </c>
      <c r="AV53" s="205">
        <f t="shared" si="31"/>
        <v>-6</v>
      </c>
      <c r="AW53" s="205">
        <v>0</v>
      </c>
    </row>
    <row r="54" spans="1:49" ht="17.100000000000001" customHeight="1">
      <c r="A54" s="9">
        <v>51</v>
      </c>
      <c r="B54" s="9">
        <v>745</v>
      </c>
      <c r="C54" s="36" t="s">
        <v>107</v>
      </c>
      <c r="D54" s="36" t="s">
        <v>50</v>
      </c>
      <c r="E54" s="9" t="s">
        <v>76</v>
      </c>
      <c r="F54" s="131">
        <v>21</v>
      </c>
      <c r="G54" s="131">
        <v>150</v>
      </c>
      <c r="H54" s="42">
        <v>2</v>
      </c>
      <c r="I54" s="42">
        <v>2</v>
      </c>
      <c r="J54" s="186">
        <v>12000</v>
      </c>
      <c r="K54" s="186">
        <f t="shared" si="0"/>
        <v>36000</v>
      </c>
      <c r="L54" s="187">
        <f t="shared" si="8"/>
        <v>2607.4235883697602</v>
      </c>
      <c r="M54" s="187">
        <f t="shared" si="1"/>
        <v>7822.2707651092696</v>
      </c>
      <c r="N54" s="188">
        <v>0.21728529903081301</v>
      </c>
      <c r="O54" s="186">
        <v>15500</v>
      </c>
      <c r="P54" s="186">
        <f t="shared" si="2"/>
        <v>46500</v>
      </c>
      <c r="Q54" s="187">
        <f t="shared" si="9"/>
        <v>3115.32797485428</v>
      </c>
      <c r="R54" s="187">
        <f t="shared" si="3"/>
        <v>9345.9839245628391</v>
      </c>
      <c r="S54" s="188">
        <v>0.200988901603502</v>
      </c>
      <c r="T54" s="189">
        <v>36098.92</v>
      </c>
      <c r="U54" s="190">
        <v>8025.82</v>
      </c>
      <c r="V54" s="151">
        <f t="shared" si="10"/>
        <v>1.00274777777778</v>
      </c>
      <c r="W54" s="151">
        <f t="shared" si="11"/>
        <v>1.02602175774823</v>
      </c>
      <c r="X54" s="191">
        <f t="shared" si="12"/>
        <v>0.77632086021505398</v>
      </c>
      <c r="Y54" s="191">
        <f t="shared" si="13"/>
        <v>0.85874532470645204</v>
      </c>
      <c r="Z54" s="197">
        <f t="shared" si="25"/>
        <v>600</v>
      </c>
      <c r="AA54" s="198">
        <f>(U54-M54)*0.2</f>
        <v>40.709846978145997</v>
      </c>
      <c r="AB54" s="56">
        <v>7800</v>
      </c>
      <c r="AC54" s="56">
        <f t="shared" si="4"/>
        <v>15600</v>
      </c>
      <c r="AD54" s="73">
        <f t="shared" si="14"/>
        <v>1940.40629606378</v>
      </c>
      <c r="AE54" s="73">
        <f t="shared" si="5"/>
        <v>3880.81259212756</v>
      </c>
      <c r="AF54" s="74">
        <v>0.24877003795689501</v>
      </c>
      <c r="AG54" s="56">
        <v>9200</v>
      </c>
      <c r="AH54" s="56">
        <f t="shared" si="6"/>
        <v>18400</v>
      </c>
      <c r="AI54" s="73">
        <f t="shared" si="15"/>
        <v>2118.25040830531</v>
      </c>
      <c r="AJ54" s="73">
        <f t="shared" si="7"/>
        <v>4236.5008166106199</v>
      </c>
      <c r="AK54" s="74">
        <v>0.23024460959840301</v>
      </c>
      <c r="AL54" s="202">
        <v>11612.55</v>
      </c>
      <c r="AM54" s="202">
        <v>2048.0100000000002</v>
      </c>
      <c r="AN54" s="74">
        <f t="shared" si="26"/>
        <v>0.74439423076923095</v>
      </c>
      <c r="AO54" s="74">
        <f t="shared" si="27"/>
        <v>0.52772710647107701</v>
      </c>
      <c r="AP54" s="74">
        <f t="shared" si="28"/>
        <v>0.63111684782608701</v>
      </c>
      <c r="AQ54" s="74">
        <f t="shared" si="29"/>
        <v>0.48342018298924699</v>
      </c>
      <c r="AR54" s="95"/>
      <c r="AS54" s="204">
        <f t="shared" si="30"/>
        <v>640.70984697814595</v>
      </c>
      <c r="AT54" s="202">
        <v>8</v>
      </c>
      <c r="AU54" s="205">
        <v>2</v>
      </c>
      <c r="AV54" s="205">
        <f t="shared" si="31"/>
        <v>-6</v>
      </c>
      <c r="AW54" s="205">
        <v>0</v>
      </c>
    </row>
    <row r="55" spans="1:49" ht="17.100000000000001" customHeight="1">
      <c r="A55" s="9">
        <v>52</v>
      </c>
      <c r="B55" s="9">
        <v>102567</v>
      </c>
      <c r="C55" s="36" t="s">
        <v>108</v>
      </c>
      <c r="D55" s="36" t="s">
        <v>48</v>
      </c>
      <c r="E55" s="9" t="s">
        <v>52</v>
      </c>
      <c r="F55" s="131">
        <v>33</v>
      </c>
      <c r="G55" s="131">
        <v>150</v>
      </c>
      <c r="H55" s="42">
        <v>3</v>
      </c>
      <c r="I55" s="42">
        <v>0</v>
      </c>
      <c r="J55" s="186">
        <v>8500</v>
      </c>
      <c r="K55" s="186">
        <f t="shared" si="0"/>
        <v>25500</v>
      </c>
      <c r="L55" s="187">
        <f t="shared" si="8"/>
        <v>1572.5</v>
      </c>
      <c r="M55" s="187">
        <f t="shared" si="1"/>
        <v>4717.5</v>
      </c>
      <c r="N55" s="188">
        <v>0.185</v>
      </c>
      <c r="O55" s="186">
        <v>11000</v>
      </c>
      <c r="P55" s="186">
        <f t="shared" si="2"/>
        <v>33000</v>
      </c>
      <c r="Q55" s="187">
        <f t="shared" si="9"/>
        <v>1882.375</v>
      </c>
      <c r="R55" s="187">
        <f t="shared" si="3"/>
        <v>5647.125</v>
      </c>
      <c r="S55" s="188">
        <v>0.171125</v>
      </c>
      <c r="T55" s="189">
        <v>25581.040000000001</v>
      </c>
      <c r="U55" s="190">
        <v>5156.62</v>
      </c>
      <c r="V55" s="151">
        <f t="shared" si="10"/>
        <v>1.0031780392156899</v>
      </c>
      <c r="W55" s="151">
        <f t="shared" si="11"/>
        <v>1.0930832008479101</v>
      </c>
      <c r="X55" s="191">
        <f t="shared" si="12"/>
        <v>0.77518303030303004</v>
      </c>
      <c r="Y55" s="191">
        <f t="shared" si="13"/>
        <v>0.91314075746508205</v>
      </c>
      <c r="Z55" s="197">
        <f t="shared" si="25"/>
        <v>600</v>
      </c>
      <c r="AA55" s="198">
        <f>(U55-M55)*0.2</f>
        <v>87.823999999999998</v>
      </c>
      <c r="AB55" s="56">
        <v>5525</v>
      </c>
      <c r="AC55" s="56">
        <f t="shared" si="4"/>
        <v>11050</v>
      </c>
      <c r="AD55" s="73">
        <f t="shared" si="14"/>
        <v>1584.96983073965</v>
      </c>
      <c r="AE55" s="73">
        <f t="shared" si="5"/>
        <v>3169.93966147929</v>
      </c>
      <c r="AF55" s="74">
        <v>0.28687236755468698</v>
      </c>
      <c r="AG55" s="56">
        <v>6500</v>
      </c>
      <c r="AH55" s="56">
        <f t="shared" si="6"/>
        <v>13000</v>
      </c>
      <c r="AI55" s="73">
        <f t="shared" si="15"/>
        <v>1725.8119558742101</v>
      </c>
      <c r="AJ55" s="73">
        <f t="shared" si="7"/>
        <v>3451.6239117484101</v>
      </c>
      <c r="AK55" s="74">
        <v>0.26550953167295499</v>
      </c>
      <c r="AL55" s="202">
        <v>6598.97</v>
      </c>
      <c r="AM55" s="202">
        <v>1199.56</v>
      </c>
      <c r="AN55" s="74">
        <f t="shared" si="26"/>
        <v>0.59719185520361995</v>
      </c>
      <c r="AO55" s="74">
        <f t="shared" si="27"/>
        <v>0.37841729752048697</v>
      </c>
      <c r="AP55" s="74">
        <f t="shared" si="28"/>
        <v>0.507613076923077</v>
      </c>
      <c r="AQ55" s="74">
        <f t="shared" si="29"/>
        <v>0.34753496634352699</v>
      </c>
      <c r="AR55" s="95"/>
      <c r="AS55" s="204">
        <f t="shared" si="30"/>
        <v>687.82399999999996</v>
      </c>
      <c r="AT55" s="202">
        <v>8</v>
      </c>
      <c r="AU55" s="205">
        <v>4</v>
      </c>
      <c r="AV55" s="205">
        <f t="shared" si="31"/>
        <v>-4</v>
      </c>
      <c r="AW55" s="205">
        <v>0</v>
      </c>
    </row>
    <row r="56" spans="1:49" ht="17.100000000000001" customHeight="1">
      <c r="A56" s="9">
        <v>53</v>
      </c>
      <c r="B56" s="9">
        <v>387</v>
      </c>
      <c r="C56" s="36" t="s">
        <v>109</v>
      </c>
      <c r="D56" s="36" t="s">
        <v>54</v>
      </c>
      <c r="E56" s="9" t="s">
        <v>43</v>
      </c>
      <c r="F56" s="131">
        <v>9</v>
      </c>
      <c r="G56" s="131">
        <v>200</v>
      </c>
      <c r="H56" s="42">
        <v>2</v>
      </c>
      <c r="I56" s="42">
        <v>2</v>
      </c>
      <c r="J56" s="186">
        <v>18000</v>
      </c>
      <c r="K56" s="186">
        <f t="shared" si="0"/>
        <v>54000</v>
      </c>
      <c r="L56" s="187">
        <f t="shared" si="8"/>
        <v>3330</v>
      </c>
      <c r="M56" s="187">
        <f t="shared" si="1"/>
        <v>9990</v>
      </c>
      <c r="N56" s="188">
        <v>0.185</v>
      </c>
      <c r="O56" s="186">
        <v>22500</v>
      </c>
      <c r="P56" s="186">
        <f t="shared" si="2"/>
        <v>67500</v>
      </c>
      <c r="Q56" s="187">
        <f t="shared" si="9"/>
        <v>3850.3125</v>
      </c>
      <c r="R56" s="187">
        <f t="shared" si="3"/>
        <v>11550.9375</v>
      </c>
      <c r="S56" s="188">
        <v>0.171125</v>
      </c>
      <c r="T56" s="189">
        <v>50518.71</v>
      </c>
      <c r="U56" s="190">
        <v>9132.24</v>
      </c>
      <c r="V56" s="191">
        <f t="shared" si="10"/>
        <v>0.93553166666666698</v>
      </c>
      <c r="W56" s="191">
        <f t="shared" si="11"/>
        <v>0.91413813813813805</v>
      </c>
      <c r="X56" s="191">
        <f t="shared" si="12"/>
        <v>0.74842533333333305</v>
      </c>
      <c r="Y56" s="191">
        <f t="shared" si="13"/>
        <v>0.79060595730866001</v>
      </c>
      <c r="Z56" s="200"/>
      <c r="AA56" s="199"/>
      <c r="AB56" s="56">
        <v>11700</v>
      </c>
      <c r="AC56" s="56">
        <f t="shared" si="4"/>
        <v>23400</v>
      </c>
      <c r="AD56" s="73">
        <f t="shared" si="14"/>
        <v>2746.9743136921702</v>
      </c>
      <c r="AE56" s="73">
        <f t="shared" si="5"/>
        <v>5493.9486273843404</v>
      </c>
      <c r="AF56" s="74">
        <v>0.234784129375399</v>
      </c>
      <c r="AG56" s="56">
        <v>13800</v>
      </c>
      <c r="AH56" s="56">
        <f t="shared" si="6"/>
        <v>27600</v>
      </c>
      <c r="AI56" s="73">
        <f t="shared" si="15"/>
        <v>2998.7428268947301</v>
      </c>
      <c r="AJ56" s="73">
        <f t="shared" si="7"/>
        <v>5997.4856537894502</v>
      </c>
      <c r="AK56" s="74">
        <v>0.217300204847444</v>
      </c>
      <c r="AL56" s="202">
        <v>20744.669999999998</v>
      </c>
      <c r="AM56" s="202">
        <v>4208.13</v>
      </c>
      <c r="AN56" s="74">
        <f t="shared" si="26"/>
        <v>0.88652435897435899</v>
      </c>
      <c r="AO56" s="74">
        <f t="shared" si="27"/>
        <v>0.76595728963040699</v>
      </c>
      <c r="AP56" s="74">
        <f t="shared" si="28"/>
        <v>0.75161847826086903</v>
      </c>
      <c r="AQ56" s="74">
        <f t="shared" si="29"/>
        <v>0.70164903143055202</v>
      </c>
      <c r="AR56" s="95"/>
      <c r="AS56" s="204">
        <f t="shared" si="30"/>
        <v>0</v>
      </c>
      <c r="AT56" s="202">
        <v>10</v>
      </c>
      <c r="AU56" s="205">
        <v>5</v>
      </c>
      <c r="AV56" s="205">
        <f t="shared" si="31"/>
        <v>-5</v>
      </c>
      <c r="AW56" s="205">
        <v>0</v>
      </c>
    </row>
    <row r="57" spans="1:49" ht="17.100000000000001" customHeight="1">
      <c r="A57" s="9">
        <v>54</v>
      </c>
      <c r="B57" s="9">
        <v>539</v>
      </c>
      <c r="C57" s="36" t="s">
        <v>110</v>
      </c>
      <c r="D57" s="36" t="s">
        <v>62</v>
      </c>
      <c r="E57" s="9" t="s">
        <v>76</v>
      </c>
      <c r="F57" s="131">
        <v>21</v>
      </c>
      <c r="G57" s="131">
        <v>150</v>
      </c>
      <c r="H57" s="42">
        <v>2</v>
      </c>
      <c r="I57" s="42">
        <v>1</v>
      </c>
      <c r="J57" s="186">
        <v>12000</v>
      </c>
      <c r="K57" s="186">
        <f t="shared" si="0"/>
        <v>36000</v>
      </c>
      <c r="L57" s="187">
        <f t="shared" si="8"/>
        <v>2521.1382209954299</v>
      </c>
      <c r="M57" s="187">
        <f t="shared" si="1"/>
        <v>7563.4146629862798</v>
      </c>
      <c r="N57" s="188">
        <v>0.210094851749619</v>
      </c>
      <c r="O57" s="186">
        <v>15500</v>
      </c>
      <c r="P57" s="186">
        <f t="shared" si="2"/>
        <v>46500</v>
      </c>
      <c r="Q57" s="187">
        <f t="shared" si="9"/>
        <v>3012.2349369601502</v>
      </c>
      <c r="R57" s="187">
        <f t="shared" si="3"/>
        <v>9036.7048108804593</v>
      </c>
      <c r="S57" s="188">
        <v>0.194337737868397</v>
      </c>
      <c r="T57" s="189">
        <v>34639.089999999997</v>
      </c>
      <c r="U57" s="190">
        <v>7587.33</v>
      </c>
      <c r="V57" s="191">
        <f t="shared" si="10"/>
        <v>0.96219694444444404</v>
      </c>
      <c r="W57" s="191">
        <f t="shared" si="11"/>
        <v>1.00316197618131</v>
      </c>
      <c r="X57" s="191">
        <f t="shared" si="12"/>
        <v>0.74492666666666696</v>
      </c>
      <c r="Y57" s="191">
        <f t="shared" si="13"/>
        <v>0.83961246480737395</v>
      </c>
      <c r="Z57" s="200"/>
      <c r="AA57" s="199"/>
      <c r="AB57" s="56">
        <v>7800</v>
      </c>
      <c r="AC57" s="56">
        <f t="shared" si="4"/>
        <v>15600</v>
      </c>
      <c r="AD57" s="73">
        <f t="shared" si="14"/>
        <v>2223.6765865214602</v>
      </c>
      <c r="AE57" s="73">
        <f t="shared" si="5"/>
        <v>4447.3531730429104</v>
      </c>
      <c r="AF57" s="74">
        <v>0.285086741861725</v>
      </c>
      <c r="AG57" s="56">
        <v>9200</v>
      </c>
      <c r="AH57" s="56">
        <f t="shared" si="6"/>
        <v>18400</v>
      </c>
      <c r="AI57" s="73">
        <f t="shared" si="15"/>
        <v>2427.4832785757999</v>
      </c>
      <c r="AJ57" s="73">
        <f t="shared" si="7"/>
        <v>4854.9665571515998</v>
      </c>
      <c r="AK57" s="74">
        <v>0.26385687810606501</v>
      </c>
      <c r="AL57" s="202">
        <v>20394.509999999998</v>
      </c>
      <c r="AM57" s="202">
        <v>6442.96</v>
      </c>
      <c r="AN57" s="89">
        <f t="shared" si="26"/>
        <v>1.3073403846153799</v>
      </c>
      <c r="AO57" s="89">
        <f t="shared" si="27"/>
        <v>1.44871786640495</v>
      </c>
      <c r="AP57" s="89">
        <f t="shared" si="28"/>
        <v>1.1083972826087001</v>
      </c>
      <c r="AQ57" s="89">
        <f t="shared" si="29"/>
        <v>1.32708638136945</v>
      </c>
      <c r="AR57" s="95">
        <v>800</v>
      </c>
      <c r="AS57" s="204">
        <f t="shared" si="30"/>
        <v>800</v>
      </c>
      <c r="AT57" s="202">
        <v>8</v>
      </c>
      <c r="AU57" s="205">
        <v>2</v>
      </c>
      <c r="AV57" s="205">
        <f t="shared" si="31"/>
        <v>-6</v>
      </c>
      <c r="AW57" s="205">
        <v>0</v>
      </c>
    </row>
    <row r="58" spans="1:49" ht="17.100000000000001" customHeight="1">
      <c r="A58" s="9">
        <v>55</v>
      </c>
      <c r="B58" s="9">
        <v>108277</v>
      </c>
      <c r="C58" s="36" t="s">
        <v>111</v>
      </c>
      <c r="D58" s="36" t="s">
        <v>50</v>
      </c>
      <c r="E58" s="9" t="s">
        <v>52</v>
      </c>
      <c r="F58" s="131">
        <v>26</v>
      </c>
      <c r="G58" s="131">
        <v>150</v>
      </c>
      <c r="H58" s="42">
        <v>2</v>
      </c>
      <c r="I58" s="42">
        <v>2</v>
      </c>
      <c r="J58" s="186">
        <v>10500</v>
      </c>
      <c r="K58" s="186">
        <f t="shared" si="0"/>
        <v>31500</v>
      </c>
      <c r="L58" s="187">
        <f t="shared" si="8"/>
        <v>2100</v>
      </c>
      <c r="M58" s="187">
        <f t="shared" si="1"/>
        <v>6300</v>
      </c>
      <c r="N58" s="188">
        <v>0.2</v>
      </c>
      <c r="O58" s="186">
        <v>13500</v>
      </c>
      <c r="P58" s="186">
        <f t="shared" si="2"/>
        <v>40500</v>
      </c>
      <c r="Q58" s="187">
        <f t="shared" si="9"/>
        <v>2497.5</v>
      </c>
      <c r="R58" s="187">
        <f t="shared" si="3"/>
        <v>7492.5</v>
      </c>
      <c r="S58" s="188">
        <v>0.185</v>
      </c>
      <c r="T58" s="189">
        <v>29995.07</v>
      </c>
      <c r="U58" s="190">
        <v>5195.87</v>
      </c>
      <c r="V58" s="191">
        <f t="shared" si="10"/>
        <v>0.95222444444444398</v>
      </c>
      <c r="W58" s="191">
        <f t="shared" si="11"/>
        <v>0.82474126984127005</v>
      </c>
      <c r="X58" s="191">
        <f t="shared" si="12"/>
        <v>0.74061901234567895</v>
      </c>
      <c r="Y58" s="191">
        <f t="shared" si="13"/>
        <v>0.693476142809476</v>
      </c>
      <c r="Z58" s="200"/>
      <c r="AA58" s="199"/>
      <c r="AB58" s="56">
        <v>6825</v>
      </c>
      <c r="AC58" s="56">
        <f t="shared" si="4"/>
        <v>13650</v>
      </c>
      <c r="AD58" s="73">
        <f t="shared" si="14"/>
        <v>1327.1764764974801</v>
      </c>
      <c r="AE58" s="73">
        <f t="shared" si="5"/>
        <v>2654.3529529949701</v>
      </c>
      <c r="AF58" s="74">
        <v>0.19445809179450299</v>
      </c>
      <c r="AG58" s="56">
        <v>8000</v>
      </c>
      <c r="AH58" s="56">
        <f t="shared" si="6"/>
        <v>16000</v>
      </c>
      <c r="AI58" s="73">
        <f t="shared" si="15"/>
        <v>1439.817360521</v>
      </c>
      <c r="AJ58" s="73">
        <f t="shared" si="7"/>
        <v>2879.6347210419999</v>
      </c>
      <c r="AK58" s="74">
        <v>0.17997717006512501</v>
      </c>
      <c r="AL58" s="202">
        <v>10598.59</v>
      </c>
      <c r="AM58" s="202">
        <v>1411.77</v>
      </c>
      <c r="AN58" s="74">
        <f t="shared" si="26"/>
        <v>0.77645347985348001</v>
      </c>
      <c r="AO58" s="74">
        <f t="shared" si="27"/>
        <v>0.53186973435731999</v>
      </c>
      <c r="AP58" s="74">
        <f t="shared" si="28"/>
        <v>0.66241187499999998</v>
      </c>
      <c r="AQ58" s="74">
        <f t="shared" si="29"/>
        <v>0.490260097811694</v>
      </c>
      <c r="AR58" s="95"/>
      <c r="AS58" s="204">
        <f t="shared" si="30"/>
        <v>0</v>
      </c>
      <c r="AT58" s="202">
        <v>8</v>
      </c>
      <c r="AU58" s="205">
        <v>2</v>
      </c>
      <c r="AV58" s="205">
        <f t="shared" si="31"/>
        <v>-6</v>
      </c>
      <c r="AW58" s="205">
        <v>0</v>
      </c>
    </row>
    <row r="59" spans="1:49" ht="17.100000000000001" customHeight="1">
      <c r="A59" s="9">
        <v>56</v>
      </c>
      <c r="B59" s="9">
        <v>716</v>
      </c>
      <c r="C59" s="36" t="s">
        <v>112</v>
      </c>
      <c r="D59" s="36" t="s">
        <v>62</v>
      </c>
      <c r="E59" s="9" t="s">
        <v>76</v>
      </c>
      <c r="F59" s="131">
        <v>20</v>
      </c>
      <c r="G59" s="131">
        <v>150</v>
      </c>
      <c r="H59" s="42">
        <v>3</v>
      </c>
      <c r="I59" s="42">
        <v>0</v>
      </c>
      <c r="J59" s="186">
        <v>14000</v>
      </c>
      <c r="K59" s="186">
        <f t="shared" si="0"/>
        <v>42000</v>
      </c>
      <c r="L59" s="187">
        <f t="shared" si="8"/>
        <v>3544.1578412640802</v>
      </c>
      <c r="M59" s="187">
        <f t="shared" si="1"/>
        <v>10632.4735237922</v>
      </c>
      <c r="N59" s="188">
        <v>0.25315413151886301</v>
      </c>
      <c r="O59" s="186">
        <v>17500</v>
      </c>
      <c r="P59" s="186">
        <f t="shared" si="2"/>
        <v>52500</v>
      </c>
      <c r="Q59" s="187">
        <f t="shared" si="9"/>
        <v>4097.9325039615896</v>
      </c>
      <c r="R59" s="187">
        <f t="shared" si="3"/>
        <v>12293.797511884801</v>
      </c>
      <c r="S59" s="188">
        <v>0.234167571654948</v>
      </c>
      <c r="T59" s="189">
        <v>38664.980000000003</v>
      </c>
      <c r="U59" s="190">
        <v>8429.67</v>
      </c>
      <c r="V59" s="191">
        <f t="shared" si="10"/>
        <v>0.92059476190476197</v>
      </c>
      <c r="W59" s="191">
        <f t="shared" si="11"/>
        <v>0.79282304170680495</v>
      </c>
      <c r="X59" s="191">
        <f t="shared" si="12"/>
        <v>0.73647580952380998</v>
      </c>
      <c r="Y59" s="191">
        <f t="shared" si="13"/>
        <v>0.68568479282750305</v>
      </c>
      <c r="Z59" s="200"/>
      <c r="AA59" s="199"/>
      <c r="AB59" s="56">
        <v>9100</v>
      </c>
      <c r="AC59" s="56">
        <f t="shared" si="4"/>
        <v>18200</v>
      </c>
      <c r="AD59" s="73">
        <f t="shared" si="14"/>
        <v>2748.6307700060502</v>
      </c>
      <c r="AE59" s="73">
        <f t="shared" si="5"/>
        <v>5497.2615400121003</v>
      </c>
      <c r="AF59" s="74">
        <v>0.30204733736330203</v>
      </c>
      <c r="AG59" s="56">
        <v>10500</v>
      </c>
      <c r="AH59" s="56">
        <f t="shared" si="6"/>
        <v>21000</v>
      </c>
      <c r="AI59" s="73">
        <f t="shared" si="15"/>
        <v>2935.32173065294</v>
      </c>
      <c r="AJ59" s="73">
        <f t="shared" si="7"/>
        <v>5870.64346130588</v>
      </c>
      <c r="AK59" s="74">
        <v>0.27955445053837502</v>
      </c>
      <c r="AL59" s="202">
        <v>22051.82</v>
      </c>
      <c r="AM59" s="202">
        <v>6960.67</v>
      </c>
      <c r="AN59" s="89">
        <f t="shared" si="26"/>
        <v>1.2116384615384601</v>
      </c>
      <c r="AO59" s="89">
        <f t="shared" si="27"/>
        <v>1.26620681030662</v>
      </c>
      <c r="AP59" s="89">
        <f t="shared" si="28"/>
        <v>1.0500866666666699</v>
      </c>
      <c r="AQ59" s="89">
        <f t="shared" si="29"/>
        <v>1.1856741166242899</v>
      </c>
      <c r="AR59" s="95">
        <v>800</v>
      </c>
      <c r="AS59" s="204">
        <f t="shared" si="30"/>
        <v>800</v>
      </c>
      <c r="AT59" s="202">
        <v>10</v>
      </c>
      <c r="AU59" s="205">
        <v>6</v>
      </c>
      <c r="AV59" s="205">
        <f t="shared" si="31"/>
        <v>-4</v>
      </c>
      <c r="AW59" s="205">
        <v>0</v>
      </c>
    </row>
    <row r="60" spans="1:49" ht="17.100000000000001" customHeight="1">
      <c r="A60" s="9">
        <v>57</v>
      </c>
      <c r="B60" s="9">
        <v>102564</v>
      </c>
      <c r="C60" s="36" t="s">
        <v>113</v>
      </c>
      <c r="D60" s="36" t="s">
        <v>64</v>
      </c>
      <c r="E60" s="9" t="s">
        <v>76</v>
      </c>
      <c r="F60" s="131">
        <v>23</v>
      </c>
      <c r="G60" s="131">
        <v>150</v>
      </c>
      <c r="H60" s="42">
        <v>3</v>
      </c>
      <c r="I60" s="42">
        <v>0</v>
      </c>
      <c r="J60" s="186">
        <v>10000</v>
      </c>
      <c r="K60" s="186">
        <f t="shared" si="0"/>
        <v>30000</v>
      </c>
      <c r="L60" s="187">
        <f t="shared" si="8"/>
        <v>2553.9848341911002</v>
      </c>
      <c r="M60" s="187">
        <f t="shared" si="1"/>
        <v>7661.9545025732996</v>
      </c>
      <c r="N60" s="188">
        <v>0.25539848341910998</v>
      </c>
      <c r="O60" s="186">
        <v>12800</v>
      </c>
      <c r="P60" s="186">
        <f t="shared" si="2"/>
        <v>38400</v>
      </c>
      <c r="Q60" s="187">
        <f t="shared" si="9"/>
        <v>3023.9180436822498</v>
      </c>
      <c r="R60" s="187">
        <f t="shared" si="3"/>
        <v>9071.7541310467604</v>
      </c>
      <c r="S60" s="188">
        <v>0.23624359716267601</v>
      </c>
      <c r="T60" s="189">
        <v>28048.880000000001</v>
      </c>
      <c r="U60" s="190">
        <v>6593.64</v>
      </c>
      <c r="V60" s="191">
        <f t="shared" si="10"/>
        <v>0.93496266666666705</v>
      </c>
      <c r="W60" s="191">
        <f t="shared" si="11"/>
        <v>0.86056893156772196</v>
      </c>
      <c r="X60" s="191">
        <f t="shared" si="12"/>
        <v>0.73043958333333303</v>
      </c>
      <c r="Y60" s="191">
        <f t="shared" si="13"/>
        <v>0.72683186787814602</v>
      </c>
      <c r="Z60" s="200"/>
      <c r="AA60" s="199"/>
      <c r="AB60" s="56">
        <v>6500</v>
      </c>
      <c r="AC60" s="56">
        <f t="shared" si="4"/>
        <v>13000</v>
      </c>
      <c r="AD60" s="73">
        <f t="shared" si="14"/>
        <v>1779.4527578602001</v>
      </c>
      <c r="AE60" s="73">
        <f t="shared" si="5"/>
        <v>3558.9055157204002</v>
      </c>
      <c r="AF60" s="74">
        <v>0.27376196274772302</v>
      </c>
      <c r="AG60" s="56">
        <v>7800</v>
      </c>
      <c r="AH60" s="56">
        <f t="shared" si="6"/>
        <v>15600</v>
      </c>
      <c r="AI60" s="73">
        <f t="shared" si="15"/>
        <v>1976.3283821340899</v>
      </c>
      <c r="AJ60" s="73">
        <f t="shared" si="7"/>
        <v>3952.6567642681898</v>
      </c>
      <c r="AK60" s="74">
        <v>0.25337543360693499</v>
      </c>
      <c r="AL60" s="202">
        <v>13816.75</v>
      </c>
      <c r="AM60" s="202">
        <v>2442.08</v>
      </c>
      <c r="AN60" s="89">
        <f t="shared" si="26"/>
        <v>1.0628269230769201</v>
      </c>
      <c r="AO60" s="74">
        <f t="shared" si="27"/>
        <v>0.68618848947038402</v>
      </c>
      <c r="AP60" s="74">
        <f t="shared" si="28"/>
        <v>0.88568910256410305</v>
      </c>
      <c r="AQ60" s="74">
        <f t="shared" si="29"/>
        <v>0.61783254799057596</v>
      </c>
      <c r="AR60" s="95"/>
      <c r="AS60" s="204">
        <f t="shared" si="30"/>
        <v>0</v>
      </c>
      <c r="AT60" s="202">
        <v>8</v>
      </c>
      <c r="AU60" s="205">
        <v>8</v>
      </c>
      <c r="AV60" s="205">
        <f t="shared" si="31"/>
        <v>0</v>
      </c>
      <c r="AW60" s="205">
        <v>0</v>
      </c>
    </row>
    <row r="61" spans="1:49" ht="17.100000000000001" customHeight="1">
      <c r="A61" s="9">
        <v>58</v>
      </c>
      <c r="B61" s="9">
        <v>724</v>
      </c>
      <c r="C61" s="36" t="s">
        <v>114</v>
      </c>
      <c r="D61" s="36" t="s">
        <v>54</v>
      </c>
      <c r="E61" s="9" t="s">
        <v>43</v>
      </c>
      <c r="F61" s="131">
        <v>11</v>
      </c>
      <c r="G61" s="131">
        <v>150</v>
      </c>
      <c r="H61" s="42">
        <v>3</v>
      </c>
      <c r="I61" s="42">
        <v>2</v>
      </c>
      <c r="J61" s="186">
        <v>18000</v>
      </c>
      <c r="K61" s="186">
        <f t="shared" si="0"/>
        <v>54000</v>
      </c>
      <c r="L61" s="187">
        <f t="shared" si="8"/>
        <v>4346.4547742587001</v>
      </c>
      <c r="M61" s="187">
        <f t="shared" si="1"/>
        <v>13039.3643227761</v>
      </c>
      <c r="N61" s="188">
        <v>0.24146970968103901</v>
      </c>
      <c r="O61" s="186">
        <v>22500</v>
      </c>
      <c r="P61" s="186">
        <f t="shared" si="2"/>
        <v>67500</v>
      </c>
      <c r="Q61" s="187">
        <f t="shared" si="9"/>
        <v>5025.58833273662</v>
      </c>
      <c r="R61" s="187">
        <f t="shared" si="3"/>
        <v>15076.764998209899</v>
      </c>
      <c r="S61" s="188">
        <v>0.22335948145496101</v>
      </c>
      <c r="T61" s="189">
        <v>49109.919999999998</v>
      </c>
      <c r="U61" s="190">
        <v>9202.93</v>
      </c>
      <c r="V61" s="191">
        <f t="shared" si="10"/>
        <v>0.90944296296296301</v>
      </c>
      <c r="W61" s="191">
        <f t="shared" si="11"/>
        <v>0.70578057121427895</v>
      </c>
      <c r="X61" s="191">
        <f t="shared" si="12"/>
        <v>0.72755437037036996</v>
      </c>
      <c r="Y61" s="191">
        <f t="shared" si="13"/>
        <v>0.61040481834748295</v>
      </c>
      <c r="Z61" s="200"/>
      <c r="AA61" s="199"/>
      <c r="AB61" s="56">
        <v>11700</v>
      </c>
      <c r="AC61" s="56">
        <f t="shared" si="4"/>
        <v>23400</v>
      </c>
      <c r="AD61" s="73">
        <f t="shared" si="14"/>
        <v>3646.8946074186902</v>
      </c>
      <c r="AE61" s="73">
        <f t="shared" si="5"/>
        <v>7293.7892148373703</v>
      </c>
      <c r="AF61" s="74">
        <v>0.31170039379646902</v>
      </c>
      <c r="AG61" s="56">
        <v>13800</v>
      </c>
      <c r="AH61" s="56">
        <f t="shared" si="6"/>
        <v>27600</v>
      </c>
      <c r="AI61" s="73">
        <f t="shared" si="15"/>
        <v>3981.14354034085</v>
      </c>
      <c r="AJ61" s="73">
        <f t="shared" si="7"/>
        <v>7962.2870806817</v>
      </c>
      <c r="AK61" s="74">
        <v>0.28848866234353998</v>
      </c>
      <c r="AL61" s="202">
        <v>20729.32</v>
      </c>
      <c r="AM61" s="202">
        <v>4292.07</v>
      </c>
      <c r="AN61" s="74">
        <f t="shared" si="26"/>
        <v>0.88586837606837598</v>
      </c>
      <c r="AO61" s="74">
        <f t="shared" si="27"/>
        <v>0.58845544799524296</v>
      </c>
      <c r="AP61" s="74">
        <f t="shared" si="28"/>
        <v>0.75106231884057995</v>
      </c>
      <c r="AQ61" s="74">
        <f t="shared" si="29"/>
        <v>0.53904989314107099</v>
      </c>
      <c r="AR61" s="95"/>
      <c r="AS61" s="204">
        <f t="shared" si="30"/>
        <v>0</v>
      </c>
      <c r="AT61" s="202">
        <v>10</v>
      </c>
      <c r="AU61" s="205">
        <v>4</v>
      </c>
      <c r="AV61" s="205">
        <f t="shared" si="31"/>
        <v>-6</v>
      </c>
      <c r="AW61" s="205">
        <v>0</v>
      </c>
    </row>
    <row r="62" spans="1:49" ht="17.100000000000001" customHeight="1">
      <c r="A62" s="9">
        <v>59</v>
      </c>
      <c r="B62" s="9">
        <v>102479</v>
      </c>
      <c r="C62" s="36" t="s">
        <v>115</v>
      </c>
      <c r="D62" s="36" t="s">
        <v>42</v>
      </c>
      <c r="E62" s="9" t="s">
        <v>76</v>
      </c>
      <c r="F62" s="131">
        <v>21</v>
      </c>
      <c r="G62" s="131">
        <v>150</v>
      </c>
      <c r="H62" s="42">
        <v>1</v>
      </c>
      <c r="I62" s="42">
        <v>2</v>
      </c>
      <c r="J62" s="186">
        <v>11000</v>
      </c>
      <c r="K62" s="186">
        <f t="shared" si="0"/>
        <v>33000</v>
      </c>
      <c r="L62" s="187">
        <f t="shared" si="8"/>
        <v>2887.2094218059201</v>
      </c>
      <c r="M62" s="187">
        <f t="shared" si="1"/>
        <v>8661.6282654177503</v>
      </c>
      <c r="N62" s="188">
        <v>0.26247358380053798</v>
      </c>
      <c r="O62" s="186">
        <v>14000</v>
      </c>
      <c r="P62" s="186">
        <f t="shared" si="2"/>
        <v>42000</v>
      </c>
      <c r="Q62" s="187">
        <f t="shared" si="9"/>
        <v>3399.0329102169599</v>
      </c>
      <c r="R62" s="187">
        <f t="shared" si="3"/>
        <v>10197.0987306509</v>
      </c>
      <c r="S62" s="188">
        <v>0.24278806501549699</v>
      </c>
      <c r="T62" s="189">
        <v>30385.13</v>
      </c>
      <c r="U62" s="190">
        <v>5965.51</v>
      </c>
      <c r="V62" s="191">
        <f t="shared" si="10"/>
        <v>0.92076151515151505</v>
      </c>
      <c r="W62" s="191">
        <f t="shared" si="11"/>
        <v>0.68872847196846099</v>
      </c>
      <c r="X62" s="191">
        <f t="shared" si="12"/>
        <v>0.72345547619047601</v>
      </c>
      <c r="Y62" s="191">
        <f t="shared" si="13"/>
        <v>0.58502032367977397</v>
      </c>
      <c r="Z62" s="200"/>
      <c r="AA62" s="199"/>
      <c r="AB62" s="56">
        <v>7150</v>
      </c>
      <c r="AC62" s="56">
        <f t="shared" si="4"/>
        <v>14300</v>
      </c>
      <c r="AD62" s="73">
        <f t="shared" si="14"/>
        <v>2302.9040908728498</v>
      </c>
      <c r="AE62" s="73">
        <f t="shared" si="5"/>
        <v>4605.8081817456996</v>
      </c>
      <c r="AF62" s="74">
        <v>0.32208448823396502</v>
      </c>
      <c r="AG62" s="56">
        <v>8500</v>
      </c>
      <c r="AH62" s="56">
        <f t="shared" si="6"/>
        <v>17000</v>
      </c>
      <c r="AI62" s="73">
        <f t="shared" si="15"/>
        <v>2533.84552179806</v>
      </c>
      <c r="AJ62" s="73">
        <f t="shared" si="7"/>
        <v>5067.6910435961199</v>
      </c>
      <c r="AK62" s="74">
        <v>0.29809947315271301</v>
      </c>
      <c r="AL62" s="202">
        <v>8824.16</v>
      </c>
      <c r="AM62" s="202">
        <v>2134.17</v>
      </c>
      <c r="AN62" s="74">
        <f t="shared" si="26"/>
        <v>0.61707412587412602</v>
      </c>
      <c r="AO62" s="74">
        <f t="shared" si="27"/>
        <v>0.46336493309869098</v>
      </c>
      <c r="AP62" s="74">
        <f t="shared" si="28"/>
        <v>0.51906823529411805</v>
      </c>
      <c r="AQ62" s="74">
        <f t="shared" si="29"/>
        <v>0.42113261870943802</v>
      </c>
      <c r="AR62" s="95"/>
      <c r="AS62" s="204">
        <f t="shared" si="30"/>
        <v>0</v>
      </c>
      <c r="AT62" s="202">
        <v>8</v>
      </c>
      <c r="AU62" s="205">
        <v>4</v>
      </c>
      <c r="AV62" s="205">
        <f t="shared" si="31"/>
        <v>-4</v>
      </c>
      <c r="AW62" s="205">
        <v>0</v>
      </c>
    </row>
    <row r="63" spans="1:49" ht="17.100000000000001" customHeight="1">
      <c r="A63" s="9">
        <v>60</v>
      </c>
      <c r="B63" s="9">
        <v>744</v>
      </c>
      <c r="C63" s="36" t="s">
        <v>116</v>
      </c>
      <c r="D63" s="36" t="s">
        <v>42</v>
      </c>
      <c r="E63" s="9" t="s">
        <v>43</v>
      </c>
      <c r="F63" s="131">
        <v>7</v>
      </c>
      <c r="G63" s="131">
        <v>200</v>
      </c>
      <c r="H63" s="42">
        <v>3</v>
      </c>
      <c r="I63" s="42">
        <v>1</v>
      </c>
      <c r="J63" s="186">
        <v>18000</v>
      </c>
      <c r="K63" s="186">
        <f t="shared" si="0"/>
        <v>54000</v>
      </c>
      <c r="L63" s="187">
        <f t="shared" si="8"/>
        <v>4067.5213445970398</v>
      </c>
      <c r="M63" s="187">
        <f t="shared" si="1"/>
        <v>12202.564033791101</v>
      </c>
      <c r="N63" s="188">
        <v>0.22597340803316901</v>
      </c>
      <c r="O63" s="186">
        <v>22500</v>
      </c>
      <c r="P63" s="186">
        <f t="shared" si="2"/>
        <v>67500</v>
      </c>
      <c r="Q63" s="187">
        <f t="shared" si="9"/>
        <v>4703.0715546903402</v>
      </c>
      <c r="R63" s="187">
        <f t="shared" si="3"/>
        <v>14109.214664071</v>
      </c>
      <c r="S63" s="188">
        <v>0.20902540243068199</v>
      </c>
      <c r="T63" s="189">
        <v>48461.440000000002</v>
      </c>
      <c r="U63" s="190">
        <v>11244.87</v>
      </c>
      <c r="V63" s="191">
        <f t="shared" si="10"/>
        <v>0.89743407407407405</v>
      </c>
      <c r="W63" s="191">
        <f t="shared" si="11"/>
        <v>0.921516983550418</v>
      </c>
      <c r="X63" s="191">
        <f t="shared" si="12"/>
        <v>0.71794725925925895</v>
      </c>
      <c r="Y63" s="191">
        <f t="shared" si="13"/>
        <v>0.79698766144900801</v>
      </c>
      <c r="Z63" s="200"/>
      <c r="AA63" s="199"/>
      <c r="AB63" s="56">
        <v>12000</v>
      </c>
      <c r="AC63" s="56">
        <f t="shared" si="4"/>
        <v>24000</v>
      </c>
      <c r="AD63" s="73">
        <f t="shared" si="14"/>
        <v>3625.6650501737799</v>
      </c>
      <c r="AE63" s="73">
        <f t="shared" si="5"/>
        <v>7251.3301003475499</v>
      </c>
      <c r="AF63" s="74">
        <v>0.30213875418114799</v>
      </c>
      <c r="AG63" s="56">
        <v>14000</v>
      </c>
      <c r="AH63" s="56">
        <f t="shared" si="6"/>
        <v>28000</v>
      </c>
      <c r="AI63" s="73">
        <f t="shared" si="15"/>
        <v>3914.94683609189</v>
      </c>
      <c r="AJ63" s="73">
        <f t="shared" si="7"/>
        <v>7829.8936721837699</v>
      </c>
      <c r="AK63" s="74">
        <v>0.27963905972084901</v>
      </c>
      <c r="AL63" s="202">
        <v>21435.29</v>
      </c>
      <c r="AM63" s="202">
        <v>4607.0600000000004</v>
      </c>
      <c r="AN63" s="74">
        <f t="shared" si="26"/>
        <v>0.89313708333333297</v>
      </c>
      <c r="AO63" s="74">
        <f t="shared" si="27"/>
        <v>0.63533999090445303</v>
      </c>
      <c r="AP63" s="74">
        <f t="shared" si="28"/>
        <v>0.76554607142857101</v>
      </c>
      <c r="AQ63" s="74">
        <f t="shared" si="29"/>
        <v>0.58839368615781995</v>
      </c>
      <c r="AR63" s="95"/>
      <c r="AS63" s="204">
        <f t="shared" si="30"/>
        <v>0</v>
      </c>
      <c r="AT63" s="202">
        <v>8</v>
      </c>
      <c r="AU63" s="205">
        <v>12</v>
      </c>
      <c r="AV63" s="205">
        <f t="shared" si="31"/>
        <v>4</v>
      </c>
      <c r="AW63" s="207">
        <v>8</v>
      </c>
    </row>
    <row r="64" spans="1:49" ht="17.100000000000001" customHeight="1">
      <c r="A64" s="9">
        <v>61</v>
      </c>
      <c r="B64" s="9">
        <v>546</v>
      </c>
      <c r="C64" s="36" t="s">
        <v>117</v>
      </c>
      <c r="D64" s="36" t="s">
        <v>54</v>
      </c>
      <c r="E64" s="9" t="s">
        <v>60</v>
      </c>
      <c r="F64" s="131">
        <v>4</v>
      </c>
      <c r="G64" s="131">
        <v>200</v>
      </c>
      <c r="H64" s="42">
        <v>3</v>
      </c>
      <c r="I64" s="42">
        <v>1</v>
      </c>
      <c r="J64" s="186">
        <v>26000</v>
      </c>
      <c r="K64" s="186">
        <f t="shared" si="0"/>
        <v>78000</v>
      </c>
      <c r="L64" s="187">
        <f t="shared" si="8"/>
        <v>6370</v>
      </c>
      <c r="M64" s="187">
        <f t="shared" si="1"/>
        <v>19110</v>
      </c>
      <c r="N64" s="188">
        <v>0.245</v>
      </c>
      <c r="O64" s="186">
        <v>30000</v>
      </c>
      <c r="P64" s="186">
        <f t="shared" si="2"/>
        <v>90000</v>
      </c>
      <c r="Q64" s="187">
        <f t="shared" si="9"/>
        <v>6798.75</v>
      </c>
      <c r="R64" s="187">
        <f t="shared" si="3"/>
        <v>20396.25</v>
      </c>
      <c r="S64" s="188">
        <v>0.22662499999999999</v>
      </c>
      <c r="T64" s="189">
        <v>64333.02</v>
      </c>
      <c r="U64" s="190">
        <v>14622.47</v>
      </c>
      <c r="V64" s="191">
        <f t="shared" si="10"/>
        <v>0.82478230769230798</v>
      </c>
      <c r="W64" s="191">
        <f t="shared" si="11"/>
        <v>0.76517373103087405</v>
      </c>
      <c r="X64" s="191">
        <f t="shared" si="12"/>
        <v>0.71481133333333302</v>
      </c>
      <c r="Y64" s="191">
        <f t="shared" si="13"/>
        <v>0.716919531776675</v>
      </c>
      <c r="Z64" s="200"/>
      <c r="AA64" s="199"/>
      <c r="AB64" s="56">
        <v>13000</v>
      </c>
      <c r="AC64" s="56">
        <f t="shared" si="4"/>
        <v>26000</v>
      </c>
      <c r="AD64" s="73">
        <f t="shared" si="14"/>
        <v>4254.1937856657496</v>
      </c>
      <c r="AE64" s="73">
        <f t="shared" si="5"/>
        <v>8508.3875713314901</v>
      </c>
      <c r="AF64" s="74">
        <v>0.32724567582044201</v>
      </c>
      <c r="AG64" s="56">
        <v>16000</v>
      </c>
      <c r="AH64" s="56">
        <f t="shared" si="6"/>
        <v>32000</v>
      </c>
      <c r="AI64" s="73">
        <f t="shared" si="15"/>
        <v>4846.0210717239997</v>
      </c>
      <c r="AJ64" s="73">
        <f t="shared" si="7"/>
        <v>9692.0421434479995</v>
      </c>
      <c r="AK64" s="74">
        <v>0.30287631698275003</v>
      </c>
      <c r="AL64" s="202">
        <v>24089.13</v>
      </c>
      <c r="AM64" s="202">
        <v>5462.48</v>
      </c>
      <c r="AN64" s="74">
        <f t="shared" si="26"/>
        <v>0.92650500000000002</v>
      </c>
      <c r="AO64" s="74">
        <f t="shared" si="27"/>
        <v>0.642011186514999</v>
      </c>
      <c r="AP64" s="74">
        <f t="shared" si="28"/>
        <v>0.75278531250000003</v>
      </c>
      <c r="AQ64" s="74">
        <f t="shared" si="29"/>
        <v>0.56360464793198795</v>
      </c>
      <c r="AR64" s="95"/>
      <c r="AS64" s="204">
        <f t="shared" si="30"/>
        <v>0</v>
      </c>
      <c r="AT64" s="202">
        <v>20</v>
      </c>
      <c r="AU64" s="205">
        <v>29</v>
      </c>
      <c r="AV64" s="205">
        <f t="shared" si="31"/>
        <v>9</v>
      </c>
      <c r="AW64" s="207">
        <v>18</v>
      </c>
    </row>
    <row r="65" spans="1:49" ht="17.100000000000001" customHeight="1">
      <c r="A65" s="9">
        <v>62</v>
      </c>
      <c r="B65" s="9">
        <v>730</v>
      </c>
      <c r="C65" s="36" t="s">
        <v>118</v>
      </c>
      <c r="D65" s="36" t="s">
        <v>50</v>
      </c>
      <c r="E65" s="9" t="s">
        <v>60</v>
      </c>
      <c r="F65" s="131">
        <v>3</v>
      </c>
      <c r="G65" s="131">
        <v>200</v>
      </c>
      <c r="H65" s="42">
        <v>4</v>
      </c>
      <c r="I65" s="42">
        <v>1</v>
      </c>
      <c r="J65" s="186">
        <v>22000</v>
      </c>
      <c r="K65" s="186">
        <f t="shared" si="0"/>
        <v>66000</v>
      </c>
      <c r="L65" s="187">
        <f t="shared" si="8"/>
        <v>4840</v>
      </c>
      <c r="M65" s="187">
        <f t="shared" si="1"/>
        <v>14520</v>
      </c>
      <c r="N65" s="188">
        <v>0.22</v>
      </c>
      <c r="O65" s="186">
        <v>27500</v>
      </c>
      <c r="P65" s="186">
        <f t="shared" si="2"/>
        <v>82500</v>
      </c>
      <c r="Q65" s="187">
        <f t="shared" si="9"/>
        <v>5596.25</v>
      </c>
      <c r="R65" s="187">
        <f t="shared" si="3"/>
        <v>16788.75</v>
      </c>
      <c r="S65" s="188">
        <v>0.20349999999999999</v>
      </c>
      <c r="T65" s="189">
        <v>58798.559999999998</v>
      </c>
      <c r="U65" s="190">
        <v>12474.42</v>
      </c>
      <c r="V65" s="191">
        <f t="shared" si="10"/>
        <v>0.89088727272727297</v>
      </c>
      <c r="W65" s="191">
        <f t="shared" si="11"/>
        <v>0.85911983471074405</v>
      </c>
      <c r="X65" s="191">
        <f t="shared" si="12"/>
        <v>0.712709818181818</v>
      </c>
      <c r="Y65" s="191">
        <f t="shared" si="13"/>
        <v>0.743022559749832</v>
      </c>
      <c r="Z65" s="200"/>
      <c r="AA65" s="199"/>
      <c r="AB65" s="56">
        <v>14300</v>
      </c>
      <c r="AC65" s="56">
        <f t="shared" si="4"/>
        <v>28600</v>
      </c>
      <c r="AD65" s="73">
        <f t="shared" si="14"/>
        <v>3965.1528581940702</v>
      </c>
      <c r="AE65" s="73">
        <f t="shared" si="5"/>
        <v>7930.3057163881404</v>
      </c>
      <c r="AF65" s="74">
        <v>0.27728341665692802</v>
      </c>
      <c r="AG65" s="56">
        <v>17000</v>
      </c>
      <c r="AH65" s="56">
        <f t="shared" si="6"/>
        <v>34000</v>
      </c>
      <c r="AI65" s="73">
        <f t="shared" si="15"/>
        <v>4362.7890769744299</v>
      </c>
      <c r="AJ65" s="73">
        <f t="shared" si="7"/>
        <v>8725.5781539488507</v>
      </c>
      <c r="AK65" s="74">
        <v>0.25663465158673099</v>
      </c>
      <c r="AL65" s="202">
        <v>19014.61</v>
      </c>
      <c r="AM65" s="202">
        <v>5141.3999999999996</v>
      </c>
      <c r="AN65" s="74">
        <f t="shared" si="26"/>
        <v>0.66484650349650398</v>
      </c>
      <c r="AO65" s="74">
        <f t="shared" si="27"/>
        <v>0.648323051326406</v>
      </c>
      <c r="AP65" s="74">
        <f t="shared" si="28"/>
        <v>0.55925323529411797</v>
      </c>
      <c r="AQ65" s="74">
        <f t="shared" si="29"/>
        <v>0.589233161320457</v>
      </c>
      <c r="AR65" s="95"/>
      <c r="AS65" s="204">
        <f t="shared" si="30"/>
        <v>0</v>
      </c>
      <c r="AT65" s="202">
        <v>20</v>
      </c>
      <c r="AU65" s="205">
        <v>6</v>
      </c>
      <c r="AV65" s="205">
        <f t="shared" si="31"/>
        <v>-14</v>
      </c>
      <c r="AW65" s="205">
        <v>0</v>
      </c>
    </row>
    <row r="66" spans="1:49" ht="17.100000000000001" customHeight="1">
      <c r="A66" s="9">
        <v>63</v>
      </c>
      <c r="B66" s="9">
        <v>56</v>
      </c>
      <c r="C66" s="36" t="s">
        <v>119</v>
      </c>
      <c r="D66" s="36" t="s">
        <v>45</v>
      </c>
      <c r="E66" s="9" t="s">
        <v>52</v>
      </c>
      <c r="F66" s="131">
        <v>27</v>
      </c>
      <c r="G66" s="131">
        <v>150</v>
      </c>
      <c r="H66" s="42">
        <v>2</v>
      </c>
      <c r="I66" s="42">
        <v>0</v>
      </c>
      <c r="J66" s="186">
        <v>11000</v>
      </c>
      <c r="K66" s="186">
        <f t="shared" si="0"/>
        <v>33000</v>
      </c>
      <c r="L66" s="187">
        <f t="shared" si="8"/>
        <v>2425.38985702328</v>
      </c>
      <c r="M66" s="187">
        <f t="shared" si="1"/>
        <v>7276.1695710698305</v>
      </c>
      <c r="N66" s="188">
        <v>0.220489987002116</v>
      </c>
      <c r="O66" s="186">
        <v>14000</v>
      </c>
      <c r="P66" s="186">
        <f t="shared" si="2"/>
        <v>42000</v>
      </c>
      <c r="Q66" s="187">
        <f t="shared" si="9"/>
        <v>2855.3453316773998</v>
      </c>
      <c r="R66" s="187">
        <f t="shared" si="3"/>
        <v>8566.0359950321908</v>
      </c>
      <c r="S66" s="188">
        <v>0.203953237976957</v>
      </c>
      <c r="T66" s="189">
        <v>29867.14</v>
      </c>
      <c r="U66" s="190">
        <v>5433.71</v>
      </c>
      <c r="V66" s="191">
        <f t="shared" si="10"/>
        <v>0.90506484848484803</v>
      </c>
      <c r="W66" s="191">
        <f t="shared" si="11"/>
        <v>0.74678166127470702</v>
      </c>
      <c r="X66" s="191">
        <f t="shared" si="12"/>
        <v>0.71112238095238101</v>
      </c>
      <c r="Y66" s="191">
        <f t="shared" si="13"/>
        <v>0.63433191305187597</v>
      </c>
      <c r="Z66" s="200"/>
      <c r="AA66" s="199"/>
      <c r="AB66" s="56">
        <v>8500</v>
      </c>
      <c r="AC66" s="56">
        <f t="shared" si="4"/>
        <v>17000</v>
      </c>
      <c r="AD66" s="73">
        <f t="shared" si="14"/>
        <v>2616.5963518357598</v>
      </c>
      <c r="AE66" s="73">
        <f t="shared" si="5"/>
        <v>5233.1927036715197</v>
      </c>
      <c r="AF66" s="74">
        <v>0.30783486492185402</v>
      </c>
      <c r="AG66" s="56">
        <v>10000</v>
      </c>
      <c r="AH66" s="56">
        <f t="shared" si="6"/>
        <v>20000</v>
      </c>
      <c r="AI66" s="73">
        <f t="shared" si="15"/>
        <v>2849.1099200214198</v>
      </c>
      <c r="AJ66" s="73">
        <f t="shared" si="7"/>
        <v>5698.2198400428397</v>
      </c>
      <c r="AK66" s="74">
        <v>0.28491099200214198</v>
      </c>
      <c r="AL66" s="202">
        <v>14899.29</v>
      </c>
      <c r="AM66" s="202">
        <v>3500.11</v>
      </c>
      <c r="AN66" s="74">
        <f t="shared" si="26"/>
        <v>0.87642882352941198</v>
      </c>
      <c r="AO66" s="74">
        <f t="shared" si="27"/>
        <v>0.66882880073274997</v>
      </c>
      <c r="AP66" s="74">
        <f t="shared" si="28"/>
        <v>0.74496450000000003</v>
      </c>
      <c r="AQ66" s="74">
        <f t="shared" si="29"/>
        <v>0.61424622044306498</v>
      </c>
      <c r="AR66" s="95"/>
      <c r="AS66" s="204">
        <f t="shared" si="30"/>
        <v>0</v>
      </c>
      <c r="AT66" s="202">
        <v>8</v>
      </c>
      <c r="AU66" s="205">
        <v>8</v>
      </c>
      <c r="AV66" s="205">
        <f t="shared" si="31"/>
        <v>0</v>
      </c>
      <c r="AW66" s="205">
        <v>0</v>
      </c>
    </row>
    <row r="67" spans="1:49" ht="17.100000000000001" customHeight="1">
      <c r="A67" s="9">
        <v>64</v>
      </c>
      <c r="B67" s="9">
        <v>732</v>
      </c>
      <c r="C67" s="36" t="s">
        <v>120</v>
      </c>
      <c r="D67" s="36" t="s">
        <v>64</v>
      </c>
      <c r="E67" s="9" t="s">
        <v>52</v>
      </c>
      <c r="F67" s="131">
        <v>34</v>
      </c>
      <c r="G67" s="131">
        <v>150</v>
      </c>
      <c r="H67" s="42">
        <v>2</v>
      </c>
      <c r="I67" s="42">
        <v>0</v>
      </c>
      <c r="J67" s="186">
        <v>10000</v>
      </c>
      <c r="K67" s="186">
        <f t="shared" si="0"/>
        <v>30000</v>
      </c>
      <c r="L67" s="187">
        <f t="shared" si="8"/>
        <v>2319.6314025407601</v>
      </c>
      <c r="M67" s="187">
        <f t="shared" si="1"/>
        <v>6958.8942076222802</v>
      </c>
      <c r="N67" s="188">
        <v>0.23196314025407599</v>
      </c>
      <c r="O67" s="186">
        <v>12800</v>
      </c>
      <c r="P67" s="186">
        <f t="shared" si="2"/>
        <v>38400</v>
      </c>
      <c r="Q67" s="187">
        <f t="shared" si="9"/>
        <v>2746.4435806082602</v>
      </c>
      <c r="R67" s="187">
        <f t="shared" si="3"/>
        <v>8239.3307418247696</v>
      </c>
      <c r="S67" s="188">
        <v>0.21456590473501999</v>
      </c>
      <c r="T67" s="189">
        <v>27195.56</v>
      </c>
      <c r="U67" s="190">
        <v>3175.57</v>
      </c>
      <c r="V67" s="191">
        <f t="shared" si="10"/>
        <v>0.90651866666666703</v>
      </c>
      <c r="W67" s="191">
        <f t="shared" si="11"/>
        <v>0.45633255877373502</v>
      </c>
      <c r="X67" s="191">
        <f t="shared" si="12"/>
        <v>0.70821770833333297</v>
      </c>
      <c r="Y67" s="191">
        <f t="shared" si="13"/>
        <v>0.38541601247781698</v>
      </c>
      <c r="Z67" s="200"/>
      <c r="AA67" s="199"/>
      <c r="AB67" s="56">
        <v>6500</v>
      </c>
      <c r="AC67" s="56">
        <f t="shared" si="4"/>
        <v>13000</v>
      </c>
      <c r="AD67" s="73">
        <f t="shared" si="14"/>
        <v>1959.4404455419599</v>
      </c>
      <c r="AE67" s="73">
        <f t="shared" si="5"/>
        <v>3918.8808910839098</v>
      </c>
      <c r="AF67" s="74">
        <v>0.30145237623722398</v>
      </c>
      <c r="AG67" s="56">
        <v>7600</v>
      </c>
      <c r="AH67" s="56">
        <f t="shared" si="6"/>
        <v>15200</v>
      </c>
      <c r="AI67" s="73">
        <f t="shared" si="15"/>
        <v>2120.42884221332</v>
      </c>
      <c r="AJ67" s="73">
        <f t="shared" si="7"/>
        <v>4240.8576844266499</v>
      </c>
      <c r="AK67" s="74">
        <v>0.27900379502806899</v>
      </c>
      <c r="AL67" s="202">
        <v>11080.2</v>
      </c>
      <c r="AM67" s="202">
        <v>2320.73</v>
      </c>
      <c r="AN67" s="74">
        <f t="shared" si="26"/>
        <v>0.85232307692307696</v>
      </c>
      <c r="AO67" s="74">
        <f t="shared" si="27"/>
        <v>0.59219202228882095</v>
      </c>
      <c r="AP67" s="74">
        <f t="shared" si="28"/>
        <v>0.72896052631579</v>
      </c>
      <c r="AQ67" s="74">
        <f t="shared" si="29"/>
        <v>0.54723128496441298</v>
      </c>
      <c r="AR67" s="95"/>
      <c r="AS67" s="204">
        <f t="shared" si="30"/>
        <v>0</v>
      </c>
      <c r="AT67" s="202">
        <v>8</v>
      </c>
      <c r="AU67" s="205">
        <v>8</v>
      </c>
      <c r="AV67" s="205">
        <f t="shared" si="31"/>
        <v>0</v>
      </c>
      <c r="AW67" s="205">
        <v>0</v>
      </c>
    </row>
    <row r="68" spans="1:49" ht="17.100000000000001" customHeight="1">
      <c r="A68" s="9">
        <v>65</v>
      </c>
      <c r="B68" s="9">
        <v>377</v>
      </c>
      <c r="C68" s="36" t="s">
        <v>121</v>
      </c>
      <c r="D68" s="36" t="s">
        <v>54</v>
      </c>
      <c r="E68" s="9" t="s">
        <v>46</v>
      </c>
      <c r="F68" s="131">
        <v>18</v>
      </c>
      <c r="G68" s="131">
        <v>150</v>
      </c>
      <c r="H68" s="42">
        <v>2</v>
      </c>
      <c r="I68" s="42">
        <v>2</v>
      </c>
      <c r="J68" s="186">
        <v>16000</v>
      </c>
      <c r="K68" s="186">
        <f t="shared" ref="K68:K131" si="32">J68*3</f>
        <v>48000</v>
      </c>
      <c r="L68" s="187">
        <f t="shared" ref="L68:L131" si="33">J68*N68</f>
        <v>3877.1601386827701</v>
      </c>
      <c r="M68" s="187">
        <f t="shared" ref="M68:M131" si="34">L68*3</f>
        <v>11631.4804160483</v>
      </c>
      <c r="N68" s="188">
        <v>0.24232250866767299</v>
      </c>
      <c r="O68" s="186">
        <v>20000</v>
      </c>
      <c r="P68" s="186">
        <f t="shared" ref="P68:P131" si="35">O68*3</f>
        <v>60000</v>
      </c>
      <c r="Q68" s="187">
        <f t="shared" ref="Q68:Q131" si="36">O68*S68</f>
        <v>4482.9664103519399</v>
      </c>
      <c r="R68" s="187">
        <f t="shared" ref="R68:R131" si="37">Q68*3</f>
        <v>13448.899231055801</v>
      </c>
      <c r="S68" s="188">
        <v>0.22414832051759701</v>
      </c>
      <c r="T68" s="189">
        <v>42467.57</v>
      </c>
      <c r="U68" s="190">
        <v>9998.06</v>
      </c>
      <c r="V68" s="191">
        <f t="shared" ref="V68:V131" si="38">T68/K68</f>
        <v>0.88474104166666701</v>
      </c>
      <c r="W68" s="191">
        <f t="shared" ref="W68:W131" si="39">U68/M68</f>
        <v>0.85956900088189803</v>
      </c>
      <c r="X68" s="191">
        <f t="shared" ref="X68:X131" si="40">T68/P68</f>
        <v>0.70779283333333298</v>
      </c>
      <c r="Y68" s="191">
        <f t="shared" ref="Y68:Y131" si="41">U68/R68</f>
        <v>0.74341102778975199</v>
      </c>
      <c r="Z68" s="200"/>
      <c r="AA68" s="199"/>
      <c r="AB68" s="56">
        <v>10400</v>
      </c>
      <c r="AC68" s="56">
        <f t="shared" ref="AC68:AC131" si="42">AB68*2</f>
        <v>20800</v>
      </c>
      <c r="AD68" s="73">
        <f t="shared" ref="AD68:AD131" si="43">AB68*AF68</f>
        <v>3505.5186247807801</v>
      </c>
      <c r="AE68" s="73">
        <f t="shared" ref="AE68:AE131" si="44">AD68*2</f>
        <v>7011.0372495615502</v>
      </c>
      <c r="AF68" s="74">
        <v>0.33706909853661299</v>
      </c>
      <c r="AG68" s="56">
        <v>12000</v>
      </c>
      <c r="AH68" s="56">
        <f t="shared" ref="AH68:AH131" si="45">AG68*2</f>
        <v>24000</v>
      </c>
      <c r="AI68" s="73">
        <f t="shared" ref="AI68:AI131" si="46">AG68*AK68</f>
        <v>3743.6184986406802</v>
      </c>
      <c r="AJ68" s="73">
        <f t="shared" ref="AJ68:AJ131" si="47">AI68*2</f>
        <v>7487.2369972813703</v>
      </c>
      <c r="AK68" s="74">
        <v>0.311968208220057</v>
      </c>
      <c r="AL68" s="202">
        <v>12829.33</v>
      </c>
      <c r="AM68" s="202">
        <v>4151.84</v>
      </c>
      <c r="AN68" s="74">
        <f t="shared" si="26"/>
        <v>0.61679471153846199</v>
      </c>
      <c r="AO68" s="74">
        <f t="shared" si="27"/>
        <v>0.59218627033534099</v>
      </c>
      <c r="AP68" s="74">
        <f t="shared" si="28"/>
        <v>0.53455541666666695</v>
      </c>
      <c r="AQ68" s="74">
        <f t="shared" si="29"/>
        <v>0.55452231597684698</v>
      </c>
      <c r="AR68" s="95"/>
      <c r="AS68" s="204">
        <f t="shared" si="30"/>
        <v>0</v>
      </c>
      <c r="AT68" s="202">
        <v>8</v>
      </c>
      <c r="AU68" s="205">
        <v>6</v>
      </c>
      <c r="AV68" s="205">
        <f t="shared" si="31"/>
        <v>-2</v>
      </c>
      <c r="AW68" s="205">
        <v>0</v>
      </c>
    </row>
    <row r="69" spans="1:49" ht="17.100000000000001" customHeight="1">
      <c r="A69" s="9">
        <v>66</v>
      </c>
      <c r="B69" s="9">
        <v>104428</v>
      </c>
      <c r="C69" s="36" t="s">
        <v>122</v>
      </c>
      <c r="D69" s="36" t="s">
        <v>45</v>
      </c>
      <c r="E69" s="9" t="s">
        <v>76</v>
      </c>
      <c r="F69" s="131">
        <v>22</v>
      </c>
      <c r="G69" s="131">
        <v>150</v>
      </c>
      <c r="H69" s="42">
        <v>3</v>
      </c>
      <c r="I69" s="42">
        <v>1</v>
      </c>
      <c r="J69" s="186">
        <v>13000</v>
      </c>
      <c r="K69" s="186">
        <f t="shared" si="32"/>
        <v>39000</v>
      </c>
      <c r="L69" s="187">
        <f t="shared" si="33"/>
        <v>3112.6844088185699</v>
      </c>
      <c r="M69" s="187">
        <f t="shared" si="34"/>
        <v>9338.0532264557096</v>
      </c>
      <c r="N69" s="188">
        <v>0.239437262216813</v>
      </c>
      <c r="O69" s="186">
        <v>16250</v>
      </c>
      <c r="P69" s="186">
        <f t="shared" si="35"/>
        <v>48750</v>
      </c>
      <c r="Q69" s="187">
        <f t="shared" si="36"/>
        <v>3599.04134769647</v>
      </c>
      <c r="R69" s="187">
        <f t="shared" si="37"/>
        <v>10797.124043089399</v>
      </c>
      <c r="S69" s="188">
        <v>0.22147946755055201</v>
      </c>
      <c r="T69" s="189">
        <v>34256.47</v>
      </c>
      <c r="U69" s="190">
        <v>7746.84</v>
      </c>
      <c r="V69" s="191">
        <f t="shared" si="38"/>
        <v>0.87837102564102598</v>
      </c>
      <c r="W69" s="191">
        <f t="shared" si="39"/>
        <v>0.82959904084208602</v>
      </c>
      <c r="X69" s="191">
        <f t="shared" si="40"/>
        <v>0.70269682051282101</v>
      </c>
      <c r="Y69" s="191">
        <f t="shared" si="41"/>
        <v>0.717491062349913</v>
      </c>
      <c r="Z69" s="200"/>
      <c r="AA69" s="199"/>
      <c r="AB69" s="56">
        <v>8450</v>
      </c>
      <c r="AC69" s="56">
        <f t="shared" si="42"/>
        <v>16900</v>
      </c>
      <c r="AD69" s="73">
        <f t="shared" si="43"/>
        <v>2495.8650979394702</v>
      </c>
      <c r="AE69" s="73">
        <f t="shared" si="44"/>
        <v>4991.7301958789303</v>
      </c>
      <c r="AF69" s="74">
        <v>0.29536865064372397</v>
      </c>
      <c r="AG69" s="56">
        <v>10000</v>
      </c>
      <c r="AH69" s="56">
        <f t="shared" si="45"/>
        <v>20000</v>
      </c>
      <c r="AI69" s="73">
        <f t="shared" si="46"/>
        <v>2733.7311282982901</v>
      </c>
      <c r="AJ69" s="73">
        <f t="shared" si="47"/>
        <v>5467.4622565965801</v>
      </c>
      <c r="AK69" s="74">
        <v>0.27337311282982901</v>
      </c>
      <c r="AL69" s="202">
        <v>18720.55</v>
      </c>
      <c r="AM69" s="202">
        <v>4713.29</v>
      </c>
      <c r="AN69" s="89">
        <f t="shared" ref="AN69:AN100" si="48">AL69/AC69</f>
        <v>1.1077248520710099</v>
      </c>
      <c r="AO69" s="74">
        <f t="shared" ref="AO69:AO100" si="49">AM69/AE69</f>
        <v>0.94421970239721498</v>
      </c>
      <c r="AP69" s="74">
        <f t="shared" ref="AP69:AP100" si="50">AL69/AH69</f>
        <v>0.93602750000000001</v>
      </c>
      <c r="AQ69" s="74">
        <f t="shared" ref="AQ69:AQ100" si="51">AM69/AJ69</f>
        <v>0.86206173518863205</v>
      </c>
      <c r="AR69" s="95"/>
      <c r="AS69" s="204">
        <f t="shared" ref="AS69:AS100" si="52">Z69+AA69+AR69</f>
        <v>0</v>
      </c>
      <c r="AT69" s="202">
        <v>10</v>
      </c>
      <c r="AU69" s="205">
        <v>2</v>
      </c>
      <c r="AV69" s="205">
        <f t="shared" ref="AV69:AV100" si="53">AU69-AT69</f>
        <v>-8</v>
      </c>
      <c r="AW69" s="205">
        <v>0</v>
      </c>
    </row>
    <row r="70" spans="1:49" ht="17.100000000000001" customHeight="1">
      <c r="A70" s="9">
        <v>67</v>
      </c>
      <c r="B70" s="9">
        <v>513</v>
      </c>
      <c r="C70" s="36" t="s">
        <v>123</v>
      </c>
      <c r="D70" s="36" t="s">
        <v>50</v>
      </c>
      <c r="E70" s="9" t="s">
        <v>43</v>
      </c>
      <c r="F70" s="131">
        <v>9</v>
      </c>
      <c r="G70" s="131">
        <v>200</v>
      </c>
      <c r="H70" s="42">
        <v>2</v>
      </c>
      <c r="I70" s="42">
        <v>1</v>
      </c>
      <c r="J70" s="186">
        <v>20000</v>
      </c>
      <c r="K70" s="186">
        <f t="shared" si="32"/>
        <v>60000</v>
      </c>
      <c r="L70" s="187">
        <f t="shared" si="33"/>
        <v>4483.2797613213997</v>
      </c>
      <c r="M70" s="187">
        <f t="shared" si="34"/>
        <v>13449.8392839642</v>
      </c>
      <c r="N70" s="188">
        <v>0.22416398806606999</v>
      </c>
      <c r="O70" s="186">
        <v>25000</v>
      </c>
      <c r="P70" s="186">
        <f t="shared" si="35"/>
        <v>75000</v>
      </c>
      <c r="Q70" s="187">
        <f t="shared" si="36"/>
        <v>5183.7922240278704</v>
      </c>
      <c r="R70" s="187">
        <f t="shared" si="37"/>
        <v>15551.376672083599</v>
      </c>
      <c r="S70" s="188">
        <v>0.207351688961115</v>
      </c>
      <c r="T70" s="189">
        <v>52635</v>
      </c>
      <c r="U70" s="190">
        <v>13740.16</v>
      </c>
      <c r="V70" s="191">
        <f t="shared" si="38"/>
        <v>0.87724999999999997</v>
      </c>
      <c r="W70" s="191">
        <f t="shared" si="39"/>
        <v>1.0215854412760099</v>
      </c>
      <c r="X70" s="191">
        <f t="shared" si="40"/>
        <v>0.70179999999999998</v>
      </c>
      <c r="Y70" s="191">
        <f t="shared" si="41"/>
        <v>0.88353335461709104</v>
      </c>
      <c r="Z70" s="200"/>
      <c r="AA70" s="199"/>
      <c r="AB70" s="56">
        <v>13000</v>
      </c>
      <c r="AC70" s="56">
        <f t="shared" si="42"/>
        <v>26000</v>
      </c>
      <c r="AD70" s="73">
        <f t="shared" si="43"/>
        <v>4020.91834222027</v>
      </c>
      <c r="AE70" s="73">
        <f t="shared" si="44"/>
        <v>8041.83668444055</v>
      </c>
      <c r="AF70" s="74">
        <v>0.309301410940021</v>
      </c>
      <c r="AG70" s="56">
        <v>15500</v>
      </c>
      <c r="AH70" s="56">
        <f t="shared" si="45"/>
        <v>31000</v>
      </c>
      <c r="AI70" s="73">
        <f t="shared" si="46"/>
        <v>4437.15907077253</v>
      </c>
      <c r="AJ70" s="73">
        <f t="shared" si="47"/>
        <v>8874.3181415450708</v>
      </c>
      <c r="AK70" s="74">
        <v>0.28626832714661499</v>
      </c>
      <c r="AL70" s="202">
        <v>19582.34</v>
      </c>
      <c r="AM70" s="202">
        <v>4048.33</v>
      </c>
      <c r="AN70" s="74">
        <f t="shared" si="48"/>
        <v>0.75316692307692301</v>
      </c>
      <c r="AO70" s="74">
        <f t="shared" si="49"/>
        <v>0.50340863149244996</v>
      </c>
      <c r="AP70" s="74">
        <f t="shared" si="50"/>
        <v>0.631688387096774</v>
      </c>
      <c r="AQ70" s="74">
        <f t="shared" si="51"/>
        <v>0.45618490744069301</v>
      </c>
      <c r="AR70" s="95"/>
      <c r="AS70" s="204">
        <f t="shared" si="52"/>
        <v>0</v>
      </c>
      <c r="AT70" s="202">
        <v>10</v>
      </c>
      <c r="AU70" s="205">
        <v>4</v>
      </c>
      <c r="AV70" s="205">
        <f t="shared" si="53"/>
        <v>-6</v>
      </c>
      <c r="AW70" s="205">
        <v>0</v>
      </c>
    </row>
    <row r="71" spans="1:49" ht="17.100000000000001" customHeight="1">
      <c r="A71" s="9">
        <v>68</v>
      </c>
      <c r="B71" s="9">
        <v>113833</v>
      </c>
      <c r="C71" s="36" t="s">
        <v>124</v>
      </c>
      <c r="D71" s="36" t="s">
        <v>50</v>
      </c>
      <c r="E71" s="9" t="s">
        <v>84</v>
      </c>
      <c r="F71" s="131">
        <v>40</v>
      </c>
      <c r="G71" s="131">
        <v>100</v>
      </c>
      <c r="H71" s="42">
        <v>2</v>
      </c>
      <c r="I71" s="42">
        <v>1</v>
      </c>
      <c r="J71" s="186">
        <v>6500</v>
      </c>
      <c r="K71" s="186">
        <f t="shared" si="32"/>
        <v>19500</v>
      </c>
      <c r="L71" s="187">
        <f t="shared" si="33"/>
        <v>1339.12512930804</v>
      </c>
      <c r="M71" s="187">
        <f t="shared" si="34"/>
        <v>4017.3753879241299</v>
      </c>
      <c r="N71" s="188">
        <v>0.20601925066277599</v>
      </c>
      <c r="O71" s="186">
        <v>8500</v>
      </c>
      <c r="P71" s="186">
        <f t="shared" si="35"/>
        <v>25500</v>
      </c>
      <c r="Q71" s="187">
        <f t="shared" si="36"/>
        <v>1700</v>
      </c>
      <c r="R71" s="187">
        <f t="shared" si="37"/>
        <v>5100</v>
      </c>
      <c r="S71" s="188">
        <v>0.2</v>
      </c>
      <c r="T71" s="189">
        <v>17841.78</v>
      </c>
      <c r="U71" s="190">
        <v>3654.45</v>
      </c>
      <c r="V71" s="191">
        <f t="shared" si="38"/>
        <v>0.91496307692307699</v>
      </c>
      <c r="W71" s="191">
        <f t="shared" si="39"/>
        <v>0.909661071500798</v>
      </c>
      <c r="X71" s="191">
        <f t="shared" si="40"/>
        <v>0.69967764705882396</v>
      </c>
      <c r="Y71" s="191">
        <f t="shared" si="41"/>
        <v>0.71655882352941203</v>
      </c>
      <c r="Z71" s="200"/>
      <c r="AA71" s="199"/>
      <c r="AB71" s="56">
        <v>5500</v>
      </c>
      <c r="AC71" s="56">
        <f t="shared" si="42"/>
        <v>11000</v>
      </c>
      <c r="AD71" s="73">
        <f t="shared" si="43"/>
        <v>1715.36076716771</v>
      </c>
      <c r="AE71" s="73">
        <f t="shared" si="44"/>
        <v>3430.7215343354301</v>
      </c>
      <c r="AF71" s="74">
        <v>0.31188377584867499</v>
      </c>
      <c r="AG71" s="56">
        <v>6500</v>
      </c>
      <c r="AH71" s="56">
        <f t="shared" si="45"/>
        <v>13000</v>
      </c>
      <c r="AI71" s="73">
        <f t="shared" si="46"/>
        <v>1876.27952385559</v>
      </c>
      <c r="AJ71" s="73">
        <f t="shared" si="47"/>
        <v>3752.55904771118</v>
      </c>
      <c r="AK71" s="74">
        <v>0.28865838828547502</v>
      </c>
      <c r="AL71" s="202">
        <v>9908.2900000000009</v>
      </c>
      <c r="AM71" s="202">
        <v>2072.0700000000002</v>
      </c>
      <c r="AN71" s="74">
        <f t="shared" si="48"/>
        <v>0.90075363636363603</v>
      </c>
      <c r="AO71" s="74">
        <f t="shared" si="49"/>
        <v>0.60397498871950495</v>
      </c>
      <c r="AP71" s="74">
        <f t="shared" si="50"/>
        <v>0.762176153846154</v>
      </c>
      <c r="AQ71" s="74">
        <f t="shared" si="51"/>
        <v>0.55217518862596804</v>
      </c>
      <c r="AR71" s="95"/>
      <c r="AS71" s="204">
        <f t="shared" si="52"/>
        <v>0</v>
      </c>
      <c r="AT71" s="202">
        <v>6</v>
      </c>
      <c r="AU71" s="205">
        <v>2</v>
      </c>
      <c r="AV71" s="205">
        <f t="shared" si="53"/>
        <v>-4</v>
      </c>
      <c r="AW71" s="205">
        <v>0</v>
      </c>
    </row>
    <row r="72" spans="1:49" ht="17.100000000000001" customHeight="1">
      <c r="A72" s="9">
        <v>69</v>
      </c>
      <c r="B72" s="9">
        <v>594</v>
      </c>
      <c r="C72" s="36" t="s">
        <v>125</v>
      </c>
      <c r="D72" s="36" t="s">
        <v>62</v>
      </c>
      <c r="E72" s="9" t="s">
        <v>52</v>
      </c>
      <c r="F72" s="131">
        <v>31</v>
      </c>
      <c r="G72" s="131">
        <v>150</v>
      </c>
      <c r="H72" s="42">
        <v>2</v>
      </c>
      <c r="I72" s="42">
        <v>0</v>
      </c>
      <c r="J72" s="186">
        <v>9500</v>
      </c>
      <c r="K72" s="186">
        <f t="shared" si="32"/>
        <v>28500</v>
      </c>
      <c r="L72" s="187">
        <f t="shared" si="33"/>
        <v>2201.4863067749998</v>
      </c>
      <c r="M72" s="187">
        <f t="shared" si="34"/>
        <v>6604.4589203249998</v>
      </c>
      <c r="N72" s="188">
        <v>0.23173540071315801</v>
      </c>
      <c r="O72" s="186">
        <v>12000</v>
      </c>
      <c r="P72" s="186">
        <f t="shared" si="35"/>
        <v>36000</v>
      </c>
      <c r="Q72" s="187">
        <f t="shared" si="36"/>
        <v>2572.2629479160501</v>
      </c>
      <c r="R72" s="187">
        <f t="shared" si="37"/>
        <v>7716.7888437481597</v>
      </c>
      <c r="S72" s="188">
        <v>0.21435524565967101</v>
      </c>
      <c r="T72" s="189">
        <v>25146.89</v>
      </c>
      <c r="U72" s="190">
        <v>6860.13</v>
      </c>
      <c r="V72" s="191">
        <f t="shared" si="38"/>
        <v>0.88234701754386002</v>
      </c>
      <c r="W72" s="191">
        <f t="shared" si="39"/>
        <v>1.0387118888556</v>
      </c>
      <c r="X72" s="191">
        <f t="shared" si="40"/>
        <v>0.69852472222222195</v>
      </c>
      <c r="Y72" s="191">
        <f t="shared" si="41"/>
        <v>0.88898765262416202</v>
      </c>
      <c r="Z72" s="200"/>
      <c r="AA72" s="199"/>
      <c r="AB72" s="56">
        <v>7000</v>
      </c>
      <c r="AC72" s="56">
        <f t="shared" si="42"/>
        <v>14000</v>
      </c>
      <c r="AD72" s="73">
        <f t="shared" si="43"/>
        <v>2184.2115612449102</v>
      </c>
      <c r="AE72" s="73">
        <f t="shared" si="44"/>
        <v>4368.4231224898203</v>
      </c>
      <c r="AF72" s="74">
        <v>0.31203022303498701</v>
      </c>
      <c r="AG72" s="56">
        <v>8200</v>
      </c>
      <c r="AH72" s="56">
        <f t="shared" si="45"/>
        <v>16400</v>
      </c>
      <c r="AI72" s="73">
        <f t="shared" si="46"/>
        <v>2368.11022460808</v>
      </c>
      <c r="AJ72" s="73">
        <f t="shared" si="47"/>
        <v>4736.22044921617</v>
      </c>
      <c r="AK72" s="74">
        <v>0.28879392983025398</v>
      </c>
      <c r="AL72" s="202">
        <v>18145.22</v>
      </c>
      <c r="AM72" s="202">
        <v>4858.08</v>
      </c>
      <c r="AN72" s="89">
        <f t="shared" si="48"/>
        <v>1.2960871428571401</v>
      </c>
      <c r="AO72" s="89">
        <f t="shared" si="49"/>
        <v>1.1120900754758201</v>
      </c>
      <c r="AP72" s="89">
        <f t="shared" si="50"/>
        <v>1.10641585365854</v>
      </c>
      <c r="AQ72" s="89">
        <f t="shared" si="51"/>
        <v>1.0257292818378001</v>
      </c>
      <c r="AR72" s="95">
        <v>500</v>
      </c>
      <c r="AS72" s="204">
        <f t="shared" si="52"/>
        <v>500</v>
      </c>
      <c r="AT72" s="202">
        <v>8</v>
      </c>
      <c r="AU72" s="205">
        <v>0</v>
      </c>
      <c r="AV72" s="205">
        <f t="shared" si="53"/>
        <v>-8</v>
      </c>
      <c r="AW72" s="205">
        <v>0</v>
      </c>
    </row>
    <row r="73" spans="1:49" ht="17.100000000000001" customHeight="1">
      <c r="A73" s="9">
        <v>70</v>
      </c>
      <c r="B73" s="9">
        <v>104533</v>
      </c>
      <c r="C73" s="36" t="s">
        <v>126</v>
      </c>
      <c r="D73" s="36" t="s">
        <v>62</v>
      </c>
      <c r="E73" s="9" t="s">
        <v>52</v>
      </c>
      <c r="F73" s="131">
        <v>33</v>
      </c>
      <c r="G73" s="131">
        <v>150</v>
      </c>
      <c r="H73" s="42">
        <v>2</v>
      </c>
      <c r="I73" s="42">
        <v>2</v>
      </c>
      <c r="J73" s="186">
        <v>10500</v>
      </c>
      <c r="K73" s="186">
        <f t="shared" si="32"/>
        <v>31500</v>
      </c>
      <c r="L73" s="187">
        <f t="shared" si="33"/>
        <v>2712.0345968833599</v>
      </c>
      <c r="M73" s="187">
        <f t="shared" si="34"/>
        <v>8136.1037906500896</v>
      </c>
      <c r="N73" s="188">
        <v>0.258289009226987</v>
      </c>
      <c r="O73" s="186">
        <v>13500</v>
      </c>
      <c r="P73" s="186">
        <f t="shared" si="35"/>
        <v>40500</v>
      </c>
      <c r="Q73" s="187">
        <f t="shared" si="36"/>
        <v>3225.3840027219999</v>
      </c>
      <c r="R73" s="187">
        <f t="shared" si="37"/>
        <v>9676.1520081660001</v>
      </c>
      <c r="S73" s="188">
        <v>0.238917333534963</v>
      </c>
      <c r="T73" s="189">
        <v>28157.07</v>
      </c>
      <c r="U73" s="190">
        <v>6757.55</v>
      </c>
      <c r="V73" s="191">
        <f t="shared" si="38"/>
        <v>0.89387523809523795</v>
      </c>
      <c r="W73" s="191">
        <f t="shared" si="39"/>
        <v>0.83056339666729595</v>
      </c>
      <c r="X73" s="191">
        <f t="shared" si="40"/>
        <v>0.69523629629629602</v>
      </c>
      <c r="Y73" s="191">
        <f t="shared" si="41"/>
        <v>0.69837162482535398</v>
      </c>
      <c r="Z73" s="200"/>
      <c r="AA73" s="199"/>
      <c r="AB73" s="56">
        <v>7000</v>
      </c>
      <c r="AC73" s="56">
        <f t="shared" si="42"/>
        <v>14000</v>
      </c>
      <c r="AD73" s="73">
        <f t="shared" si="43"/>
        <v>2199.2082339006201</v>
      </c>
      <c r="AE73" s="73">
        <f t="shared" si="44"/>
        <v>4398.4164678012303</v>
      </c>
      <c r="AF73" s="74">
        <v>0.31417260484294501</v>
      </c>
      <c r="AG73" s="56">
        <v>8200</v>
      </c>
      <c r="AH73" s="56">
        <f t="shared" si="45"/>
        <v>16400</v>
      </c>
      <c r="AI73" s="73">
        <f t="shared" si="46"/>
        <v>2384.36953505274</v>
      </c>
      <c r="AJ73" s="73">
        <f t="shared" si="47"/>
        <v>4768.7390701054801</v>
      </c>
      <c r="AK73" s="74">
        <v>0.29077677256740703</v>
      </c>
      <c r="AL73" s="202">
        <v>14197.16</v>
      </c>
      <c r="AM73" s="202">
        <v>4161.83</v>
      </c>
      <c r="AN73" s="89">
        <f t="shared" si="48"/>
        <v>1.01408285714286</v>
      </c>
      <c r="AO73" s="74">
        <f t="shared" si="49"/>
        <v>0.94621098990212305</v>
      </c>
      <c r="AP73" s="74">
        <f t="shared" si="50"/>
        <v>0.86568048780487805</v>
      </c>
      <c r="AQ73" s="74">
        <f t="shared" si="51"/>
        <v>0.87273175126940805</v>
      </c>
      <c r="AR73" s="95"/>
      <c r="AS73" s="204">
        <f t="shared" si="52"/>
        <v>0</v>
      </c>
      <c r="AT73" s="202">
        <v>8</v>
      </c>
      <c r="AU73" s="205">
        <v>2</v>
      </c>
      <c r="AV73" s="205">
        <f t="shared" si="53"/>
        <v>-6</v>
      </c>
      <c r="AW73" s="205">
        <v>0</v>
      </c>
    </row>
    <row r="74" spans="1:49" ht="17.100000000000001" customHeight="1">
      <c r="A74" s="9">
        <v>71</v>
      </c>
      <c r="B74" s="9">
        <v>114622</v>
      </c>
      <c r="C74" s="36" t="s">
        <v>127</v>
      </c>
      <c r="D74" s="36" t="s">
        <v>42</v>
      </c>
      <c r="E74" s="9" t="s">
        <v>46</v>
      </c>
      <c r="F74" s="131">
        <v>14</v>
      </c>
      <c r="G74" s="131">
        <v>150</v>
      </c>
      <c r="H74" s="42">
        <v>4</v>
      </c>
      <c r="I74" s="42">
        <v>1</v>
      </c>
      <c r="J74" s="186">
        <v>15000</v>
      </c>
      <c r="K74" s="186">
        <f t="shared" si="32"/>
        <v>45000</v>
      </c>
      <c r="L74" s="187">
        <f t="shared" si="33"/>
        <v>3005.2581528114501</v>
      </c>
      <c r="M74" s="187">
        <f t="shared" si="34"/>
        <v>9015.7744584343309</v>
      </c>
      <c r="N74" s="188">
        <v>0.20035054352076301</v>
      </c>
      <c r="O74" s="186">
        <v>18800</v>
      </c>
      <c r="P74" s="186">
        <f t="shared" si="35"/>
        <v>56400</v>
      </c>
      <c r="Q74" s="187">
        <f t="shared" si="36"/>
        <v>3484.0959518260702</v>
      </c>
      <c r="R74" s="187">
        <f t="shared" si="37"/>
        <v>10452.2878554782</v>
      </c>
      <c r="S74" s="188">
        <v>0.185324252756706</v>
      </c>
      <c r="T74" s="189">
        <v>39060.79</v>
      </c>
      <c r="U74" s="190">
        <v>7763.42</v>
      </c>
      <c r="V74" s="191">
        <f t="shared" si="38"/>
        <v>0.86801755555555604</v>
      </c>
      <c r="W74" s="191">
        <f t="shared" si="39"/>
        <v>0.86109296941620606</v>
      </c>
      <c r="X74" s="191">
        <f t="shared" si="40"/>
        <v>0.69256719858156002</v>
      </c>
      <c r="Y74" s="191">
        <f t="shared" si="41"/>
        <v>0.74274839225089595</v>
      </c>
      <c r="Z74" s="200"/>
      <c r="AA74" s="199"/>
      <c r="AB74" s="56">
        <v>9750</v>
      </c>
      <c r="AC74" s="56">
        <f t="shared" si="42"/>
        <v>19500</v>
      </c>
      <c r="AD74" s="73">
        <f t="shared" si="43"/>
        <v>2553.5437204847199</v>
      </c>
      <c r="AE74" s="73">
        <f t="shared" si="44"/>
        <v>5107.0874409694397</v>
      </c>
      <c r="AF74" s="74">
        <v>0.26190192004971502</v>
      </c>
      <c r="AG74" s="56">
        <v>11500</v>
      </c>
      <c r="AH74" s="56">
        <f t="shared" si="45"/>
        <v>23000</v>
      </c>
      <c r="AI74" s="73">
        <f t="shared" si="46"/>
        <v>2787.5837341461702</v>
      </c>
      <c r="AJ74" s="73">
        <f t="shared" si="47"/>
        <v>5575.1674682923403</v>
      </c>
      <c r="AK74" s="74">
        <v>0.24239858557792801</v>
      </c>
      <c r="AL74" s="202">
        <v>18756.91</v>
      </c>
      <c r="AM74" s="202">
        <v>4209.47</v>
      </c>
      <c r="AN74" s="74">
        <f t="shared" si="48"/>
        <v>0.96189282051282099</v>
      </c>
      <c r="AO74" s="74">
        <f t="shared" si="49"/>
        <v>0.82424083171776397</v>
      </c>
      <c r="AP74" s="74">
        <f t="shared" si="50"/>
        <v>0.815517826086957</v>
      </c>
      <c r="AQ74" s="74">
        <f t="shared" si="51"/>
        <v>0.75503920266799596</v>
      </c>
      <c r="AR74" s="95"/>
      <c r="AS74" s="204">
        <f t="shared" si="52"/>
        <v>0</v>
      </c>
      <c r="AT74" s="202">
        <v>10</v>
      </c>
      <c r="AU74" s="205">
        <v>7</v>
      </c>
      <c r="AV74" s="205">
        <f t="shared" si="53"/>
        <v>-3</v>
      </c>
      <c r="AW74" s="205">
        <v>0</v>
      </c>
    </row>
    <row r="75" spans="1:49" ht="17.100000000000001" customHeight="1">
      <c r="A75" s="9">
        <v>72</v>
      </c>
      <c r="B75" s="40">
        <v>582</v>
      </c>
      <c r="C75" s="41" t="s">
        <v>128</v>
      </c>
      <c r="D75" s="41" t="s">
        <v>50</v>
      </c>
      <c r="E75" s="40" t="s">
        <v>95</v>
      </c>
      <c r="F75" s="183">
        <v>2</v>
      </c>
      <c r="G75" s="183">
        <v>200</v>
      </c>
      <c r="H75" s="42">
        <v>4</v>
      </c>
      <c r="I75" s="42">
        <v>3</v>
      </c>
      <c r="J75" s="186">
        <v>60000</v>
      </c>
      <c r="K75" s="186">
        <f t="shared" si="32"/>
        <v>180000</v>
      </c>
      <c r="L75" s="187">
        <f t="shared" si="33"/>
        <v>9900</v>
      </c>
      <c r="M75" s="187">
        <f t="shared" si="34"/>
        <v>29700</v>
      </c>
      <c r="N75" s="188">
        <v>0.16500000000000001</v>
      </c>
      <c r="O75" s="186">
        <v>68000</v>
      </c>
      <c r="P75" s="186">
        <f t="shared" si="35"/>
        <v>204000</v>
      </c>
      <c r="Q75" s="187">
        <f t="shared" si="36"/>
        <v>10200</v>
      </c>
      <c r="R75" s="187">
        <f t="shared" si="37"/>
        <v>30600</v>
      </c>
      <c r="S75" s="188">
        <v>0.15</v>
      </c>
      <c r="T75" s="183">
        <v>149428.84</v>
      </c>
      <c r="U75" s="192">
        <v>7621.1</v>
      </c>
      <c r="V75" s="191">
        <f t="shared" si="38"/>
        <v>0.83016022222222197</v>
      </c>
      <c r="W75" s="191">
        <f t="shared" si="39"/>
        <v>0.256602693602694</v>
      </c>
      <c r="X75" s="191">
        <f t="shared" si="40"/>
        <v>0.73249431372549001</v>
      </c>
      <c r="Y75" s="191">
        <f t="shared" si="41"/>
        <v>0.249055555555556</v>
      </c>
      <c r="Z75" s="200"/>
      <c r="AA75" s="199"/>
      <c r="AB75" s="56">
        <v>45000</v>
      </c>
      <c r="AC75" s="56">
        <f t="shared" si="42"/>
        <v>90000</v>
      </c>
      <c r="AD75" s="73">
        <f t="shared" si="43"/>
        <v>6975</v>
      </c>
      <c r="AE75" s="73">
        <f t="shared" si="44"/>
        <v>13950</v>
      </c>
      <c r="AF75" s="74">
        <v>0.155</v>
      </c>
      <c r="AG75" s="56">
        <v>48000</v>
      </c>
      <c r="AH75" s="56">
        <f t="shared" si="45"/>
        <v>96000</v>
      </c>
      <c r="AI75" s="73">
        <f t="shared" si="46"/>
        <v>6960</v>
      </c>
      <c r="AJ75" s="73">
        <f t="shared" si="47"/>
        <v>13920</v>
      </c>
      <c r="AK75" s="74">
        <v>0.14499999999999999</v>
      </c>
      <c r="AL75" s="23">
        <v>80412.45</v>
      </c>
      <c r="AM75" s="23">
        <v>7279.81</v>
      </c>
      <c r="AN75" s="74">
        <f t="shared" si="48"/>
        <v>0.893471666666667</v>
      </c>
      <c r="AO75" s="74">
        <f t="shared" si="49"/>
        <v>0.52185017921147003</v>
      </c>
      <c r="AP75" s="74">
        <f t="shared" si="50"/>
        <v>0.8376296875</v>
      </c>
      <c r="AQ75" s="74">
        <f t="shared" si="51"/>
        <v>0.52297485632183904</v>
      </c>
      <c r="AR75" s="95"/>
      <c r="AS75" s="204">
        <f t="shared" si="52"/>
        <v>0</v>
      </c>
      <c r="AT75" s="202">
        <v>15</v>
      </c>
      <c r="AU75" s="205">
        <v>2</v>
      </c>
      <c r="AV75" s="205">
        <f t="shared" si="53"/>
        <v>-13</v>
      </c>
      <c r="AW75" s="205">
        <v>0</v>
      </c>
    </row>
    <row r="76" spans="1:49" ht="17.100000000000001" customHeight="1">
      <c r="A76" s="9">
        <v>73</v>
      </c>
      <c r="B76" s="9">
        <v>104838</v>
      </c>
      <c r="C76" s="36" t="s">
        <v>129</v>
      </c>
      <c r="D76" s="36" t="s">
        <v>45</v>
      </c>
      <c r="E76" s="9" t="s">
        <v>52</v>
      </c>
      <c r="F76" s="131">
        <v>27</v>
      </c>
      <c r="G76" s="131">
        <v>150</v>
      </c>
      <c r="H76" s="42">
        <v>2</v>
      </c>
      <c r="I76" s="42">
        <v>1</v>
      </c>
      <c r="J76" s="186">
        <v>10500</v>
      </c>
      <c r="K76" s="186">
        <f t="shared" si="32"/>
        <v>31500</v>
      </c>
      <c r="L76" s="187">
        <f t="shared" si="33"/>
        <v>2122.95546272515</v>
      </c>
      <c r="M76" s="187">
        <f t="shared" si="34"/>
        <v>6368.8663881754401</v>
      </c>
      <c r="N76" s="188">
        <v>0.202186234545252</v>
      </c>
      <c r="O76" s="186">
        <v>13500</v>
      </c>
      <c r="P76" s="186">
        <f t="shared" si="35"/>
        <v>40500</v>
      </c>
      <c r="Q76" s="187">
        <f t="shared" si="36"/>
        <v>2524.8006038838298</v>
      </c>
      <c r="R76" s="187">
        <f t="shared" si="37"/>
        <v>7574.4018116514999</v>
      </c>
      <c r="S76" s="188">
        <v>0.187022266954358</v>
      </c>
      <c r="T76" s="189">
        <v>27661.05</v>
      </c>
      <c r="U76" s="190">
        <v>5256.11</v>
      </c>
      <c r="V76" s="191">
        <f t="shared" si="38"/>
        <v>0.87812857142857104</v>
      </c>
      <c r="W76" s="191">
        <f t="shared" si="39"/>
        <v>0.82528187587018498</v>
      </c>
      <c r="X76" s="191">
        <f t="shared" si="40"/>
        <v>0.68298888888888898</v>
      </c>
      <c r="Y76" s="191">
        <f t="shared" si="41"/>
        <v>0.69393070643739396</v>
      </c>
      <c r="Z76" s="200"/>
      <c r="AA76" s="199"/>
      <c r="AB76" s="56">
        <v>6825</v>
      </c>
      <c r="AC76" s="56">
        <f t="shared" si="42"/>
        <v>13650</v>
      </c>
      <c r="AD76" s="73">
        <f t="shared" si="43"/>
        <v>1895.9079012713501</v>
      </c>
      <c r="AE76" s="73">
        <f t="shared" si="44"/>
        <v>3791.8158025427001</v>
      </c>
      <c r="AF76" s="74">
        <v>0.27778870348298201</v>
      </c>
      <c r="AG76" s="56">
        <v>8000</v>
      </c>
      <c r="AH76" s="56">
        <f t="shared" si="45"/>
        <v>16000</v>
      </c>
      <c r="AI76" s="73">
        <f t="shared" si="46"/>
        <v>2056.8184853633602</v>
      </c>
      <c r="AJ76" s="73">
        <f t="shared" si="47"/>
        <v>4113.6369707267204</v>
      </c>
      <c r="AK76" s="74">
        <v>0.25710231067042</v>
      </c>
      <c r="AL76" s="202">
        <v>10796.53</v>
      </c>
      <c r="AM76" s="202">
        <v>2336.02</v>
      </c>
      <c r="AN76" s="74">
        <f t="shared" si="48"/>
        <v>0.79095457875457897</v>
      </c>
      <c r="AO76" s="74">
        <f t="shared" si="49"/>
        <v>0.616068955257141</v>
      </c>
      <c r="AP76" s="74">
        <f t="shared" si="50"/>
        <v>0.67478312500000004</v>
      </c>
      <c r="AQ76" s="74">
        <f t="shared" si="51"/>
        <v>0.56787218138680695</v>
      </c>
      <c r="AR76" s="95"/>
      <c r="AS76" s="204">
        <f t="shared" si="52"/>
        <v>0</v>
      </c>
      <c r="AT76" s="202">
        <v>8</v>
      </c>
      <c r="AU76" s="205">
        <v>2</v>
      </c>
      <c r="AV76" s="205">
        <f t="shared" si="53"/>
        <v>-6</v>
      </c>
      <c r="AW76" s="205">
        <v>0</v>
      </c>
    </row>
    <row r="77" spans="1:49" ht="17.100000000000001" customHeight="1">
      <c r="A77" s="9">
        <v>74</v>
      </c>
      <c r="B77" s="9">
        <v>101453</v>
      </c>
      <c r="C77" s="36" t="s">
        <v>130</v>
      </c>
      <c r="D77" s="36" t="s">
        <v>45</v>
      </c>
      <c r="E77" s="9" t="s">
        <v>46</v>
      </c>
      <c r="F77" s="131">
        <v>12</v>
      </c>
      <c r="G77" s="131">
        <v>150</v>
      </c>
      <c r="H77" s="42">
        <v>4</v>
      </c>
      <c r="I77" s="42">
        <v>1</v>
      </c>
      <c r="J77" s="186">
        <v>15500</v>
      </c>
      <c r="K77" s="186">
        <f t="shared" si="32"/>
        <v>46500</v>
      </c>
      <c r="L77" s="187">
        <f t="shared" si="33"/>
        <v>3758.5779844537401</v>
      </c>
      <c r="M77" s="187">
        <f t="shared" si="34"/>
        <v>11275.733953361199</v>
      </c>
      <c r="N77" s="188">
        <v>0.24248890222282199</v>
      </c>
      <c r="O77" s="186">
        <v>18600</v>
      </c>
      <c r="P77" s="186">
        <f t="shared" si="35"/>
        <v>55800</v>
      </c>
      <c r="Q77" s="187">
        <f t="shared" si="36"/>
        <v>4172.0215627436501</v>
      </c>
      <c r="R77" s="187">
        <f t="shared" si="37"/>
        <v>12516.064688230899</v>
      </c>
      <c r="S77" s="188">
        <v>0.22430223455611001</v>
      </c>
      <c r="T77" s="189">
        <v>37799.040000000001</v>
      </c>
      <c r="U77" s="190">
        <v>9957.58</v>
      </c>
      <c r="V77" s="191">
        <f t="shared" si="38"/>
        <v>0.81288258064516095</v>
      </c>
      <c r="W77" s="191">
        <f t="shared" si="39"/>
        <v>0.88309816825996801</v>
      </c>
      <c r="X77" s="191">
        <f t="shared" si="40"/>
        <v>0.67740215053763397</v>
      </c>
      <c r="Y77" s="191">
        <f t="shared" si="41"/>
        <v>0.79558393536934202</v>
      </c>
      <c r="Z77" s="200"/>
      <c r="AA77" s="199"/>
      <c r="AB77" s="56">
        <v>10075</v>
      </c>
      <c r="AC77" s="56">
        <f t="shared" si="42"/>
        <v>20150</v>
      </c>
      <c r="AD77" s="73">
        <f t="shared" si="43"/>
        <v>3249.50709539131</v>
      </c>
      <c r="AE77" s="73">
        <f t="shared" si="44"/>
        <v>6499.0141907826201</v>
      </c>
      <c r="AF77" s="74">
        <v>0.322531721626929</v>
      </c>
      <c r="AG77" s="56">
        <v>12000</v>
      </c>
      <c r="AH77" s="56">
        <f t="shared" si="45"/>
        <v>24000</v>
      </c>
      <c r="AI77" s="73">
        <f t="shared" si="46"/>
        <v>3582.16082317568</v>
      </c>
      <c r="AJ77" s="73">
        <f t="shared" si="47"/>
        <v>7164.32164635137</v>
      </c>
      <c r="AK77" s="74">
        <v>0.29851340193130699</v>
      </c>
      <c r="AL77" s="202">
        <v>12428.26</v>
      </c>
      <c r="AM77" s="202">
        <v>2153.4899999999998</v>
      </c>
      <c r="AN77" s="74">
        <f t="shared" si="48"/>
        <v>0.61678709677419397</v>
      </c>
      <c r="AO77" s="74">
        <f t="shared" si="49"/>
        <v>0.331356408338704</v>
      </c>
      <c r="AP77" s="74">
        <f t="shared" si="50"/>
        <v>0.51784416666666699</v>
      </c>
      <c r="AQ77" s="74">
        <f t="shared" si="51"/>
        <v>0.30058533191299802</v>
      </c>
      <c r="AR77" s="95"/>
      <c r="AS77" s="204">
        <f t="shared" si="52"/>
        <v>0</v>
      </c>
      <c r="AT77" s="202">
        <v>10</v>
      </c>
      <c r="AU77" s="205">
        <v>19</v>
      </c>
      <c r="AV77" s="205">
        <f t="shared" si="53"/>
        <v>9</v>
      </c>
      <c r="AW77" s="207">
        <v>18</v>
      </c>
    </row>
    <row r="78" spans="1:49" ht="17.100000000000001" customHeight="1">
      <c r="A78" s="9">
        <v>75</v>
      </c>
      <c r="B78" s="40">
        <v>750</v>
      </c>
      <c r="C78" s="41" t="s">
        <v>131</v>
      </c>
      <c r="D78" s="41" t="s">
        <v>54</v>
      </c>
      <c r="E78" s="40" t="s">
        <v>95</v>
      </c>
      <c r="F78" s="183">
        <v>3</v>
      </c>
      <c r="G78" s="183">
        <v>200</v>
      </c>
      <c r="H78" s="42">
        <v>6</v>
      </c>
      <c r="I78" s="42">
        <v>3</v>
      </c>
      <c r="J78" s="186">
        <v>48000</v>
      </c>
      <c r="K78" s="186">
        <f t="shared" si="32"/>
        <v>144000</v>
      </c>
      <c r="L78" s="187">
        <f t="shared" si="33"/>
        <v>11393.7996706593</v>
      </c>
      <c r="M78" s="187">
        <f t="shared" si="34"/>
        <v>34181.399011977897</v>
      </c>
      <c r="N78" s="188">
        <v>0.237370826472069</v>
      </c>
      <c r="O78" s="186">
        <v>56000</v>
      </c>
      <c r="P78" s="186">
        <f t="shared" si="35"/>
        <v>168000</v>
      </c>
      <c r="Q78" s="187">
        <f t="shared" si="36"/>
        <v>12295.8088112532</v>
      </c>
      <c r="R78" s="187">
        <f t="shared" si="37"/>
        <v>36887.426433759603</v>
      </c>
      <c r="S78" s="188">
        <v>0.21956801448666399</v>
      </c>
      <c r="T78" s="183">
        <v>152448.4</v>
      </c>
      <c r="U78" s="192">
        <v>32386.35</v>
      </c>
      <c r="V78" s="151">
        <f t="shared" si="38"/>
        <v>1.05866944444444</v>
      </c>
      <c r="W78" s="191">
        <f t="shared" si="39"/>
        <v>0.94748462427331104</v>
      </c>
      <c r="X78" s="191">
        <f t="shared" si="40"/>
        <v>0.90743095238095195</v>
      </c>
      <c r="Y78" s="191">
        <f t="shared" si="41"/>
        <v>0.87797803021464804</v>
      </c>
      <c r="Z78" s="197">
        <f>H78*200+I78*100</f>
        <v>1500</v>
      </c>
      <c r="AA78" s="199"/>
      <c r="AB78" s="56">
        <v>36000</v>
      </c>
      <c r="AC78" s="56">
        <f t="shared" si="42"/>
        <v>72000</v>
      </c>
      <c r="AD78" s="73">
        <f t="shared" si="43"/>
        <v>9188.3717886813502</v>
      </c>
      <c r="AE78" s="73">
        <f t="shared" si="44"/>
        <v>18376.7435773627</v>
      </c>
      <c r="AF78" s="74">
        <v>0.255232549685593</v>
      </c>
      <c r="AG78" s="56">
        <v>39000</v>
      </c>
      <c r="AH78" s="56">
        <f t="shared" si="45"/>
        <v>78000</v>
      </c>
      <c r="AI78" s="73">
        <f t="shared" si="46"/>
        <v>9212.8089476937894</v>
      </c>
      <c r="AJ78" s="73">
        <f t="shared" si="47"/>
        <v>18425.617895387601</v>
      </c>
      <c r="AK78" s="74">
        <v>0.23622587045368701</v>
      </c>
      <c r="AL78" s="23">
        <v>62911.49</v>
      </c>
      <c r="AM78" s="23">
        <v>16713.830000000002</v>
      </c>
      <c r="AN78" s="74">
        <f t="shared" si="48"/>
        <v>0.873770694444444</v>
      </c>
      <c r="AO78" s="74">
        <f t="shared" si="49"/>
        <v>0.90950988838897695</v>
      </c>
      <c r="AP78" s="74">
        <f t="shared" si="50"/>
        <v>0.80655756410256396</v>
      </c>
      <c r="AQ78" s="74">
        <f t="shared" si="51"/>
        <v>0.90709739531632805</v>
      </c>
      <c r="AR78" s="95"/>
      <c r="AS78" s="204">
        <f t="shared" si="52"/>
        <v>1500</v>
      </c>
      <c r="AT78" s="202">
        <v>20</v>
      </c>
      <c r="AU78" s="205">
        <v>14</v>
      </c>
      <c r="AV78" s="205">
        <f t="shared" si="53"/>
        <v>-6</v>
      </c>
      <c r="AW78" s="205">
        <v>0</v>
      </c>
    </row>
    <row r="79" spans="1:49" ht="17.100000000000001" customHeight="1">
      <c r="A79" s="9">
        <v>76</v>
      </c>
      <c r="B79" s="9">
        <v>106485</v>
      </c>
      <c r="C79" s="36" t="s">
        <v>132</v>
      </c>
      <c r="D79" s="36" t="s">
        <v>54</v>
      </c>
      <c r="E79" s="9" t="s">
        <v>52</v>
      </c>
      <c r="F79" s="131">
        <v>32</v>
      </c>
      <c r="G79" s="131">
        <v>150</v>
      </c>
      <c r="H79" s="42">
        <v>2</v>
      </c>
      <c r="I79" s="42">
        <v>2</v>
      </c>
      <c r="J79" s="186">
        <v>10000</v>
      </c>
      <c r="K79" s="186">
        <f t="shared" si="32"/>
        <v>30000</v>
      </c>
      <c r="L79" s="187">
        <f t="shared" si="33"/>
        <v>1650</v>
      </c>
      <c r="M79" s="187">
        <f t="shared" si="34"/>
        <v>4950</v>
      </c>
      <c r="N79" s="188">
        <v>0.16500000000000001</v>
      </c>
      <c r="O79" s="186">
        <v>12800</v>
      </c>
      <c r="P79" s="186">
        <f t="shared" si="35"/>
        <v>38400</v>
      </c>
      <c r="Q79" s="187">
        <f t="shared" si="36"/>
        <v>1920</v>
      </c>
      <c r="R79" s="187">
        <f t="shared" si="37"/>
        <v>5760</v>
      </c>
      <c r="S79" s="188">
        <v>0.15</v>
      </c>
      <c r="T79" s="189">
        <v>25926.03</v>
      </c>
      <c r="U79" s="190">
        <v>5001.45</v>
      </c>
      <c r="V79" s="191">
        <f t="shared" si="38"/>
        <v>0.864201</v>
      </c>
      <c r="W79" s="191">
        <f t="shared" si="39"/>
        <v>1.0103939393939401</v>
      </c>
      <c r="X79" s="191">
        <f t="shared" si="40"/>
        <v>0.67515703125000004</v>
      </c>
      <c r="Y79" s="191">
        <f t="shared" si="41"/>
        <v>0.86830729166666698</v>
      </c>
      <c r="Z79" s="200"/>
      <c r="AA79" s="199"/>
      <c r="AB79" s="56">
        <v>6500</v>
      </c>
      <c r="AC79" s="56">
        <f t="shared" si="42"/>
        <v>13000</v>
      </c>
      <c r="AD79" s="73">
        <f t="shared" si="43"/>
        <v>1552.2298977672001</v>
      </c>
      <c r="AE79" s="73">
        <f t="shared" si="44"/>
        <v>3104.4597955344102</v>
      </c>
      <c r="AF79" s="74">
        <v>0.23880459965649301</v>
      </c>
      <c r="AG79" s="56">
        <v>7800</v>
      </c>
      <c r="AH79" s="56">
        <f t="shared" si="45"/>
        <v>15600</v>
      </c>
      <c r="AI79" s="73">
        <f t="shared" si="46"/>
        <v>1723.9659715627199</v>
      </c>
      <c r="AJ79" s="73">
        <f t="shared" si="47"/>
        <v>3447.9319431254398</v>
      </c>
      <c r="AK79" s="74">
        <v>0.221021278405477</v>
      </c>
      <c r="AL79" s="202">
        <v>10691.33</v>
      </c>
      <c r="AM79" s="202">
        <v>2286.37</v>
      </c>
      <c r="AN79" s="74">
        <f t="shared" si="48"/>
        <v>0.82240999999999997</v>
      </c>
      <c r="AO79" s="74">
        <f t="shared" si="49"/>
        <v>0.73647917853174205</v>
      </c>
      <c r="AP79" s="74">
        <f t="shared" si="50"/>
        <v>0.68534166666666696</v>
      </c>
      <c r="AQ79" s="74">
        <f t="shared" si="51"/>
        <v>0.66311343660904098</v>
      </c>
      <c r="AR79" s="95"/>
      <c r="AS79" s="204">
        <f t="shared" si="52"/>
        <v>0</v>
      </c>
      <c r="AT79" s="202">
        <v>8</v>
      </c>
      <c r="AU79" s="205">
        <v>14</v>
      </c>
      <c r="AV79" s="205">
        <f t="shared" si="53"/>
        <v>6</v>
      </c>
      <c r="AW79" s="207">
        <v>12</v>
      </c>
    </row>
    <row r="80" spans="1:49" ht="17.100000000000001" customHeight="1">
      <c r="A80" s="9">
        <v>77</v>
      </c>
      <c r="B80" s="9">
        <v>113023</v>
      </c>
      <c r="C80" s="36" t="s">
        <v>133</v>
      </c>
      <c r="D80" s="36" t="s">
        <v>42</v>
      </c>
      <c r="E80" s="9" t="s">
        <v>84</v>
      </c>
      <c r="F80" s="131">
        <v>39</v>
      </c>
      <c r="G80" s="131">
        <v>100</v>
      </c>
      <c r="H80" s="42">
        <v>2</v>
      </c>
      <c r="I80" s="42">
        <v>1</v>
      </c>
      <c r="J80" s="186">
        <v>7500</v>
      </c>
      <c r="K80" s="186">
        <f t="shared" si="32"/>
        <v>22500</v>
      </c>
      <c r="L80" s="187">
        <f t="shared" si="33"/>
        <v>1200</v>
      </c>
      <c r="M80" s="187">
        <f t="shared" si="34"/>
        <v>3600</v>
      </c>
      <c r="N80" s="188">
        <v>0.16</v>
      </c>
      <c r="O80" s="186">
        <v>9500</v>
      </c>
      <c r="P80" s="186">
        <f t="shared" si="35"/>
        <v>28500</v>
      </c>
      <c r="Q80" s="187">
        <f t="shared" si="36"/>
        <v>1425</v>
      </c>
      <c r="R80" s="187">
        <f t="shared" si="37"/>
        <v>4275</v>
      </c>
      <c r="S80" s="188">
        <v>0.15</v>
      </c>
      <c r="T80" s="189">
        <v>19186.099999999999</v>
      </c>
      <c r="U80" s="190">
        <v>1244.6500000000001</v>
      </c>
      <c r="V80" s="191">
        <f t="shared" si="38"/>
        <v>0.852715555555555</v>
      </c>
      <c r="W80" s="191">
        <f t="shared" si="39"/>
        <v>0.34573611111111102</v>
      </c>
      <c r="X80" s="191">
        <f t="shared" si="40"/>
        <v>0.67319649122807002</v>
      </c>
      <c r="Y80" s="191">
        <f t="shared" si="41"/>
        <v>0.29114619883040899</v>
      </c>
      <c r="Z80" s="200"/>
      <c r="AA80" s="199"/>
      <c r="AB80" s="56">
        <v>4875</v>
      </c>
      <c r="AC80" s="56">
        <f t="shared" si="42"/>
        <v>9750</v>
      </c>
      <c r="AD80" s="73">
        <f t="shared" si="43"/>
        <v>1003.80854406423</v>
      </c>
      <c r="AE80" s="73">
        <f t="shared" si="44"/>
        <v>2007.61708812846</v>
      </c>
      <c r="AF80" s="74">
        <v>0.20590944493625199</v>
      </c>
      <c r="AG80" s="56">
        <v>5800</v>
      </c>
      <c r="AH80" s="56">
        <f t="shared" si="45"/>
        <v>11600</v>
      </c>
      <c r="AI80" s="73">
        <f t="shared" si="46"/>
        <v>1131</v>
      </c>
      <c r="AJ80" s="73">
        <f t="shared" si="47"/>
        <v>2262</v>
      </c>
      <c r="AK80" s="74">
        <v>0.19500000000000001</v>
      </c>
      <c r="AL80" s="202">
        <v>6679.84</v>
      </c>
      <c r="AM80" s="202">
        <v>322.5</v>
      </c>
      <c r="AN80" s="74">
        <f t="shared" si="48"/>
        <v>0.68511179487179497</v>
      </c>
      <c r="AO80" s="74">
        <f t="shared" si="49"/>
        <v>0.160638202328035</v>
      </c>
      <c r="AP80" s="74">
        <f t="shared" si="50"/>
        <v>0.57584827586206899</v>
      </c>
      <c r="AQ80" s="74">
        <f t="shared" si="51"/>
        <v>0.142572944297082</v>
      </c>
      <c r="AR80" s="95"/>
      <c r="AS80" s="204">
        <f t="shared" si="52"/>
        <v>0</v>
      </c>
      <c r="AT80" s="202">
        <v>8</v>
      </c>
      <c r="AU80" s="205">
        <v>2</v>
      </c>
      <c r="AV80" s="205">
        <f t="shared" si="53"/>
        <v>-6</v>
      </c>
      <c r="AW80" s="205">
        <v>0</v>
      </c>
    </row>
    <row r="81" spans="1:49" ht="17.100000000000001" customHeight="1">
      <c r="A81" s="9">
        <v>78</v>
      </c>
      <c r="B81" s="9">
        <v>113298</v>
      </c>
      <c r="C81" s="36" t="s">
        <v>134</v>
      </c>
      <c r="D81" s="36" t="s">
        <v>50</v>
      </c>
      <c r="E81" s="9" t="s">
        <v>52</v>
      </c>
      <c r="F81" s="131">
        <v>37</v>
      </c>
      <c r="G81" s="131">
        <v>100</v>
      </c>
      <c r="H81" s="42">
        <v>3</v>
      </c>
      <c r="I81" s="42">
        <v>1</v>
      </c>
      <c r="J81" s="186">
        <v>8500</v>
      </c>
      <c r="K81" s="186">
        <f t="shared" si="32"/>
        <v>25500</v>
      </c>
      <c r="L81" s="187">
        <f t="shared" si="33"/>
        <v>2013.8871571647301</v>
      </c>
      <c r="M81" s="187">
        <f t="shared" si="34"/>
        <v>6041.6614714941798</v>
      </c>
      <c r="N81" s="188">
        <v>0.23692790084290899</v>
      </c>
      <c r="O81" s="186">
        <v>11000</v>
      </c>
      <c r="P81" s="186">
        <f t="shared" si="35"/>
        <v>33000</v>
      </c>
      <c r="Q81" s="187">
        <f t="shared" si="36"/>
        <v>2410.7413910765999</v>
      </c>
      <c r="R81" s="187">
        <f t="shared" si="37"/>
        <v>7232.2241732297998</v>
      </c>
      <c r="S81" s="188">
        <v>0.21915830827969099</v>
      </c>
      <c r="T81" s="189">
        <v>21902.76</v>
      </c>
      <c r="U81" s="190">
        <v>4515.49</v>
      </c>
      <c r="V81" s="191">
        <f t="shared" si="38"/>
        <v>0.85893176470588195</v>
      </c>
      <c r="W81" s="191">
        <f t="shared" si="39"/>
        <v>0.74739209095130898</v>
      </c>
      <c r="X81" s="191">
        <f t="shared" si="40"/>
        <v>0.66371999999999998</v>
      </c>
      <c r="Y81" s="191">
        <f t="shared" si="41"/>
        <v>0.62435702929593395</v>
      </c>
      <c r="Z81" s="200"/>
      <c r="AA81" s="199"/>
      <c r="AB81" s="56">
        <v>5525</v>
      </c>
      <c r="AC81" s="56">
        <f t="shared" si="42"/>
        <v>11050</v>
      </c>
      <c r="AD81" s="73">
        <f t="shared" si="43"/>
        <v>1568.2902864529699</v>
      </c>
      <c r="AE81" s="73">
        <f t="shared" si="44"/>
        <v>3136.5805729059398</v>
      </c>
      <c r="AF81" s="74">
        <v>0.28385344551184999</v>
      </c>
      <c r="AG81" s="56">
        <v>6500</v>
      </c>
      <c r="AH81" s="56">
        <f t="shared" si="45"/>
        <v>13000</v>
      </c>
      <c r="AI81" s="73">
        <f t="shared" si="46"/>
        <v>1707.6502493292701</v>
      </c>
      <c r="AJ81" s="73">
        <f t="shared" si="47"/>
        <v>3415.3004986585402</v>
      </c>
      <c r="AK81" s="74">
        <v>0.26271542297373401</v>
      </c>
      <c r="AL81" s="202">
        <v>9078.36</v>
      </c>
      <c r="AM81" s="202">
        <v>1688.1</v>
      </c>
      <c r="AN81" s="74">
        <f t="shared" si="48"/>
        <v>0.82157104072398202</v>
      </c>
      <c r="AO81" s="74">
        <f t="shared" si="49"/>
        <v>0.53819755646705103</v>
      </c>
      <c r="AP81" s="74">
        <f t="shared" si="50"/>
        <v>0.69833538461538502</v>
      </c>
      <c r="AQ81" s="74">
        <f t="shared" si="51"/>
        <v>0.49427568691628998</v>
      </c>
      <c r="AR81" s="95"/>
      <c r="AS81" s="204">
        <f t="shared" si="52"/>
        <v>0</v>
      </c>
      <c r="AT81" s="202">
        <v>6</v>
      </c>
      <c r="AU81" s="205">
        <v>6</v>
      </c>
      <c r="AV81" s="205">
        <f t="shared" si="53"/>
        <v>0</v>
      </c>
      <c r="AW81" s="205">
        <v>0</v>
      </c>
    </row>
    <row r="82" spans="1:49" ht="17.100000000000001" customHeight="1">
      <c r="A82" s="9">
        <v>79</v>
      </c>
      <c r="B82" s="9">
        <v>545</v>
      </c>
      <c r="C82" s="36" t="s">
        <v>135</v>
      </c>
      <c r="D82" s="36" t="s">
        <v>54</v>
      </c>
      <c r="E82" s="9" t="s">
        <v>84</v>
      </c>
      <c r="F82" s="131">
        <v>42</v>
      </c>
      <c r="G82" s="131">
        <v>100</v>
      </c>
      <c r="H82" s="42">
        <v>2</v>
      </c>
      <c r="I82" s="42">
        <v>0</v>
      </c>
      <c r="J82" s="186">
        <v>7000</v>
      </c>
      <c r="K82" s="186">
        <f t="shared" si="32"/>
        <v>21000</v>
      </c>
      <c r="L82" s="187">
        <f t="shared" si="33"/>
        <v>1770.6132131797499</v>
      </c>
      <c r="M82" s="187">
        <f t="shared" si="34"/>
        <v>5311.8396395392401</v>
      </c>
      <c r="N82" s="188">
        <v>0.25294474473996398</v>
      </c>
      <c r="O82" s="186">
        <v>9000</v>
      </c>
      <c r="P82" s="186">
        <f t="shared" si="35"/>
        <v>27000</v>
      </c>
      <c r="Q82" s="187">
        <f t="shared" si="36"/>
        <v>2105.7649999601999</v>
      </c>
      <c r="R82" s="187">
        <f t="shared" si="37"/>
        <v>6317.2949998806098</v>
      </c>
      <c r="S82" s="188">
        <v>0.23397388888446699</v>
      </c>
      <c r="T82" s="189">
        <v>17862.689999999999</v>
      </c>
      <c r="U82" s="190">
        <v>3706.71</v>
      </c>
      <c r="V82" s="191">
        <f t="shared" si="38"/>
        <v>0.85060428571428603</v>
      </c>
      <c r="W82" s="191">
        <f t="shared" si="39"/>
        <v>0.69782038832812499</v>
      </c>
      <c r="X82" s="191">
        <f t="shared" si="40"/>
        <v>0.66158111111111095</v>
      </c>
      <c r="Y82" s="191">
        <f t="shared" si="41"/>
        <v>0.58675588207770102</v>
      </c>
      <c r="Z82" s="200"/>
      <c r="AA82" s="199"/>
      <c r="AB82" s="56">
        <v>4225</v>
      </c>
      <c r="AC82" s="56">
        <f t="shared" si="42"/>
        <v>8450</v>
      </c>
      <c r="AD82" s="73">
        <f t="shared" si="43"/>
        <v>1166.75404264437</v>
      </c>
      <c r="AE82" s="73">
        <f t="shared" si="44"/>
        <v>2333.5080852887399</v>
      </c>
      <c r="AF82" s="74">
        <v>0.27615480299275003</v>
      </c>
      <c r="AG82" s="56">
        <v>5000</v>
      </c>
      <c r="AH82" s="56">
        <f t="shared" si="45"/>
        <v>10000</v>
      </c>
      <c r="AI82" s="73">
        <f t="shared" si="46"/>
        <v>1277.95041810474</v>
      </c>
      <c r="AJ82" s="73">
        <f t="shared" si="47"/>
        <v>2555.9008362094901</v>
      </c>
      <c r="AK82" s="74">
        <v>0.25559008362094898</v>
      </c>
      <c r="AL82" s="202">
        <v>11624.29</v>
      </c>
      <c r="AM82" s="202">
        <v>2447.83</v>
      </c>
      <c r="AN82" s="89">
        <f t="shared" si="48"/>
        <v>1.3756556213017801</v>
      </c>
      <c r="AO82" s="89">
        <f t="shared" si="49"/>
        <v>1.0489914371550699</v>
      </c>
      <c r="AP82" s="89">
        <f t="shared" si="50"/>
        <v>1.1624289999999999</v>
      </c>
      <c r="AQ82" s="74">
        <f t="shared" si="51"/>
        <v>0.95771712474973703</v>
      </c>
      <c r="AR82" s="95">
        <v>300</v>
      </c>
      <c r="AS82" s="204">
        <f t="shared" si="52"/>
        <v>300</v>
      </c>
      <c r="AT82" s="202">
        <v>8</v>
      </c>
      <c r="AU82" s="205">
        <v>2</v>
      </c>
      <c r="AV82" s="205">
        <f t="shared" si="53"/>
        <v>-6</v>
      </c>
      <c r="AW82" s="205">
        <v>0</v>
      </c>
    </row>
    <row r="83" spans="1:49" ht="17.100000000000001" customHeight="1">
      <c r="A83" s="9">
        <v>80</v>
      </c>
      <c r="B83" s="9">
        <v>752</v>
      </c>
      <c r="C83" s="36" t="s">
        <v>136</v>
      </c>
      <c r="D83" s="36" t="s">
        <v>50</v>
      </c>
      <c r="E83" s="9" t="s">
        <v>52</v>
      </c>
      <c r="F83" s="131">
        <v>28</v>
      </c>
      <c r="G83" s="131">
        <v>150</v>
      </c>
      <c r="H83" s="42">
        <v>2</v>
      </c>
      <c r="I83" s="42">
        <v>2</v>
      </c>
      <c r="J83" s="186">
        <v>10000</v>
      </c>
      <c r="K83" s="186">
        <f t="shared" si="32"/>
        <v>30000</v>
      </c>
      <c r="L83" s="187">
        <f t="shared" si="33"/>
        <v>2000</v>
      </c>
      <c r="M83" s="187">
        <f t="shared" si="34"/>
        <v>6000</v>
      </c>
      <c r="N83" s="188">
        <v>0.2</v>
      </c>
      <c r="O83" s="186">
        <v>12800</v>
      </c>
      <c r="P83" s="186">
        <f t="shared" si="35"/>
        <v>38400</v>
      </c>
      <c r="Q83" s="187">
        <f t="shared" si="36"/>
        <v>2368</v>
      </c>
      <c r="R83" s="187">
        <f t="shared" si="37"/>
        <v>7104</v>
      </c>
      <c r="S83" s="188">
        <v>0.185</v>
      </c>
      <c r="T83" s="189">
        <v>25395.96</v>
      </c>
      <c r="U83" s="190">
        <v>5723.71</v>
      </c>
      <c r="V83" s="191">
        <f t="shared" si="38"/>
        <v>0.84653199999999995</v>
      </c>
      <c r="W83" s="191">
        <f t="shared" si="39"/>
        <v>0.95395166666666698</v>
      </c>
      <c r="X83" s="191">
        <f t="shared" si="40"/>
        <v>0.66135312499999999</v>
      </c>
      <c r="Y83" s="191">
        <f t="shared" si="41"/>
        <v>0.80570242117117097</v>
      </c>
      <c r="Z83" s="200"/>
      <c r="AA83" s="199"/>
      <c r="AB83" s="56">
        <v>6500</v>
      </c>
      <c r="AC83" s="56">
        <f t="shared" si="42"/>
        <v>13000</v>
      </c>
      <c r="AD83" s="73">
        <f t="shared" si="43"/>
        <v>1784.8413296398201</v>
      </c>
      <c r="AE83" s="73">
        <f t="shared" si="44"/>
        <v>3569.6826592796501</v>
      </c>
      <c r="AF83" s="74">
        <v>0.27459097379074199</v>
      </c>
      <c r="AG83" s="56">
        <v>7800</v>
      </c>
      <c r="AH83" s="56">
        <f t="shared" si="45"/>
        <v>15600</v>
      </c>
      <c r="AI83" s="73">
        <f t="shared" si="46"/>
        <v>1982.3131363233799</v>
      </c>
      <c r="AJ83" s="73">
        <f t="shared" si="47"/>
        <v>3964.6262726467598</v>
      </c>
      <c r="AK83" s="74">
        <v>0.25414270978504899</v>
      </c>
      <c r="AL83" s="202">
        <v>8046.5</v>
      </c>
      <c r="AM83" s="202">
        <v>1832.91</v>
      </c>
      <c r="AN83" s="74">
        <f t="shared" si="48"/>
        <v>0.61896153846153801</v>
      </c>
      <c r="AO83" s="74">
        <f t="shared" si="49"/>
        <v>0.51346581053506801</v>
      </c>
      <c r="AP83" s="74">
        <f t="shared" si="50"/>
        <v>0.51580128205128195</v>
      </c>
      <c r="AQ83" s="74">
        <f t="shared" si="51"/>
        <v>0.46231595967716699</v>
      </c>
      <c r="AR83" s="95"/>
      <c r="AS83" s="204">
        <f t="shared" si="52"/>
        <v>0</v>
      </c>
      <c r="AT83" s="202">
        <v>8</v>
      </c>
      <c r="AU83" s="205">
        <v>1</v>
      </c>
      <c r="AV83" s="205">
        <f t="shared" si="53"/>
        <v>-7</v>
      </c>
      <c r="AW83" s="205">
        <v>0</v>
      </c>
    </row>
    <row r="84" spans="1:49" ht="17.100000000000001" customHeight="1">
      <c r="A84" s="9">
        <v>81</v>
      </c>
      <c r="B84" s="40">
        <v>114844</v>
      </c>
      <c r="C84" s="41" t="s">
        <v>137</v>
      </c>
      <c r="D84" s="41" t="s">
        <v>42</v>
      </c>
      <c r="E84" s="40" t="s">
        <v>46</v>
      </c>
      <c r="F84" s="183">
        <v>48</v>
      </c>
      <c r="G84" s="183">
        <v>150</v>
      </c>
      <c r="H84" s="42">
        <v>2</v>
      </c>
      <c r="I84" s="42">
        <v>2</v>
      </c>
      <c r="J84" s="186">
        <v>11000</v>
      </c>
      <c r="K84" s="186">
        <f t="shared" si="32"/>
        <v>33000</v>
      </c>
      <c r="L84" s="187">
        <f t="shared" si="33"/>
        <v>1815</v>
      </c>
      <c r="M84" s="187">
        <f t="shared" si="34"/>
        <v>5445</v>
      </c>
      <c r="N84" s="188">
        <v>0.16500000000000001</v>
      </c>
      <c r="O84" s="186">
        <v>14000</v>
      </c>
      <c r="P84" s="186">
        <f t="shared" si="35"/>
        <v>42000</v>
      </c>
      <c r="Q84" s="187">
        <f t="shared" si="36"/>
        <v>2100</v>
      </c>
      <c r="R84" s="187">
        <f t="shared" si="37"/>
        <v>6300</v>
      </c>
      <c r="S84" s="188">
        <v>0.15</v>
      </c>
      <c r="T84" s="183">
        <v>33950.86</v>
      </c>
      <c r="U84" s="192">
        <v>3957.66</v>
      </c>
      <c r="V84" s="151">
        <f t="shared" si="38"/>
        <v>1.0288139393939399</v>
      </c>
      <c r="W84" s="191">
        <f t="shared" si="39"/>
        <v>0.72684297520661201</v>
      </c>
      <c r="X84" s="191">
        <f t="shared" si="40"/>
        <v>0.80835380952380997</v>
      </c>
      <c r="Y84" s="191">
        <f t="shared" si="41"/>
        <v>0.62819999999999998</v>
      </c>
      <c r="Z84" s="197">
        <f>H84*200+I84*100</f>
        <v>600</v>
      </c>
      <c r="AA84" s="199"/>
      <c r="AB84" s="56">
        <v>9000</v>
      </c>
      <c r="AC84" s="56">
        <f t="shared" si="42"/>
        <v>18000</v>
      </c>
      <c r="AD84" s="73">
        <f t="shared" si="43"/>
        <v>1210.62981041443</v>
      </c>
      <c r="AE84" s="73">
        <f t="shared" si="44"/>
        <v>2421.2596208288601</v>
      </c>
      <c r="AF84" s="74">
        <v>0.13451442337938099</v>
      </c>
      <c r="AG84" s="56">
        <v>10500</v>
      </c>
      <c r="AH84" s="56">
        <f t="shared" si="45"/>
        <v>21000</v>
      </c>
      <c r="AI84" s="73">
        <f t="shared" si="46"/>
        <v>1312.5</v>
      </c>
      <c r="AJ84" s="73">
        <f t="shared" si="47"/>
        <v>2625</v>
      </c>
      <c r="AK84" s="74">
        <v>0.125</v>
      </c>
      <c r="AL84" s="23">
        <v>16648.689999999999</v>
      </c>
      <c r="AM84" s="23">
        <v>23.66</v>
      </c>
      <c r="AN84" s="74">
        <f t="shared" si="48"/>
        <v>0.92492722222222201</v>
      </c>
      <c r="AO84" s="74">
        <f t="shared" si="49"/>
        <v>9.7717732524282494E-3</v>
      </c>
      <c r="AP84" s="74">
        <f t="shared" si="50"/>
        <v>0.79279476190476195</v>
      </c>
      <c r="AQ84" s="74">
        <f t="shared" si="51"/>
        <v>9.0133333333333298E-3</v>
      </c>
      <c r="AR84" s="95"/>
      <c r="AS84" s="204">
        <f t="shared" si="52"/>
        <v>600</v>
      </c>
      <c r="AT84" s="202">
        <v>8</v>
      </c>
      <c r="AU84" s="205">
        <v>0</v>
      </c>
      <c r="AV84" s="205">
        <f t="shared" si="53"/>
        <v>-8</v>
      </c>
      <c r="AW84" s="205">
        <v>0</v>
      </c>
    </row>
    <row r="85" spans="1:49" ht="17.100000000000001" customHeight="1">
      <c r="A85" s="9">
        <v>82</v>
      </c>
      <c r="B85" s="9">
        <v>515</v>
      </c>
      <c r="C85" s="36" t="s">
        <v>138</v>
      </c>
      <c r="D85" s="36" t="s">
        <v>42</v>
      </c>
      <c r="E85" s="9" t="s">
        <v>46</v>
      </c>
      <c r="F85" s="131">
        <v>19</v>
      </c>
      <c r="G85" s="131">
        <v>150</v>
      </c>
      <c r="H85" s="42">
        <v>2</v>
      </c>
      <c r="I85" s="42">
        <v>2</v>
      </c>
      <c r="J85" s="186">
        <v>14000</v>
      </c>
      <c r="K85" s="186">
        <f t="shared" si="32"/>
        <v>42000</v>
      </c>
      <c r="L85" s="187">
        <f t="shared" si="33"/>
        <v>3283.9093519776902</v>
      </c>
      <c r="M85" s="187">
        <f t="shared" si="34"/>
        <v>9851.7280559330593</v>
      </c>
      <c r="N85" s="188">
        <v>0.23456495371269201</v>
      </c>
      <c r="O85" s="186">
        <v>17500</v>
      </c>
      <c r="P85" s="186">
        <f t="shared" si="35"/>
        <v>52500</v>
      </c>
      <c r="Q85" s="187">
        <f t="shared" si="36"/>
        <v>3797.0201882242</v>
      </c>
      <c r="R85" s="187">
        <f t="shared" si="37"/>
        <v>11391.0605646726</v>
      </c>
      <c r="S85" s="188">
        <v>0.21697258218424001</v>
      </c>
      <c r="T85" s="189">
        <v>34398.01</v>
      </c>
      <c r="U85" s="190">
        <v>7934.33</v>
      </c>
      <c r="V85" s="191">
        <f t="shared" si="38"/>
        <v>0.81900023809523803</v>
      </c>
      <c r="W85" s="191">
        <f t="shared" si="39"/>
        <v>0.80537444344311404</v>
      </c>
      <c r="X85" s="191">
        <f t="shared" si="40"/>
        <v>0.65520019047619005</v>
      </c>
      <c r="Y85" s="191">
        <f t="shared" si="41"/>
        <v>0.69654005919404505</v>
      </c>
      <c r="Z85" s="200"/>
      <c r="AA85" s="199"/>
      <c r="AB85" s="56">
        <v>9100</v>
      </c>
      <c r="AC85" s="56">
        <f t="shared" si="42"/>
        <v>18200</v>
      </c>
      <c r="AD85" s="73">
        <f t="shared" si="43"/>
        <v>2612.55060580288</v>
      </c>
      <c r="AE85" s="73">
        <f t="shared" si="44"/>
        <v>5225.10121160577</v>
      </c>
      <c r="AF85" s="74">
        <v>0.28709347316515199</v>
      </c>
      <c r="AG85" s="56">
        <v>10800</v>
      </c>
      <c r="AH85" s="56">
        <f t="shared" si="45"/>
        <v>21600</v>
      </c>
      <c r="AI85" s="73">
        <f t="shared" si="46"/>
        <v>2869.7130572976198</v>
      </c>
      <c r="AJ85" s="73">
        <f t="shared" si="47"/>
        <v>5739.4261145952396</v>
      </c>
      <c r="AK85" s="74">
        <v>0.26571417197200198</v>
      </c>
      <c r="AL85" s="202">
        <v>12510.37</v>
      </c>
      <c r="AM85" s="202">
        <v>3301.13</v>
      </c>
      <c r="AN85" s="74">
        <f t="shared" si="48"/>
        <v>0.68738296703296697</v>
      </c>
      <c r="AO85" s="74">
        <f t="shared" si="49"/>
        <v>0.63178297726897104</v>
      </c>
      <c r="AP85" s="74">
        <f t="shared" si="50"/>
        <v>0.57918379629629602</v>
      </c>
      <c r="AQ85" s="74">
        <f t="shared" si="51"/>
        <v>0.57516726134086704</v>
      </c>
      <c r="AR85" s="95"/>
      <c r="AS85" s="204">
        <f t="shared" si="52"/>
        <v>0</v>
      </c>
      <c r="AT85" s="202">
        <v>10</v>
      </c>
      <c r="AU85" s="205">
        <v>0</v>
      </c>
      <c r="AV85" s="205">
        <f t="shared" si="53"/>
        <v>-10</v>
      </c>
      <c r="AW85" s="205">
        <v>0</v>
      </c>
    </row>
    <row r="86" spans="1:49" ht="17.100000000000001" customHeight="1">
      <c r="A86" s="9">
        <v>83</v>
      </c>
      <c r="B86" s="40">
        <v>337</v>
      </c>
      <c r="C86" s="41" t="s">
        <v>139</v>
      </c>
      <c r="D86" s="41" t="s">
        <v>42</v>
      </c>
      <c r="E86" s="40" t="s">
        <v>95</v>
      </c>
      <c r="F86" s="183">
        <v>3</v>
      </c>
      <c r="G86" s="183">
        <v>200</v>
      </c>
      <c r="H86" s="42">
        <v>5</v>
      </c>
      <c r="I86" s="42">
        <v>1</v>
      </c>
      <c r="J86" s="186">
        <v>45000</v>
      </c>
      <c r="K86" s="186">
        <f t="shared" si="32"/>
        <v>135000</v>
      </c>
      <c r="L86" s="187">
        <f t="shared" si="33"/>
        <v>8325</v>
      </c>
      <c r="M86" s="187">
        <f t="shared" si="34"/>
        <v>24975</v>
      </c>
      <c r="N86" s="188">
        <v>0.185</v>
      </c>
      <c r="O86" s="186">
        <v>54000</v>
      </c>
      <c r="P86" s="186">
        <f t="shared" si="35"/>
        <v>162000</v>
      </c>
      <c r="Q86" s="187">
        <f t="shared" si="36"/>
        <v>9240.75</v>
      </c>
      <c r="R86" s="187">
        <f t="shared" si="37"/>
        <v>27722.25</v>
      </c>
      <c r="S86" s="188">
        <v>0.171125</v>
      </c>
      <c r="T86" s="183">
        <v>170408.58</v>
      </c>
      <c r="U86" s="192">
        <v>29686.65</v>
      </c>
      <c r="V86" s="151">
        <f t="shared" si="38"/>
        <v>1.2622857777777801</v>
      </c>
      <c r="W86" s="151">
        <f t="shared" si="39"/>
        <v>1.1886546546546499</v>
      </c>
      <c r="X86" s="151">
        <f t="shared" si="40"/>
        <v>1.05190481481481</v>
      </c>
      <c r="Y86" s="151">
        <f t="shared" si="41"/>
        <v>1.0708600492384299</v>
      </c>
      <c r="Z86" s="197">
        <f>H86*500+I86*260</f>
        <v>2760</v>
      </c>
      <c r="AA86" s="198">
        <f>(U86-M86)*0.3</f>
        <v>1413.4949999999999</v>
      </c>
      <c r="AB86" s="56">
        <v>35000</v>
      </c>
      <c r="AC86" s="56">
        <f t="shared" si="42"/>
        <v>70000</v>
      </c>
      <c r="AD86" s="73">
        <f t="shared" si="43"/>
        <v>8547.5748469083701</v>
      </c>
      <c r="AE86" s="73">
        <f t="shared" si="44"/>
        <v>17095.1496938167</v>
      </c>
      <c r="AF86" s="74">
        <v>0.24421642419738199</v>
      </c>
      <c r="AG86" s="56">
        <v>39000</v>
      </c>
      <c r="AH86" s="56">
        <f t="shared" si="45"/>
        <v>78000</v>
      </c>
      <c r="AI86" s="73">
        <f t="shared" si="46"/>
        <v>8815.1736946991205</v>
      </c>
      <c r="AJ86" s="73">
        <f t="shared" si="47"/>
        <v>17630.347389398201</v>
      </c>
      <c r="AK86" s="74">
        <v>0.22603009473587499</v>
      </c>
      <c r="AL86" s="23">
        <v>58485.8</v>
      </c>
      <c r="AM86" s="23">
        <v>12770.69</v>
      </c>
      <c r="AN86" s="74">
        <f t="shared" si="48"/>
        <v>0.83551142857142902</v>
      </c>
      <c r="AO86" s="74">
        <f t="shared" si="49"/>
        <v>0.74703586857850801</v>
      </c>
      <c r="AP86" s="74">
        <f t="shared" si="50"/>
        <v>0.74981794871794905</v>
      </c>
      <c r="AQ86" s="74">
        <f t="shared" si="51"/>
        <v>0.72435838715687895</v>
      </c>
      <c r="AR86" s="95"/>
      <c r="AS86" s="204">
        <f t="shared" si="52"/>
        <v>4173.4949999999999</v>
      </c>
      <c r="AT86" s="202">
        <v>20</v>
      </c>
      <c r="AU86" s="205">
        <v>12</v>
      </c>
      <c r="AV86" s="205">
        <f t="shared" si="53"/>
        <v>-8</v>
      </c>
      <c r="AW86" s="205">
        <v>0</v>
      </c>
    </row>
    <row r="87" spans="1:49" ht="17.100000000000001" customHeight="1">
      <c r="A87" s="9">
        <v>84</v>
      </c>
      <c r="B87" s="9">
        <v>106568</v>
      </c>
      <c r="C87" s="36" t="s">
        <v>140</v>
      </c>
      <c r="D87" s="36" t="s">
        <v>54</v>
      </c>
      <c r="E87" s="9" t="s">
        <v>52</v>
      </c>
      <c r="F87" s="131">
        <v>38</v>
      </c>
      <c r="G87" s="131">
        <v>100</v>
      </c>
      <c r="H87" s="42">
        <v>2</v>
      </c>
      <c r="I87" s="42">
        <v>1</v>
      </c>
      <c r="J87" s="186">
        <v>8500</v>
      </c>
      <c r="K87" s="186">
        <f t="shared" si="32"/>
        <v>25500</v>
      </c>
      <c r="L87" s="187">
        <f t="shared" si="33"/>
        <v>2355.6361933795201</v>
      </c>
      <c r="M87" s="187">
        <f t="shared" si="34"/>
        <v>7066.90858013855</v>
      </c>
      <c r="N87" s="188">
        <v>0.277133669809355</v>
      </c>
      <c r="O87" s="186">
        <v>11000</v>
      </c>
      <c r="P87" s="186">
        <f t="shared" si="35"/>
        <v>33000</v>
      </c>
      <c r="Q87" s="187">
        <f t="shared" si="36"/>
        <v>2819.83509031018</v>
      </c>
      <c r="R87" s="187">
        <f t="shared" si="37"/>
        <v>8459.5052709305492</v>
      </c>
      <c r="S87" s="188">
        <v>0.25634864457365297</v>
      </c>
      <c r="T87" s="189">
        <v>21546.95</v>
      </c>
      <c r="U87" s="190">
        <v>5340.65</v>
      </c>
      <c r="V87" s="191">
        <f t="shared" si="38"/>
        <v>0.84497843137254902</v>
      </c>
      <c r="W87" s="191">
        <f t="shared" si="39"/>
        <v>0.75572648767663797</v>
      </c>
      <c r="X87" s="191">
        <f t="shared" si="40"/>
        <v>0.65293787878787901</v>
      </c>
      <c r="Y87" s="191">
        <f t="shared" si="41"/>
        <v>0.631319424594735</v>
      </c>
      <c r="Z87" s="200"/>
      <c r="AA87" s="199"/>
      <c r="AB87" s="56">
        <v>5525</v>
      </c>
      <c r="AC87" s="56">
        <f t="shared" si="42"/>
        <v>11050</v>
      </c>
      <c r="AD87" s="73">
        <f t="shared" si="43"/>
        <v>1730.2440448856</v>
      </c>
      <c r="AE87" s="73">
        <f t="shared" si="44"/>
        <v>3460.4880897712001</v>
      </c>
      <c r="AF87" s="74">
        <v>0.31316634296571899</v>
      </c>
      <c r="AG87" s="56">
        <v>6500</v>
      </c>
      <c r="AH87" s="56">
        <f t="shared" si="45"/>
        <v>13000</v>
      </c>
      <c r="AI87" s="73">
        <f t="shared" si="46"/>
        <v>1883.9953930544</v>
      </c>
      <c r="AJ87" s="73">
        <f t="shared" si="47"/>
        <v>3767.99078610881</v>
      </c>
      <c r="AK87" s="74">
        <v>0.28984544508529297</v>
      </c>
      <c r="AL87" s="202">
        <v>7604.85</v>
      </c>
      <c r="AM87" s="202">
        <v>1217.45</v>
      </c>
      <c r="AN87" s="74">
        <f t="shared" si="48"/>
        <v>0.68822171945701405</v>
      </c>
      <c r="AO87" s="74">
        <f t="shared" si="49"/>
        <v>0.35181453263735901</v>
      </c>
      <c r="AP87" s="74">
        <f t="shared" si="50"/>
        <v>0.58498846153846196</v>
      </c>
      <c r="AQ87" s="74">
        <f t="shared" si="51"/>
        <v>0.32310323169798799</v>
      </c>
      <c r="AR87" s="95"/>
      <c r="AS87" s="204">
        <f t="shared" si="52"/>
        <v>0</v>
      </c>
      <c r="AT87" s="202">
        <v>6</v>
      </c>
      <c r="AU87" s="205">
        <v>3</v>
      </c>
      <c r="AV87" s="205">
        <f t="shared" si="53"/>
        <v>-3</v>
      </c>
      <c r="AW87" s="205">
        <v>0</v>
      </c>
    </row>
    <row r="88" spans="1:49" ht="17.100000000000001" customHeight="1">
      <c r="A88" s="9">
        <v>85</v>
      </c>
      <c r="B88" s="9">
        <v>343</v>
      </c>
      <c r="C88" s="36" t="s">
        <v>141</v>
      </c>
      <c r="D88" s="36" t="s">
        <v>50</v>
      </c>
      <c r="E88" s="9" t="s">
        <v>60</v>
      </c>
      <c r="F88" s="131">
        <v>3</v>
      </c>
      <c r="G88" s="131">
        <v>200</v>
      </c>
      <c r="H88" s="42">
        <v>3</v>
      </c>
      <c r="I88" s="42">
        <v>4</v>
      </c>
      <c r="J88" s="186">
        <v>40000</v>
      </c>
      <c r="K88" s="186">
        <f t="shared" si="32"/>
        <v>120000</v>
      </c>
      <c r="L88" s="187">
        <f t="shared" si="33"/>
        <v>8800</v>
      </c>
      <c r="M88" s="187">
        <f t="shared" si="34"/>
        <v>26400</v>
      </c>
      <c r="N88" s="188">
        <v>0.22</v>
      </c>
      <c r="O88" s="186">
        <v>48000</v>
      </c>
      <c r="P88" s="186">
        <f t="shared" si="35"/>
        <v>144000</v>
      </c>
      <c r="Q88" s="187">
        <f t="shared" si="36"/>
        <v>9768</v>
      </c>
      <c r="R88" s="187">
        <f t="shared" si="37"/>
        <v>29304</v>
      </c>
      <c r="S88" s="188">
        <v>0.20349999999999999</v>
      </c>
      <c r="T88" s="189">
        <v>93685.81</v>
      </c>
      <c r="U88" s="190">
        <v>21101.16</v>
      </c>
      <c r="V88" s="191">
        <f t="shared" si="38"/>
        <v>0.78071508333333295</v>
      </c>
      <c r="W88" s="191">
        <f t="shared" si="39"/>
        <v>0.79928636363636396</v>
      </c>
      <c r="X88" s="191">
        <f t="shared" si="40"/>
        <v>0.65059590277777801</v>
      </c>
      <c r="Y88" s="191">
        <f t="shared" si="41"/>
        <v>0.72007780507780506</v>
      </c>
      <c r="Z88" s="200"/>
      <c r="AA88" s="199"/>
      <c r="AB88" s="56">
        <v>22000</v>
      </c>
      <c r="AC88" s="56">
        <f t="shared" si="42"/>
        <v>44000</v>
      </c>
      <c r="AD88" s="73">
        <f t="shared" si="43"/>
        <v>5619.4322885866404</v>
      </c>
      <c r="AE88" s="73">
        <f t="shared" si="44"/>
        <v>11238.864577173301</v>
      </c>
      <c r="AF88" s="74">
        <v>0.255428740390302</v>
      </c>
      <c r="AG88" s="56">
        <v>25800</v>
      </c>
      <c r="AH88" s="56">
        <f t="shared" si="45"/>
        <v>51600</v>
      </c>
      <c r="AI88" s="73">
        <f t="shared" si="46"/>
        <v>6099.31224127734</v>
      </c>
      <c r="AJ88" s="73">
        <f t="shared" si="47"/>
        <v>12198.6244825547</v>
      </c>
      <c r="AK88" s="74">
        <v>0.2364074512123</v>
      </c>
      <c r="AL88" s="202">
        <v>40461.360000000001</v>
      </c>
      <c r="AM88" s="202">
        <v>7527.3</v>
      </c>
      <c r="AN88" s="74">
        <f t="shared" si="48"/>
        <v>0.91957636363636397</v>
      </c>
      <c r="AO88" s="74">
        <f t="shared" si="49"/>
        <v>0.66975626837681901</v>
      </c>
      <c r="AP88" s="74">
        <f t="shared" si="50"/>
        <v>0.78413488372092999</v>
      </c>
      <c r="AQ88" s="74">
        <f t="shared" si="51"/>
        <v>0.61706137530217697</v>
      </c>
      <c r="AR88" s="95"/>
      <c r="AS88" s="204">
        <f t="shared" si="52"/>
        <v>0</v>
      </c>
      <c r="AT88" s="202">
        <v>20</v>
      </c>
      <c r="AU88" s="205">
        <v>32</v>
      </c>
      <c r="AV88" s="205">
        <f t="shared" si="53"/>
        <v>12</v>
      </c>
      <c r="AW88" s="207">
        <v>24</v>
      </c>
    </row>
    <row r="89" spans="1:49" ht="17.100000000000001" customHeight="1">
      <c r="A89" s="9">
        <v>86</v>
      </c>
      <c r="B89" s="9">
        <v>106399</v>
      </c>
      <c r="C89" s="36" t="s">
        <v>142</v>
      </c>
      <c r="D89" s="36" t="s">
        <v>50</v>
      </c>
      <c r="E89" s="9" t="s">
        <v>46</v>
      </c>
      <c r="F89" s="131">
        <v>18</v>
      </c>
      <c r="G89" s="131">
        <v>150</v>
      </c>
      <c r="H89" s="42">
        <v>2</v>
      </c>
      <c r="I89" s="42">
        <v>2</v>
      </c>
      <c r="J89" s="186">
        <v>13500</v>
      </c>
      <c r="K89" s="186">
        <f t="shared" si="32"/>
        <v>40500</v>
      </c>
      <c r="L89" s="187">
        <f t="shared" si="33"/>
        <v>3051.8937152694202</v>
      </c>
      <c r="M89" s="187">
        <f t="shared" si="34"/>
        <v>9155.6811458082502</v>
      </c>
      <c r="N89" s="188">
        <v>0.22606620113106801</v>
      </c>
      <c r="O89" s="186">
        <v>16875</v>
      </c>
      <c r="P89" s="186">
        <f t="shared" si="35"/>
        <v>50625</v>
      </c>
      <c r="Q89" s="187">
        <f t="shared" si="36"/>
        <v>3528.75210828025</v>
      </c>
      <c r="R89" s="187">
        <f t="shared" si="37"/>
        <v>10586.2563248407</v>
      </c>
      <c r="S89" s="188">
        <v>0.20911123604623699</v>
      </c>
      <c r="T89" s="189">
        <v>32811.26</v>
      </c>
      <c r="U89" s="190">
        <v>7889.1</v>
      </c>
      <c r="V89" s="191">
        <f t="shared" si="38"/>
        <v>0.81015456790123497</v>
      </c>
      <c r="W89" s="191">
        <f t="shared" si="39"/>
        <v>0.86166172394632501</v>
      </c>
      <c r="X89" s="191">
        <f t="shared" si="40"/>
        <v>0.64812365432098795</v>
      </c>
      <c r="Y89" s="191">
        <f t="shared" si="41"/>
        <v>0.74522095044007097</v>
      </c>
      <c r="Z89" s="200"/>
      <c r="AA89" s="199"/>
      <c r="AB89" s="56">
        <v>9000</v>
      </c>
      <c r="AC89" s="56">
        <f t="shared" si="42"/>
        <v>18000</v>
      </c>
      <c r="AD89" s="73">
        <f t="shared" si="43"/>
        <v>2567.2715579410101</v>
      </c>
      <c r="AE89" s="73">
        <f t="shared" si="44"/>
        <v>5134.5431158820202</v>
      </c>
      <c r="AF89" s="74">
        <v>0.28525239532677898</v>
      </c>
      <c r="AG89" s="56">
        <v>10800</v>
      </c>
      <c r="AH89" s="56">
        <f t="shared" si="45"/>
        <v>21600</v>
      </c>
      <c r="AI89" s="73">
        <f t="shared" si="46"/>
        <v>2851.31011328768</v>
      </c>
      <c r="AJ89" s="73">
        <f t="shared" si="47"/>
        <v>5702.62022657536</v>
      </c>
      <c r="AK89" s="74">
        <v>0.26401019567478501</v>
      </c>
      <c r="AL89" s="202">
        <v>15784.98</v>
      </c>
      <c r="AM89" s="202">
        <v>4708.2</v>
      </c>
      <c r="AN89" s="74">
        <f t="shared" si="48"/>
        <v>0.87694333333333296</v>
      </c>
      <c r="AO89" s="74">
        <f t="shared" si="49"/>
        <v>0.91696571510651603</v>
      </c>
      <c r="AP89" s="74">
        <f t="shared" si="50"/>
        <v>0.73078611111111103</v>
      </c>
      <c r="AQ89" s="74">
        <f t="shared" si="51"/>
        <v>0.82562047145605799</v>
      </c>
      <c r="AR89" s="95"/>
      <c r="AS89" s="204">
        <f t="shared" si="52"/>
        <v>0</v>
      </c>
      <c r="AT89" s="202">
        <v>8</v>
      </c>
      <c r="AU89" s="205">
        <v>2</v>
      </c>
      <c r="AV89" s="205">
        <f t="shared" si="53"/>
        <v>-6</v>
      </c>
      <c r="AW89" s="205">
        <v>0</v>
      </c>
    </row>
    <row r="90" spans="1:49" ht="17.100000000000001" customHeight="1">
      <c r="A90" s="9">
        <v>87</v>
      </c>
      <c r="B90" s="9">
        <v>107658</v>
      </c>
      <c r="C90" s="36" t="s">
        <v>143</v>
      </c>
      <c r="D90" s="36" t="s">
        <v>50</v>
      </c>
      <c r="E90" s="9" t="s">
        <v>43</v>
      </c>
      <c r="F90" s="131">
        <v>17</v>
      </c>
      <c r="G90" s="131">
        <v>150</v>
      </c>
      <c r="H90" s="42">
        <v>2</v>
      </c>
      <c r="I90" s="42">
        <v>1</v>
      </c>
      <c r="J90" s="186">
        <v>15000</v>
      </c>
      <c r="K90" s="186">
        <f t="shared" si="32"/>
        <v>45000</v>
      </c>
      <c r="L90" s="187">
        <f t="shared" si="33"/>
        <v>3190.8227628751702</v>
      </c>
      <c r="M90" s="187">
        <f t="shared" si="34"/>
        <v>9572.4682886254996</v>
      </c>
      <c r="N90" s="188">
        <v>0.21272151752501101</v>
      </c>
      <c r="O90" s="186">
        <v>18800</v>
      </c>
      <c r="P90" s="186">
        <f t="shared" si="35"/>
        <v>56400</v>
      </c>
      <c r="Q90" s="187">
        <f t="shared" si="36"/>
        <v>3699.2271897599398</v>
      </c>
      <c r="R90" s="187">
        <f t="shared" si="37"/>
        <v>11097.681569279801</v>
      </c>
      <c r="S90" s="188">
        <v>0.196767403710635</v>
      </c>
      <c r="T90" s="189">
        <v>36395.15</v>
      </c>
      <c r="U90" s="190">
        <v>5792.7</v>
      </c>
      <c r="V90" s="191">
        <f t="shared" si="38"/>
        <v>0.80878111111111095</v>
      </c>
      <c r="W90" s="191">
        <f t="shared" si="39"/>
        <v>0.60514172785332498</v>
      </c>
      <c r="X90" s="191">
        <f t="shared" si="40"/>
        <v>0.64530407801418399</v>
      </c>
      <c r="Y90" s="191">
        <f t="shared" si="41"/>
        <v>0.52197388831511804</v>
      </c>
      <c r="Z90" s="200"/>
      <c r="AA90" s="199"/>
      <c r="AB90" s="56">
        <v>10000</v>
      </c>
      <c r="AC90" s="56">
        <f t="shared" si="42"/>
        <v>20000</v>
      </c>
      <c r="AD90" s="73">
        <f t="shared" si="43"/>
        <v>2462.7637856667202</v>
      </c>
      <c r="AE90" s="73">
        <f t="shared" si="44"/>
        <v>4925.5275713334404</v>
      </c>
      <c r="AF90" s="74">
        <v>0.24627637856667201</v>
      </c>
      <c r="AG90" s="56">
        <v>12000</v>
      </c>
      <c r="AH90" s="56">
        <f t="shared" si="45"/>
        <v>24000</v>
      </c>
      <c r="AI90" s="73">
        <f t="shared" si="46"/>
        <v>2735.23977897452</v>
      </c>
      <c r="AJ90" s="73">
        <f t="shared" si="47"/>
        <v>5470.4795579490501</v>
      </c>
      <c r="AK90" s="74">
        <v>0.22793664824787699</v>
      </c>
      <c r="AL90" s="202">
        <v>13595.88</v>
      </c>
      <c r="AM90" s="202">
        <v>2084.02</v>
      </c>
      <c r="AN90" s="74">
        <f t="shared" si="48"/>
        <v>0.67979400000000001</v>
      </c>
      <c r="AO90" s="74">
        <f t="shared" si="49"/>
        <v>0.42310594546845898</v>
      </c>
      <c r="AP90" s="74">
        <f t="shared" si="50"/>
        <v>0.56649499999999997</v>
      </c>
      <c r="AQ90" s="74">
        <f t="shared" si="51"/>
        <v>0.38095746047926499</v>
      </c>
      <c r="AR90" s="95"/>
      <c r="AS90" s="204">
        <f t="shared" si="52"/>
        <v>0</v>
      </c>
      <c r="AT90" s="202">
        <v>10</v>
      </c>
      <c r="AU90" s="205">
        <v>2</v>
      </c>
      <c r="AV90" s="205">
        <f t="shared" si="53"/>
        <v>-8</v>
      </c>
      <c r="AW90" s="205">
        <v>0</v>
      </c>
    </row>
    <row r="91" spans="1:49" ht="17.100000000000001" customHeight="1">
      <c r="A91" s="9">
        <v>88</v>
      </c>
      <c r="B91" s="9">
        <v>103198</v>
      </c>
      <c r="C91" s="36" t="s">
        <v>144</v>
      </c>
      <c r="D91" s="36" t="s">
        <v>50</v>
      </c>
      <c r="E91" s="9" t="s">
        <v>46</v>
      </c>
      <c r="F91" s="131">
        <v>19</v>
      </c>
      <c r="G91" s="131">
        <v>150</v>
      </c>
      <c r="H91" s="42">
        <v>2</v>
      </c>
      <c r="I91" s="42">
        <v>2</v>
      </c>
      <c r="J91" s="186">
        <v>15000</v>
      </c>
      <c r="K91" s="186">
        <f t="shared" si="32"/>
        <v>45000</v>
      </c>
      <c r="L91" s="187">
        <f t="shared" si="33"/>
        <v>3204.44400982875</v>
      </c>
      <c r="M91" s="187">
        <f t="shared" si="34"/>
        <v>9613.3320294862497</v>
      </c>
      <c r="N91" s="188">
        <v>0.21362960065525</v>
      </c>
      <c r="O91" s="186">
        <v>18800</v>
      </c>
      <c r="P91" s="186">
        <f t="shared" si="35"/>
        <v>56400</v>
      </c>
      <c r="Q91" s="187">
        <f t="shared" si="36"/>
        <v>3715.0187553948099</v>
      </c>
      <c r="R91" s="187">
        <f t="shared" si="37"/>
        <v>11145.0562661844</v>
      </c>
      <c r="S91" s="188">
        <v>0.197607380606107</v>
      </c>
      <c r="T91" s="189">
        <v>36221.08</v>
      </c>
      <c r="U91" s="190">
        <v>5959.86</v>
      </c>
      <c r="V91" s="191">
        <f t="shared" si="38"/>
        <v>0.80491288888888901</v>
      </c>
      <c r="W91" s="191">
        <f t="shared" si="39"/>
        <v>0.61995778172643701</v>
      </c>
      <c r="X91" s="191">
        <f t="shared" si="40"/>
        <v>0.64221773049645403</v>
      </c>
      <c r="Y91" s="191">
        <f t="shared" si="41"/>
        <v>0.53475369326604605</v>
      </c>
      <c r="Z91" s="200"/>
      <c r="AA91" s="199"/>
      <c r="AB91" s="56">
        <v>9750</v>
      </c>
      <c r="AC91" s="56">
        <f t="shared" si="42"/>
        <v>19500</v>
      </c>
      <c r="AD91" s="73">
        <f t="shared" si="43"/>
        <v>2438.8972070507202</v>
      </c>
      <c r="AE91" s="73">
        <f t="shared" si="44"/>
        <v>4877.7944141014304</v>
      </c>
      <c r="AF91" s="74">
        <v>0.25014330328725298</v>
      </c>
      <c r="AG91" s="56">
        <v>11500</v>
      </c>
      <c r="AH91" s="56">
        <f t="shared" si="45"/>
        <v>23000</v>
      </c>
      <c r="AI91" s="73">
        <f t="shared" si="46"/>
        <v>2662.4295206265601</v>
      </c>
      <c r="AJ91" s="73">
        <f t="shared" si="47"/>
        <v>5324.8590412531203</v>
      </c>
      <c r="AK91" s="74">
        <v>0.231515610489266</v>
      </c>
      <c r="AL91" s="202">
        <v>12924.36</v>
      </c>
      <c r="AM91" s="202">
        <v>3154.95</v>
      </c>
      <c r="AN91" s="74">
        <f t="shared" si="48"/>
        <v>0.66278769230769197</v>
      </c>
      <c r="AO91" s="74">
        <f t="shared" si="49"/>
        <v>0.64679847737723695</v>
      </c>
      <c r="AP91" s="74">
        <f t="shared" si="50"/>
        <v>0.56192869565217396</v>
      </c>
      <c r="AQ91" s="74">
        <f t="shared" si="51"/>
        <v>0.59249455723761901</v>
      </c>
      <c r="AR91" s="95"/>
      <c r="AS91" s="204">
        <f t="shared" si="52"/>
        <v>0</v>
      </c>
      <c r="AT91" s="202">
        <v>10</v>
      </c>
      <c r="AU91" s="205">
        <v>14</v>
      </c>
      <c r="AV91" s="205">
        <f t="shared" si="53"/>
        <v>4</v>
      </c>
      <c r="AW91" s="207">
        <v>8</v>
      </c>
    </row>
    <row r="92" spans="1:49" ht="17.100000000000001" customHeight="1">
      <c r="A92" s="9">
        <v>89</v>
      </c>
      <c r="B92" s="9">
        <v>104430</v>
      </c>
      <c r="C92" s="36" t="s">
        <v>145</v>
      </c>
      <c r="D92" s="36" t="s">
        <v>54</v>
      </c>
      <c r="E92" s="9" t="s">
        <v>52</v>
      </c>
      <c r="F92" s="131">
        <v>42</v>
      </c>
      <c r="G92" s="131">
        <v>100</v>
      </c>
      <c r="H92" s="42">
        <v>2</v>
      </c>
      <c r="I92" s="42">
        <v>1</v>
      </c>
      <c r="J92" s="186">
        <v>8500</v>
      </c>
      <c r="K92" s="186">
        <f t="shared" si="32"/>
        <v>25500</v>
      </c>
      <c r="L92" s="187">
        <f t="shared" si="33"/>
        <v>1959.2938183782801</v>
      </c>
      <c r="M92" s="187">
        <f t="shared" si="34"/>
        <v>5877.8814551348396</v>
      </c>
      <c r="N92" s="188">
        <v>0.230505155103327</v>
      </c>
      <c r="O92" s="186">
        <v>11000</v>
      </c>
      <c r="P92" s="186">
        <f t="shared" si="35"/>
        <v>33000</v>
      </c>
      <c r="Q92" s="187">
        <f t="shared" si="36"/>
        <v>2345.38995317636</v>
      </c>
      <c r="R92" s="187">
        <f t="shared" si="37"/>
        <v>7036.16985952907</v>
      </c>
      <c r="S92" s="188">
        <v>0.21321726847057801</v>
      </c>
      <c r="T92" s="189">
        <v>21157.82</v>
      </c>
      <c r="U92" s="190">
        <v>5069.03</v>
      </c>
      <c r="V92" s="191">
        <f t="shared" si="38"/>
        <v>0.82971843137254897</v>
      </c>
      <c r="W92" s="191">
        <f t="shared" si="39"/>
        <v>0.86239064851703695</v>
      </c>
      <c r="X92" s="191">
        <f t="shared" si="40"/>
        <v>0.64114606060606105</v>
      </c>
      <c r="Y92" s="191">
        <f t="shared" si="41"/>
        <v>0.72042462038278199</v>
      </c>
      <c r="Z92" s="200"/>
      <c r="AA92" s="199"/>
      <c r="AB92" s="56">
        <v>5525</v>
      </c>
      <c r="AC92" s="56">
        <f t="shared" si="42"/>
        <v>11050</v>
      </c>
      <c r="AD92" s="73">
        <f t="shared" si="43"/>
        <v>1807.1486459785301</v>
      </c>
      <c r="AE92" s="73">
        <f t="shared" si="44"/>
        <v>3614.2972919570502</v>
      </c>
      <c r="AF92" s="74">
        <v>0.32708572777891898</v>
      </c>
      <c r="AG92" s="56">
        <v>6500</v>
      </c>
      <c r="AH92" s="56">
        <f t="shared" si="45"/>
        <v>13000</v>
      </c>
      <c r="AI92" s="73">
        <f t="shared" si="46"/>
        <v>1967.73381977637</v>
      </c>
      <c r="AJ92" s="73">
        <f t="shared" si="47"/>
        <v>3935.4676395527299</v>
      </c>
      <c r="AK92" s="74">
        <v>0.30272827996559498</v>
      </c>
      <c r="AL92" s="202">
        <v>9238.7999999999993</v>
      </c>
      <c r="AM92" s="202">
        <v>2229.5500000000002</v>
      </c>
      <c r="AN92" s="74">
        <f t="shared" si="48"/>
        <v>0.83609049773755695</v>
      </c>
      <c r="AO92" s="74">
        <f t="shared" si="49"/>
        <v>0.61686956547859195</v>
      </c>
      <c r="AP92" s="74">
        <f t="shared" si="50"/>
        <v>0.71067692307692298</v>
      </c>
      <c r="AQ92" s="74">
        <f t="shared" si="51"/>
        <v>0.56652733657171905</v>
      </c>
      <c r="AR92" s="95"/>
      <c r="AS92" s="204">
        <f t="shared" si="52"/>
        <v>0</v>
      </c>
      <c r="AT92" s="202">
        <v>8</v>
      </c>
      <c r="AU92" s="205">
        <v>10</v>
      </c>
      <c r="AV92" s="205">
        <f t="shared" si="53"/>
        <v>2</v>
      </c>
      <c r="AW92" s="207">
        <v>4</v>
      </c>
    </row>
    <row r="93" spans="1:49" ht="17.100000000000001" customHeight="1">
      <c r="A93" s="9">
        <v>90</v>
      </c>
      <c r="B93" s="9">
        <v>723</v>
      </c>
      <c r="C93" s="36" t="s">
        <v>146</v>
      </c>
      <c r="D93" s="36" t="s">
        <v>42</v>
      </c>
      <c r="E93" s="9" t="s">
        <v>52</v>
      </c>
      <c r="F93" s="131">
        <v>29</v>
      </c>
      <c r="G93" s="131">
        <v>150</v>
      </c>
      <c r="H93" s="42">
        <v>3</v>
      </c>
      <c r="I93" s="42">
        <v>0</v>
      </c>
      <c r="J93" s="186">
        <v>10000</v>
      </c>
      <c r="K93" s="186">
        <f t="shared" si="32"/>
        <v>30000</v>
      </c>
      <c r="L93" s="187">
        <f t="shared" si="33"/>
        <v>1900</v>
      </c>
      <c r="M93" s="187">
        <f t="shared" si="34"/>
        <v>5700</v>
      </c>
      <c r="N93" s="188">
        <v>0.19</v>
      </c>
      <c r="O93" s="186">
        <v>12800</v>
      </c>
      <c r="P93" s="186">
        <f t="shared" si="35"/>
        <v>38400</v>
      </c>
      <c r="Q93" s="187">
        <f t="shared" si="36"/>
        <v>2249.6</v>
      </c>
      <c r="R93" s="187">
        <f t="shared" si="37"/>
        <v>6748.8</v>
      </c>
      <c r="S93" s="188">
        <v>0.17574999999999999</v>
      </c>
      <c r="T93" s="189">
        <v>24484.91</v>
      </c>
      <c r="U93" s="190">
        <v>4347.33</v>
      </c>
      <c r="V93" s="191">
        <f t="shared" si="38"/>
        <v>0.81616366666666695</v>
      </c>
      <c r="W93" s="191">
        <f t="shared" si="39"/>
        <v>0.76268947368421003</v>
      </c>
      <c r="X93" s="191">
        <f t="shared" si="40"/>
        <v>0.63762786458333298</v>
      </c>
      <c r="Y93" s="191">
        <f t="shared" si="41"/>
        <v>0.64416340682788098</v>
      </c>
      <c r="Z93" s="200"/>
      <c r="AA93" s="199"/>
      <c r="AB93" s="56">
        <v>6500</v>
      </c>
      <c r="AC93" s="56">
        <f t="shared" si="42"/>
        <v>13000</v>
      </c>
      <c r="AD93" s="73">
        <f t="shared" si="43"/>
        <v>1521.14739248352</v>
      </c>
      <c r="AE93" s="73">
        <f t="shared" si="44"/>
        <v>3042.29478496703</v>
      </c>
      <c r="AF93" s="74">
        <v>0.234022675766695</v>
      </c>
      <c r="AG93" s="56">
        <v>7800</v>
      </c>
      <c r="AH93" s="56">
        <f t="shared" si="45"/>
        <v>15600</v>
      </c>
      <c r="AI93" s="73">
        <f t="shared" si="46"/>
        <v>1689.44455080084</v>
      </c>
      <c r="AJ93" s="73">
        <f t="shared" si="47"/>
        <v>3378.8891016016801</v>
      </c>
      <c r="AK93" s="74">
        <v>0.216595455230877</v>
      </c>
      <c r="AL93" s="202">
        <v>7578.97</v>
      </c>
      <c r="AM93" s="202">
        <v>2064.08</v>
      </c>
      <c r="AN93" s="74">
        <f t="shared" si="48"/>
        <v>0.58299769230769205</v>
      </c>
      <c r="AO93" s="74">
        <f t="shared" si="49"/>
        <v>0.67846153837533696</v>
      </c>
      <c r="AP93" s="74">
        <f t="shared" si="50"/>
        <v>0.48583141025641002</v>
      </c>
      <c r="AQ93" s="74">
        <f t="shared" si="51"/>
        <v>0.61087533148737305</v>
      </c>
      <c r="AR93" s="95"/>
      <c r="AS93" s="204">
        <f t="shared" si="52"/>
        <v>0</v>
      </c>
      <c r="AT93" s="202">
        <v>8</v>
      </c>
      <c r="AU93" s="205">
        <v>8</v>
      </c>
      <c r="AV93" s="205">
        <f t="shared" si="53"/>
        <v>0</v>
      </c>
      <c r="AW93" s="205">
        <v>0</v>
      </c>
    </row>
    <row r="94" spans="1:49" ht="17.100000000000001" customHeight="1">
      <c r="A94" s="9">
        <v>91</v>
      </c>
      <c r="B94" s="40">
        <v>742</v>
      </c>
      <c r="C94" s="41" t="s">
        <v>147</v>
      </c>
      <c r="D94" s="41" t="s">
        <v>69</v>
      </c>
      <c r="E94" s="40" t="s">
        <v>60</v>
      </c>
      <c r="F94" s="183">
        <v>1</v>
      </c>
      <c r="G94" s="183">
        <v>200</v>
      </c>
      <c r="H94" s="42">
        <v>0</v>
      </c>
      <c r="I94" s="42">
        <v>0</v>
      </c>
      <c r="J94" s="186">
        <v>18000</v>
      </c>
      <c r="K94" s="186">
        <f t="shared" si="32"/>
        <v>54000</v>
      </c>
      <c r="L94" s="187">
        <f t="shared" si="33"/>
        <v>3330</v>
      </c>
      <c r="M94" s="187">
        <f t="shared" si="34"/>
        <v>9990</v>
      </c>
      <c r="N94" s="188">
        <v>0.185</v>
      </c>
      <c r="O94" s="186">
        <v>22500</v>
      </c>
      <c r="P94" s="186">
        <f t="shared" si="35"/>
        <v>67500</v>
      </c>
      <c r="Q94" s="187">
        <f t="shared" si="36"/>
        <v>3850.3125</v>
      </c>
      <c r="R94" s="187">
        <f t="shared" si="37"/>
        <v>11550.9375</v>
      </c>
      <c r="S94" s="188">
        <v>0.171125</v>
      </c>
      <c r="T94" s="183">
        <v>65190.54</v>
      </c>
      <c r="U94" s="192">
        <v>11837.09</v>
      </c>
      <c r="V94" s="151">
        <f t="shared" si="38"/>
        <v>1.20723222222222</v>
      </c>
      <c r="W94" s="151">
        <f t="shared" si="39"/>
        <v>1.18489389389389</v>
      </c>
      <c r="X94" s="191">
        <f t="shared" si="40"/>
        <v>0.96578577777777797</v>
      </c>
      <c r="Y94" s="191">
        <f t="shared" si="41"/>
        <v>1.0247730974217499</v>
      </c>
      <c r="Z94" s="197">
        <f>H94*200+I94*100</f>
        <v>0</v>
      </c>
      <c r="AA94" s="199"/>
      <c r="AB94" s="56">
        <v>13000</v>
      </c>
      <c r="AC94" s="56">
        <f t="shared" si="42"/>
        <v>26000</v>
      </c>
      <c r="AD94" s="73">
        <f t="shared" si="43"/>
        <v>2665</v>
      </c>
      <c r="AE94" s="73">
        <f t="shared" si="44"/>
        <v>5330</v>
      </c>
      <c r="AF94" s="74">
        <v>0.20499999999999999</v>
      </c>
      <c r="AG94" s="56">
        <v>16000</v>
      </c>
      <c r="AH94" s="56">
        <f t="shared" si="45"/>
        <v>32000</v>
      </c>
      <c r="AI94" s="73">
        <f t="shared" si="46"/>
        <v>3017.1175943500998</v>
      </c>
      <c r="AJ94" s="73">
        <f t="shared" si="47"/>
        <v>6034.2351887001896</v>
      </c>
      <c r="AK94" s="74">
        <v>0.188569849646881</v>
      </c>
      <c r="AL94" s="23">
        <v>23377.5</v>
      </c>
      <c r="AM94" s="23">
        <v>4949.12</v>
      </c>
      <c r="AN94" s="74">
        <f t="shared" si="48"/>
        <v>0.89913461538461503</v>
      </c>
      <c r="AO94" s="74">
        <f t="shared" si="49"/>
        <v>0.92854033771106903</v>
      </c>
      <c r="AP94" s="74">
        <f t="shared" si="50"/>
        <v>0.73054687500000004</v>
      </c>
      <c r="AQ94" s="74">
        <f t="shared" si="51"/>
        <v>0.82017353404915405</v>
      </c>
      <c r="AR94" s="95"/>
      <c r="AS94" s="204">
        <f t="shared" si="52"/>
        <v>0</v>
      </c>
      <c r="AT94" s="202">
        <v>15</v>
      </c>
      <c r="AU94" s="205">
        <v>2</v>
      </c>
      <c r="AV94" s="205">
        <f t="shared" si="53"/>
        <v>-13</v>
      </c>
      <c r="AW94" s="205">
        <v>0</v>
      </c>
    </row>
    <row r="95" spans="1:49" ht="17.100000000000001" customHeight="1">
      <c r="A95" s="9">
        <v>92</v>
      </c>
      <c r="B95" s="9">
        <v>371</v>
      </c>
      <c r="C95" s="36" t="s">
        <v>148</v>
      </c>
      <c r="D95" s="36" t="s">
        <v>48</v>
      </c>
      <c r="E95" s="9" t="s">
        <v>84</v>
      </c>
      <c r="F95" s="131">
        <v>42</v>
      </c>
      <c r="G95" s="131">
        <v>100</v>
      </c>
      <c r="H95" s="42">
        <v>3</v>
      </c>
      <c r="I95" s="42">
        <v>0</v>
      </c>
      <c r="J95" s="186">
        <v>7000</v>
      </c>
      <c r="K95" s="186">
        <f t="shared" si="32"/>
        <v>21000</v>
      </c>
      <c r="L95" s="187">
        <f t="shared" si="33"/>
        <v>1810.01108718606</v>
      </c>
      <c r="M95" s="187">
        <f t="shared" si="34"/>
        <v>5430.0332615581701</v>
      </c>
      <c r="N95" s="188">
        <v>0.25857301245515102</v>
      </c>
      <c r="O95" s="186">
        <v>9000</v>
      </c>
      <c r="P95" s="186">
        <f t="shared" si="35"/>
        <v>27000</v>
      </c>
      <c r="Q95" s="187">
        <f t="shared" si="36"/>
        <v>2152.62032868914</v>
      </c>
      <c r="R95" s="187">
        <f t="shared" si="37"/>
        <v>6457.8609860674096</v>
      </c>
      <c r="S95" s="188">
        <v>0.23918003652101499</v>
      </c>
      <c r="T95" s="189">
        <v>16905.62</v>
      </c>
      <c r="U95" s="190">
        <v>3475.19</v>
      </c>
      <c r="V95" s="191">
        <f t="shared" si="38"/>
        <v>0.80502952380952397</v>
      </c>
      <c r="W95" s="191">
        <f t="shared" si="39"/>
        <v>0.63999423808368705</v>
      </c>
      <c r="X95" s="191">
        <f t="shared" si="40"/>
        <v>0.62613407407407395</v>
      </c>
      <c r="Y95" s="191">
        <f t="shared" si="41"/>
        <v>0.53813329328357995</v>
      </c>
      <c r="Z95" s="200"/>
      <c r="AA95" s="199"/>
      <c r="AB95" s="56">
        <v>4550</v>
      </c>
      <c r="AC95" s="56">
        <f t="shared" si="42"/>
        <v>9100</v>
      </c>
      <c r="AD95" s="73">
        <f t="shared" si="43"/>
        <v>1282.5915758445999</v>
      </c>
      <c r="AE95" s="73">
        <f t="shared" si="44"/>
        <v>2565.1831516891998</v>
      </c>
      <c r="AF95" s="74">
        <v>0.28188825842738502</v>
      </c>
      <c r="AG95" s="56">
        <v>5500</v>
      </c>
      <c r="AH95" s="56">
        <f t="shared" si="45"/>
        <v>11000</v>
      </c>
      <c r="AI95" s="73">
        <f t="shared" si="46"/>
        <v>1434.93118784578</v>
      </c>
      <c r="AJ95" s="73">
        <f t="shared" si="47"/>
        <v>2869.8623756915599</v>
      </c>
      <c r="AK95" s="74">
        <v>0.26089657960832402</v>
      </c>
      <c r="AL95" s="202">
        <v>8175.07</v>
      </c>
      <c r="AM95" s="202">
        <v>1916.17</v>
      </c>
      <c r="AN95" s="74">
        <f t="shared" si="48"/>
        <v>0.89835934065934098</v>
      </c>
      <c r="AO95" s="74">
        <f t="shared" si="49"/>
        <v>0.74699149600221704</v>
      </c>
      <c r="AP95" s="74">
        <f t="shared" si="50"/>
        <v>0.74318818181818203</v>
      </c>
      <c r="AQ95" s="74">
        <f t="shared" si="51"/>
        <v>0.66768706967638203</v>
      </c>
      <c r="AR95" s="95"/>
      <c r="AS95" s="204">
        <f t="shared" si="52"/>
        <v>0</v>
      </c>
      <c r="AT95" s="202">
        <v>8</v>
      </c>
      <c r="AU95" s="205">
        <v>8</v>
      </c>
      <c r="AV95" s="205">
        <f t="shared" si="53"/>
        <v>0</v>
      </c>
      <c r="AW95" s="205">
        <v>0</v>
      </c>
    </row>
    <row r="96" spans="1:49" ht="17.100000000000001" customHeight="1">
      <c r="A96" s="9">
        <v>93</v>
      </c>
      <c r="B96" s="9">
        <v>707</v>
      </c>
      <c r="C96" s="36" t="s">
        <v>149</v>
      </c>
      <c r="D96" s="36" t="s">
        <v>54</v>
      </c>
      <c r="E96" s="9" t="s">
        <v>60</v>
      </c>
      <c r="F96" s="131">
        <v>4</v>
      </c>
      <c r="G96" s="131">
        <v>200</v>
      </c>
      <c r="H96" s="42">
        <v>4</v>
      </c>
      <c r="I96" s="42">
        <v>2</v>
      </c>
      <c r="J96" s="186">
        <v>25000</v>
      </c>
      <c r="K96" s="186">
        <f t="shared" si="32"/>
        <v>75000</v>
      </c>
      <c r="L96" s="187">
        <f t="shared" si="33"/>
        <v>6181.8559285316496</v>
      </c>
      <c r="M96" s="187">
        <f t="shared" si="34"/>
        <v>18545.567785595002</v>
      </c>
      <c r="N96" s="188">
        <v>0.24727423714126601</v>
      </c>
      <c r="O96" s="186">
        <v>30000</v>
      </c>
      <c r="P96" s="186">
        <f t="shared" si="35"/>
        <v>90000</v>
      </c>
      <c r="Q96" s="187">
        <f t="shared" si="36"/>
        <v>6861.8600806701297</v>
      </c>
      <c r="R96" s="187">
        <f t="shared" si="37"/>
        <v>20585.580242010401</v>
      </c>
      <c r="S96" s="188">
        <v>0.22872866935567099</v>
      </c>
      <c r="T96" s="189">
        <v>56297.15</v>
      </c>
      <c r="U96" s="190">
        <v>14254.73</v>
      </c>
      <c r="V96" s="191">
        <f t="shared" si="38"/>
        <v>0.75062866666666705</v>
      </c>
      <c r="W96" s="191">
        <f t="shared" si="39"/>
        <v>0.76863270862335897</v>
      </c>
      <c r="X96" s="191">
        <f t="shared" si="40"/>
        <v>0.62552388888888899</v>
      </c>
      <c r="Y96" s="191">
        <f t="shared" si="41"/>
        <v>0.69246189966068605</v>
      </c>
      <c r="Z96" s="200"/>
      <c r="AA96" s="199"/>
      <c r="AB96" s="56">
        <v>15000</v>
      </c>
      <c r="AC96" s="56">
        <f t="shared" si="42"/>
        <v>30000</v>
      </c>
      <c r="AD96" s="73">
        <f t="shared" si="43"/>
        <v>4751.0664708945797</v>
      </c>
      <c r="AE96" s="73">
        <f t="shared" si="44"/>
        <v>9502.1329417891502</v>
      </c>
      <c r="AF96" s="74">
        <v>0.31673776472630499</v>
      </c>
      <c r="AG96" s="56">
        <v>18000</v>
      </c>
      <c r="AH96" s="56">
        <f t="shared" si="45"/>
        <v>36000</v>
      </c>
      <c r="AI96" s="73">
        <f t="shared" si="46"/>
        <v>5276.7163783126998</v>
      </c>
      <c r="AJ96" s="73">
        <f t="shared" si="47"/>
        <v>10553.4327566254</v>
      </c>
      <c r="AK96" s="74">
        <v>0.29315090990626103</v>
      </c>
      <c r="AL96" s="202">
        <v>22256.69</v>
      </c>
      <c r="AM96" s="202">
        <v>6221.07</v>
      </c>
      <c r="AN96" s="74">
        <f t="shared" si="48"/>
        <v>0.741889666666667</v>
      </c>
      <c r="AO96" s="74">
        <f t="shared" si="49"/>
        <v>0.65470247976015405</v>
      </c>
      <c r="AP96" s="74">
        <f t="shared" si="50"/>
        <v>0.61824138888888902</v>
      </c>
      <c r="AQ96" s="74">
        <f t="shared" si="51"/>
        <v>0.58948307564611502</v>
      </c>
      <c r="AR96" s="95"/>
      <c r="AS96" s="204">
        <f t="shared" si="52"/>
        <v>0</v>
      </c>
      <c r="AT96" s="202">
        <v>20</v>
      </c>
      <c r="AU96" s="205">
        <v>8</v>
      </c>
      <c r="AV96" s="205">
        <f t="shared" si="53"/>
        <v>-12</v>
      </c>
      <c r="AW96" s="205">
        <v>0</v>
      </c>
    </row>
    <row r="97" spans="1:49" ht="17.100000000000001" customHeight="1">
      <c r="A97" s="9">
        <v>94</v>
      </c>
      <c r="B97" s="9">
        <v>578</v>
      </c>
      <c r="C97" s="36" t="s">
        <v>150</v>
      </c>
      <c r="D97" s="36" t="s">
        <v>42</v>
      </c>
      <c r="E97" s="9" t="s">
        <v>43</v>
      </c>
      <c r="F97" s="131">
        <v>6</v>
      </c>
      <c r="G97" s="131">
        <v>200</v>
      </c>
      <c r="H97" s="42">
        <v>4</v>
      </c>
      <c r="I97" s="42">
        <v>1</v>
      </c>
      <c r="J97" s="186">
        <v>20000</v>
      </c>
      <c r="K97" s="186">
        <f t="shared" si="32"/>
        <v>60000</v>
      </c>
      <c r="L97" s="187">
        <f t="shared" si="33"/>
        <v>4718.4710373508196</v>
      </c>
      <c r="M97" s="187">
        <f t="shared" si="34"/>
        <v>14155.4131120525</v>
      </c>
      <c r="N97" s="188">
        <v>0.23592355186754099</v>
      </c>
      <c r="O97" s="186">
        <v>25000</v>
      </c>
      <c r="P97" s="186">
        <f t="shared" si="35"/>
        <v>75000</v>
      </c>
      <c r="Q97" s="187">
        <f t="shared" si="36"/>
        <v>5455.7321369368701</v>
      </c>
      <c r="R97" s="187">
        <f t="shared" si="37"/>
        <v>16367.1964108106</v>
      </c>
      <c r="S97" s="188">
        <v>0.218229285477475</v>
      </c>
      <c r="T97" s="189">
        <v>46619.58</v>
      </c>
      <c r="U97" s="190">
        <v>11398.97</v>
      </c>
      <c r="V97" s="191">
        <f t="shared" si="38"/>
        <v>0.77699300000000004</v>
      </c>
      <c r="W97" s="191">
        <f t="shared" si="39"/>
        <v>0.80527285991353004</v>
      </c>
      <c r="X97" s="191">
        <f t="shared" si="40"/>
        <v>0.62159439999999999</v>
      </c>
      <c r="Y97" s="191">
        <f t="shared" si="41"/>
        <v>0.69645220316846301</v>
      </c>
      <c r="Z97" s="200"/>
      <c r="AA97" s="199"/>
      <c r="AB97" s="56">
        <v>13000</v>
      </c>
      <c r="AC97" s="56">
        <f t="shared" si="42"/>
        <v>26000</v>
      </c>
      <c r="AD97" s="73">
        <f t="shared" si="43"/>
        <v>3933.8805959432698</v>
      </c>
      <c r="AE97" s="73">
        <f t="shared" si="44"/>
        <v>7867.7611918865396</v>
      </c>
      <c r="AF97" s="74">
        <v>0.302606199687944</v>
      </c>
      <c r="AG97" s="56">
        <v>15500</v>
      </c>
      <c r="AH97" s="56">
        <f t="shared" si="45"/>
        <v>31000</v>
      </c>
      <c r="AI97" s="73">
        <f t="shared" si="46"/>
        <v>4341.1112795658801</v>
      </c>
      <c r="AJ97" s="73">
        <f t="shared" si="47"/>
        <v>8682.2225591317492</v>
      </c>
      <c r="AK97" s="74">
        <v>0.28007169545586302</v>
      </c>
      <c r="AL97" s="202">
        <v>19013.400000000001</v>
      </c>
      <c r="AM97" s="202">
        <v>4053.26</v>
      </c>
      <c r="AN97" s="74">
        <f t="shared" si="48"/>
        <v>0.73128461538461498</v>
      </c>
      <c r="AO97" s="74">
        <f t="shared" si="49"/>
        <v>0.51517323685165195</v>
      </c>
      <c r="AP97" s="74">
        <f t="shared" si="50"/>
        <v>0.61333548387096803</v>
      </c>
      <c r="AQ97" s="74">
        <f t="shared" si="51"/>
        <v>0.46684589946808902</v>
      </c>
      <c r="AR97" s="95"/>
      <c r="AS97" s="204">
        <f t="shared" si="52"/>
        <v>0</v>
      </c>
      <c r="AT97" s="202">
        <v>10</v>
      </c>
      <c r="AU97" s="205">
        <v>9</v>
      </c>
      <c r="AV97" s="205">
        <f t="shared" si="53"/>
        <v>-1</v>
      </c>
      <c r="AW97" s="205">
        <v>0</v>
      </c>
    </row>
    <row r="98" spans="1:49" ht="17.100000000000001" customHeight="1">
      <c r="A98" s="9">
        <v>95</v>
      </c>
      <c r="B98" s="40">
        <v>114685</v>
      </c>
      <c r="C98" s="41" t="s">
        <v>151</v>
      </c>
      <c r="D98" s="41" t="s">
        <v>42</v>
      </c>
      <c r="E98" s="40" t="s">
        <v>95</v>
      </c>
      <c r="F98" s="183">
        <v>1</v>
      </c>
      <c r="G98" s="183">
        <v>200</v>
      </c>
      <c r="H98" s="42">
        <v>5</v>
      </c>
      <c r="I98" s="42">
        <v>2</v>
      </c>
      <c r="J98" s="186">
        <v>26000</v>
      </c>
      <c r="K98" s="186">
        <f t="shared" si="32"/>
        <v>78000</v>
      </c>
      <c r="L98" s="187">
        <f t="shared" si="33"/>
        <v>3770</v>
      </c>
      <c r="M98" s="187">
        <f t="shared" si="34"/>
        <v>11310</v>
      </c>
      <c r="N98" s="188">
        <v>0.14499999999999999</v>
      </c>
      <c r="O98" s="186">
        <v>31000</v>
      </c>
      <c r="P98" s="186">
        <f t="shared" si="35"/>
        <v>93000</v>
      </c>
      <c r="Q98" s="187">
        <f t="shared" si="36"/>
        <v>3875</v>
      </c>
      <c r="R98" s="187">
        <f t="shared" si="37"/>
        <v>11625</v>
      </c>
      <c r="S98" s="188">
        <v>0.125</v>
      </c>
      <c r="T98" s="183">
        <v>78991.05</v>
      </c>
      <c r="U98" s="192">
        <v>7825.49</v>
      </c>
      <c r="V98" s="151">
        <f t="shared" si="38"/>
        <v>1.0127057692307699</v>
      </c>
      <c r="W98" s="191">
        <f t="shared" si="39"/>
        <v>0.69190893015030897</v>
      </c>
      <c r="X98" s="191">
        <f t="shared" si="40"/>
        <v>0.84936612903225805</v>
      </c>
      <c r="Y98" s="191">
        <f t="shared" si="41"/>
        <v>0.67316043010752702</v>
      </c>
      <c r="Z98" s="197">
        <f>H98*200+I98*100</f>
        <v>1200</v>
      </c>
      <c r="AA98" s="199"/>
      <c r="AB98" s="56">
        <v>20000</v>
      </c>
      <c r="AC98" s="56">
        <f t="shared" si="42"/>
        <v>40000</v>
      </c>
      <c r="AD98" s="73">
        <f t="shared" si="43"/>
        <v>2510.0436218503401</v>
      </c>
      <c r="AE98" s="73">
        <f t="shared" si="44"/>
        <v>5020.0872437006801</v>
      </c>
      <c r="AF98" s="74">
        <v>0.12550218109251701</v>
      </c>
      <c r="AG98" s="56">
        <v>23500</v>
      </c>
      <c r="AH98" s="56">
        <f t="shared" si="45"/>
        <v>47000</v>
      </c>
      <c r="AI98" s="73">
        <f t="shared" si="46"/>
        <v>2729.6724387622498</v>
      </c>
      <c r="AJ98" s="73">
        <f t="shared" si="47"/>
        <v>5459.3448775244997</v>
      </c>
      <c r="AK98" s="74">
        <v>0.116156273989883</v>
      </c>
      <c r="AL98" s="23">
        <v>30391.72</v>
      </c>
      <c r="AM98" s="23">
        <v>4716.05</v>
      </c>
      <c r="AN98" s="74">
        <f t="shared" si="48"/>
        <v>0.75979300000000005</v>
      </c>
      <c r="AO98" s="74">
        <f t="shared" si="49"/>
        <v>0.93943586456944705</v>
      </c>
      <c r="AP98" s="74">
        <f t="shared" si="50"/>
        <v>0.64663234042553197</v>
      </c>
      <c r="AQ98" s="74">
        <f t="shared" si="51"/>
        <v>0.86384907086845497</v>
      </c>
      <c r="AR98" s="95"/>
      <c r="AS98" s="204">
        <f t="shared" si="52"/>
        <v>1200</v>
      </c>
      <c r="AT98" s="202">
        <v>15</v>
      </c>
      <c r="AU98" s="205">
        <v>8</v>
      </c>
      <c r="AV98" s="205">
        <f t="shared" si="53"/>
        <v>-7</v>
      </c>
      <c r="AW98" s="205">
        <v>0</v>
      </c>
    </row>
    <row r="99" spans="1:49" ht="17.100000000000001" customHeight="1">
      <c r="A99" s="9">
        <v>96</v>
      </c>
      <c r="B99" s="9">
        <v>571</v>
      </c>
      <c r="C99" s="36" t="s">
        <v>152</v>
      </c>
      <c r="D99" s="36" t="s">
        <v>54</v>
      </c>
      <c r="E99" s="9" t="s">
        <v>60</v>
      </c>
      <c r="F99" s="131">
        <v>5</v>
      </c>
      <c r="G99" s="131">
        <v>200</v>
      </c>
      <c r="H99" s="42">
        <v>3</v>
      </c>
      <c r="I99" s="42">
        <v>2</v>
      </c>
      <c r="J99" s="186">
        <v>35000</v>
      </c>
      <c r="K99" s="186">
        <f t="shared" si="32"/>
        <v>105000</v>
      </c>
      <c r="L99" s="187">
        <f t="shared" si="33"/>
        <v>7700</v>
      </c>
      <c r="M99" s="187">
        <f t="shared" si="34"/>
        <v>23100</v>
      </c>
      <c r="N99" s="188">
        <v>0.22</v>
      </c>
      <c r="O99" s="186">
        <v>42000</v>
      </c>
      <c r="P99" s="186">
        <f t="shared" si="35"/>
        <v>126000</v>
      </c>
      <c r="Q99" s="187">
        <f t="shared" si="36"/>
        <v>8547</v>
      </c>
      <c r="R99" s="187">
        <f t="shared" si="37"/>
        <v>25641</v>
      </c>
      <c r="S99" s="188">
        <v>0.20349999999999999</v>
      </c>
      <c r="T99" s="189">
        <v>77181.5</v>
      </c>
      <c r="U99" s="190">
        <v>16554.28</v>
      </c>
      <c r="V99" s="191">
        <f t="shared" si="38"/>
        <v>0.73506190476190503</v>
      </c>
      <c r="W99" s="191">
        <f t="shared" si="39"/>
        <v>0.71663549783549796</v>
      </c>
      <c r="X99" s="191">
        <f t="shared" si="40"/>
        <v>0.61255158730158699</v>
      </c>
      <c r="Y99" s="191">
        <f t="shared" si="41"/>
        <v>0.645617565617566</v>
      </c>
      <c r="Z99" s="200"/>
      <c r="AA99" s="199"/>
      <c r="AB99" s="56">
        <v>20000</v>
      </c>
      <c r="AC99" s="56">
        <f t="shared" si="42"/>
        <v>40000</v>
      </c>
      <c r="AD99" s="73">
        <f t="shared" si="43"/>
        <v>5388.673133929</v>
      </c>
      <c r="AE99" s="73">
        <f t="shared" si="44"/>
        <v>10777.346267858</v>
      </c>
      <c r="AF99" s="74">
        <v>0.26943365669644997</v>
      </c>
      <c r="AG99" s="56">
        <v>23500</v>
      </c>
      <c r="AH99" s="56">
        <f t="shared" si="45"/>
        <v>47000</v>
      </c>
      <c r="AI99" s="73">
        <f t="shared" si="46"/>
        <v>5860.1820331477702</v>
      </c>
      <c r="AJ99" s="73">
        <f t="shared" si="47"/>
        <v>11720.3640662955</v>
      </c>
      <c r="AK99" s="74">
        <v>0.24936944821905399</v>
      </c>
      <c r="AL99" s="202">
        <v>30379.48</v>
      </c>
      <c r="AM99" s="202">
        <v>7487.83</v>
      </c>
      <c r="AN99" s="74">
        <f t="shared" si="48"/>
        <v>0.75948700000000002</v>
      </c>
      <c r="AO99" s="74">
        <f t="shared" si="49"/>
        <v>0.69477493010793001</v>
      </c>
      <c r="AP99" s="74">
        <f t="shared" si="50"/>
        <v>0.64637191489361701</v>
      </c>
      <c r="AQ99" s="74">
        <f t="shared" si="51"/>
        <v>0.63887349894982304</v>
      </c>
      <c r="AR99" s="95"/>
      <c r="AS99" s="204">
        <f t="shared" si="52"/>
        <v>0</v>
      </c>
      <c r="AT99" s="202">
        <v>15</v>
      </c>
      <c r="AU99" s="205">
        <v>4</v>
      </c>
      <c r="AV99" s="205">
        <f t="shared" si="53"/>
        <v>-11</v>
      </c>
      <c r="AW99" s="205">
        <v>0</v>
      </c>
    </row>
    <row r="100" spans="1:49" ht="17.100000000000001" customHeight="1">
      <c r="A100" s="9">
        <v>97</v>
      </c>
      <c r="B100" s="9">
        <v>746</v>
      </c>
      <c r="C100" s="36" t="s">
        <v>153</v>
      </c>
      <c r="D100" s="36" t="s">
        <v>62</v>
      </c>
      <c r="E100" s="9" t="s">
        <v>46</v>
      </c>
      <c r="F100" s="131">
        <v>14</v>
      </c>
      <c r="G100" s="131">
        <v>150</v>
      </c>
      <c r="H100" s="42">
        <v>5</v>
      </c>
      <c r="I100" s="42">
        <v>0</v>
      </c>
      <c r="J100" s="186">
        <v>18000</v>
      </c>
      <c r="K100" s="186">
        <f t="shared" si="32"/>
        <v>54000</v>
      </c>
      <c r="L100" s="187">
        <f t="shared" si="33"/>
        <v>4373.8427854609199</v>
      </c>
      <c r="M100" s="187">
        <f t="shared" si="34"/>
        <v>13121.5283563828</v>
      </c>
      <c r="N100" s="188">
        <v>0.24299126585893999</v>
      </c>
      <c r="O100" s="186">
        <v>22500</v>
      </c>
      <c r="P100" s="186">
        <f t="shared" si="35"/>
        <v>67500</v>
      </c>
      <c r="Q100" s="187">
        <f t="shared" si="36"/>
        <v>5057.2557206891997</v>
      </c>
      <c r="R100" s="187">
        <f t="shared" si="37"/>
        <v>15171.767162067599</v>
      </c>
      <c r="S100" s="188">
        <v>0.22476692091952</v>
      </c>
      <c r="T100" s="189">
        <v>41254.58</v>
      </c>
      <c r="U100" s="190">
        <v>10074.44</v>
      </c>
      <c r="V100" s="191">
        <f t="shared" si="38"/>
        <v>0.76397370370370399</v>
      </c>
      <c r="W100" s="191">
        <f t="shared" si="39"/>
        <v>0.767779463365593</v>
      </c>
      <c r="X100" s="191">
        <f t="shared" si="40"/>
        <v>0.61117896296296303</v>
      </c>
      <c r="Y100" s="191">
        <f t="shared" si="41"/>
        <v>0.664025481829703</v>
      </c>
      <c r="Z100" s="200"/>
      <c r="AA100" s="199"/>
      <c r="AB100" s="56">
        <v>12000</v>
      </c>
      <c r="AC100" s="56">
        <f t="shared" si="42"/>
        <v>24000</v>
      </c>
      <c r="AD100" s="73">
        <f t="shared" si="43"/>
        <v>3964.3217289557301</v>
      </c>
      <c r="AE100" s="73">
        <f t="shared" si="44"/>
        <v>7928.6434579114602</v>
      </c>
      <c r="AF100" s="74">
        <v>0.33036014407964398</v>
      </c>
      <c r="AG100" s="56">
        <v>14000</v>
      </c>
      <c r="AH100" s="56">
        <f t="shared" si="45"/>
        <v>28000</v>
      </c>
      <c r="AI100" s="73">
        <f t="shared" si="46"/>
        <v>4280.6239945638999</v>
      </c>
      <c r="AJ100" s="73">
        <f t="shared" si="47"/>
        <v>8561.2479891277908</v>
      </c>
      <c r="AK100" s="74">
        <v>0.30575885675456399</v>
      </c>
      <c r="AL100" s="202">
        <v>31533.02</v>
      </c>
      <c r="AM100" s="202">
        <v>9441.48</v>
      </c>
      <c r="AN100" s="89">
        <f t="shared" si="48"/>
        <v>1.31387583333333</v>
      </c>
      <c r="AO100" s="89">
        <f t="shared" si="49"/>
        <v>1.19080647908048</v>
      </c>
      <c r="AP100" s="89">
        <f t="shared" si="50"/>
        <v>1.12617928571429</v>
      </c>
      <c r="AQ100" s="89">
        <f t="shared" si="51"/>
        <v>1.1028158525474401</v>
      </c>
      <c r="AR100" s="95">
        <v>800</v>
      </c>
      <c r="AS100" s="204">
        <f t="shared" si="52"/>
        <v>800</v>
      </c>
      <c r="AT100" s="202">
        <v>10</v>
      </c>
      <c r="AU100" s="205">
        <v>2</v>
      </c>
      <c r="AV100" s="205">
        <f t="shared" si="53"/>
        <v>-8</v>
      </c>
      <c r="AW100" s="205">
        <v>0</v>
      </c>
    </row>
    <row r="101" spans="1:49" ht="17.100000000000001" customHeight="1">
      <c r="A101" s="9">
        <v>98</v>
      </c>
      <c r="B101" s="9">
        <v>111064</v>
      </c>
      <c r="C101" s="36" t="s">
        <v>154</v>
      </c>
      <c r="D101" s="36" t="s">
        <v>64</v>
      </c>
      <c r="E101" s="9" t="s">
        <v>84</v>
      </c>
      <c r="F101" s="131">
        <v>41</v>
      </c>
      <c r="G101" s="131">
        <v>100</v>
      </c>
      <c r="H101" s="42">
        <v>1</v>
      </c>
      <c r="I101" s="42">
        <v>1</v>
      </c>
      <c r="J101" s="186">
        <v>6000</v>
      </c>
      <c r="K101" s="186">
        <f t="shared" si="32"/>
        <v>18000</v>
      </c>
      <c r="L101" s="187">
        <f t="shared" si="33"/>
        <v>1734.02389881257</v>
      </c>
      <c r="M101" s="187">
        <f t="shared" si="34"/>
        <v>5202.0716964376998</v>
      </c>
      <c r="N101" s="188">
        <v>0.28900398313542802</v>
      </c>
      <c r="O101" s="186">
        <v>8000</v>
      </c>
      <c r="P101" s="186">
        <f t="shared" si="35"/>
        <v>24000</v>
      </c>
      <c r="Q101" s="187">
        <f t="shared" si="36"/>
        <v>2138.6294752021699</v>
      </c>
      <c r="R101" s="187">
        <f t="shared" si="37"/>
        <v>6415.8884256065003</v>
      </c>
      <c r="S101" s="188">
        <v>0.26732868440027102</v>
      </c>
      <c r="T101" s="189">
        <v>14480.55</v>
      </c>
      <c r="U101" s="190">
        <v>2719.13</v>
      </c>
      <c r="V101" s="191">
        <f t="shared" si="38"/>
        <v>0.80447500000000005</v>
      </c>
      <c r="W101" s="191">
        <f t="shared" si="39"/>
        <v>0.52270136950669499</v>
      </c>
      <c r="X101" s="191">
        <f t="shared" si="40"/>
        <v>0.60335625000000004</v>
      </c>
      <c r="Y101" s="191">
        <f t="shared" si="41"/>
        <v>0.42381192122164402</v>
      </c>
      <c r="Z101" s="200"/>
      <c r="AA101" s="199"/>
      <c r="AB101" s="56">
        <v>3500</v>
      </c>
      <c r="AC101" s="56">
        <f t="shared" si="42"/>
        <v>7000</v>
      </c>
      <c r="AD101" s="73">
        <f t="shared" si="43"/>
        <v>1182.57544262533</v>
      </c>
      <c r="AE101" s="73">
        <f t="shared" si="44"/>
        <v>2365.1508852506599</v>
      </c>
      <c r="AF101" s="74">
        <v>0.337878697892952</v>
      </c>
      <c r="AG101" s="56">
        <v>4200</v>
      </c>
      <c r="AH101" s="56">
        <f t="shared" si="45"/>
        <v>8400</v>
      </c>
      <c r="AI101" s="73">
        <f t="shared" si="46"/>
        <v>1313.41357670302</v>
      </c>
      <c r="AJ101" s="73">
        <f t="shared" si="47"/>
        <v>2626.82715340605</v>
      </c>
      <c r="AK101" s="74">
        <v>0.312717518262625</v>
      </c>
      <c r="AL101" s="202">
        <v>3478.97</v>
      </c>
      <c r="AM101" s="202">
        <v>970.4</v>
      </c>
      <c r="AN101" s="74">
        <f t="shared" ref="AN101:AN139" si="54">AL101/AC101</f>
        <v>0.49699571428571399</v>
      </c>
      <c r="AO101" s="74">
        <f t="shared" ref="AO101:AO139" si="55">AM101/AE101</f>
        <v>0.410290948476699</v>
      </c>
      <c r="AP101" s="74">
        <f t="shared" ref="AP101:AP139" si="56">AL101/AH101</f>
        <v>0.41416309523809502</v>
      </c>
      <c r="AQ101" s="74">
        <f t="shared" ref="AQ101:AQ139" si="57">AM101/AJ101</f>
        <v>0.36941905322614799</v>
      </c>
      <c r="AR101" s="95"/>
      <c r="AS101" s="204">
        <f t="shared" ref="AS101:AS138" si="58">Z101+AA101+AR101</f>
        <v>0</v>
      </c>
      <c r="AT101" s="202">
        <v>4</v>
      </c>
      <c r="AU101" s="205">
        <v>0</v>
      </c>
      <c r="AV101" s="205">
        <f t="shared" ref="AV101:AV139" si="59">AU101-AT101</f>
        <v>-4</v>
      </c>
      <c r="AW101" s="205">
        <v>0</v>
      </c>
    </row>
    <row r="102" spans="1:49" ht="17.100000000000001" customHeight="1">
      <c r="A102" s="9">
        <v>99</v>
      </c>
      <c r="B102" s="9">
        <v>743</v>
      </c>
      <c r="C102" s="36" t="s">
        <v>155</v>
      </c>
      <c r="D102" s="36" t="s">
        <v>54</v>
      </c>
      <c r="E102" s="9" t="s">
        <v>76</v>
      </c>
      <c r="F102" s="131">
        <v>25</v>
      </c>
      <c r="G102" s="131">
        <v>150</v>
      </c>
      <c r="H102" s="42">
        <v>2</v>
      </c>
      <c r="I102" s="42">
        <v>2</v>
      </c>
      <c r="J102" s="186">
        <v>14000</v>
      </c>
      <c r="K102" s="186">
        <f t="shared" si="32"/>
        <v>42000</v>
      </c>
      <c r="L102" s="187">
        <f t="shared" si="33"/>
        <v>3680.9343956358098</v>
      </c>
      <c r="M102" s="187">
        <f t="shared" si="34"/>
        <v>11042.8031869074</v>
      </c>
      <c r="N102" s="188">
        <v>0.26292388540255801</v>
      </c>
      <c r="O102" s="186">
        <v>17500</v>
      </c>
      <c r="P102" s="186">
        <f t="shared" si="35"/>
        <v>52500</v>
      </c>
      <c r="Q102" s="187">
        <f t="shared" si="36"/>
        <v>4256.0803949539004</v>
      </c>
      <c r="R102" s="187">
        <f t="shared" si="37"/>
        <v>12768.241184861699</v>
      </c>
      <c r="S102" s="188">
        <v>0.24320459399736599</v>
      </c>
      <c r="T102" s="189">
        <v>31385.1</v>
      </c>
      <c r="U102" s="190">
        <v>7512.19</v>
      </c>
      <c r="V102" s="191">
        <f t="shared" si="38"/>
        <v>0.74726428571428605</v>
      </c>
      <c r="W102" s="191">
        <f t="shared" si="39"/>
        <v>0.680279261782608</v>
      </c>
      <c r="X102" s="191">
        <f t="shared" si="40"/>
        <v>0.59781142857142899</v>
      </c>
      <c r="Y102" s="191">
        <f t="shared" si="41"/>
        <v>0.58834963181198496</v>
      </c>
      <c r="Z102" s="200"/>
      <c r="AA102" s="199"/>
      <c r="AB102" s="56">
        <v>8125</v>
      </c>
      <c r="AC102" s="56">
        <f t="shared" si="42"/>
        <v>16250</v>
      </c>
      <c r="AD102" s="73">
        <f t="shared" si="43"/>
        <v>2649.0676868186401</v>
      </c>
      <c r="AE102" s="73">
        <f t="shared" si="44"/>
        <v>5298.1353736372703</v>
      </c>
      <c r="AF102" s="74">
        <v>0.32603909991614</v>
      </c>
      <c r="AG102" s="56">
        <v>9500</v>
      </c>
      <c r="AH102" s="56">
        <f t="shared" si="45"/>
        <v>19000</v>
      </c>
      <c r="AI102" s="73">
        <f t="shared" si="46"/>
        <v>2866.71612851797</v>
      </c>
      <c r="AJ102" s="73">
        <f t="shared" si="47"/>
        <v>5733.43225703594</v>
      </c>
      <c r="AK102" s="74">
        <v>0.30175959247557599</v>
      </c>
      <c r="AL102" s="202">
        <v>9431.5499999999993</v>
      </c>
      <c r="AM102" s="202">
        <v>2178.6799999999998</v>
      </c>
      <c r="AN102" s="74">
        <f t="shared" si="54"/>
        <v>0.58040307692307702</v>
      </c>
      <c r="AO102" s="74">
        <f t="shared" si="55"/>
        <v>0.41121637073314199</v>
      </c>
      <c r="AP102" s="74">
        <f t="shared" si="56"/>
        <v>0.49639736842105298</v>
      </c>
      <c r="AQ102" s="74">
        <f t="shared" si="57"/>
        <v>0.37999576908340899</v>
      </c>
      <c r="AR102" s="95"/>
      <c r="AS102" s="204">
        <f t="shared" si="58"/>
        <v>0</v>
      </c>
      <c r="AT102" s="202">
        <v>8</v>
      </c>
      <c r="AU102" s="205">
        <v>16</v>
      </c>
      <c r="AV102" s="205">
        <f t="shared" si="59"/>
        <v>8</v>
      </c>
      <c r="AW102" s="207">
        <v>16</v>
      </c>
    </row>
    <row r="103" spans="1:49" ht="17.100000000000001" customHeight="1">
      <c r="A103" s="9">
        <v>100</v>
      </c>
      <c r="B103" s="9">
        <v>107728</v>
      </c>
      <c r="C103" s="36" t="s">
        <v>156</v>
      </c>
      <c r="D103" s="36" t="s">
        <v>62</v>
      </c>
      <c r="E103" s="9" t="s">
        <v>52</v>
      </c>
      <c r="F103" s="131">
        <v>25</v>
      </c>
      <c r="G103" s="131">
        <v>150</v>
      </c>
      <c r="H103" s="42">
        <v>2</v>
      </c>
      <c r="I103" s="42">
        <v>1</v>
      </c>
      <c r="J103" s="186">
        <v>12000</v>
      </c>
      <c r="K103" s="186">
        <f t="shared" si="32"/>
        <v>36000</v>
      </c>
      <c r="L103" s="187">
        <f t="shared" si="33"/>
        <v>2440.87701884138</v>
      </c>
      <c r="M103" s="187">
        <f t="shared" si="34"/>
        <v>7322.6310565241502</v>
      </c>
      <c r="N103" s="188">
        <v>0.20340641823678199</v>
      </c>
      <c r="O103" s="186">
        <v>15500</v>
      </c>
      <c r="P103" s="186">
        <f t="shared" si="35"/>
        <v>46500</v>
      </c>
      <c r="Q103" s="187">
        <f t="shared" si="36"/>
        <v>2916.3395214698699</v>
      </c>
      <c r="R103" s="187">
        <f t="shared" si="37"/>
        <v>8749.01856440962</v>
      </c>
      <c r="S103" s="188">
        <v>0.18815093686902401</v>
      </c>
      <c r="T103" s="189">
        <v>27749.83</v>
      </c>
      <c r="U103" s="190">
        <v>5232.67</v>
      </c>
      <c r="V103" s="191">
        <f t="shared" si="38"/>
        <v>0.77082861111111101</v>
      </c>
      <c r="W103" s="191">
        <f t="shared" si="39"/>
        <v>0.71458878094614897</v>
      </c>
      <c r="X103" s="191">
        <f t="shared" si="40"/>
        <v>0.59677053763440902</v>
      </c>
      <c r="Y103" s="191">
        <f t="shared" si="41"/>
        <v>0.59808651238735799</v>
      </c>
      <c r="Z103" s="200"/>
      <c r="AA103" s="199"/>
      <c r="AB103" s="56">
        <v>7500</v>
      </c>
      <c r="AC103" s="56">
        <f t="shared" si="42"/>
        <v>15000</v>
      </c>
      <c r="AD103" s="73">
        <f t="shared" si="43"/>
        <v>1850.9076540215001</v>
      </c>
      <c r="AE103" s="73">
        <f t="shared" si="44"/>
        <v>3701.8153080430102</v>
      </c>
      <c r="AF103" s="74">
        <v>0.24678768720286701</v>
      </c>
      <c r="AG103" s="56">
        <v>9000</v>
      </c>
      <c r="AH103" s="56">
        <f t="shared" si="45"/>
        <v>18000</v>
      </c>
      <c r="AI103" s="73">
        <f t="shared" si="46"/>
        <v>2055.68892638133</v>
      </c>
      <c r="AJ103" s="73">
        <f t="shared" si="47"/>
        <v>4111.37785276267</v>
      </c>
      <c r="AK103" s="74">
        <v>0.22840988070903701</v>
      </c>
      <c r="AL103" s="202">
        <v>16180.22</v>
      </c>
      <c r="AM103" s="202">
        <v>4449.6099999999997</v>
      </c>
      <c r="AN103" s="89">
        <f t="shared" si="54"/>
        <v>1.0786813333333301</v>
      </c>
      <c r="AO103" s="89">
        <f t="shared" si="55"/>
        <v>1.20200756378425</v>
      </c>
      <c r="AP103" s="74">
        <f t="shared" si="56"/>
        <v>0.89890111111111104</v>
      </c>
      <c r="AQ103" s="74">
        <f t="shared" si="57"/>
        <v>1.0822673467022901</v>
      </c>
      <c r="AR103" s="95">
        <v>300</v>
      </c>
      <c r="AS103" s="204">
        <f t="shared" si="58"/>
        <v>300</v>
      </c>
      <c r="AT103" s="202">
        <v>8</v>
      </c>
      <c r="AU103" s="205">
        <v>4</v>
      </c>
      <c r="AV103" s="205">
        <f t="shared" si="59"/>
        <v>-4</v>
      </c>
      <c r="AW103" s="205">
        <v>0</v>
      </c>
    </row>
    <row r="104" spans="1:49" ht="17.100000000000001" customHeight="1">
      <c r="A104" s="9">
        <v>101</v>
      </c>
      <c r="B104" s="9">
        <v>572</v>
      </c>
      <c r="C104" s="36" t="s">
        <v>157</v>
      </c>
      <c r="D104" s="36" t="s">
        <v>42</v>
      </c>
      <c r="E104" s="9" t="s">
        <v>76</v>
      </c>
      <c r="F104" s="131">
        <v>23</v>
      </c>
      <c r="G104" s="131">
        <v>150</v>
      </c>
      <c r="H104" s="42">
        <v>3</v>
      </c>
      <c r="I104" s="42">
        <v>1</v>
      </c>
      <c r="J104" s="186">
        <v>13000</v>
      </c>
      <c r="K104" s="186">
        <f t="shared" si="32"/>
        <v>39000</v>
      </c>
      <c r="L104" s="187">
        <f t="shared" si="33"/>
        <v>3232.0780436884902</v>
      </c>
      <c r="M104" s="187">
        <f t="shared" si="34"/>
        <v>9696.2341310654792</v>
      </c>
      <c r="N104" s="188">
        <v>0.248621387976038</v>
      </c>
      <c r="O104" s="186">
        <v>16250</v>
      </c>
      <c r="P104" s="186">
        <f t="shared" si="35"/>
        <v>48750</v>
      </c>
      <c r="Q104" s="187">
        <f t="shared" si="36"/>
        <v>3737.09023801482</v>
      </c>
      <c r="R104" s="187">
        <f t="shared" si="37"/>
        <v>11211.2707140445</v>
      </c>
      <c r="S104" s="188">
        <v>0.22997478387783499</v>
      </c>
      <c r="T104" s="189">
        <v>28336.09</v>
      </c>
      <c r="U104" s="190">
        <v>5559.79</v>
      </c>
      <c r="V104" s="191">
        <f t="shared" si="38"/>
        <v>0.72656641025641</v>
      </c>
      <c r="W104" s="191">
        <f t="shared" si="39"/>
        <v>0.57339683890131699</v>
      </c>
      <c r="X104" s="191">
        <f t="shared" si="40"/>
        <v>0.58125312820512798</v>
      </c>
      <c r="Y104" s="191">
        <f t="shared" si="41"/>
        <v>0.49591077959032598</v>
      </c>
      <c r="Z104" s="200"/>
      <c r="AA104" s="199"/>
      <c r="AB104" s="56">
        <v>8450</v>
      </c>
      <c r="AC104" s="56">
        <f t="shared" si="42"/>
        <v>16900</v>
      </c>
      <c r="AD104" s="73">
        <f t="shared" si="43"/>
        <v>2178.7438513860002</v>
      </c>
      <c r="AE104" s="73">
        <f t="shared" si="44"/>
        <v>4357.4877027719904</v>
      </c>
      <c r="AF104" s="74">
        <v>0.25783950903976299</v>
      </c>
      <c r="AG104" s="56">
        <v>10000</v>
      </c>
      <c r="AH104" s="56">
        <f t="shared" si="45"/>
        <v>20000</v>
      </c>
      <c r="AI104" s="73">
        <f t="shared" si="46"/>
        <v>2386.38694536802</v>
      </c>
      <c r="AJ104" s="73">
        <f t="shared" si="47"/>
        <v>4772.7738907360399</v>
      </c>
      <c r="AK104" s="74">
        <v>0.238638694536802</v>
      </c>
      <c r="AL104" s="202">
        <v>11109.86</v>
      </c>
      <c r="AM104" s="202">
        <v>2575.98</v>
      </c>
      <c r="AN104" s="74">
        <f t="shared" si="54"/>
        <v>0.65738816568047298</v>
      </c>
      <c r="AO104" s="74">
        <f t="shared" si="55"/>
        <v>0.59116173715448495</v>
      </c>
      <c r="AP104" s="74">
        <f t="shared" si="56"/>
        <v>0.55549300000000001</v>
      </c>
      <c r="AQ104" s="74">
        <f t="shared" si="57"/>
        <v>0.539723871059549</v>
      </c>
      <c r="AR104" s="95"/>
      <c r="AS104" s="204">
        <f t="shared" si="58"/>
        <v>0</v>
      </c>
      <c r="AT104" s="202">
        <v>8</v>
      </c>
      <c r="AU104" s="205">
        <v>6</v>
      </c>
      <c r="AV104" s="205">
        <f t="shared" si="59"/>
        <v>-2</v>
      </c>
      <c r="AW104" s="205">
        <v>0</v>
      </c>
    </row>
    <row r="105" spans="1:49" ht="17.100000000000001" customHeight="1">
      <c r="A105" s="9">
        <v>102</v>
      </c>
      <c r="B105" s="9">
        <v>709</v>
      </c>
      <c r="C105" s="36" t="s">
        <v>158</v>
      </c>
      <c r="D105" s="36" t="s">
        <v>50</v>
      </c>
      <c r="E105" s="9" t="s">
        <v>43</v>
      </c>
      <c r="F105" s="131">
        <v>8</v>
      </c>
      <c r="G105" s="131">
        <v>200</v>
      </c>
      <c r="H105" s="42">
        <v>3</v>
      </c>
      <c r="I105" s="42">
        <v>1</v>
      </c>
      <c r="J105" s="186">
        <v>21000</v>
      </c>
      <c r="K105" s="186">
        <f t="shared" si="32"/>
        <v>63000</v>
      </c>
      <c r="L105" s="187">
        <f t="shared" si="33"/>
        <v>4830</v>
      </c>
      <c r="M105" s="187">
        <f t="shared" si="34"/>
        <v>14490</v>
      </c>
      <c r="N105" s="188">
        <v>0.23</v>
      </c>
      <c r="O105" s="186">
        <v>26250</v>
      </c>
      <c r="P105" s="186">
        <f t="shared" si="35"/>
        <v>78750</v>
      </c>
      <c r="Q105" s="187">
        <f t="shared" si="36"/>
        <v>5584.6875</v>
      </c>
      <c r="R105" s="187">
        <f t="shared" si="37"/>
        <v>16754.0625</v>
      </c>
      <c r="S105" s="188">
        <v>0.21274999999999999</v>
      </c>
      <c r="T105" s="189">
        <v>45733.59</v>
      </c>
      <c r="U105" s="190">
        <v>11686.85</v>
      </c>
      <c r="V105" s="191">
        <f t="shared" si="38"/>
        <v>0.72592999999999996</v>
      </c>
      <c r="W105" s="191">
        <f t="shared" si="39"/>
        <v>0.80654589371980701</v>
      </c>
      <c r="X105" s="191">
        <f t="shared" si="40"/>
        <v>0.58074400000000004</v>
      </c>
      <c r="Y105" s="191">
        <f t="shared" si="41"/>
        <v>0.697553205379292</v>
      </c>
      <c r="Z105" s="200"/>
      <c r="AA105" s="199"/>
      <c r="AB105" s="56">
        <v>13000</v>
      </c>
      <c r="AC105" s="56">
        <f t="shared" si="42"/>
        <v>26000</v>
      </c>
      <c r="AD105" s="73">
        <f t="shared" si="43"/>
        <v>3426.71012789522</v>
      </c>
      <c r="AE105" s="73">
        <f t="shared" si="44"/>
        <v>6853.42025579045</v>
      </c>
      <c r="AF105" s="74">
        <v>0.26359308676117099</v>
      </c>
      <c r="AG105" s="56">
        <v>15500</v>
      </c>
      <c r="AH105" s="56">
        <f t="shared" si="45"/>
        <v>31000</v>
      </c>
      <c r="AI105" s="73">
        <f t="shared" si="46"/>
        <v>3781.4391223131802</v>
      </c>
      <c r="AJ105" s="73">
        <f t="shared" si="47"/>
        <v>7562.8782446263704</v>
      </c>
      <c r="AK105" s="74">
        <v>0.243963814342786</v>
      </c>
      <c r="AL105" s="202">
        <v>20195.990000000002</v>
      </c>
      <c r="AM105" s="202">
        <v>4098.74</v>
      </c>
      <c r="AN105" s="74">
        <f t="shared" si="54"/>
        <v>0.776768846153846</v>
      </c>
      <c r="AO105" s="74">
        <f t="shared" si="55"/>
        <v>0.59805758979058399</v>
      </c>
      <c r="AP105" s="74">
        <f t="shared" si="56"/>
        <v>0.65148354838709699</v>
      </c>
      <c r="AQ105" s="74">
        <f t="shared" si="57"/>
        <v>0.54195504243536796</v>
      </c>
      <c r="AR105" s="95"/>
      <c r="AS105" s="204">
        <f t="shared" si="58"/>
        <v>0</v>
      </c>
      <c r="AT105" s="202">
        <v>10</v>
      </c>
      <c r="AU105" s="205">
        <v>0</v>
      </c>
      <c r="AV105" s="205">
        <f t="shared" si="59"/>
        <v>-10</v>
      </c>
      <c r="AW105" s="205">
        <v>0</v>
      </c>
    </row>
    <row r="106" spans="1:49" ht="17.100000000000001" customHeight="1">
      <c r="A106" s="9">
        <v>103</v>
      </c>
      <c r="B106" s="38">
        <v>115971</v>
      </c>
      <c r="C106" s="39" t="s">
        <v>159</v>
      </c>
      <c r="D106" s="36" t="s">
        <v>54</v>
      </c>
      <c r="E106" s="9" t="s">
        <v>84</v>
      </c>
      <c r="F106" s="131">
        <v>43</v>
      </c>
      <c r="G106" s="131">
        <v>100</v>
      </c>
      <c r="H106" s="42">
        <v>2</v>
      </c>
      <c r="I106" s="42">
        <v>1</v>
      </c>
      <c r="J106" s="186">
        <v>5000</v>
      </c>
      <c r="K106" s="186">
        <f t="shared" si="32"/>
        <v>15000</v>
      </c>
      <c r="L106" s="187">
        <f t="shared" si="33"/>
        <v>1100</v>
      </c>
      <c r="M106" s="187">
        <f t="shared" si="34"/>
        <v>3300</v>
      </c>
      <c r="N106" s="188">
        <v>0.22</v>
      </c>
      <c r="O106" s="186">
        <v>7000</v>
      </c>
      <c r="P106" s="186">
        <f t="shared" si="35"/>
        <v>21000</v>
      </c>
      <c r="Q106" s="187">
        <f t="shared" si="36"/>
        <v>1400</v>
      </c>
      <c r="R106" s="187">
        <f t="shared" si="37"/>
        <v>4200</v>
      </c>
      <c r="S106" s="188">
        <v>0.2</v>
      </c>
      <c r="T106" s="189">
        <v>12146.2</v>
      </c>
      <c r="U106" s="190">
        <v>1900.81</v>
      </c>
      <c r="V106" s="191">
        <f t="shared" si="38"/>
        <v>0.80974666666666695</v>
      </c>
      <c r="W106" s="191">
        <f t="shared" si="39"/>
        <v>0.57600303030303002</v>
      </c>
      <c r="X106" s="191">
        <f t="shared" si="40"/>
        <v>0.57839047619047601</v>
      </c>
      <c r="Y106" s="191">
        <f t="shared" si="41"/>
        <v>0.45257380952380899</v>
      </c>
      <c r="Z106" s="200"/>
      <c r="AA106" s="199"/>
      <c r="AB106" s="56">
        <v>4000</v>
      </c>
      <c r="AC106" s="56">
        <f t="shared" si="42"/>
        <v>8000</v>
      </c>
      <c r="AD106" s="73">
        <f t="shared" si="43"/>
        <v>1128.4283980543</v>
      </c>
      <c r="AE106" s="73">
        <f t="shared" si="44"/>
        <v>2256.8567961086001</v>
      </c>
      <c r="AF106" s="74">
        <v>0.28210709951357499</v>
      </c>
      <c r="AG106" s="56">
        <v>4680</v>
      </c>
      <c r="AH106" s="56">
        <f t="shared" si="45"/>
        <v>9360</v>
      </c>
      <c r="AI106" s="73">
        <f t="shared" si="46"/>
        <v>1221.9439004036899</v>
      </c>
      <c r="AJ106" s="73">
        <f t="shared" si="47"/>
        <v>2443.8878008073798</v>
      </c>
      <c r="AK106" s="74">
        <v>0.26109912401788299</v>
      </c>
      <c r="AL106" s="202">
        <v>6341.06</v>
      </c>
      <c r="AM106" s="202">
        <v>1284.98</v>
      </c>
      <c r="AN106" s="74">
        <f t="shared" si="54"/>
        <v>0.79263249999999996</v>
      </c>
      <c r="AO106" s="74">
        <f t="shared" si="55"/>
        <v>0.56936709596091095</v>
      </c>
      <c r="AP106" s="74">
        <f t="shared" si="56"/>
        <v>0.67746367521367501</v>
      </c>
      <c r="AQ106" s="74">
        <f t="shared" si="57"/>
        <v>0.52579336889994799</v>
      </c>
      <c r="AR106" s="95"/>
      <c r="AS106" s="204">
        <f t="shared" si="58"/>
        <v>0</v>
      </c>
      <c r="AT106" s="202">
        <v>4</v>
      </c>
      <c r="AU106" s="205">
        <v>3</v>
      </c>
      <c r="AV106" s="205">
        <f t="shared" si="59"/>
        <v>-1</v>
      </c>
      <c r="AW106" s="205">
        <v>0</v>
      </c>
    </row>
    <row r="107" spans="1:49" ht="17.100000000000001" customHeight="1">
      <c r="A107" s="9">
        <v>104</v>
      </c>
      <c r="B107" s="9">
        <v>704</v>
      </c>
      <c r="C107" s="36" t="s">
        <v>160</v>
      </c>
      <c r="D107" s="36" t="s">
        <v>45</v>
      </c>
      <c r="E107" s="9" t="s">
        <v>52</v>
      </c>
      <c r="F107" s="131">
        <v>28</v>
      </c>
      <c r="G107" s="131">
        <v>150</v>
      </c>
      <c r="H107" s="42">
        <v>3</v>
      </c>
      <c r="I107" s="42">
        <v>1</v>
      </c>
      <c r="J107" s="186">
        <v>12500</v>
      </c>
      <c r="K107" s="186">
        <f t="shared" si="32"/>
        <v>37500</v>
      </c>
      <c r="L107" s="187">
        <f t="shared" si="33"/>
        <v>2663.3418052362399</v>
      </c>
      <c r="M107" s="187">
        <f t="shared" si="34"/>
        <v>7990.0254157087102</v>
      </c>
      <c r="N107" s="188">
        <v>0.21306734441889899</v>
      </c>
      <c r="O107" s="186">
        <v>15625</v>
      </c>
      <c r="P107" s="186">
        <f t="shared" si="35"/>
        <v>46875</v>
      </c>
      <c r="Q107" s="187">
        <f t="shared" si="36"/>
        <v>3079.48896230439</v>
      </c>
      <c r="R107" s="187">
        <f t="shared" si="37"/>
        <v>9238.4668869131692</v>
      </c>
      <c r="S107" s="188">
        <v>0.19708729358748101</v>
      </c>
      <c r="T107" s="189">
        <v>27077.91</v>
      </c>
      <c r="U107" s="190">
        <v>5629.58</v>
      </c>
      <c r="V107" s="191">
        <f t="shared" si="38"/>
        <v>0.72207759999999999</v>
      </c>
      <c r="W107" s="191">
        <f t="shared" si="39"/>
        <v>0.70457598156471701</v>
      </c>
      <c r="X107" s="191">
        <f t="shared" si="40"/>
        <v>0.57766207999999997</v>
      </c>
      <c r="Y107" s="191">
        <f t="shared" si="41"/>
        <v>0.60936301108299995</v>
      </c>
      <c r="Z107" s="200"/>
      <c r="AA107" s="199"/>
      <c r="AB107" s="56">
        <v>8000</v>
      </c>
      <c r="AC107" s="56">
        <f t="shared" si="42"/>
        <v>16000</v>
      </c>
      <c r="AD107" s="73">
        <f t="shared" si="43"/>
        <v>2287.93763524308</v>
      </c>
      <c r="AE107" s="73">
        <f t="shared" si="44"/>
        <v>4575.8752704861599</v>
      </c>
      <c r="AF107" s="74">
        <v>0.28599220440538498</v>
      </c>
      <c r="AG107" s="56">
        <v>9500</v>
      </c>
      <c r="AH107" s="56">
        <f t="shared" si="45"/>
        <v>19000</v>
      </c>
      <c r="AI107" s="73">
        <f t="shared" si="46"/>
        <v>2514.6016695856501</v>
      </c>
      <c r="AJ107" s="73">
        <f t="shared" si="47"/>
        <v>5029.2033391713003</v>
      </c>
      <c r="AK107" s="74">
        <v>0.26469491258796302</v>
      </c>
      <c r="AL107" s="202">
        <v>12008.39</v>
      </c>
      <c r="AM107" s="202">
        <v>2938.49</v>
      </c>
      <c r="AN107" s="74">
        <f t="shared" si="54"/>
        <v>0.75052437500000002</v>
      </c>
      <c r="AO107" s="74">
        <f t="shared" si="55"/>
        <v>0.64217003880173595</v>
      </c>
      <c r="AP107" s="74">
        <f t="shared" si="56"/>
        <v>0.63202052631578898</v>
      </c>
      <c r="AQ107" s="74">
        <f t="shared" si="57"/>
        <v>0.58428538315656897</v>
      </c>
      <c r="AR107" s="95"/>
      <c r="AS107" s="204">
        <f t="shared" si="58"/>
        <v>0</v>
      </c>
      <c r="AT107" s="202">
        <v>8</v>
      </c>
      <c r="AU107" s="205">
        <v>8</v>
      </c>
      <c r="AV107" s="205">
        <f t="shared" si="59"/>
        <v>0</v>
      </c>
      <c r="AW107" s="205">
        <v>0</v>
      </c>
    </row>
    <row r="108" spans="1:49" ht="17.100000000000001" customHeight="1">
      <c r="A108" s="9">
        <v>105</v>
      </c>
      <c r="B108" s="9">
        <v>112415</v>
      </c>
      <c r="C108" s="36" t="s">
        <v>161</v>
      </c>
      <c r="D108" s="36" t="s">
        <v>50</v>
      </c>
      <c r="E108" s="9" t="s">
        <v>52</v>
      </c>
      <c r="F108" s="131">
        <v>33</v>
      </c>
      <c r="G108" s="131">
        <v>150</v>
      </c>
      <c r="H108" s="42">
        <v>3</v>
      </c>
      <c r="I108" s="42">
        <v>2</v>
      </c>
      <c r="J108" s="186">
        <v>9500</v>
      </c>
      <c r="K108" s="186">
        <f t="shared" si="32"/>
        <v>28500</v>
      </c>
      <c r="L108" s="187">
        <f t="shared" si="33"/>
        <v>1900</v>
      </c>
      <c r="M108" s="187">
        <f t="shared" si="34"/>
        <v>5700</v>
      </c>
      <c r="N108" s="188">
        <v>0.2</v>
      </c>
      <c r="O108" s="186">
        <v>12000</v>
      </c>
      <c r="P108" s="186">
        <f t="shared" si="35"/>
        <v>36000</v>
      </c>
      <c r="Q108" s="187">
        <f t="shared" si="36"/>
        <v>2220</v>
      </c>
      <c r="R108" s="187">
        <f t="shared" si="37"/>
        <v>6660</v>
      </c>
      <c r="S108" s="188">
        <v>0.185</v>
      </c>
      <c r="T108" s="189">
        <v>20558.73</v>
      </c>
      <c r="U108" s="190">
        <v>2684.93</v>
      </c>
      <c r="V108" s="191">
        <f t="shared" si="38"/>
        <v>0.72135894736842099</v>
      </c>
      <c r="W108" s="191">
        <f t="shared" si="39"/>
        <v>0.47104035087719298</v>
      </c>
      <c r="X108" s="191">
        <f t="shared" si="40"/>
        <v>0.57107583333333301</v>
      </c>
      <c r="Y108" s="191">
        <f t="shared" si="41"/>
        <v>0.40314264264264299</v>
      </c>
      <c r="Z108" s="200"/>
      <c r="AA108" s="199"/>
      <c r="AB108" s="56">
        <v>6500</v>
      </c>
      <c r="AC108" s="56">
        <f t="shared" si="42"/>
        <v>13000</v>
      </c>
      <c r="AD108" s="73">
        <f t="shared" si="43"/>
        <v>1601.0707066151999</v>
      </c>
      <c r="AE108" s="73">
        <f t="shared" si="44"/>
        <v>3202.1414132304099</v>
      </c>
      <c r="AF108" s="74">
        <v>0.24631857024849299</v>
      </c>
      <c r="AG108" s="56">
        <v>7600</v>
      </c>
      <c r="AH108" s="56">
        <f t="shared" si="45"/>
        <v>15200</v>
      </c>
      <c r="AI108" s="73">
        <f t="shared" si="46"/>
        <v>1732.6153047691901</v>
      </c>
      <c r="AJ108" s="73">
        <f t="shared" si="47"/>
        <v>3465.2306095383801</v>
      </c>
      <c r="AK108" s="74">
        <v>0.227975697995946</v>
      </c>
      <c r="AL108" s="202">
        <v>8211.61</v>
      </c>
      <c r="AM108" s="202">
        <v>1542.2</v>
      </c>
      <c r="AN108" s="74">
        <f t="shared" si="54"/>
        <v>0.63166230769230802</v>
      </c>
      <c r="AO108" s="74">
        <f t="shared" si="55"/>
        <v>0.48161520713233802</v>
      </c>
      <c r="AP108" s="74">
        <f t="shared" si="56"/>
        <v>0.54023750000000004</v>
      </c>
      <c r="AQ108" s="74">
        <f t="shared" si="57"/>
        <v>0.44504974524781898</v>
      </c>
      <c r="AR108" s="95"/>
      <c r="AS108" s="204">
        <f t="shared" si="58"/>
        <v>0</v>
      </c>
      <c r="AT108" s="202">
        <v>8</v>
      </c>
      <c r="AU108" s="205">
        <v>0</v>
      </c>
      <c r="AV108" s="205">
        <f t="shared" si="59"/>
        <v>-8</v>
      </c>
      <c r="AW108" s="205">
        <v>0</v>
      </c>
    </row>
    <row r="109" spans="1:49" ht="17.100000000000001" customHeight="1">
      <c r="A109" s="9">
        <v>106</v>
      </c>
      <c r="B109" s="9">
        <v>740</v>
      </c>
      <c r="C109" s="36" t="s">
        <v>162</v>
      </c>
      <c r="D109" s="36" t="s">
        <v>54</v>
      </c>
      <c r="E109" s="9" t="s">
        <v>52</v>
      </c>
      <c r="F109" s="131">
        <v>29</v>
      </c>
      <c r="G109" s="131">
        <v>150</v>
      </c>
      <c r="H109" s="42">
        <v>2</v>
      </c>
      <c r="I109" s="42">
        <v>0</v>
      </c>
      <c r="J109" s="186">
        <v>10500</v>
      </c>
      <c r="K109" s="186">
        <f t="shared" si="32"/>
        <v>31500</v>
      </c>
      <c r="L109" s="187">
        <f t="shared" si="33"/>
        <v>2726.8756796129101</v>
      </c>
      <c r="M109" s="187">
        <f t="shared" si="34"/>
        <v>8180.6270388387302</v>
      </c>
      <c r="N109" s="188">
        <v>0.25970244567742001</v>
      </c>
      <c r="O109" s="186">
        <v>13500</v>
      </c>
      <c r="P109" s="186">
        <f t="shared" si="35"/>
        <v>40500</v>
      </c>
      <c r="Q109" s="187">
        <f t="shared" si="36"/>
        <v>3243.0342903967899</v>
      </c>
      <c r="R109" s="187">
        <f t="shared" si="37"/>
        <v>9729.1028711903691</v>
      </c>
      <c r="S109" s="188">
        <v>0.24022476225161399</v>
      </c>
      <c r="T109" s="189">
        <v>23110.94</v>
      </c>
      <c r="U109" s="190">
        <v>5923.16</v>
      </c>
      <c r="V109" s="191">
        <f t="shared" si="38"/>
        <v>0.73368063492063496</v>
      </c>
      <c r="W109" s="191">
        <f t="shared" si="39"/>
        <v>0.72404718756629904</v>
      </c>
      <c r="X109" s="191">
        <f t="shared" si="40"/>
        <v>0.57064049382715998</v>
      </c>
      <c r="Y109" s="191">
        <f t="shared" si="41"/>
        <v>0.60880844600169104</v>
      </c>
      <c r="Z109" s="200"/>
      <c r="AA109" s="199"/>
      <c r="AB109" s="56">
        <v>6825</v>
      </c>
      <c r="AC109" s="56">
        <f t="shared" si="42"/>
        <v>13650</v>
      </c>
      <c r="AD109" s="73">
        <f t="shared" si="43"/>
        <v>2332.29907238532</v>
      </c>
      <c r="AE109" s="73">
        <f t="shared" si="44"/>
        <v>4664.5981447706399</v>
      </c>
      <c r="AF109" s="74">
        <v>0.341728801814699</v>
      </c>
      <c r="AG109" s="56">
        <v>8000</v>
      </c>
      <c r="AH109" s="56">
        <f t="shared" si="45"/>
        <v>16000</v>
      </c>
      <c r="AI109" s="73">
        <f t="shared" si="46"/>
        <v>2530.2472985428799</v>
      </c>
      <c r="AJ109" s="73">
        <f t="shared" si="47"/>
        <v>5060.4945970857598</v>
      </c>
      <c r="AK109" s="74">
        <v>0.31628091231785999</v>
      </c>
      <c r="AL109" s="202">
        <v>13853.05</v>
      </c>
      <c r="AM109" s="202">
        <v>2692.65</v>
      </c>
      <c r="AN109" s="89">
        <f t="shared" si="54"/>
        <v>1.01487545787546</v>
      </c>
      <c r="AO109" s="74">
        <f t="shared" si="55"/>
        <v>0.577252298361148</v>
      </c>
      <c r="AP109" s="74">
        <f t="shared" si="56"/>
        <v>0.86581562499999998</v>
      </c>
      <c r="AQ109" s="74">
        <f t="shared" si="57"/>
        <v>0.53209225864022203</v>
      </c>
      <c r="AR109" s="95"/>
      <c r="AS109" s="204">
        <f t="shared" si="58"/>
        <v>0</v>
      </c>
      <c r="AT109" s="202">
        <v>8</v>
      </c>
      <c r="AU109" s="205">
        <v>1</v>
      </c>
      <c r="AV109" s="205">
        <f t="shared" si="59"/>
        <v>-7</v>
      </c>
      <c r="AW109" s="205">
        <v>0</v>
      </c>
    </row>
    <row r="110" spans="1:49" ht="17.100000000000001" customHeight="1">
      <c r="A110" s="9">
        <v>107</v>
      </c>
      <c r="B110" s="9">
        <v>717</v>
      </c>
      <c r="C110" s="36" t="s">
        <v>163</v>
      </c>
      <c r="D110" s="36" t="s">
        <v>62</v>
      </c>
      <c r="E110" s="9" t="s">
        <v>76</v>
      </c>
      <c r="F110" s="131">
        <v>30</v>
      </c>
      <c r="G110" s="131">
        <v>150</v>
      </c>
      <c r="H110" s="42">
        <v>2</v>
      </c>
      <c r="I110" s="42">
        <v>0</v>
      </c>
      <c r="J110" s="186">
        <v>12000</v>
      </c>
      <c r="K110" s="186">
        <f t="shared" si="32"/>
        <v>36000</v>
      </c>
      <c r="L110" s="187">
        <f t="shared" si="33"/>
        <v>2988.9829581683298</v>
      </c>
      <c r="M110" s="187">
        <f t="shared" si="34"/>
        <v>8966.9488745049803</v>
      </c>
      <c r="N110" s="188">
        <v>0.249081913180694</v>
      </c>
      <c r="O110" s="186">
        <v>15500</v>
      </c>
      <c r="P110" s="186">
        <f t="shared" si="35"/>
        <v>46500</v>
      </c>
      <c r="Q110" s="187">
        <f t="shared" si="36"/>
        <v>3571.2119302281999</v>
      </c>
      <c r="R110" s="187">
        <f t="shared" si="37"/>
        <v>10713.635790684601</v>
      </c>
      <c r="S110" s="188">
        <v>0.23040076969214199</v>
      </c>
      <c r="T110" s="189">
        <v>26385.38</v>
      </c>
      <c r="U110" s="190">
        <v>6141.97</v>
      </c>
      <c r="V110" s="191">
        <f t="shared" si="38"/>
        <v>0.73292722222222195</v>
      </c>
      <c r="W110" s="191">
        <f t="shared" si="39"/>
        <v>0.68495650928299401</v>
      </c>
      <c r="X110" s="191">
        <f t="shared" si="40"/>
        <v>0.56742752688172005</v>
      </c>
      <c r="Y110" s="191">
        <f t="shared" si="41"/>
        <v>0.57328530855420501</v>
      </c>
      <c r="Z110" s="200"/>
      <c r="AA110" s="199"/>
      <c r="AB110" s="56">
        <v>7800</v>
      </c>
      <c r="AC110" s="56">
        <f t="shared" si="42"/>
        <v>15600</v>
      </c>
      <c r="AD110" s="73">
        <f t="shared" si="43"/>
        <v>2749.0147224724401</v>
      </c>
      <c r="AE110" s="73">
        <f t="shared" si="44"/>
        <v>5498.0294449448802</v>
      </c>
      <c r="AF110" s="74">
        <v>0.352437784932364</v>
      </c>
      <c r="AG110" s="56">
        <v>9200</v>
      </c>
      <c r="AH110" s="56">
        <f t="shared" si="45"/>
        <v>18400</v>
      </c>
      <c r="AI110" s="73">
        <f t="shared" si="46"/>
        <v>3000.9702453177101</v>
      </c>
      <c r="AJ110" s="73">
        <f t="shared" si="47"/>
        <v>6001.9404906354102</v>
      </c>
      <c r="AK110" s="74">
        <v>0.32619241796931597</v>
      </c>
      <c r="AL110" s="202">
        <v>24180.81</v>
      </c>
      <c r="AM110" s="202">
        <v>8056.35</v>
      </c>
      <c r="AN110" s="89">
        <f t="shared" si="54"/>
        <v>1.5500519230769201</v>
      </c>
      <c r="AO110" s="89">
        <f t="shared" si="55"/>
        <v>1.46531590648489</v>
      </c>
      <c r="AP110" s="89">
        <f t="shared" si="56"/>
        <v>1.3141744565217399</v>
      </c>
      <c r="AQ110" s="89">
        <f t="shared" si="57"/>
        <v>1.34229088285197</v>
      </c>
      <c r="AR110" s="95">
        <v>800</v>
      </c>
      <c r="AS110" s="204">
        <f t="shared" si="58"/>
        <v>800</v>
      </c>
      <c r="AT110" s="202">
        <v>8</v>
      </c>
      <c r="AU110" s="205">
        <v>4</v>
      </c>
      <c r="AV110" s="205">
        <f t="shared" si="59"/>
        <v>-4</v>
      </c>
      <c r="AW110" s="205">
        <v>0</v>
      </c>
    </row>
    <row r="111" spans="1:49" ht="17.100000000000001" customHeight="1">
      <c r="A111" s="9">
        <v>108</v>
      </c>
      <c r="B111" s="9">
        <v>357</v>
      </c>
      <c r="C111" s="36" t="s">
        <v>164</v>
      </c>
      <c r="D111" s="36" t="s">
        <v>50</v>
      </c>
      <c r="E111" s="9" t="s">
        <v>46</v>
      </c>
      <c r="F111" s="131">
        <v>16</v>
      </c>
      <c r="G111" s="131">
        <v>150</v>
      </c>
      <c r="H111" s="42">
        <v>3</v>
      </c>
      <c r="I111" s="42">
        <v>1</v>
      </c>
      <c r="J111" s="186">
        <v>14000</v>
      </c>
      <c r="K111" s="186">
        <f t="shared" si="32"/>
        <v>42000</v>
      </c>
      <c r="L111" s="187">
        <f t="shared" si="33"/>
        <v>2940</v>
      </c>
      <c r="M111" s="187">
        <f t="shared" si="34"/>
        <v>8820</v>
      </c>
      <c r="N111" s="188">
        <v>0.21</v>
      </c>
      <c r="O111" s="186">
        <v>17500</v>
      </c>
      <c r="P111" s="186">
        <f t="shared" si="35"/>
        <v>52500</v>
      </c>
      <c r="Q111" s="187">
        <f t="shared" si="36"/>
        <v>3399.375</v>
      </c>
      <c r="R111" s="187">
        <f t="shared" si="37"/>
        <v>10198.125</v>
      </c>
      <c r="S111" s="188">
        <v>0.19425000000000001</v>
      </c>
      <c r="T111" s="189">
        <v>29624.85</v>
      </c>
      <c r="U111" s="190">
        <v>7546.74</v>
      </c>
      <c r="V111" s="191">
        <f t="shared" si="38"/>
        <v>0.70535357142857102</v>
      </c>
      <c r="W111" s="191">
        <f t="shared" si="39"/>
        <v>0.85563945578231304</v>
      </c>
      <c r="X111" s="191">
        <f t="shared" si="40"/>
        <v>0.56428285714285698</v>
      </c>
      <c r="Y111" s="191">
        <f t="shared" si="41"/>
        <v>0.74001250229821702</v>
      </c>
      <c r="Z111" s="200"/>
      <c r="AA111" s="199"/>
      <c r="AB111" s="56">
        <v>10000</v>
      </c>
      <c r="AC111" s="56">
        <f t="shared" si="42"/>
        <v>20000</v>
      </c>
      <c r="AD111" s="73">
        <f t="shared" si="43"/>
        <v>2846.4491814916</v>
      </c>
      <c r="AE111" s="73">
        <f t="shared" si="44"/>
        <v>5692.8983629832001</v>
      </c>
      <c r="AF111" s="74">
        <v>0.28464491814915999</v>
      </c>
      <c r="AG111" s="56">
        <v>12000</v>
      </c>
      <c r="AH111" s="56">
        <f t="shared" si="45"/>
        <v>24000</v>
      </c>
      <c r="AI111" s="73">
        <f t="shared" si="46"/>
        <v>3161.3754739119499</v>
      </c>
      <c r="AJ111" s="73">
        <f t="shared" si="47"/>
        <v>6322.7509478238999</v>
      </c>
      <c r="AK111" s="74">
        <v>0.26344795615932898</v>
      </c>
      <c r="AL111" s="202">
        <v>26585.91</v>
      </c>
      <c r="AM111" s="202">
        <v>5374.89</v>
      </c>
      <c r="AN111" s="89">
        <f t="shared" si="54"/>
        <v>1.3292955</v>
      </c>
      <c r="AO111" s="74">
        <f t="shared" si="55"/>
        <v>0.94413946241321001</v>
      </c>
      <c r="AP111" s="89">
        <f t="shared" si="56"/>
        <v>1.1077462499999999</v>
      </c>
      <c r="AQ111" s="74">
        <f t="shared" si="57"/>
        <v>0.85008725542951802</v>
      </c>
      <c r="AR111" s="95"/>
      <c r="AS111" s="204">
        <f t="shared" si="58"/>
        <v>0</v>
      </c>
      <c r="AT111" s="202">
        <v>12</v>
      </c>
      <c r="AU111" s="205">
        <v>2</v>
      </c>
      <c r="AV111" s="205">
        <f t="shared" si="59"/>
        <v>-10</v>
      </c>
      <c r="AW111" s="205">
        <v>0</v>
      </c>
    </row>
    <row r="112" spans="1:49" ht="17.100000000000001" customHeight="1">
      <c r="A112" s="9">
        <v>109</v>
      </c>
      <c r="B112" s="9">
        <v>103199</v>
      </c>
      <c r="C112" s="36" t="s">
        <v>165</v>
      </c>
      <c r="D112" s="36" t="s">
        <v>42</v>
      </c>
      <c r="E112" s="9" t="s">
        <v>76</v>
      </c>
      <c r="F112" s="131">
        <v>20</v>
      </c>
      <c r="G112" s="131">
        <v>150</v>
      </c>
      <c r="H112" s="42">
        <v>4</v>
      </c>
      <c r="I112" s="42">
        <v>1</v>
      </c>
      <c r="J112" s="186">
        <v>12000</v>
      </c>
      <c r="K112" s="186">
        <f t="shared" si="32"/>
        <v>36000</v>
      </c>
      <c r="L112" s="187">
        <f t="shared" si="33"/>
        <v>3004.28093533322</v>
      </c>
      <c r="M112" s="187">
        <f t="shared" si="34"/>
        <v>9012.8428059996695</v>
      </c>
      <c r="N112" s="188">
        <v>0.25035674461110202</v>
      </c>
      <c r="O112" s="186">
        <v>15500</v>
      </c>
      <c r="P112" s="186">
        <f t="shared" si="35"/>
        <v>46500</v>
      </c>
      <c r="Q112" s="187">
        <f t="shared" si="36"/>
        <v>3589.4898258616799</v>
      </c>
      <c r="R112" s="187">
        <f t="shared" si="37"/>
        <v>10768.4694775851</v>
      </c>
      <c r="S112" s="188">
        <v>0.23157998876527</v>
      </c>
      <c r="T112" s="189">
        <v>26084.76</v>
      </c>
      <c r="U112" s="190">
        <v>7462.71</v>
      </c>
      <c r="V112" s="191">
        <f t="shared" si="38"/>
        <v>0.72457666666666698</v>
      </c>
      <c r="W112" s="191">
        <f t="shared" si="39"/>
        <v>0.82800844979036203</v>
      </c>
      <c r="X112" s="191">
        <f t="shared" si="40"/>
        <v>0.56096258064516102</v>
      </c>
      <c r="Y112" s="191">
        <f t="shared" si="41"/>
        <v>0.693014918743454</v>
      </c>
      <c r="Z112" s="200"/>
      <c r="AA112" s="199"/>
      <c r="AB112" s="56">
        <v>8200</v>
      </c>
      <c r="AC112" s="56">
        <f t="shared" si="42"/>
        <v>16400</v>
      </c>
      <c r="AD112" s="73">
        <f t="shared" si="43"/>
        <v>2417.2728867988799</v>
      </c>
      <c r="AE112" s="73">
        <f t="shared" si="44"/>
        <v>4834.5457735977598</v>
      </c>
      <c r="AF112" s="74">
        <v>0.29478937643888797</v>
      </c>
      <c r="AG112" s="56">
        <v>9600</v>
      </c>
      <c r="AH112" s="56">
        <f t="shared" si="45"/>
        <v>19200</v>
      </c>
      <c r="AI112" s="73">
        <f t="shared" si="46"/>
        <v>2619.23497023149</v>
      </c>
      <c r="AJ112" s="73">
        <f t="shared" si="47"/>
        <v>5238.46994046298</v>
      </c>
      <c r="AK112" s="74">
        <v>0.27283697606578</v>
      </c>
      <c r="AL112" s="202">
        <v>12095.78</v>
      </c>
      <c r="AM112" s="202">
        <v>3075.85</v>
      </c>
      <c r="AN112" s="74">
        <f t="shared" si="54"/>
        <v>0.73754756097561003</v>
      </c>
      <c r="AO112" s="74">
        <f t="shared" si="55"/>
        <v>0.63622316222502495</v>
      </c>
      <c r="AP112" s="74">
        <f t="shared" si="56"/>
        <v>0.62998854166666696</v>
      </c>
      <c r="AQ112" s="74">
        <f t="shared" si="57"/>
        <v>0.58716572490786401</v>
      </c>
      <c r="AR112" s="95"/>
      <c r="AS112" s="204">
        <f t="shared" si="58"/>
        <v>0</v>
      </c>
      <c r="AT112" s="202">
        <v>10</v>
      </c>
      <c r="AU112" s="205">
        <v>7</v>
      </c>
      <c r="AV112" s="205">
        <f t="shared" si="59"/>
        <v>-3</v>
      </c>
      <c r="AW112" s="205">
        <v>0</v>
      </c>
    </row>
    <row r="113" spans="1:49" ht="17.100000000000001" customHeight="1">
      <c r="A113" s="9">
        <v>110</v>
      </c>
      <c r="B113" s="38">
        <v>116919</v>
      </c>
      <c r="C113" s="39" t="s">
        <v>166</v>
      </c>
      <c r="D113" s="36" t="s">
        <v>42</v>
      </c>
      <c r="E113" s="9" t="s">
        <v>84</v>
      </c>
      <c r="F113" s="131">
        <v>44</v>
      </c>
      <c r="G113" s="131">
        <v>100</v>
      </c>
      <c r="H113" s="42">
        <v>2</v>
      </c>
      <c r="I113" s="42">
        <v>1</v>
      </c>
      <c r="J113" s="186">
        <v>4000</v>
      </c>
      <c r="K113" s="186">
        <f t="shared" si="32"/>
        <v>12000</v>
      </c>
      <c r="L113" s="187">
        <f t="shared" si="33"/>
        <v>840</v>
      </c>
      <c r="M113" s="187">
        <f t="shared" si="34"/>
        <v>2520</v>
      </c>
      <c r="N113" s="188">
        <v>0.21</v>
      </c>
      <c r="O113" s="186">
        <v>5500</v>
      </c>
      <c r="P113" s="186">
        <f t="shared" si="35"/>
        <v>16500</v>
      </c>
      <c r="Q113" s="187">
        <f t="shared" si="36"/>
        <v>990</v>
      </c>
      <c r="R113" s="187">
        <f t="shared" si="37"/>
        <v>2970</v>
      </c>
      <c r="S113" s="188">
        <v>0.18</v>
      </c>
      <c r="T113" s="189">
        <v>9242.7800000000007</v>
      </c>
      <c r="U113" s="190">
        <v>2280.06</v>
      </c>
      <c r="V113" s="191">
        <f t="shared" si="38"/>
        <v>0.77023166666666698</v>
      </c>
      <c r="W113" s="191">
        <f t="shared" si="39"/>
        <v>0.90478571428571397</v>
      </c>
      <c r="X113" s="191">
        <f t="shared" si="40"/>
        <v>0.56016848484848503</v>
      </c>
      <c r="Y113" s="191">
        <f t="shared" si="41"/>
        <v>0.76769696969696999</v>
      </c>
      <c r="Z113" s="200"/>
      <c r="AA113" s="199"/>
      <c r="AB113" s="56">
        <v>3800</v>
      </c>
      <c r="AC113" s="56">
        <f t="shared" si="42"/>
        <v>7600</v>
      </c>
      <c r="AD113" s="73">
        <f t="shared" si="43"/>
        <v>910.10430504185797</v>
      </c>
      <c r="AE113" s="73">
        <f t="shared" si="44"/>
        <v>1820.20861008372</v>
      </c>
      <c r="AF113" s="74">
        <v>0.23950113290575201</v>
      </c>
      <c r="AG113" s="56">
        <v>4500</v>
      </c>
      <c r="AH113" s="56">
        <f t="shared" si="45"/>
        <v>9000</v>
      </c>
      <c r="AI113" s="73">
        <f t="shared" si="46"/>
        <v>997.49673970852996</v>
      </c>
      <c r="AJ113" s="73">
        <f t="shared" si="47"/>
        <v>1994.9934794170599</v>
      </c>
      <c r="AK113" s="74">
        <v>0.221665942157451</v>
      </c>
      <c r="AL113" s="202">
        <v>5038.24</v>
      </c>
      <c r="AM113" s="202">
        <v>1213.69</v>
      </c>
      <c r="AN113" s="74">
        <f t="shared" si="54"/>
        <v>0.66292631578947403</v>
      </c>
      <c r="AO113" s="74">
        <f t="shared" si="55"/>
        <v>0.66678620971042402</v>
      </c>
      <c r="AP113" s="74">
        <f t="shared" si="56"/>
        <v>0.55980444444444399</v>
      </c>
      <c r="AQ113" s="74">
        <f t="shared" si="57"/>
        <v>0.608367903214723</v>
      </c>
      <c r="AR113" s="95"/>
      <c r="AS113" s="204">
        <f t="shared" si="58"/>
        <v>0</v>
      </c>
      <c r="AT113" s="202">
        <v>4</v>
      </c>
      <c r="AU113" s="205">
        <v>0</v>
      </c>
      <c r="AV113" s="205">
        <f t="shared" si="59"/>
        <v>-4</v>
      </c>
      <c r="AW113" s="205">
        <v>0</v>
      </c>
    </row>
    <row r="114" spans="1:49" ht="17.100000000000001" customHeight="1">
      <c r="A114" s="9">
        <v>111</v>
      </c>
      <c r="B114" s="9">
        <v>113025</v>
      </c>
      <c r="C114" s="36" t="s">
        <v>167</v>
      </c>
      <c r="D114" s="36" t="s">
        <v>50</v>
      </c>
      <c r="E114" s="9" t="s">
        <v>52</v>
      </c>
      <c r="F114" s="131">
        <v>38</v>
      </c>
      <c r="G114" s="131">
        <v>100</v>
      </c>
      <c r="H114" s="42">
        <v>2</v>
      </c>
      <c r="I114" s="42">
        <v>2</v>
      </c>
      <c r="J114" s="186">
        <v>8000</v>
      </c>
      <c r="K114" s="186">
        <f t="shared" si="32"/>
        <v>24000</v>
      </c>
      <c r="L114" s="187">
        <f t="shared" si="33"/>
        <v>1847.4724651813799</v>
      </c>
      <c r="M114" s="187">
        <f t="shared" si="34"/>
        <v>5542.4173955441302</v>
      </c>
      <c r="N114" s="188">
        <v>0.23093405814767201</v>
      </c>
      <c r="O114" s="186">
        <v>11500</v>
      </c>
      <c r="P114" s="186">
        <f t="shared" si="35"/>
        <v>34500</v>
      </c>
      <c r="Q114" s="187">
        <f t="shared" si="36"/>
        <v>2456.5610435458698</v>
      </c>
      <c r="R114" s="187">
        <f t="shared" si="37"/>
        <v>7369.6831306375998</v>
      </c>
      <c r="S114" s="188">
        <v>0.21361400378659701</v>
      </c>
      <c r="T114" s="189">
        <v>19325.12</v>
      </c>
      <c r="U114" s="190">
        <v>3779.02</v>
      </c>
      <c r="V114" s="191">
        <f t="shared" si="38"/>
        <v>0.805213333333333</v>
      </c>
      <c r="W114" s="191">
        <f t="shared" si="39"/>
        <v>0.68183605280940596</v>
      </c>
      <c r="X114" s="191">
        <f t="shared" si="40"/>
        <v>0.56014840579710101</v>
      </c>
      <c r="Y114" s="191">
        <f t="shared" si="41"/>
        <v>0.51277917015043395</v>
      </c>
      <c r="Z114" s="200"/>
      <c r="AA114" s="199"/>
      <c r="AB114" s="56">
        <v>5500</v>
      </c>
      <c r="AC114" s="56">
        <f t="shared" si="42"/>
        <v>11000</v>
      </c>
      <c r="AD114" s="73">
        <f t="shared" si="43"/>
        <v>1538.6674357565701</v>
      </c>
      <c r="AE114" s="73">
        <f t="shared" si="44"/>
        <v>3077.3348715131301</v>
      </c>
      <c r="AF114" s="74">
        <v>0.279757715592103</v>
      </c>
      <c r="AG114" s="56">
        <v>6500</v>
      </c>
      <c r="AH114" s="56">
        <f t="shared" si="45"/>
        <v>13000</v>
      </c>
      <c r="AI114" s="73">
        <f t="shared" si="46"/>
        <v>1683.0105124184499</v>
      </c>
      <c r="AJ114" s="73">
        <f t="shared" si="47"/>
        <v>3366.0210248368999</v>
      </c>
      <c r="AK114" s="74">
        <v>0.25892469421822301</v>
      </c>
      <c r="AL114" s="202">
        <v>7310.4</v>
      </c>
      <c r="AM114" s="202">
        <v>934.02</v>
      </c>
      <c r="AN114" s="74">
        <f t="shared" si="54"/>
        <v>0.66458181818181805</v>
      </c>
      <c r="AO114" s="74">
        <f t="shared" si="55"/>
        <v>0.30351587948592001</v>
      </c>
      <c r="AP114" s="74">
        <f t="shared" si="56"/>
        <v>0.56233846153846201</v>
      </c>
      <c r="AQ114" s="74">
        <f t="shared" si="57"/>
        <v>0.27748489777934698</v>
      </c>
      <c r="AR114" s="95"/>
      <c r="AS114" s="204">
        <f t="shared" si="58"/>
        <v>0</v>
      </c>
      <c r="AT114" s="202">
        <v>6</v>
      </c>
      <c r="AU114" s="205">
        <v>0</v>
      </c>
      <c r="AV114" s="205">
        <f t="shared" si="59"/>
        <v>-6</v>
      </c>
      <c r="AW114" s="205">
        <v>0</v>
      </c>
    </row>
    <row r="115" spans="1:49" ht="17.100000000000001" customHeight="1">
      <c r="A115" s="9">
        <v>112</v>
      </c>
      <c r="B115" s="9">
        <v>355</v>
      </c>
      <c r="C115" s="36" t="s">
        <v>168</v>
      </c>
      <c r="D115" s="36" t="s">
        <v>42</v>
      </c>
      <c r="E115" s="9" t="s">
        <v>76</v>
      </c>
      <c r="F115" s="131">
        <v>22</v>
      </c>
      <c r="G115" s="131">
        <v>150</v>
      </c>
      <c r="H115" s="42">
        <v>3</v>
      </c>
      <c r="I115" s="42">
        <v>1</v>
      </c>
      <c r="J115" s="186">
        <v>13000</v>
      </c>
      <c r="K115" s="186">
        <f t="shared" si="32"/>
        <v>39000</v>
      </c>
      <c r="L115" s="187">
        <f t="shared" si="33"/>
        <v>2696.3527634381398</v>
      </c>
      <c r="M115" s="187">
        <f t="shared" si="34"/>
        <v>8089.0582903144204</v>
      </c>
      <c r="N115" s="188">
        <v>0.20741175103370299</v>
      </c>
      <c r="O115" s="186">
        <v>16250</v>
      </c>
      <c r="P115" s="186">
        <f t="shared" si="35"/>
        <v>48750</v>
      </c>
      <c r="Q115" s="187">
        <f t="shared" si="36"/>
        <v>3117.6578827253402</v>
      </c>
      <c r="R115" s="187">
        <f t="shared" si="37"/>
        <v>9352.9736481760301</v>
      </c>
      <c r="S115" s="188">
        <v>0.19185586970617499</v>
      </c>
      <c r="T115" s="189">
        <v>27079.53</v>
      </c>
      <c r="U115" s="190">
        <v>4821.84</v>
      </c>
      <c r="V115" s="191">
        <f t="shared" si="38"/>
        <v>0.69434692307692303</v>
      </c>
      <c r="W115" s="191">
        <f t="shared" si="39"/>
        <v>0.59609410971528298</v>
      </c>
      <c r="X115" s="191">
        <f t="shared" si="40"/>
        <v>0.55547753846153802</v>
      </c>
      <c r="Y115" s="191">
        <f t="shared" si="41"/>
        <v>0.515540851645651</v>
      </c>
      <c r="Z115" s="200"/>
      <c r="AA115" s="199"/>
      <c r="AB115" s="56">
        <v>8500</v>
      </c>
      <c r="AC115" s="56">
        <f t="shared" si="42"/>
        <v>17000</v>
      </c>
      <c r="AD115" s="73">
        <f t="shared" si="43"/>
        <v>2364.2172879155601</v>
      </c>
      <c r="AE115" s="73">
        <f t="shared" si="44"/>
        <v>4728.4345758311201</v>
      </c>
      <c r="AF115" s="74">
        <v>0.27814321034300699</v>
      </c>
      <c r="AG115" s="56">
        <v>10000</v>
      </c>
      <c r="AH115" s="56">
        <f t="shared" si="45"/>
        <v>20000</v>
      </c>
      <c r="AI115" s="73">
        <f t="shared" si="46"/>
        <v>2574.30418083422</v>
      </c>
      <c r="AJ115" s="73">
        <f t="shared" si="47"/>
        <v>5148.60836166844</v>
      </c>
      <c r="AK115" s="74">
        <v>0.25743041808342199</v>
      </c>
      <c r="AL115" s="202">
        <v>10178.379999999999</v>
      </c>
      <c r="AM115" s="202">
        <v>2920.88</v>
      </c>
      <c r="AN115" s="74">
        <f t="shared" si="54"/>
        <v>0.59872823529411801</v>
      </c>
      <c r="AO115" s="74">
        <f t="shared" si="55"/>
        <v>0.61772663936808203</v>
      </c>
      <c r="AP115" s="74">
        <f t="shared" si="56"/>
        <v>0.50891900000000001</v>
      </c>
      <c r="AQ115" s="74">
        <f t="shared" si="57"/>
        <v>0.56731446535068597</v>
      </c>
      <c r="AR115" s="95"/>
      <c r="AS115" s="204">
        <f t="shared" si="58"/>
        <v>0</v>
      </c>
      <c r="AT115" s="202">
        <v>8</v>
      </c>
      <c r="AU115" s="205">
        <v>2</v>
      </c>
      <c r="AV115" s="205">
        <f t="shared" si="59"/>
        <v>-6</v>
      </c>
      <c r="AW115" s="205">
        <v>0</v>
      </c>
    </row>
    <row r="116" spans="1:49" ht="17.100000000000001" customHeight="1">
      <c r="A116" s="9">
        <v>113</v>
      </c>
      <c r="B116" s="9">
        <v>104429</v>
      </c>
      <c r="C116" s="36" t="s">
        <v>169</v>
      </c>
      <c r="D116" s="36" t="s">
        <v>50</v>
      </c>
      <c r="E116" s="9" t="s">
        <v>52</v>
      </c>
      <c r="F116" s="131">
        <v>36</v>
      </c>
      <c r="G116" s="131">
        <v>100</v>
      </c>
      <c r="H116" s="42">
        <v>3</v>
      </c>
      <c r="I116" s="42">
        <v>0</v>
      </c>
      <c r="J116" s="186">
        <v>8000</v>
      </c>
      <c r="K116" s="186">
        <f t="shared" si="32"/>
        <v>24000</v>
      </c>
      <c r="L116" s="187">
        <f t="shared" si="33"/>
        <v>1280</v>
      </c>
      <c r="M116" s="187">
        <f t="shared" si="34"/>
        <v>3840</v>
      </c>
      <c r="N116" s="188">
        <v>0.16</v>
      </c>
      <c r="O116" s="186">
        <v>11500</v>
      </c>
      <c r="P116" s="186">
        <f t="shared" si="35"/>
        <v>34500</v>
      </c>
      <c r="Q116" s="187">
        <f t="shared" si="36"/>
        <v>1725</v>
      </c>
      <c r="R116" s="187">
        <f t="shared" si="37"/>
        <v>5175</v>
      </c>
      <c r="S116" s="188">
        <v>0.15</v>
      </c>
      <c r="T116" s="189">
        <v>18777.77</v>
      </c>
      <c r="U116" s="190">
        <v>3635.65</v>
      </c>
      <c r="V116" s="191">
        <f t="shared" si="38"/>
        <v>0.78240708333333298</v>
      </c>
      <c r="W116" s="191">
        <f t="shared" si="39"/>
        <v>0.94678385416666699</v>
      </c>
      <c r="X116" s="191">
        <f t="shared" si="40"/>
        <v>0.54428318840579704</v>
      </c>
      <c r="Y116" s="191">
        <f t="shared" si="41"/>
        <v>0.70254106280193196</v>
      </c>
      <c r="Z116" s="200"/>
      <c r="AA116" s="199"/>
      <c r="AB116" s="56">
        <v>5200</v>
      </c>
      <c r="AC116" s="56">
        <f t="shared" si="42"/>
        <v>10400</v>
      </c>
      <c r="AD116" s="73">
        <f t="shared" si="43"/>
        <v>1003.4035878097</v>
      </c>
      <c r="AE116" s="73">
        <f t="shared" si="44"/>
        <v>2006.8071756194099</v>
      </c>
      <c r="AF116" s="74">
        <v>0.19296222842494301</v>
      </c>
      <c r="AG116" s="56">
        <v>6500</v>
      </c>
      <c r="AH116" s="56">
        <f t="shared" si="45"/>
        <v>13000</v>
      </c>
      <c r="AI116" s="73">
        <f t="shared" si="46"/>
        <v>1160.8525550458</v>
      </c>
      <c r="AJ116" s="73">
        <f t="shared" si="47"/>
        <v>2321.7051100916001</v>
      </c>
      <c r="AK116" s="74">
        <v>0.17859270077627701</v>
      </c>
      <c r="AL116" s="202">
        <v>11335.35</v>
      </c>
      <c r="AM116" s="202">
        <v>1866.99</v>
      </c>
      <c r="AN116" s="89">
        <f t="shared" si="54"/>
        <v>1.0899375</v>
      </c>
      <c r="AO116" s="74">
        <f t="shared" si="55"/>
        <v>0.93032854510486196</v>
      </c>
      <c r="AP116" s="74">
        <f t="shared" si="56"/>
        <v>0.87195</v>
      </c>
      <c r="AQ116" s="74">
        <f t="shared" si="57"/>
        <v>0.80414605278029405</v>
      </c>
      <c r="AR116" s="95"/>
      <c r="AS116" s="204">
        <f t="shared" si="58"/>
        <v>0</v>
      </c>
      <c r="AT116" s="202">
        <v>6</v>
      </c>
      <c r="AU116" s="205">
        <v>2</v>
      </c>
      <c r="AV116" s="205">
        <f t="shared" si="59"/>
        <v>-4</v>
      </c>
      <c r="AW116" s="205">
        <v>0</v>
      </c>
    </row>
    <row r="117" spans="1:49" ht="17.100000000000001" customHeight="1">
      <c r="A117" s="9">
        <v>114</v>
      </c>
      <c r="B117" s="9">
        <v>341</v>
      </c>
      <c r="C117" s="36" t="s">
        <v>170</v>
      </c>
      <c r="D117" s="36" t="s">
        <v>64</v>
      </c>
      <c r="E117" s="9" t="s">
        <v>60</v>
      </c>
      <c r="F117" s="131">
        <v>3</v>
      </c>
      <c r="G117" s="131">
        <v>200</v>
      </c>
      <c r="H117" s="42">
        <v>4</v>
      </c>
      <c r="I117" s="42">
        <v>1</v>
      </c>
      <c r="J117" s="186">
        <v>38000</v>
      </c>
      <c r="K117" s="186">
        <f t="shared" si="32"/>
        <v>114000</v>
      </c>
      <c r="L117" s="187">
        <f t="shared" si="33"/>
        <v>7600</v>
      </c>
      <c r="M117" s="187">
        <f t="shared" si="34"/>
        <v>22800</v>
      </c>
      <c r="N117" s="188">
        <v>0.2</v>
      </c>
      <c r="O117" s="186">
        <v>46000</v>
      </c>
      <c r="P117" s="186">
        <f t="shared" si="35"/>
        <v>138000</v>
      </c>
      <c r="Q117" s="187">
        <f t="shared" si="36"/>
        <v>8510</v>
      </c>
      <c r="R117" s="187">
        <f t="shared" si="37"/>
        <v>25530</v>
      </c>
      <c r="S117" s="188">
        <v>0.185</v>
      </c>
      <c r="T117" s="189">
        <v>75088.38</v>
      </c>
      <c r="U117" s="190">
        <v>15769.02</v>
      </c>
      <c r="V117" s="191">
        <f t="shared" si="38"/>
        <v>0.65866999999999998</v>
      </c>
      <c r="W117" s="191">
        <f t="shared" si="39"/>
        <v>0.691623684210526</v>
      </c>
      <c r="X117" s="191">
        <f t="shared" si="40"/>
        <v>0.54411869565217397</v>
      </c>
      <c r="Y117" s="191">
        <f t="shared" si="41"/>
        <v>0.61766627497062299</v>
      </c>
      <c r="Z117" s="200"/>
      <c r="AA117" s="199"/>
      <c r="AB117" s="56">
        <v>25000</v>
      </c>
      <c r="AC117" s="56">
        <f t="shared" si="42"/>
        <v>50000</v>
      </c>
      <c r="AD117" s="73">
        <f t="shared" si="43"/>
        <v>6646.5229492711296</v>
      </c>
      <c r="AE117" s="73">
        <f t="shared" si="44"/>
        <v>13293.045898542299</v>
      </c>
      <c r="AF117" s="74">
        <v>0.26586091797084499</v>
      </c>
      <c r="AG117" s="56">
        <v>30000</v>
      </c>
      <c r="AH117" s="56">
        <f t="shared" si="45"/>
        <v>60000</v>
      </c>
      <c r="AI117" s="73">
        <f t="shared" si="46"/>
        <v>7381.8829351479299</v>
      </c>
      <c r="AJ117" s="73">
        <f t="shared" si="47"/>
        <v>14763.7658702959</v>
      </c>
      <c r="AK117" s="74">
        <v>0.246062764504931</v>
      </c>
      <c r="AL117" s="202">
        <v>38294.629999999997</v>
      </c>
      <c r="AM117" s="202">
        <v>8266.7999999999993</v>
      </c>
      <c r="AN117" s="74">
        <f t="shared" si="54"/>
        <v>0.76589260000000003</v>
      </c>
      <c r="AO117" s="74">
        <f t="shared" si="55"/>
        <v>0.62188907366268498</v>
      </c>
      <c r="AP117" s="74">
        <f t="shared" si="56"/>
        <v>0.63824383333333301</v>
      </c>
      <c r="AQ117" s="74">
        <f t="shared" si="57"/>
        <v>0.55993843797215004</v>
      </c>
      <c r="AR117" s="95"/>
      <c r="AS117" s="204">
        <f t="shared" si="58"/>
        <v>0</v>
      </c>
      <c r="AT117" s="202">
        <v>20</v>
      </c>
      <c r="AU117" s="205">
        <v>22</v>
      </c>
      <c r="AV117" s="205">
        <f t="shared" si="59"/>
        <v>2</v>
      </c>
      <c r="AW117" s="207">
        <v>4</v>
      </c>
    </row>
    <row r="118" spans="1:49" ht="17.100000000000001" customHeight="1">
      <c r="A118" s="9">
        <v>115</v>
      </c>
      <c r="B118" s="9">
        <v>105751</v>
      </c>
      <c r="C118" s="36" t="s">
        <v>171</v>
      </c>
      <c r="D118" s="36" t="s">
        <v>54</v>
      </c>
      <c r="E118" s="9" t="s">
        <v>46</v>
      </c>
      <c r="F118" s="131">
        <v>14</v>
      </c>
      <c r="G118" s="131">
        <v>150</v>
      </c>
      <c r="H118" s="42">
        <v>2</v>
      </c>
      <c r="I118" s="42">
        <v>2</v>
      </c>
      <c r="J118" s="186">
        <v>15000</v>
      </c>
      <c r="K118" s="186">
        <f t="shared" si="32"/>
        <v>45000</v>
      </c>
      <c r="L118" s="187">
        <f t="shared" si="33"/>
        <v>3787.3709358402998</v>
      </c>
      <c r="M118" s="187">
        <f t="shared" si="34"/>
        <v>11362.1128075209</v>
      </c>
      <c r="N118" s="188">
        <v>0.25249139572268697</v>
      </c>
      <c r="O118" s="186">
        <v>18800</v>
      </c>
      <c r="P118" s="186">
        <f t="shared" si="35"/>
        <v>56400</v>
      </c>
      <c r="Q118" s="187">
        <f t="shared" si="36"/>
        <v>4390.8253716175404</v>
      </c>
      <c r="R118" s="187">
        <f t="shared" si="37"/>
        <v>13172.476114852599</v>
      </c>
      <c r="S118" s="188">
        <v>0.233554541043486</v>
      </c>
      <c r="T118" s="189">
        <v>30618.7</v>
      </c>
      <c r="U118" s="190">
        <v>9185.15</v>
      </c>
      <c r="V118" s="191">
        <f t="shared" si="38"/>
        <v>0.680415555555556</v>
      </c>
      <c r="W118" s="191">
        <f t="shared" si="39"/>
        <v>0.80840158477568502</v>
      </c>
      <c r="X118" s="191">
        <f t="shared" si="40"/>
        <v>0.54288475177304996</v>
      </c>
      <c r="Y118" s="191">
        <f t="shared" si="41"/>
        <v>0.69729866426884601</v>
      </c>
      <c r="Z118" s="200"/>
      <c r="AA118" s="199"/>
      <c r="AB118" s="56">
        <v>9750</v>
      </c>
      <c r="AC118" s="56">
        <f t="shared" si="42"/>
        <v>19500</v>
      </c>
      <c r="AD118" s="73">
        <f t="shared" si="43"/>
        <v>3431.57286967154</v>
      </c>
      <c r="AE118" s="73">
        <f t="shared" si="44"/>
        <v>6863.1457393430901</v>
      </c>
      <c r="AF118" s="74">
        <v>0.35195619176118398</v>
      </c>
      <c r="AG118" s="56">
        <v>11500</v>
      </c>
      <c r="AH118" s="56">
        <f t="shared" si="45"/>
        <v>23000</v>
      </c>
      <c r="AI118" s="73">
        <f t="shared" si="46"/>
        <v>3746.0869133730298</v>
      </c>
      <c r="AJ118" s="73">
        <f t="shared" si="47"/>
        <v>7492.1738267460596</v>
      </c>
      <c r="AK118" s="74">
        <v>0.325746688119394</v>
      </c>
      <c r="AL118" s="202">
        <v>16916.169999999998</v>
      </c>
      <c r="AM118" s="202">
        <v>5353.02</v>
      </c>
      <c r="AN118" s="74">
        <f t="shared" si="54"/>
        <v>0.86749589743589695</v>
      </c>
      <c r="AO118" s="74">
        <f t="shared" si="55"/>
        <v>0.77996595195607299</v>
      </c>
      <c r="AP118" s="74">
        <f t="shared" si="56"/>
        <v>0.73548565217391304</v>
      </c>
      <c r="AQ118" s="74">
        <f t="shared" si="57"/>
        <v>0.71448155419064496</v>
      </c>
      <c r="AR118" s="95"/>
      <c r="AS118" s="204">
        <f t="shared" si="58"/>
        <v>0</v>
      </c>
      <c r="AT118" s="202">
        <v>12</v>
      </c>
      <c r="AU118" s="205">
        <v>8</v>
      </c>
      <c r="AV118" s="205">
        <f t="shared" si="59"/>
        <v>-4</v>
      </c>
      <c r="AW118" s="205">
        <v>0</v>
      </c>
    </row>
    <row r="119" spans="1:49" ht="17.100000000000001" customHeight="1">
      <c r="A119" s="9">
        <v>116</v>
      </c>
      <c r="B119" s="9">
        <v>747</v>
      </c>
      <c r="C119" s="36" t="s">
        <v>172</v>
      </c>
      <c r="D119" s="36" t="s">
        <v>42</v>
      </c>
      <c r="E119" s="9" t="s">
        <v>43</v>
      </c>
      <c r="F119" s="131">
        <v>10</v>
      </c>
      <c r="G119" s="131">
        <v>200</v>
      </c>
      <c r="H119" s="42">
        <v>3</v>
      </c>
      <c r="I119" s="42">
        <v>2</v>
      </c>
      <c r="J119" s="186">
        <v>20000</v>
      </c>
      <c r="K119" s="186">
        <f t="shared" si="32"/>
        <v>60000</v>
      </c>
      <c r="L119" s="187">
        <f t="shared" si="33"/>
        <v>3300</v>
      </c>
      <c r="M119" s="187">
        <f t="shared" si="34"/>
        <v>9900</v>
      </c>
      <c r="N119" s="188">
        <v>0.16500000000000001</v>
      </c>
      <c r="O119" s="186">
        <v>25000</v>
      </c>
      <c r="P119" s="186">
        <f t="shared" si="35"/>
        <v>75000</v>
      </c>
      <c r="Q119" s="187">
        <f t="shared" si="36"/>
        <v>3750</v>
      </c>
      <c r="R119" s="187">
        <f t="shared" si="37"/>
        <v>11250</v>
      </c>
      <c r="S119" s="188">
        <v>0.15</v>
      </c>
      <c r="T119" s="189">
        <v>40676.67</v>
      </c>
      <c r="U119" s="190">
        <v>1709.39</v>
      </c>
      <c r="V119" s="191">
        <f t="shared" si="38"/>
        <v>0.67794449999999995</v>
      </c>
      <c r="W119" s="191">
        <f t="shared" si="39"/>
        <v>0.17266565656565699</v>
      </c>
      <c r="X119" s="191">
        <f t="shared" si="40"/>
        <v>0.54235560000000005</v>
      </c>
      <c r="Y119" s="191">
        <f t="shared" si="41"/>
        <v>0.15194577777777801</v>
      </c>
      <c r="Z119" s="200"/>
      <c r="AA119" s="199"/>
      <c r="AB119" s="56">
        <v>12000</v>
      </c>
      <c r="AC119" s="56">
        <f t="shared" si="42"/>
        <v>24000</v>
      </c>
      <c r="AD119" s="73">
        <f t="shared" si="43"/>
        <v>2079.8331721321101</v>
      </c>
      <c r="AE119" s="73">
        <f t="shared" si="44"/>
        <v>4159.6663442642202</v>
      </c>
      <c r="AF119" s="74">
        <v>0.173319431011009</v>
      </c>
      <c r="AG119" s="56">
        <v>14000</v>
      </c>
      <c r="AH119" s="56">
        <f t="shared" si="45"/>
        <v>28000</v>
      </c>
      <c r="AI119" s="73">
        <f t="shared" si="46"/>
        <v>2245.77730820647</v>
      </c>
      <c r="AJ119" s="73">
        <f t="shared" si="47"/>
        <v>4491.5546164129501</v>
      </c>
      <c r="AK119" s="74">
        <v>0.16041266487189099</v>
      </c>
      <c r="AL119" s="202">
        <v>15143.62</v>
      </c>
      <c r="AM119" s="202">
        <v>2263.67</v>
      </c>
      <c r="AN119" s="74">
        <f t="shared" si="54"/>
        <v>0.63098416666666701</v>
      </c>
      <c r="AO119" s="74">
        <f t="shared" si="55"/>
        <v>0.54419508985892195</v>
      </c>
      <c r="AP119" s="74">
        <f t="shared" si="56"/>
        <v>0.54084357142857098</v>
      </c>
      <c r="AQ119" s="74">
        <f t="shared" si="57"/>
        <v>0.50398363001713098</v>
      </c>
      <c r="AR119" s="95"/>
      <c r="AS119" s="204">
        <f t="shared" si="58"/>
        <v>0</v>
      </c>
      <c r="AT119" s="202">
        <v>10</v>
      </c>
      <c r="AU119" s="205">
        <v>2</v>
      </c>
      <c r="AV119" s="205">
        <f t="shared" si="59"/>
        <v>-8</v>
      </c>
      <c r="AW119" s="205">
        <v>0</v>
      </c>
    </row>
    <row r="120" spans="1:49" ht="17.100000000000001" customHeight="1">
      <c r="A120" s="9">
        <v>117</v>
      </c>
      <c r="B120" s="9">
        <v>102935</v>
      </c>
      <c r="C120" s="36" t="s">
        <v>173</v>
      </c>
      <c r="D120" s="36" t="s">
        <v>42</v>
      </c>
      <c r="E120" s="9" t="s">
        <v>76</v>
      </c>
      <c r="F120" s="131">
        <v>24</v>
      </c>
      <c r="G120" s="131">
        <v>150</v>
      </c>
      <c r="H120" s="42">
        <v>2</v>
      </c>
      <c r="I120" s="42">
        <v>0</v>
      </c>
      <c r="J120" s="186">
        <v>10000</v>
      </c>
      <c r="K120" s="186">
        <f t="shared" si="32"/>
        <v>30000</v>
      </c>
      <c r="L120" s="187">
        <f t="shared" si="33"/>
        <v>2785.2541967656002</v>
      </c>
      <c r="M120" s="187">
        <f t="shared" si="34"/>
        <v>8355.7625902967993</v>
      </c>
      <c r="N120" s="188">
        <v>0.27852541967656003</v>
      </c>
      <c r="O120" s="186">
        <v>12800</v>
      </c>
      <c r="P120" s="186">
        <f t="shared" si="35"/>
        <v>38400</v>
      </c>
      <c r="Q120" s="187">
        <f t="shared" si="36"/>
        <v>3297.74096897047</v>
      </c>
      <c r="R120" s="187">
        <f t="shared" si="37"/>
        <v>9893.2229069114092</v>
      </c>
      <c r="S120" s="188">
        <v>0.25763601320081803</v>
      </c>
      <c r="T120" s="189">
        <v>20804</v>
      </c>
      <c r="U120" s="190">
        <v>5512.32</v>
      </c>
      <c r="V120" s="191">
        <f t="shared" si="38"/>
        <v>0.69346666666666701</v>
      </c>
      <c r="W120" s="191">
        <f t="shared" si="39"/>
        <v>0.65970280275809001</v>
      </c>
      <c r="X120" s="191">
        <f t="shared" si="40"/>
        <v>0.54177083333333298</v>
      </c>
      <c r="Y120" s="191">
        <f t="shared" si="41"/>
        <v>0.55718142124838699</v>
      </c>
      <c r="Z120" s="200"/>
      <c r="AA120" s="199"/>
      <c r="AB120" s="56">
        <v>6500</v>
      </c>
      <c r="AC120" s="56">
        <f t="shared" si="42"/>
        <v>13000</v>
      </c>
      <c r="AD120" s="73">
        <f t="shared" si="43"/>
        <v>2340.8219588002798</v>
      </c>
      <c r="AE120" s="73">
        <f t="shared" si="44"/>
        <v>4681.6439176005597</v>
      </c>
      <c r="AF120" s="74">
        <v>0.36012645520004299</v>
      </c>
      <c r="AG120" s="56">
        <v>7600</v>
      </c>
      <c r="AH120" s="56">
        <f t="shared" si="45"/>
        <v>15200</v>
      </c>
      <c r="AI120" s="73">
        <f t="shared" si="46"/>
        <v>2533.1448104071101</v>
      </c>
      <c r="AJ120" s="73">
        <f t="shared" si="47"/>
        <v>5066.2896208142201</v>
      </c>
      <c r="AK120" s="74">
        <v>0.33330852768514602</v>
      </c>
      <c r="AL120" s="202">
        <v>9258.08</v>
      </c>
      <c r="AM120" s="202">
        <v>3130.61</v>
      </c>
      <c r="AN120" s="74">
        <f t="shared" si="54"/>
        <v>0.71216000000000002</v>
      </c>
      <c r="AO120" s="74">
        <f t="shared" si="55"/>
        <v>0.66869887054641797</v>
      </c>
      <c r="AP120" s="74">
        <f t="shared" si="56"/>
        <v>0.60908421052631601</v>
      </c>
      <c r="AQ120" s="74">
        <f t="shared" si="57"/>
        <v>0.61792953705968201</v>
      </c>
      <c r="AR120" s="95"/>
      <c r="AS120" s="204">
        <f t="shared" si="58"/>
        <v>0</v>
      </c>
      <c r="AT120" s="202">
        <v>8</v>
      </c>
      <c r="AU120" s="205">
        <v>4</v>
      </c>
      <c r="AV120" s="205">
        <f t="shared" si="59"/>
        <v>-4</v>
      </c>
      <c r="AW120" s="205">
        <v>0</v>
      </c>
    </row>
    <row r="121" spans="1:49" ht="17.100000000000001" customHeight="1">
      <c r="A121" s="9">
        <v>118</v>
      </c>
      <c r="B121" s="9">
        <v>106569</v>
      </c>
      <c r="C121" s="36" t="s">
        <v>174</v>
      </c>
      <c r="D121" s="36" t="s">
        <v>50</v>
      </c>
      <c r="E121" s="9" t="s">
        <v>46</v>
      </c>
      <c r="F121" s="131">
        <v>12</v>
      </c>
      <c r="G121" s="131">
        <v>150</v>
      </c>
      <c r="H121" s="42">
        <v>1</v>
      </c>
      <c r="I121" s="42">
        <v>2</v>
      </c>
      <c r="J121" s="186">
        <v>13500</v>
      </c>
      <c r="K121" s="186">
        <f t="shared" si="32"/>
        <v>40500</v>
      </c>
      <c r="L121" s="187">
        <f t="shared" si="33"/>
        <v>3268.7578495790699</v>
      </c>
      <c r="M121" s="187">
        <f t="shared" si="34"/>
        <v>9806.2735487371992</v>
      </c>
      <c r="N121" s="188">
        <v>0.24213021107993099</v>
      </c>
      <c r="O121" s="186">
        <v>16875</v>
      </c>
      <c r="P121" s="186">
        <f t="shared" si="35"/>
        <v>50625</v>
      </c>
      <c r="Q121" s="187">
        <f t="shared" si="36"/>
        <v>3779.5012635757898</v>
      </c>
      <c r="R121" s="187">
        <f t="shared" si="37"/>
        <v>11338.5037907274</v>
      </c>
      <c r="S121" s="188">
        <v>0.223970445248936</v>
      </c>
      <c r="T121" s="189">
        <v>26483.18</v>
      </c>
      <c r="U121" s="190">
        <v>7037.71</v>
      </c>
      <c r="V121" s="191">
        <f t="shared" si="38"/>
        <v>0.65390567901234598</v>
      </c>
      <c r="W121" s="191">
        <f t="shared" si="39"/>
        <v>0.71767424853310102</v>
      </c>
      <c r="X121" s="191">
        <f t="shared" si="40"/>
        <v>0.523124543209877</v>
      </c>
      <c r="Y121" s="191">
        <f t="shared" si="41"/>
        <v>0.62069124197457404</v>
      </c>
      <c r="Z121" s="200"/>
      <c r="AA121" s="199"/>
      <c r="AB121" s="56">
        <v>8775</v>
      </c>
      <c r="AC121" s="56">
        <f t="shared" si="42"/>
        <v>17550</v>
      </c>
      <c r="AD121" s="73">
        <f t="shared" si="43"/>
        <v>2558.4816972818098</v>
      </c>
      <c r="AE121" s="73">
        <f t="shared" si="44"/>
        <v>5116.9633945636197</v>
      </c>
      <c r="AF121" s="74">
        <v>0.291564865787101</v>
      </c>
      <c r="AG121" s="56">
        <v>10000</v>
      </c>
      <c r="AH121" s="56">
        <f t="shared" si="45"/>
        <v>20000</v>
      </c>
      <c r="AI121" s="73">
        <f t="shared" si="46"/>
        <v>2698.5258854763601</v>
      </c>
      <c r="AJ121" s="73">
        <f t="shared" si="47"/>
        <v>5397.0517709527203</v>
      </c>
      <c r="AK121" s="74">
        <v>0.269852588547636</v>
      </c>
      <c r="AL121" s="202">
        <v>16238.95</v>
      </c>
      <c r="AM121" s="202">
        <v>4669.79</v>
      </c>
      <c r="AN121" s="74">
        <f t="shared" si="54"/>
        <v>0.92529629629629595</v>
      </c>
      <c r="AO121" s="74">
        <f t="shared" si="55"/>
        <v>0.91260961627384096</v>
      </c>
      <c r="AP121" s="74">
        <f t="shared" si="56"/>
        <v>0.81194750000000004</v>
      </c>
      <c r="AQ121" s="74">
        <f t="shared" si="57"/>
        <v>0.86524832411894004</v>
      </c>
      <c r="AR121" s="95"/>
      <c r="AS121" s="204">
        <f t="shared" si="58"/>
        <v>0</v>
      </c>
      <c r="AT121" s="202">
        <v>10</v>
      </c>
      <c r="AU121" s="205">
        <v>0</v>
      </c>
      <c r="AV121" s="205">
        <f t="shared" si="59"/>
        <v>-10</v>
      </c>
      <c r="AW121" s="205">
        <v>0</v>
      </c>
    </row>
    <row r="122" spans="1:49" ht="17.100000000000001" customHeight="1">
      <c r="A122" s="9">
        <v>119</v>
      </c>
      <c r="B122" s="38">
        <v>117310</v>
      </c>
      <c r="C122" s="39" t="s">
        <v>175</v>
      </c>
      <c r="D122" s="36" t="s">
        <v>54</v>
      </c>
      <c r="E122" s="9" t="s">
        <v>84</v>
      </c>
      <c r="F122" s="131">
        <v>45</v>
      </c>
      <c r="G122" s="131">
        <v>100</v>
      </c>
      <c r="H122" s="42">
        <v>1</v>
      </c>
      <c r="I122" s="42">
        <v>1</v>
      </c>
      <c r="J122" s="186">
        <v>4500</v>
      </c>
      <c r="K122" s="186">
        <f t="shared" si="32"/>
        <v>13500</v>
      </c>
      <c r="L122" s="187">
        <f t="shared" si="33"/>
        <v>742.5</v>
      </c>
      <c r="M122" s="187">
        <f t="shared" si="34"/>
        <v>2227.5</v>
      </c>
      <c r="N122" s="188">
        <v>0.16500000000000001</v>
      </c>
      <c r="O122" s="186">
        <v>6000</v>
      </c>
      <c r="P122" s="186">
        <f t="shared" si="35"/>
        <v>18000</v>
      </c>
      <c r="Q122" s="187">
        <f t="shared" si="36"/>
        <v>900</v>
      </c>
      <c r="R122" s="187">
        <f t="shared" si="37"/>
        <v>2700</v>
      </c>
      <c r="S122" s="188">
        <v>0.15</v>
      </c>
      <c r="T122" s="189">
        <v>9403.89</v>
      </c>
      <c r="U122" s="190">
        <v>2037.03</v>
      </c>
      <c r="V122" s="191">
        <f t="shared" si="38"/>
        <v>0.69658444444444401</v>
      </c>
      <c r="W122" s="191">
        <f t="shared" si="39"/>
        <v>0.91449158249158202</v>
      </c>
      <c r="X122" s="191">
        <f t="shared" si="40"/>
        <v>0.522438333333333</v>
      </c>
      <c r="Y122" s="191">
        <f t="shared" si="41"/>
        <v>0.75445555555555599</v>
      </c>
      <c r="Z122" s="200"/>
      <c r="AA122" s="199"/>
      <c r="AB122" s="56">
        <v>4000</v>
      </c>
      <c r="AC122" s="56">
        <f t="shared" si="42"/>
        <v>8000</v>
      </c>
      <c r="AD122" s="73">
        <f t="shared" si="43"/>
        <v>800.90117915604003</v>
      </c>
      <c r="AE122" s="73">
        <f t="shared" si="44"/>
        <v>1601.8023583120801</v>
      </c>
      <c r="AF122" s="74">
        <v>0.20022529478900999</v>
      </c>
      <c r="AG122" s="56">
        <v>4680</v>
      </c>
      <c r="AH122" s="56">
        <f t="shared" si="45"/>
        <v>9360</v>
      </c>
      <c r="AI122" s="73">
        <f t="shared" si="46"/>
        <v>867.27373432227205</v>
      </c>
      <c r="AJ122" s="73">
        <f t="shared" si="47"/>
        <v>1734.54746864454</v>
      </c>
      <c r="AK122" s="74">
        <v>0.18531490049621199</v>
      </c>
      <c r="AL122" s="202">
        <v>3870.59</v>
      </c>
      <c r="AM122" s="202">
        <v>338.98</v>
      </c>
      <c r="AN122" s="74">
        <f t="shared" si="54"/>
        <v>0.48382375</v>
      </c>
      <c r="AO122" s="74">
        <f t="shared" si="55"/>
        <v>0.21162411095286701</v>
      </c>
      <c r="AP122" s="74">
        <f t="shared" si="56"/>
        <v>0.41352457264957299</v>
      </c>
      <c r="AQ122" s="74">
        <f t="shared" si="57"/>
        <v>0.195428494248644</v>
      </c>
      <c r="AR122" s="95"/>
      <c r="AS122" s="204">
        <f t="shared" si="58"/>
        <v>0</v>
      </c>
      <c r="AT122" s="202">
        <v>4</v>
      </c>
      <c r="AU122" s="205">
        <v>4</v>
      </c>
      <c r="AV122" s="205">
        <f t="shared" si="59"/>
        <v>0</v>
      </c>
      <c r="AW122" s="205">
        <v>0</v>
      </c>
    </row>
    <row r="123" spans="1:49" ht="17.100000000000001" customHeight="1">
      <c r="A123" s="9">
        <v>120</v>
      </c>
      <c r="B123" s="9">
        <v>110378</v>
      </c>
      <c r="C123" s="36" t="s">
        <v>176</v>
      </c>
      <c r="D123" s="36" t="s">
        <v>45</v>
      </c>
      <c r="E123" s="9" t="s">
        <v>84</v>
      </c>
      <c r="F123" s="131">
        <v>39</v>
      </c>
      <c r="G123" s="131">
        <v>100</v>
      </c>
      <c r="H123" s="42">
        <v>3</v>
      </c>
      <c r="I123" s="42">
        <v>0</v>
      </c>
      <c r="J123" s="186">
        <v>8000</v>
      </c>
      <c r="K123" s="186">
        <f t="shared" si="32"/>
        <v>24000</v>
      </c>
      <c r="L123" s="187">
        <f t="shared" si="33"/>
        <v>1600</v>
      </c>
      <c r="M123" s="187">
        <f t="shared" si="34"/>
        <v>4800</v>
      </c>
      <c r="N123" s="188">
        <v>0.2</v>
      </c>
      <c r="O123" s="186">
        <v>11500</v>
      </c>
      <c r="P123" s="186">
        <f t="shared" si="35"/>
        <v>34500</v>
      </c>
      <c r="Q123" s="187">
        <f t="shared" si="36"/>
        <v>2127.5</v>
      </c>
      <c r="R123" s="187">
        <f t="shared" si="37"/>
        <v>6382.5</v>
      </c>
      <c r="S123" s="188">
        <v>0.185</v>
      </c>
      <c r="T123" s="189">
        <v>17635.400000000001</v>
      </c>
      <c r="U123" s="190">
        <v>3260.55</v>
      </c>
      <c r="V123" s="191">
        <f t="shared" si="38"/>
        <v>0.73480833333333295</v>
      </c>
      <c r="W123" s="191">
        <f t="shared" si="39"/>
        <v>0.67928124999999995</v>
      </c>
      <c r="X123" s="191">
        <f t="shared" si="40"/>
        <v>0.51117101449275404</v>
      </c>
      <c r="Y123" s="191">
        <f t="shared" si="41"/>
        <v>0.51085781433607502</v>
      </c>
      <c r="Z123" s="200"/>
      <c r="AA123" s="199"/>
      <c r="AB123" s="56">
        <v>5200</v>
      </c>
      <c r="AC123" s="56">
        <f t="shared" si="42"/>
        <v>10400</v>
      </c>
      <c r="AD123" s="73">
        <f t="shared" si="43"/>
        <v>1429.32793411221</v>
      </c>
      <c r="AE123" s="73">
        <f t="shared" si="44"/>
        <v>2858.6558682244299</v>
      </c>
      <c r="AF123" s="74">
        <v>0.27487075656004101</v>
      </c>
      <c r="AG123" s="56">
        <v>6200</v>
      </c>
      <c r="AH123" s="56">
        <f t="shared" si="45"/>
        <v>12400</v>
      </c>
      <c r="AI123" s="73">
        <f t="shared" si="46"/>
        <v>1577.2902775370901</v>
      </c>
      <c r="AJ123" s="73">
        <f t="shared" si="47"/>
        <v>3154.5805550741702</v>
      </c>
      <c r="AK123" s="74">
        <v>0.25440165766727202</v>
      </c>
      <c r="AL123" s="202">
        <v>8068.86</v>
      </c>
      <c r="AM123" s="202">
        <v>1741</v>
      </c>
      <c r="AN123" s="74">
        <f t="shared" si="54"/>
        <v>0.77585192307692297</v>
      </c>
      <c r="AO123" s="74">
        <f t="shared" si="55"/>
        <v>0.60902748713204602</v>
      </c>
      <c r="AP123" s="74">
        <f t="shared" si="56"/>
        <v>0.65071451612903197</v>
      </c>
      <c r="AQ123" s="74">
        <f t="shared" si="57"/>
        <v>0.55189587636289195</v>
      </c>
      <c r="AR123" s="95"/>
      <c r="AS123" s="204">
        <f t="shared" si="58"/>
        <v>0</v>
      </c>
      <c r="AT123" s="202">
        <v>8</v>
      </c>
      <c r="AU123" s="205">
        <v>4</v>
      </c>
      <c r="AV123" s="205">
        <f t="shared" si="59"/>
        <v>-4</v>
      </c>
      <c r="AW123" s="205">
        <v>0</v>
      </c>
    </row>
    <row r="124" spans="1:49" ht="17.100000000000001" customHeight="1">
      <c r="A124" s="9">
        <v>121</v>
      </c>
      <c r="B124" s="40">
        <v>349</v>
      </c>
      <c r="C124" s="41" t="s">
        <v>177</v>
      </c>
      <c r="D124" s="41" t="s">
        <v>42</v>
      </c>
      <c r="E124" s="40" t="s">
        <v>52</v>
      </c>
      <c r="F124" s="183">
        <v>46</v>
      </c>
      <c r="G124" s="183">
        <v>100</v>
      </c>
      <c r="H124" s="42">
        <v>1</v>
      </c>
      <c r="I124" s="42">
        <v>2</v>
      </c>
      <c r="J124" s="186">
        <v>11000</v>
      </c>
      <c r="K124" s="186">
        <f t="shared" si="32"/>
        <v>33000</v>
      </c>
      <c r="L124" s="187">
        <f t="shared" si="33"/>
        <v>2420</v>
      </c>
      <c r="M124" s="187">
        <f t="shared" si="34"/>
        <v>7260</v>
      </c>
      <c r="N124" s="188">
        <v>0.22</v>
      </c>
      <c r="O124" s="186">
        <v>14000</v>
      </c>
      <c r="P124" s="186">
        <f t="shared" si="35"/>
        <v>42000</v>
      </c>
      <c r="Q124" s="187">
        <f t="shared" si="36"/>
        <v>3474.7112441865302</v>
      </c>
      <c r="R124" s="187">
        <f t="shared" si="37"/>
        <v>10424.1337325596</v>
      </c>
      <c r="S124" s="188">
        <v>0.248193660299038</v>
      </c>
      <c r="T124" s="183">
        <v>24634.84</v>
      </c>
      <c r="U124" s="192">
        <v>5188.72</v>
      </c>
      <c r="V124" s="191">
        <f t="shared" si="38"/>
        <v>0.74651030303030297</v>
      </c>
      <c r="W124" s="191">
        <f t="shared" si="39"/>
        <v>0.71469972451790598</v>
      </c>
      <c r="X124" s="191">
        <f t="shared" si="40"/>
        <v>0.58654380952381002</v>
      </c>
      <c r="Y124" s="191">
        <f t="shared" si="41"/>
        <v>0.49776030633539597</v>
      </c>
      <c r="Z124" s="200"/>
      <c r="AA124" s="199"/>
      <c r="AB124" s="56">
        <v>7500</v>
      </c>
      <c r="AC124" s="56">
        <f t="shared" si="42"/>
        <v>15000</v>
      </c>
      <c r="AD124" s="73">
        <f t="shared" si="43"/>
        <v>2081.3170200980599</v>
      </c>
      <c r="AE124" s="73">
        <f t="shared" si="44"/>
        <v>4162.6340401961297</v>
      </c>
      <c r="AF124" s="74">
        <v>0.27750893601307502</v>
      </c>
      <c r="AG124" s="56">
        <v>8800</v>
      </c>
      <c r="AH124" s="56">
        <f t="shared" si="45"/>
        <v>17600</v>
      </c>
      <c r="AI124" s="73">
        <f t="shared" si="46"/>
        <v>2260.2217171447901</v>
      </c>
      <c r="AJ124" s="73">
        <f t="shared" si="47"/>
        <v>4520.4434342895902</v>
      </c>
      <c r="AK124" s="74">
        <v>0.25684337694827197</v>
      </c>
      <c r="AL124" s="23">
        <v>9572.86</v>
      </c>
      <c r="AM124" s="23">
        <v>2588.92</v>
      </c>
      <c r="AN124" s="74">
        <f t="shared" si="54"/>
        <v>0.63819066666666702</v>
      </c>
      <c r="AO124" s="74">
        <f t="shared" si="55"/>
        <v>0.621942735056772</v>
      </c>
      <c r="AP124" s="74">
        <f t="shared" si="56"/>
        <v>0.54391250000000002</v>
      </c>
      <c r="AQ124" s="74">
        <f t="shared" si="57"/>
        <v>0.57271372546372001</v>
      </c>
      <c r="AR124" s="95"/>
      <c r="AS124" s="204">
        <f t="shared" si="58"/>
        <v>0</v>
      </c>
      <c r="AT124" s="202">
        <v>8</v>
      </c>
      <c r="AU124" s="205">
        <v>0</v>
      </c>
      <c r="AV124" s="205">
        <f t="shared" si="59"/>
        <v>-8</v>
      </c>
      <c r="AW124" s="205">
        <v>0</v>
      </c>
    </row>
    <row r="125" spans="1:49" ht="17.100000000000001" customHeight="1">
      <c r="A125" s="9">
        <v>122</v>
      </c>
      <c r="B125" s="9">
        <v>598</v>
      </c>
      <c r="C125" s="36" t="s">
        <v>178</v>
      </c>
      <c r="D125" s="36" t="s">
        <v>54</v>
      </c>
      <c r="E125" s="9" t="s">
        <v>46</v>
      </c>
      <c r="F125" s="131">
        <v>15</v>
      </c>
      <c r="G125" s="131">
        <v>150</v>
      </c>
      <c r="H125" s="42">
        <v>3</v>
      </c>
      <c r="I125" s="42">
        <v>1</v>
      </c>
      <c r="J125" s="186">
        <v>15000</v>
      </c>
      <c r="K125" s="186">
        <f t="shared" si="32"/>
        <v>45000</v>
      </c>
      <c r="L125" s="187">
        <f t="shared" si="33"/>
        <v>3701.52435114829</v>
      </c>
      <c r="M125" s="187">
        <f t="shared" si="34"/>
        <v>11104.573053444899</v>
      </c>
      <c r="N125" s="188">
        <v>0.24676829007655299</v>
      </c>
      <c r="O125" s="186">
        <v>18800</v>
      </c>
      <c r="P125" s="186">
        <f t="shared" si="35"/>
        <v>56400</v>
      </c>
      <c r="Q125" s="187">
        <f t="shared" si="36"/>
        <v>4291.3005644312698</v>
      </c>
      <c r="R125" s="187">
        <f t="shared" si="37"/>
        <v>12873.901693293799</v>
      </c>
      <c r="S125" s="188">
        <v>0.22826066832081199</v>
      </c>
      <c r="T125" s="189">
        <v>28068.27</v>
      </c>
      <c r="U125" s="190">
        <v>7479.6</v>
      </c>
      <c r="V125" s="191">
        <f t="shared" si="38"/>
        <v>0.62373933333333298</v>
      </c>
      <c r="W125" s="191">
        <f t="shared" si="39"/>
        <v>0.673560339870937</v>
      </c>
      <c r="X125" s="191">
        <f t="shared" si="40"/>
        <v>0.49766436170212802</v>
      </c>
      <c r="Y125" s="191">
        <f t="shared" si="41"/>
        <v>0.58098936734123396</v>
      </c>
      <c r="Z125" s="200"/>
      <c r="AA125" s="199"/>
      <c r="AB125" s="56">
        <v>9750</v>
      </c>
      <c r="AC125" s="56">
        <f t="shared" si="42"/>
        <v>19500</v>
      </c>
      <c r="AD125" s="73">
        <f t="shared" si="43"/>
        <v>3250.6857632042902</v>
      </c>
      <c r="AE125" s="73">
        <f t="shared" si="44"/>
        <v>6501.3715264085804</v>
      </c>
      <c r="AF125" s="74">
        <v>0.333403668020953</v>
      </c>
      <c r="AG125" s="56">
        <v>11500</v>
      </c>
      <c r="AH125" s="56">
        <f t="shared" si="45"/>
        <v>23000</v>
      </c>
      <c r="AI125" s="73">
        <f t="shared" si="46"/>
        <v>3548.6209559038598</v>
      </c>
      <c r="AJ125" s="73">
        <f t="shared" si="47"/>
        <v>7097.2419118077196</v>
      </c>
      <c r="AK125" s="74">
        <v>0.30857573529598797</v>
      </c>
      <c r="AL125" s="202">
        <v>13998.98</v>
      </c>
      <c r="AM125" s="202">
        <v>4361.26</v>
      </c>
      <c r="AN125" s="74">
        <f t="shared" si="54"/>
        <v>0.71789641025641004</v>
      </c>
      <c r="AO125" s="74">
        <f t="shared" si="55"/>
        <v>0.67082153085461305</v>
      </c>
      <c r="AP125" s="74">
        <f t="shared" si="56"/>
        <v>0.60865130434782599</v>
      </c>
      <c r="AQ125" s="74">
        <f t="shared" si="57"/>
        <v>0.61450068268691105</v>
      </c>
      <c r="AR125" s="95"/>
      <c r="AS125" s="204">
        <f t="shared" si="58"/>
        <v>0</v>
      </c>
      <c r="AT125" s="202">
        <v>10</v>
      </c>
      <c r="AU125" s="205">
        <v>6</v>
      </c>
      <c r="AV125" s="205">
        <f t="shared" si="59"/>
        <v>-4</v>
      </c>
      <c r="AW125" s="205">
        <v>0</v>
      </c>
    </row>
    <row r="126" spans="1:49" ht="17.100000000000001" customHeight="1">
      <c r="A126" s="9">
        <v>123</v>
      </c>
      <c r="B126" s="38">
        <v>117491</v>
      </c>
      <c r="C126" s="39" t="s">
        <v>179</v>
      </c>
      <c r="D126" s="36" t="s">
        <v>50</v>
      </c>
      <c r="E126" s="9" t="s">
        <v>84</v>
      </c>
      <c r="F126" s="131">
        <v>45</v>
      </c>
      <c r="G126" s="131">
        <v>100</v>
      </c>
      <c r="H126" s="42">
        <v>2</v>
      </c>
      <c r="I126" s="42">
        <v>0</v>
      </c>
      <c r="J126" s="186">
        <v>4500</v>
      </c>
      <c r="K126" s="186">
        <f t="shared" si="32"/>
        <v>13500</v>
      </c>
      <c r="L126" s="187">
        <f t="shared" si="33"/>
        <v>900</v>
      </c>
      <c r="M126" s="187">
        <f t="shared" si="34"/>
        <v>2700</v>
      </c>
      <c r="N126" s="188">
        <v>0.2</v>
      </c>
      <c r="O126" s="186">
        <v>6000</v>
      </c>
      <c r="P126" s="186">
        <f t="shared" si="35"/>
        <v>18000</v>
      </c>
      <c r="Q126" s="187">
        <f t="shared" si="36"/>
        <v>1080</v>
      </c>
      <c r="R126" s="187">
        <f t="shared" si="37"/>
        <v>3240</v>
      </c>
      <c r="S126" s="188">
        <v>0.18</v>
      </c>
      <c r="T126" s="189">
        <v>8821.85</v>
      </c>
      <c r="U126" s="190">
        <v>2028.01</v>
      </c>
      <c r="V126" s="191">
        <f t="shared" si="38"/>
        <v>0.65347037037037004</v>
      </c>
      <c r="W126" s="191">
        <f t="shared" si="39"/>
        <v>0.75111481481481501</v>
      </c>
      <c r="X126" s="191">
        <f t="shared" si="40"/>
        <v>0.490102777777778</v>
      </c>
      <c r="Y126" s="191">
        <f t="shared" si="41"/>
        <v>0.62592901234567899</v>
      </c>
      <c r="Z126" s="200"/>
      <c r="AA126" s="199"/>
      <c r="AB126" s="56">
        <v>4000</v>
      </c>
      <c r="AC126" s="56">
        <f t="shared" si="42"/>
        <v>8000</v>
      </c>
      <c r="AD126" s="73">
        <f t="shared" si="43"/>
        <v>1037.3569731478599</v>
      </c>
      <c r="AE126" s="73">
        <f t="shared" si="44"/>
        <v>2074.7139462957098</v>
      </c>
      <c r="AF126" s="74">
        <v>0.25933924328696401</v>
      </c>
      <c r="AG126" s="56">
        <v>4680</v>
      </c>
      <c r="AH126" s="56">
        <f t="shared" si="45"/>
        <v>9360</v>
      </c>
      <c r="AI126" s="73">
        <f t="shared" si="46"/>
        <v>1123.3251733693601</v>
      </c>
      <c r="AJ126" s="73">
        <f t="shared" si="47"/>
        <v>2246.6503467387301</v>
      </c>
      <c r="AK126" s="74">
        <v>0.24002674644644501</v>
      </c>
      <c r="AL126" s="202">
        <v>9155.59</v>
      </c>
      <c r="AM126" s="202">
        <v>2043.87</v>
      </c>
      <c r="AN126" s="89">
        <f t="shared" si="54"/>
        <v>1.14444875</v>
      </c>
      <c r="AO126" s="74">
        <f t="shared" si="55"/>
        <v>0.98513339810011802</v>
      </c>
      <c r="AP126" s="74">
        <f t="shared" si="56"/>
        <v>0.978161324786325</v>
      </c>
      <c r="AQ126" s="74">
        <f t="shared" si="57"/>
        <v>0.909741029781032</v>
      </c>
      <c r="AR126" s="95"/>
      <c r="AS126" s="204">
        <f t="shared" si="58"/>
        <v>0</v>
      </c>
      <c r="AT126" s="202">
        <v>4</v>
      </c>
      <c r="AU126" s="205">
        <v>0</v>
      </c>
      <c r="AV126" s="205">
        <f t="shared" si="59"/>
        <v>-4</v>
      </c>
      <c r="AW126" s="205">
        <v>0</v>
      </c>
    </row>
    <row r="127" spans="1:49" ht="17.100000000000001" customHeight="1">
      <c r="A127" s="9">
        <v>124</v>
      </c>
      <c r="B127" s="38">
        <v>116773</v>
      </c>
      <c r="C127" s="39" t="s">
        <v>180</v>
      </c>
      <c r="D127" s="36" t="s">
        <v>50</v>
      </c>
      <c r="E127" s="9" t="s">
        <v>84</v>
      </c>
      <c r="F127" s="131">
        <v>44</v>
      </c>
      <c r="G127" s="131">
        <v>100</v>
      </c>
      <c r="H127" s="42">
        <v>2</v>
      </c>
      <c r="I127" s="42">
        <v>0</v>
      </c>
      <c r="J127" s="186">
        <v>4500</v>
      </c>
      <c r="K127" s="186">
        <f t="shared" si="32"/>
        <v>13500</v>
      </c>
      <c r="L127" s="187">
        <f t="shared" si="33"/>
        <v>945</v>
      </c>
      <c r="M127" s="187">
        <f t="shared" si="34"/>
        <v>2835</v>
      </c>
      <c r="N127" s="188">
        <v>0.21</v>
      </c>
      <c r="O127" s="186">
        <v>6000</v>
      </c>
      <c r="P127" s="186">
        <f t="shared" si="35"/>
        <v>18000</v>
      </c>
      <c r="Q127" s="187">
        <f t="shared" si="36"/>
        <v>1140</v>
      </c>
      <c r="R127" s="187">
        <f t="shared" si="37"/>
        <v>3420</v>
      </c>
      <c r="S127" s="188">
        <v>0.19</v>
      </c>
      <c r="T127" s="189">
        <v>8521.1200000000008</v>
      </c>
      <c r="U127" s="190">
        <v>1412.09</v>
      </c>
      <c r="V127" s="191">
        <f t="shared" si="38"/>
        <v>0.63119407407407402</v>
      </c>
      <c r="W127" s="191">
        <f t="shared" si="39"/>
        <v>0.49809171075837699</v>
      </c>
      <c r="X127" s="191">
        <f t="shared" si="40"/>
        <v>0.47339555555555601</v>
      </c>
      <c r="Y127" s="191">
        <f t="shared" si="41"/>
        <v>0.41289181286549698</v>
      </c>
      <c r="Z127" s="200"/>
      <c r="AA127" s="199"/>
      <c r="AB127" s="56">
        <v>4000</v>
      </c>
      <c r="AC127" s="56">
        <f t="shared" si="42"/>
        <v>8000</v>
      </c>
      <c r="AD127" s="73">
        <f t="shared" si="43"/>
        <v>941.02289046478802</v>
      </c>
      <c r="AE127" s="73">
        <f t="shared" si="44"/>
        <v>1882.0457809295799</v>
      </c>
      <c r="AF127" s="74">
        <v>0.23525572261619701</v>
      </c>
      <c r="AG127" s="56">
        <v>4680</v>
      </c>
      <c r="AH127" s="56">
        <f t="shared" si="45"/>
        <v>9360</v>
      </c>
      <c r="AI127" s="73">
        <f t="shared" si="46"/>
        <v>1019.0076597916</v>
      </c>
      <c r="AJ127" s="73">
        <f t="shared" si="47"/>
        <v>2038.0153195831999</v>
      </c>
      <c r="AK127" s="74">
        <v>0.21773667944264999</v>
      </c>
      <c r="AL127" s="202">
        <v>3689.63</v>
      </c>
      <c r="AM127" s="202">
        <v>971.69</v>
      </c>
      <c r="AN127" s="74">
        <f t="shared" si="54"/>
        <v>0.46120375000000002</v>
      </c>
      <c r="AO127" s="74">
        <f t="shared" si="55"/>
        <v>0.516294560868793</v>
      </c>
      <c r="AP127" s="74">
        <f t="shared" si="56"/>
        <v>0.39419123931623901</v>
      </c>
      <c r="AQ127" s="74">
        <f t="shared" si="57"/>
        <v>0.476782480810164</v>
      </c>
      <c r="AR127" s="95"/>
      <c r="AS127" s="204">
        <f t="shared" si="58"/>
        <v>0</v>
      </c>
      <c r="AT127" s="202">
        <v>4</v>
      </c>
      <c r="AU127" s="205">
        <v>0</v>
      </c>
      <c r="AV127" s="205">
        <f t="shared" si="59"/>
        <v>-4</v>
      </c>
      <c r="AW127" s="205">
        <v>0</v>
      </c>
    </row>
    <row r="128" spans="1:49" ht="17.100000000000001" customHeight="1">
      <c r="A128" s="9">
        <v>125</v>
      </c>
      <c r="B128" s="9">
        <v>339</v>
      </c>
      <c r="C128" s="36" t="s">
        <v>181</v>
      </c>
      <c r="D128" s="36" t="s">
        <v>50</v>
      </c>
      <c r="E128" s="9" t="s">
        <v>52</v>
      </c>
      <c r="F128" s="131">
        <v>32</v>
      </c>
      <c r="G128" s="131">
        <v>150</v>
      </c>
      <c r="H128" s="42">
        <v>2</v>
      </c>
      <c r="I128" s="42">
        <v>1</v>
      </c>
      <c r="J128" s="186">
        <v>10000</v>
      </c>
      <c r="K128" s="186">
        <f t="shared" si="32"/>
        <v>30000</v>
      </c>
      <c r="L128" s="187">
        <f t="shared" si="33"/>
        <v>2229.0013795283498</v>
      </c>
      <c r="M128" s="187">
        <f t="shared" si="34"/>
        <v>6687.00413858505</v>
      </c>
      <c r="N128" s="188">
        <v>0.222900137952835</v>
      </c>
      <c r="O128" s="186">
        <v>12800</v>
      </c>
      <c r="P128" s="186">
        <f t="shared" si="35"/>
        <v>38400</v>
      </c>
      <c r="Q128" s="187">
        <f t="shared" si="36"/>
        <v>2639.1376333615599</v>
      </c>
      <c r="R128" s="187">
        <f t="shared" si="37"/>
        <v>7917.4129000846797</v>
      </c>
      <c r="S128" s="188">
        <v>0.20618262760637199</v>
      </c>
      <c r="T128" s="189">
        <v>17711.34</v>
      </c>
      <c r="U128" s="190">
        <v>3942.31</v>
      </c>
      <c r="V128" s="191">
        <f t="shared" si="38"/>
        <v>0.59037799999999996</v>
      </c>
      <c r="W128" s="191">
        <f t="shared" si="39"/>
        <v>0.58954801257745004</v>
      </c>
      <c r="X128" s="191">
        <f t="shared" si="40"/>
        <v>0.46123281249999998</v>
      </c>
      <c r="Y128" s="191">
        <f t="shared" si="41"/>
        <v>0.49792906467690201</v>
      </c>
      <c r="Z128" s="200"/>
      <c r="AA128" s="199"/>
      <c r="AB128" s="56">
        <v>6500</v>
      </c>
      <c r="AC128" s="56">
        <f t="shared" si="42"/>
        <v>13000</v>
      </c>
      <c r="AD128" s="73">
        <f t="shared" si="43"/>
        <v>2217.3150554438498</v>
      </c>
      <c r="AE128" s="73">
        <f t="shared" si="44"/>
        <v>4434.6301108876996</v>
      </c>
      <c r="AF128" s="74">
        <v>0.34112539314520801</v>
      </c>
      <c r="AG128" s="56">
        <v>7800</v>
      </c>
      <c r="AH128" s="56">
        <f t="shared" si="45"/>
        <v>15600</v>
      </c>
      <c r="AI128" s="73">
        <f t="shared" si="46"/>
        <v>2462.63501902487</v>
      </c>
      <c r="AJ128" s="73">
        <f t="shared" si="47"/>
        <v>4925.2700380497399</v>
      </c>
      <c r="AK128" s="74">
        <v>0.31572243833652203</v>
      </c>
      <c r="AL128" s="202">
        <v>6061.33</v>
      </c>
      <c r="AM128" s="202">
        <v>1470.05</v>
      </c>
      <c r="AN128" s="74">
        <f t="shared" si="54"/>
        <v>0.46625615384615399</v>
      </c>
      <c r="AO128" s="74">
        <f t="shared" si="55"/>
        <v>0.33149326172453503</v>
      </c>
      <c r="AP128" s="74">
        <f t="shared" si="56"/>
        <v>0.388546794871795</v>
      </c>
      <c r="AQ128" s="74">
        <f t="shared" si="57"/>
        <v>0.29847094446462002</v>
      </c>
      <c r="AR128" s="95"/>
      <c r="AS128" s="204">
        <f t="shared" si="58"/>
        <v>0</v>
      </c>
      <c r="AT128" s="202">
        <v>8</v>
      </c>
      <c r="AU128" s="205">
        <v>2</v>
      </c>
      <c r="AV128" s="205">
        <f t="shared" si="59"/>
        <v>-6</v>
      </c>
      <c r="AW128" s="205">
        <v>0</v>
      </c>
    </row>
    <row r="129" spans="1:49" ht="17.100000000000001" customHeight="1">
      <c r="A129" s="9">
        <v>126</v>
      </c>
      <c r="B129" s="9">
        <v>113299</v>
      </c>
      <c r="C129" s="36" t="s">
        <v>182</v>
      </c>
      <c r="D129" s="36" t="s">
        <v>42</v>
      </c>
      <c r="E129" s="9" t="s">
        <v>52</v>
      </c>
      <c r="F129" s="131">
        <v>31</v>
      </c>
      <c r="G129" s="131">
        <v>150</v>
      </c>
      <c r="H129" s="42">
        <v>1</v>
      </c>
      <c r="I129" s="42">
        <v>2</v>
      </c>
      <c r="J129" s="186">
        <v>9500</v>
      </c>
      <c r="K129" s="186">
        <f t="shared" si="32"/>
        <v>28500</v>
      </c>
      <c r="L129" s="187">
        <f t="shared" si="33"/>
        <v>1900</v>
      </c>
      <c r="M129" s="187">
        <f t="shared" si="34"/>
        <v>5700</v>
      </c>
      <c r="N129" s="188">
        <v>0.2</v>
      </c>
      <c r="O129" s="186">
        <v>12000</v>
      </c>
      <c r="P129" s="186">
        <f t="shared" si="35"/>
        <v>36000</v>
      </c>
      <c r="Q129" s="187">
        <f t="shared" si="36"/>
        <v>2220</v>
      </c>
      <c r="R129" s="187">
        <f t="shared" si="37"/>
        <v>6660</v>
      </c>
      <c r="S129" s="188">
        <v>0.185</v>
      </c>
      <c r="T129" s="189">
        <v>16601.05</v>
      </c>
      <c r="U129" s="190">
        <v>3349.91</v>
      </c>
      <c r="V129" s="191">
        <f t="shared" si="38"/>
        <v>0.58249298245614001</v>
      </c>
      <c r="W129" s="191">
        <f t="shared" si="39"/>
        <v>0.58770350877193001</v>
      </c>
      <c r="X129" s="191">
        <f t="shared" si="40"/>
        <v>0.461140277777778</v>
      </c>
      <c r="Y129" s="191">
        <f t="shared" si="41"/>
        <v>0.50298948948948996</v>
      </c>
      <c r="Z129" s="200"/>
      <c r="AA129" s="199"/>
      <c r="AB129" s="56">
        <v>6175</v>
      </c>
      <c r="AC129" s="56">
        <f t="shared" si="42"/>
        <v>12350</v>
      </c>
      <c r="AD129" s="73">
        <f t="shared" si="43"/>
        <v>1754.3417622234299</v>
      </c>
      <c r="AE129" s="73">
        <f t="shared" si="44"/>
        <v>3508.6835244468598</v>
      </c>
      <c r="AF129" s="74">
        <v>0.28410392910500898</v>
      </c>
      <c r="AG129" s="56">
        <v>7250</v>
      </c>
      <c r="AH129" s="56">
        <f t="shared" si="45"/>
        <v>14500</v>
      </c>
      <c r="AI129" s="73">
        <f t="shared" si="46"/>
        <v>1906.3675881168499</v>
      </c>
      <c r="AJ129" s="73">
        <f t="shared" si="47"/>
        <v>3812.7351762337098</v>
      </c>
      <c r="AK129" s="74">
        <v>0.26294725353335902</v>
      </c>
      <c r="AL129" s="202">
        <v>7031.25</v>
      </c>
      <c r="AM129" s="202">
        <v>2035.7</v>
      </c>
      <c r="AN129" s="74">
        <f t="shared" si="54"/>
        <v>0.56933198380566796</v>
      </c>
      <c r="AO129" s="74">
        <f t="shared" si="55"/>
        <v>0.58018911817386698</v>
      </c>
      <c r="AP129" s="74">
        <f t="shared" si="56"/>
        <v>0.48491379310344801</v>
      </c>
      <c r="AQ129" s="74">
        <f t="shared" si="57"/>
        <v>0.533921163129642</v>
      </c>
      <c r="AR129" s="95"/>
      <c r="AS129" s="204">
        <f t="shared" si="58"/>
        <v>0</v>
      </c>
      <c r="AT129" s="202">
        <v>8</v>
      </c>
      <c r="AU129" s="205">
        <v>4</v>
      </c>
      <c r="AV129" s="205">
        <f t="shared" si="59"/>
        <v>-4</v>
      </c>
      <c r="AW129" s="205">
        <v>0</v>
      </c>
    </row>
    <row r="130" spans="1:49" ht="17.100000000000001" customHeight="1">
      <c r="A130" s="9">
        <v>127</v>
      </c>
      <c r="B130" s="9">
        <v>753</v>
      </c>
      <c r="C130" s="36" t="s">
        <v>183</v>
      </c>
      <c r="D130" s="36" t="s">
        <v>54</v>
      </c>
      <c r="E130" s="9" t="s">
        <v>52</v>
      </c>
      <c r="F130" s="131">
        <v>39</v>
      </c>
      <c r="G130" s="131">
        <v>100</v>
      </c>
      <c r="H130" s="42">
        <v>1</v>
      </c>
      <c r="I130" s="42">
        <v>1</v>
      </c>
      <c r="J130" s="186">
        <v>8000</v>
      </c>
      <c r="K130" s="186">
        <f t="shared" si="32"/>
        <v>24000</v>
      </c>
      <c r="L130" s="187">
        <f t="shared" si="33"/>
        <v>1872.3590270407899</v>
      </c>
      <c r="M130" s="187">
        <f t="shared" si="34"/>
        <v>5617.0770811223802</v>
      </c>
      <c r="N130" s="188">
        <v>0.23404487838009899</v>
      </c>
      <c r="O130" s="186">
        <v>11500</v>
      </c>
      <c r="P130" s="186">
        <f t="shared" si="35"/>
        <v>34500</v>
      </c>
      <c r="Q130" s="187">
        <f t="shared" si="36"/>
        <v>2489.6523937683</v>
      </c>
      <c r="R130" s="187">
        <f t="shared" si="37"/>
        <v>7468.9571813048897</v>
      </c>
      <c r="S130" s="188">
        <v>0.21649151250159099</v>
      </c>
      <c r="T130" s="189">
        <v>14924.96</v>
      </c>
      <c r="U130" s="190">
        <v>1904.1</v>
      </c>
      <c r="V130" s="191">
        <f t="shared" si="38"/>
        <v>0.62187333333333294</v>
      </c>
      <c r="W130" s="191">
        <f t="shared" si="39"/>
        <v>0.33898413222763402</v>
      </c>
      <c r="X130" s="191">
        <f t="shared" si="40"/>
        <v>0.43260753623188403</v>
      </c>
      <c r="Y130" s="191">
        <f t="shared" si="41"/>
        <v>0.25493518757424899</v>
      </c>
      <c r="Z130" s="200"/>
      <c r="AA130" s="199"/>
      <c r="AB130" s="56">
        <v>5200</v>
      </c>
      <c r="AC130" s="56">
        <f t="shared" si="42"/>
        <v>10400</v>
      </c>
      <c r="AD130" s="73">
        <f t="shared" si="43"/>
        <v>1486.9387891505</v>
      </c>
      <c r="AE130" s="73">
        <f t="shared" si="44"/>
        <v>2973.8775783009901</v>
      </c>
      <c r="AF130" s="74">
        <v>0.28594976714432602</v>
      </c>
      <c r="AG130" s="56">
        <v>6200</v>
      </c>
      <c r="AH130" s="56">
        <f t="shared" si="45"/>
        <v>12400</v>
      </c>
      <c r="AI130" s="73">
        <f t="shared" si="46"/>
        <v>1640.86494040053</v>
      </c>
      <c r="AJ130" s="73">
        <f t="shared" si="47"/>
        <v>3281.7298808010501</v>
      </c>
      <c r="AK130" s="74">
        <v>0.26465563554847199</v>
      </c>
      <c r="AL130" s="202">
        <v>5755.86</v>
      </c>
      <c r="AM130" s="202">
        <v>874.3</v>
      </c>
      <c r="AN130" s="74">
        <f t="shared" si="54"/>
        <v>0.55344807692307696</v>
      </c>
      <c r="AO130" s="74">
        <f t="shared" si="55"/>
        <v>0.29399327207661902</v>
      </c>
      <c r="AP130" s="74">
        <f t="shared" si="56"/>
        <v>0.46418225806451602</v>
      </c>
      <c r="AQ130" s="74">
        <f t="shared" si="57"/>
        <v>0.26641437039497801</v>
      </c>
      <c r="AR130" s="95"/>
      <c r="AS130" s="204">
        <f t="shared" si="58"/>
        <v>0</v>
      </c>
      <c r="AT130" s="202">
        <v>8</v>
      </c>
      <c r="AU130" s="205">
        <v>2</v>
      </c>
      <c r="AV130" s="205">
        <f t="shared" si="59"/>
        <v>-6</v>
      </c>
      <c r="AW130" s="205">
        <v>0</v>
      </c>
    </row>
    <row r="131" spans="1:49" ht="17.100000000000001" customHeight="1">
      <c r="A131" s="9">
        <v>128</v>
      </c>
      <c r="B131" s="9">
        <v>106865</v>
      </c>
      <c r="C131" s="36" t="s">
        <v>184</v>
      </c>
      <c r="D131" s="36" t="s">
        <v>42</v>
      </c>
      <c r="E131" s="9" t="s">
        <v>52</v>
      </c>
      <c r="F131" s="131">
        <v>27</v>
      </c>
      <c r="G131" s="131">
        <v>150</v>
      </c>
      <c r="H131" s="42">
        <v>2</v>
      </c>
      <c r="I131" s="42">
        <v>2</v>
      </c>
      <c r="J131" s="186">
        <v>10500</v>
      </c>
      <c r="K131" s="186">
        <f t="shared" si="32"/>
        <v>31500</v>
      </c>
      <c r="L131" s="187">
        <f t="shared" si="33"/>
        <v>1837.5</v>
      </c>
      <c r="M131" s="187">
        <f t="shared" si="34"/>
        <v>5512.5</v>
      </c>
      <c r="N131" s="188">
        <v>0.17499999999999999</v>
      </c>
      <c r="O131" s="186">
        <v>13500</v>
      </c>
      <c r="P131" s="186">
        <f t="shared" si="35"/>
        <v>40500</v>
      </c>
      <c r="Q131" s="187">
        <f t="shared" si="36"/>
        <v>2185.3125</v>
      </c>
      <c r="R131" s="187">
        <f t="shared" si="37"/>
        <v>6555.9375</v>
      </c>
      <c r="S131" s="188">
        <v>0.16187499999999999</v>
      </c>
      <c r="T131" s="189">
        <v>17298.080000000002</v>
      </c>
      <c r="U131" s="190">
        <v>3571.71</v>
      </c>
      <c r="V131" s="191">
        <f t="shared" si="38"/>
        <v>0.54914539682539698</v>
      </c>
      <c r="W131" s="191">
        <f t="shared" si="39"/>
        <v>0.64792925170068005</v>
      </c>
      <c r="X131" s="191">
        <f t="shared" si="40"/>
        <v>0.42711308641975299</v>
      </c>
      <c r="Y131" s="191">
        <f t="shared" si="41"/>
        <v>0.544805376805377</v>
      </c>
      <c r="Z131" s="200"/>
      <c r="AA131" s="199"/>
      <c r="AB131" s="56">
        <v>6825</v>
      </c>
      <c r="AC131" s="56">
        <f t="shared" si="42"/>
        <v>13650</v>
      </c>
      <c r="AD131" s="73">
        <f t="shared" si="43"/>
        <v>1716.84512537261</v>
      </c>
      <c r="AE131" s="73">
        <f t="shared" si="44"/>
        <v>3433.6902507452201</v>
      </c>
      <c r="AF131" s="74">
        <v>0.25155239932199402</v>
      </c>
      <c r="AG131" s="56">
        <v>8000</v>
      </c>
      <c r="AH131" s="56">
        <f t="shared" si="45"/>
        <v>16000</v>
      </c>
      <c r="AI131" s="73">
        <f t="shared" si="46"/>
        <v>1862.5581907245501</v>
      </c>
      <c r="AJ131" s="73">
        <f t="shared" si="47"/>
        <v>3725.1163814491001</v>
      </c>
      <c r="AK131" s="74">
        <v>0.23281977384056901</v>
      </c>
      <c r="AL131" s="202">
        <v>11592.58</v>
      </c>
      <c r="AM131" s="202">
        <v>2058.59</v>
      </c>
      <c r="AN131" s="74">
        <f t="shared" si="54"/>
        <v>0.84927326007325998</v>
      </c>
      <c r="AO131" s="74">
        <f t="shared" si="55"/>
        <v>0.59952699564360001</v>
      </c>
      <c r="AP131" s="74">
        <f t="shared" si="56"/>
        <v>0.72453624999999999</v>
      </c>
      <c r="AQ131" s="74">
        <f t="shared" si="57"/>
        <v>0.55262434490682699</v>
      </c>
      <c r="AR131" s="95"/>
      <c r="AS131" s="204">
        <f t="shared" si="58"/>
        <v>0</v>
      </c>
      <c r="AT131" s="202">
        <v>8</v>
      </c>
      <c r="AU131" s="205">
        <v>4</v>
      </c>
      <c r="AV131" s="205">
        <f t="shared" si="59"/>
        <v>-4</v>
      </c>
      <c r="AW131" s="205">
        <v>0</v>
      </c>
    </row>
    <row r="132" spans="1:49" s="169" customFormat="1" ht="17.100000000000001" customHeight="1">
      <c r="A132" s="9">
        <v>129</v>
      </c>
      <c r="B132" s="40">
        <v>107829</v>
      </c>
      <c r="C132" s="41" t="s">
        <v>185</v>
      </c>
      <c r="D132" s="41" t="s">
        <v>42</v>
      </c>
      <c r="E132" s="40" t="s">
        <v>84</v>
      </c>
      <c r="F132" s="183">
        <v>47</v>
      </c>
      <c r="G132" s="183">
        <v>100</v>
      </c>
      <c r="H132" s="42">
        <v>1</v>
      </c>
      <c r="I132" s="42">
        <v>1</v>
      </c>
      <c r="J132" s="186">
        <v>8000</v>
      </c>
      <c r="K132" s="186">
        <f t="shared" ref="K132:K138" si="60">J132*3</f>
        <v>24000</v>
      </c>
      <c r="L132" s="187">
        <f t="shared" ref="L132:L138" si="61">J132*N132</f>
        <v>2116.1076097997802</v>
      </c>
      <c r="M132" s="187">
        <f t="shared" ref="M132:M138" si="62">L132*3</f>
        <v>6348.3228293993498</v>
      </c>
      <c r="N132" s="188">
        <v>0.264513451224973</v>
      </c>
      <c r="O132" s="186">
        <v>11500</v>
      </c>
      <c r="P132" s="186">
        <f t="shared" ref="P132:P138" si="63">O132*3</f>
        <v>34500</v>
      </c>
      <c r="Q132" s="187">
        <f t="shared" ref="Q132:Q138" si="64">O132*S132</f>
        <v>2813.7618374056601</v>
      </c>
      <c r="R132" s="187">
        <f t="shared" ref="R132:R138" si="65">Q132*3</f>
        <v>8441.2855122169804</v>
      </c>
      <c r="S132" s="188">
        <v>0.244674942383101</v>
      </c>
      <c r="T132" s="183">
        <v>12348.74</v>
      </c>
      <c r="U132" s="192">
        <v>3100.67</v>
      </c>
      <c r="V132" s="191">
        <f t="shared" ref="V132:V139" si="66">T132/K132</f>
        <v>0.51453083333333305</v>
      </c>
      <c r="W132" s="191">
        <f t="shared" ref="W132:W139" si="67">U132/M132</f>
        <v>0.48842349126302598</v>
      </c>
      <c r="X132" s="191">
        <f t="shared" ref="X132:X139" si="68">T132/P132</f>
        <v>0.35793449275362299</v>
      </c>
      <c r="Y132" s="191">
        <f t="shared" ref="Y132:Y139" si="69">U132/R132</f>
        <v>0.36732201458088698</v>
      </c>
      <c r="Z132" s="200"/>
      <c r="AA132" s="199"/>
      <c r="AB132" s="56">
        <v>4875</v>
      </c>
      <c r="AC132" s="56">
        <f t="shared" ref="AC132:AC138" si="70">AB132*2</f>
        <v>9750</v>
      </c>
      <c r="AD132" s="73">
        <f t="shared" ref="AD132:AD138" si="71">AB132*AF132</f>
        <v>1357.78757480733</v>
      </c>
      <c r="AE132" s="73">
        <f t="shared" ref="AE132:AE138" si="72">AD132*2</f>
        <v>2715.57514961467</v>
      </c>
      <c r="AF132" s="74">
        <v>0.27852052816560702</v>
      </c>
      <c r="AG132" s="56">
        <v>5800</v>
      </c>
      <c r="AH132" s="56">
        <f t="shared" ref="AH132:AH138" si="73">AG132*2</f>
        <v>11600</v>
      </c>
      <c r="AI132" s="73">
        <f t="shared" ref="AI132:AI138" si="74">AG132*AK132</f>
        <v>1495.1218990677201</v>
      </c>
      <c r="AJ132" s="73">
        <f t="shared" ref="AJ132:AJ138" si="75">AI132*2</f>
        <v>2990.2437981354301</v>
      </c>
      <c r="AK132" s="74">
        <v>0.257779637770296</v>
      </c>
      <c r="AL132" s="23">
        <v>6123.07</v>
      </c>
      <c r="AM132" s="23">
        <v>1879.27</v>
      </c>
      <c r="AN132" s="74">
        <f t="shared" si="54"/>
        <v>0.62800717948717899</v>
      </c>
      <c r="AO132" s="74">
        <f t="shared" si="55"/>
        <v>0.69203387734147703</v>
      </c>
      <c r="AP132" s="74">
        <f t="shared" si="56"/>
        <v>0.52785086206896503</v>
      </c>
      <c r="AQ132" s="74">
        <f t="shared" si="57"/>
        <v>0.62846715079613902</v>
      </c>
      <c r="AR132" s="95"/>
      <c r="AS132" s="204">
        <f t="shared" si="58"/>
        <v>0</v>
      </c>
      <c r="AT132" s="202">
        <v>8</v>
      </c>
      <c r="AU132" s="205">
        <v>0</v>
      </c>
      <c r="AV132" s="205">
        <f t="shared" si="59"/>
        <v>-8</v>
      </c>
      <c r="AW132" s="205">
        <v>0</v>
      </c>
    </row>
    <row r="133" spans="1:49" s="169" customFormat="1" ht="17.100000000000001" customHeight="1">
      <c r="A133" s="9">
        <v>130</v>
      </c>
      <c r="B133" s="40">
        <v>391</v>
      </c>
      <c r="C133" s="41" t="s">
        <v>186</v>
      </c>
      <c r="D133" s="41" t="s">
        <v>42</v>
      </c>
      <c r="E133" s="40" t="s">
        <v>76</v>
      </c>
      <c r="F133" s="183">
        <v>48</v>
      </c>
      <c r="G133" s="183">
        <v>150</v>
      </c>
      <c r="H133" s="42">
        <v>3</v>
      </c>
      <c r="I133" s="42">
        <v>1</v>
      </c>
      <c r="J133" s="186">
        <v>13500</v>
      </c>
      <c r="K133" s="186">
        <f t="shared" si="60"/>
        <v>40500</v>
      </c>
      <c r="L133" s="187">
        <f t="shared" si="61"/>
        <v>3320.5557086545</v>
      </c>
      <c r="M133" s="187">
        <f t="shared" si="62"/>
        <v>9961.6671259635004</v>
      </c>
      <c r="N133" s="188">
        <v>0.24596708952996299</v>
      </c>
      <c r="O133" s="186">
        <v>16875</v>
      </c>
      <c r="P133" s="186">
        <f t="shared" si="63"/>
        <v>50625</v>
      </c>
      <c r="Q133" s="187">
        <f t="shared" si="64"/>
        <v>3839.3925381317699</v>
      </c>
      <c r="R133" s="187">
        <f t="shared" si="65"/>
        <v>11518.177614395299</v>
      </c>
      <c r="S133" s="188">
        <v>0.22751955781521599</v>
      </c>
      <c r="T133" s="183">
        <v>28474.38</v>
      </c>
      <c r="U133" s="192">
        <v>8287.4</v>
      </c>
      <c r="V133" s="191">
        <f t="shared" si="66"/>
        <v>0.70307111111111098</v>
      </c>
      <c r="W133" s="191">
        <f t="shared" si="67"/>
        <v>0.83192902304476801</v>
      </c>
      <c r="X133" s="191">
        <f t="shared" si="68"/>
        <v>0.56245688888888901</v>
      </c>
      <c r="Y133" s="191">
        <f t="shared" si="69"/>
        <v>0.71950618209277295</v>
      </c>
      <c r="Z133" s="200"/>
      <c r="AA133" s="199"/>
      <c r="AB133" s="56">
        <v>8775</v>
      </c>
      <c r="AC133" s="56">
        <f t="shared" si="70"/>
        <v>17550</v>
      </c>
      <c r="AD133" s="73">
        <f t="shared" si="71"/>
        <v>2895.75</v>
      </c>
      <c r="AE133" s="73">
        <f t="shared" si="72"/>
        <v>5791.5</v>
      </c>
      <c r="AF133" s="74">
        <v>0.33</v>
      </c>
      <c r="AG133" s="56">
        <v>10500</v>
      </c>
      <c r="AH133" s="56">
        <f t="shared" si="73"/>
        <v>21000</v>
      </c>
      <c r="AI133" s="73">
        <f t="shared" si="74"/>
        <v>3150</v>
      </c>
      <c r="AJ133" s="73">
        <f t="shared" si="75"/>
        <v>6300</v>
      </c>
      <c r="AK133" s="74">
        <v>0.3</v>
      </c>
      <c r="AL133" s="23">
        <v>13236.41</v>
      </c>
      <c r="AM133" s="23">
        <v>4179.16</v>
      </c>
      <c r="AN133" s="74">
        <f t="shared" si="54"/>
        <v>0.75421139601139597</v>
      </c>
      <c r="AO133" s="74">
        <f t="shared" si="55"/>
        <v>0.72160234826901504</v>
      </c>
      <c r="AP133" s="74">
        <f t="shared" si="56"/>
        <v>0.63030523809523797</v>
      </c>
      <c r="AQ133" s="74">
        <f t="shared" si="57"/>
        <v>0.66335873015873004</v>
      </c>
      <c r="AR133" s="95"/>
      <c r="AS133" s="204">
        <f t="shared" si="58"/>
        <v>0</v>
      </c>
      <c r="AT133" s="202">
        <v>8</v>
      </c>
      <c r="AU133" s="205">
        <v>0</v>
      </c>
      <c r="AV133" s="205">
        <f t="shared" si="59"/>
        <v>-8</v>
      </c>
      <c r="AW133" s="205">
        <v>0</v>
      </c>
    </row>
    <row r="134" spans="1:49" s="169" customFormat="1" ht="17.100000000000001" customHeight="1">
      <c r="A134" s="9">
        <v>131</v>
      </c>
      <c r="B134" s="40">
        <v>105396</v>
      </c>
      <c r="C134" s="41" t="s">
        <v>187</v>
      </c>
      <c r="D134" s="41" t="s">
        <v>54</v>
      </c>
      <c r="E134" s="40" t="s">
        <v>52</v>
      </c>
      <c r="F134" s="183">
        <v>46</v>
      </c>
      <c r="G134" s="183">
        <v>100</v>
      </c>
      <c r="H134" s="42">
        <v>2</v>
      </c>
      <c r="I134" s="42">
        <v>1</v>
      </c>
      <c r="J134" s="186">
        <v>9000</v>
      </c>
      <c r="K134" s="186">
        <f t="shared" si="60"/>
        <v>27000</v>
      </c>
      <c r="L134" s="187">
        <f t="shared" si="61"/>
        <v>2596.5142716242499</v>
      </c>
      <c r="M134" s="187">
        <f t="shared" si="62"/>
        <v>7789.5428148727597</v>
      </c>
      <c r="N134" s="188">
        <v>0.28850158573602802</v>
      </c>
      <c r="O134" s="186">
        <v>12000</v>
      </c>
      <c r="P134" s="186">
        <f t="shared" si="63"/>
        <v>36000</v>
      </c>
      <c r="Q134" s="187">
        <f t="shared" si="64"/>
        <v>3202.3676016699101</v>
      </c>
      <c r="R134" s="187">
        <f t="shared" si="65"/>
        <v>9607.1028050097393</v>
      </c>
      <c r="S134" s="188">
        <v>0.26686396680582603</v>
      </c>
      <c r="T134" s="183">
        <v>37102.94</v>
      </c>
      <c r="U134" s="192">
        <v>6562.66</v>
      </c>
      <c r="V134" s="151">
        <f t="shared" si="66"/>
        <v>1.3741829629629601</v>
      </c>
      <c r="W134" s="191">
        <f t="shared" si="67"/>
        <v>0.84249617159427603</v>
      </c>
      <c r="X134" s="151">
        <f t="shared" si="68"/>
        <v>1.03063722222222</v>
      </c>
      <c r="Y134" s="191">
        <f t="shared" si="69"/>
        <v>0.68310500399535901</v>
      </c>
      <c r="Z134" s="197">
        <f>H134*500+I134*260</f>
        <v>1260</v>
      </c>
      <c r="AA134" s="199"/>
      <c r="AB134" s="56">
        <v>5850</v>
      </c>
      <c r="AC134" s="56">
        <f t="shared" si="70"/>
        <v>11700</v>
      </c>
      <c r="AD134" s="73">
        <f t="shared" si="71"/>
        <v>2264.4493067813301</v>
      </c>
      <c r="AE134" s="73">
        <f t="shared" si="72"/>
        <v>4528.8986135626601</v>
      </c>
      <c r="AF134" s="74">
        <v>0.387085351586552</v>
      </c>
      <c r="AG134" s="56">
        <v>6900</v>
      </c>
      <c r="AH134" s="56">
        <f t="shared" si="73"/>
        <v>13800</v>
      </c>
      <c r="AI134" s="73">
        <f t="shared" si="74"/>
        <v>2471.9929421000802</v>
      </c>
      <c r="AJ134" s="73">
        <f t="shared" si="75"/>
        <v>4943.9858842001604</v>
      </c>
      <c r="AK134" s="74">
        <v>0.358259846681171</v>
      </c>
      <c r="AL134" s="23">
        <v>4291.12</v>
      </c>
      <c r="AM134" s="23">
        <v>1131.8699999999999</v>
      </c>
      <c r="AN134" s="74">
        <f t="shared" si="54"/>
        <v>0.36676239316239301</v>
      </c>
      <c r="AO134" s="74">
        <f t="shared" si="55"/>
        <v>0.249921691028895</v>
      </c>
      <c r="AP134" s="74">
        <f t="shared" si="56"/>
        <v>0.31095072463768098</v>
      </c>
      <c r="AQ134" s="74">
        <f t="shared" si="57"/>
        <v>0.22893876044775899</v>
      </c>
      <c r="AR134" s="95"/>
      <c r="AS134" s="204">
        <f t="shared" si="58"/>
        <v>1260</v>
      </c>
      <c r="AT134" s="202">
        <v>8</v>
      </c>
      <c r="AU134" s="205">
        <v>0</v>
      </c>
      <c r="AV134" s="205">
        <f t="shared" si="59"/>
        <v>-8</v>
      </c>
      <c r="AW134" s="205">
        <v>0</v>
      </c>
    </row>
    <row r="135" spans="1:49" s="169" customFormat="1" ht="17.100000000000001" customHeight="1">
      <c r="A135" s="9">
        <v>132</v>
      </c>
      <c r="B135" s="9">
        <v>102478</v>
      </c>
      <c r="C135" s="36" t="s">
        <v>188</v>
      </c>
      <c r="D135" s="36" t="s">
        <v>42</v>
      </c>
      <c r="E135" s="9" t="s">
        <v>84</v>
      </c>
      <c r="F135" s="131">
        <v>37</v>
      </c>
      <c r="G135" s="131">
        <v>100</v>
      </c>
      <c r="H135" s="42">
        <v>2</v>
      </c>
      <c r="I135" s="42">
        <v>0</v>
      </c>
      <c r="J135" s="186">
        <v>7500</v>
      </c>
      <c r="K135" s="186">
        <f t="shared" si="60"/>
        <v>22500</v>
      </c>
      <c r="L135" s="187">
        <f t="shared" si="61"/>
        <v>1350</v>
      </c>
      <c r="M135" s="187">
        <f t="shared" si="62"/>
        <v>4050</v>
      </c>
      <c r="N135" s="188">
        <v>0.18</v>
      </c>
      <c r="O135" s="186">
        <v>9500</v>
      </c>
      <c r="P135" s="186">
        <f t="shared" si="63"/>
        <v>28500</v>
      </c>
      <c r="Q135" s="187">
        <f t="shared" si="64"/>
        <v>1581.75</v>
      </c>
      <c r="R135" s="187">
        <f t="shared" si="65"/>
        <v>4745.25</v>
      </c>
      <c r="S135" s="188">
        <v>0.16650000000000001</v>
      </c>
      <c r="T135" s="189">
        <v>9894.59</v>
      </c>
      <c r="U135" s="190">
        <v>1569.79</v>
      </c>
      <c r="V135" s="191">
        <f t="shared" si="66"/>
        <v>0.43975955555555601</v>
      </c>
      <c r="W135" s="191">
        <f t="shared" si="67"/>
        <v>0.38760246913580199</v>
      </c>
      <c r="X135" s="191">
        <f t="shared" si="68"/>
        <v>0.34717859649122801</v>
      </c>
      <c r="Y135" s="191">
        <f t="shared" si="69"/>
        <v>0.33081291818133901</v>
      </c>
      <c r="Z135" s="200"/>
      <c r="AA135" s="199"/>
      <c r="AB135" s="56">
        <v>4875</v>
      </c>
      <c r="AC135" s="56">
        <f t="shared" si="70"/>
        <v>9750</v>
      </c>
      <c r="AD135" s="73">
        <f t="shared" si="71"/>
        <v>1157.6954164055401</v>
      </c>
      <c r="AE135" s="73">
        <f t="shared" si="72"/>
        <v>2315.3908328110801</v>
      </c>
      <c r="AF135" s="74">
        <v>0.237475982852418</v>
      </c>
      <c r="AG135" s="56">
        <v>5800</v>
      </c>
      <c r="AH135" s="56">
        <f t="shared" si="73"/>
        <v>11600</v>
      </c>
      <c r="AI135" s="73">
        <f t="shared" si="74"/>
        <v>1274.7912866737199</v>
      </c>
      <c r="AJ135" s="73">
        <f t="shared" si="75"/>
        <v>2549.5825733474499</v>
      </c>
      <c r="AK135" s="74">
        <v>0.219791601150642</v>
      </c>
      <c r="AL135" s="202">
        <v>4328.12</v>
      </c>
      <c r="AM135" s="202">
        <v>1026.9100000000001</v>
      </c>
      <c r="AN135" s="74">
        <f t="shared" si="54"/>
        <v>0.443909743589744</v>
      </c>
      <c r="AO135" s="74">
        <f t="shared" si="55"/>
        <v>0.44351475588820899</v>
      </c>
      <c r="AP135" s="74">
        <f t="shared" si="56"/>
        <v>0.373113793103448</v>
      </c>
      <c r="AQ135" s="74">
        <f t="shared" si="57"/>
        <v>0.40277573699122399</v>
      </c>
      <c r="AR135" s="95"/>
      <c r="AS135" s="204">
        <f t="shared" si="58"/>
        <v>0</v>
      </c>
      <c r="AT135" s="202">
        <v>6</v>
      </c>
      <c r="AU135" s="205">
        <v>2</v>
      </c>
      <c r="AV135" s="205">
        <f t="shared" si="59"/>
        <v>-4</v>
      </c>
      <c r="AW135" s="205">
        <v>0</v>
      </c>
    </row>
    <row r="136" spans="1:49" s="169" customFormat="1" ht="17.100000000000001" customHeight="1">
      <c r="A136" s="9">
        <v>133</v>
      </c>
      <c r="B136" s="9">
        <v>114069</v>
      </c>
      <c r="C136" s="36" t="s">
        <v>189</v>
      </c>
      <c r="D136" s="36" t="s">
        <v>54</v>
      </c>
      <c r="E136" s="9" t="s">
        <v>84</v>
      </c>
      <c r="F136" s="131">
        <v>41</v>
      </c>
      <c r="G136" s="131">
        <v>100</v>
      </c>
      <c r="H136" s="42">
        <v>1</v>
      </c>
      <c r="I136" s="42">
        <v>2</v>
      </c>
      <c r="J136" s="186">
        <v>6000</v>
      </c>
      <c r="K136" s="186">
        <f t="shared" si="60"/>
        <v>18000</v>
      </c>
      <c r="L136" s="187">
        <f t="shared" si="61"/>
        <v>1607.86733471036</v>
      </c>
      <c r="M136" s="187">
        <f t="shared" si="62"/>
        <v>4823.6020041310703</v>
      </c>
      <c r="N136" s="188">
        <v>0.26797788911839299</v>
      </c>
      <c r="O136" s="186">
        <v>8000</v>
      </c>
      <c r="P136" s="186">
        <f t="shared" si="63"/>
        <v>24000</v>
      </c>
      <c r="Q136" s="187">
        <f t="shared" si="64"/>
        <v>1983.0363794760999</v>
      </c>
      <c r="R136" s="187">
        <f t="shared" si="65"/>
        <v>5949.10913842831</v>
      </c>
      <c r="S136" s="188">
        <v>0.24787954743451299</v>
      </c>
      <c r="T136" s="189">
        <v>8311.75</v>
      </c>
      <c r="U136" s="190">
        <v>2330.87</v>
      </c>
      <c r="V136" s="191">
        <f t="shared" si="66"/>
        <v>0.46176388888888897</v>
      </c>
      <c r="W136" s="191">
        <f t="shared" si="67"/>
        <v>0.483221874027703</v>
      </c>
      <c r="X136" s="191">
        <f t="shared" si="68"/>
        <v>0.34632291666666698</v>
      </c>
      <c r="Y136" s="191">
        <f t="shared" si="69"/>
        <v>0.39180151948192199</v>
      </c>
      <c r="Z136" s="200"/>
      <c r="AA136" s="199"/>
      <c r="AB136" s="56">
        <v>3900</v>
      </c>
      <c r="AC136" s="56">
        <f t="shared" si="70"/>
        <v>7800</v>
      </c>
      <c r="AD136" s="73">
        <f t="shared" si="71"/>
        <v>1474.90031273212</v>
      </c>
      <c r="AE136" s="73">
        <f t="shared" si="72"/>
        <v>2949.8006254642301</v>
      </c>
      <c r="AF136" s="74">
        <v>0.37817956736720898</v>
      </c>
      <c r="AG136" s="56">
        <v>4600</v>
      </c>
      <c r="AH136" s="56">
        <f t="shared" si="73"/>
        <v>9200</v>
      </c>
      <c r="AI136" s="73">
        <f t="shared" si="74"/>
        <v>1610.0793921314601</v>
      </c>
      <c r="AJ136" s="73">
        <f t="shared" si="75"/>
        <v>3220.1587842629201</v>
      </c>
      <c r="AK136" s="74">
        <v>0.35001725915901299</v>
      </c>
      <c r="AL136" s="202">
        <v>4524.08</v>
      </c>
      <c r="AM136" s="202">
        <v>997.23</v>
      </c>
      <c r="AN136" s="74">
        <f t="shared" si="54"/>
        <v>0.58001025641025605</v>
      </c>
      <c r="AO136" s="74">
        <f t="shared" si="55"/>
        <v>0.33806691590997201</v>
      </c>
      <c r="AP136" s="74">
        <f t="shared" si="56"/>
        <v>0.491747826086956</v>
      </c>
      <c r="AQ136" s="74">
        <f t="shared" si="57"/>
        <v>0.30968348668814499</v>
      </c>
      <c r="AR136" s="95"/>
      <c r="AS136" s="204">
        <f t="shared" si="58"/>
        <v>0</v>
      </c>
      <c r="AT136" s="202">
        <v>4</v>
      </c>
      <c r="AU136" s="205">
        <v>6</v>
      </c>
      <c r="AV136" s="205">
        <f t="shared" si="59"/>
        <v>2</v>
      </c>
      <c r="AW136" s="207">
        <v>4</v>
      </c>
    </row>
    <row r="137" spans="1:49" s="169" customFormat="1" ht="17.100000000000001" customHeight="1">
      <c r="A137" s="9">
        <v>134</v>
      </c>
      <c r="B137" s="9">
        <v>113008</v>
      </c>
      <c r="C137" s="36" t="s">
        <v>190</v>
      </c>
      <c r="D137" s="36" t="s">
        <v>54</v>
      </c>
      <c r="E137" s="9" t="s">
        <v>84</v>
      </c>
      <c r="F137" s="131">
        <v>41</v>
      </c>
      <c r="G137" s="131">
        <v>100</v>
      </c>
      <c r="H137" s="42">
        <v>2</v>
      </c>
      <c r="I137" s="42">
        <v>1</v>
      </c>
      <c r="J137" s="186">
        <v>6000</v>
      </c>
      <c r="K137" s="186">
        <f t="shared" si="60"/>
        <v>18000</v>
      </c>
      <c r="L137" s="187">
        <f t="shared" si="61"/>
        <v>1353.5134559225901</v>
      </c>
      <c r="M137" s="187">
        <f t="shared" si="62"/>
        <v>4060.54036776778</v>
      </c>
      <c r="N137" s="188">
        <v>0.225585575987099</v>
      </c>
      <c r="O137" s="186">
        <v>8500</v>
      </c>
      <c r="P137" s="186">
        <f t="shared" si="63"/>
        <v>25500</v>
      </c>
      <c r="Q137" s="187">
        <f t="shared" si="64"/>
        <v>1773.6665911985699</v>
      </c>
      <c r="R137" s="187">
        <f t="shared" si="65"/>
        <v>5320.9997735957104</v>
      </c>
      <c r="S137" s="188">
        <v>0.20866665778806701</v>
      </c>
      <c r="T137" s="189">
        <v>7310.3</v>
      </c>
      <c r="U137" s="190">
        <v>1709.12</v>
      </c>
      <c r="V137" s="191">
        <f t="shared" si="66"/>
        <v>0.40612777777777798</v>
      </c>
      <c r="W137" s="191">
        <f t="shared" si="67"/>
        <v>0.42090949607762701</v>
      </c>
      <c r="X137" s="191">
        <f t="shared" si="68"/>
        <v>0.286678431372549</v>
      </c>
      <c r="Y137" s="191">
        <f t="shared" si="69"/>
        <v>0.32120279509898297</v>
      </c>
      <c r="Z137" s="200"/>
      <c r="AA137" s="199"/>
      <c r="AB137" s="56">
        <v>3900</v>
      </c>
      <c r="AC137" s="56">
        <f t="shared" si="70"/>
        <v>7800</v>
      </c>
      <c r="AD137" s="73">
        <f t="shared" si="71"/>
        <v>1168.3260207639401</v>
      </c>
      <c r="AE137" s="73">
        <f t="shared" si="72"/>
        <v>2336.6520415278801</v>
      </c>
      <c r="AF137" s="74">
        <v>0.29957077455485698</v>
      </c>
      <c r="AG137" s="56">
        <v>4600</v>
      </c>
      <c r="AH137" s="56">
        <f t="shared" si="73"/>
        <v>9200</v>
      </c>
      <c r="AI137" s="73">
        <f t="shared" si="74"/>
        <v>1275.4066380516399</v>
      </c>
      <c r="AJ137" s="73">
        <f t="shared" si="75"/>
        <v>2550.8132761032698</v>
      </c>
      <c r="AK137" s="74">
        <v>0.27726231261992101</v>
      </c>
      <c r="AL137" s="202">
        <v>3214.32</v>
      </c>
      <c r="AM137" s="202">
        <v>856.99</v>
      </c>
      <c r="AN137" s="74">
        <f t="shared" si="54"/>
        <v>0.41209230769230798</v>
      </c>
      <c r="AO137" s="74">
        <f t="shared" si="55"/>
        <v>0.36675978484140598</v>
      </c>
      <c r="AP137" s="74">
        <f t="shared" si="56"/>
        <v>0.34938260869565202</v>
      </c>
      <c r="AQ137" s="74">
        <f t="shared" si="57"/>
        <v>0.33596735912758502</v>
      </c>
      <c r="AR137" s="95"/>
      <c r="AS137" s="204">
        <f t="shared" si="58"/>
        <v>0</v>
      </c>
      <c r="AT137" s="202">
        <v>4</v>
      </c>
      <c r="AU137" s="205">
        <v>2</v>
      </c>
      <c r="AV137" s="205">
        <f t="shared" si="59"/>
        <v>-2</v>
      </c>
      <c r="AW137" s="205">
        <v>0</v>
      </c>
    </row>
    <row r="138" spans="1:49" ht="17.100000000000001" customHeight="1">
      <c r="A138" s="9">
        <v>135</v>
      </c>
      <c r="B138" s="208">
        <v>308</v>
      </c>
      <c r="C138" s="209" t="s">
        <v>191</v>
      </c>
      <c r="D138" s="41" t="s">
        <v>42</v>
      </c>
      <c r="E138" s="40" t="s">
        <v>52</v>
      </c>
      <c r="F138" s="183">
        <v>47</v>
      </c>
      <c r="G138" s="183">
        <v>100</v>
      </c>
      <c r="H138" s="42">
        <v>2</v>
      </c>
      <c r="I138" s="42">
        <v>2</v>
      </c>
      <c r="J138" s="186">
        <v>12000</v>
      </c>
      <c r="K138" s="186">
        <f t="shared" si="60"/>
        <v>36000</v>
      </c>
      <c r="L138" s="187">
        <f t="shared" si="61"/>
        <v>3166.7753626200101</v>
      </c>
      <c r="M138" s="187">
        <f t="shared" si="62"/>
        <v>9500.3260878600395</v>
      </c>
      <c r="N138" s="188">
        <v>0.26389794688500101</v>
      </c>
      <c r="O138" s="186">
        <v>15500</v>
      </c>
      <c r="P138" s="186">
        <f t="shared" si="63"/>
        <v>46500</v>
      </c>
      <c r="Q138" s="187">
        <f t="shared" si="64"/>
        <v>3783.6368134637</v>
      </c>
      <c r="R138" s="187">
        <f t="shared" si="65"/>
        <v>11350.910440391101</v>
      </c>
      <c r="S138" s="188">
        <v>0.24410560086862601</v>
      </c>
      <c r="T138" s="183">
        <v>24917.94</v>
      </c>
      <c r="U138" s="192">
        <v>6030.29</v>
      </c>
      <c r="V138" s="191">
        <f t="shared" si="66"/>
        <v>0.69216500000000003</v>
      </c>
      <c r="W138" s="191">
        <f t="shared" si="67"/>
        <v>0.63474558075493703</v>
      </c>
      <c r="X138" s="191">
        <f t="shared" si="68"/>
        <v>0.53586967741935498</v>
      </c>
      <c r="Y138" s="191">
        <f t="shared" si="69"/>
        <v>0.53126046863534404</v>
      </c>
      <c r="Z138" s="200"/>
      <c r="AA138" s="199"/>
      <c r="AB138" s="56">
        <v>8000</v>
      </c>
      <c r="AC138" s="56">
        <f t="shared" si="70"/>
        <v>16000</v>
      </c>
      <c r="AD138" s="73">
        <f t="shared" si="71"/>
        <v>2524.1236932280499</v>
      </c>
      <c r="AE138" s="73">
        <f t="shared" si="72"/>
        <v>5048.2473864560998</v>
      </c>
      <c r="AF138" s="74">
        <v>0.31551546165350602</v>
      </c>
      <c r="AG138" s="56">
        <v>9500</v>
      </c>
      <c r="AH138" s="56">
        <f t="shared" si="73"/>
        <v>19000</v>
      </c>
      <c r="AI138" s="73">
        <f t="shared" si="74"/>
        <v>2774.1864793257701</v>
      </c>
      <c r="AJ138" s="73">
        <f t="shared" si="75"/>
        <v>5548.3729586515501</v>
      </c>
      <c r="AK138" s="74">
        <v>0.29201962940271298</v>
      </c>
      <c r="AL138" s="23">
        <v>8342.59</v>
      </c>
      <c r="AM138" s="23">
        <v>1445.52</v>
      </c>
      <c r="AN138" s="74">
        <f t="shared" si="54"/>
        <v>0.52141187499999997</v>
      </c>
      <c r="AO138" s="74">
        <f t="shared" si="55"/>
        <v>0.28634095941458299</v>
      </c>
      <c r="AP138" s="74">
        <f t="shared" si="56"/>
        <v>0.43908368421052602</v>
      </c>
      <c r="AQ138" s="74">
        <f t="shared" si="57"/>
        <v>0.26053043131248199</v>
      </c>
      <c r="AR138" s="95"/>
      <c r="AS138" s="204">
        <f t="shared" si="58"/>
        <v>0</v>
      </c>
      <c r="AT138" s="202">
        <v>8</v>
      </c>
      <c r="AU138" s="205">
        <v>0</v>
      </c>
      <c r="AV138" s="205">
        <f t="shared" si="59"/>
        <v>-8</v>
      </c>
      <c r="AW138" s="205">
        <v>0</v>
      </c>
    </row>
    <row r="139" spans="1:49" ht="17.100000000000001" customHeight="1">
      <c r="A139" s="43"/>
      <c r="B139" s="43"/>
      <c r="C139" s="210"/>
      <c r="D139" s="36"/>
      <c r="E139" s="9"/>
      <c r="F139" s="131"/>
      <c r="G139" s="131">
        <f t="shared" ref="G139:M139" si="76">SUM(G4:G138)</f>
        <v>20150</v>
      </c>
      <c r="H139" s="42">
        <f t="shared" si="76"/>
        <v>362</v>
      </c>
      <c r="I139" s="42">
        <f t="shared" si="76"/>
        <v>158</v>
      </c>
      <c r="J139" s="186">
        <f t="shared" si="76"/>
        <v>2040500</v>
      </c>
      <c r="K139" s="186">
        <f t="shared" si="76"/>
        <v>6121500</v>
      </c>
      <c r="L139" s="187">
        <f t="shared" si="76"/>
        <v>445524.17486451683</v>
      </c>
      <c r="M139" s="187">
        <f t="shared" si="76"/>
        <v>1336572.52459355</v>
      </c>
      <c r="N139" s="188">
        <f>L139/J139</f>
        <v>0.21834068849032925</v>
      </c>
      <c r="O139" s="186">
        <f>SUM(O4:O138)</f>
        <v>2545750</v>
      </c>
      <c r="P139" s="186">
        <f>SUM(P4:P138)</f>
        <v>7637250</v>
      </c>
      <c r="Q139" s="187">
        <f>SUM(Q4:Q138)</f>
        <v>514740.2733273597</v>
      </c>
      <c r="R139" s="187">
        <f>SUM(R4:R138)</f>
        <v>1544220.8199820784</v>
      </c>
      <c r="S139" s="188">
        <f>Q139/O139</f>
        <v>0.20219592392315022</v>
      </c>
      <c r="T139" s="189">
        <f>SUM(T4:T138)</f>
        <v>5730833.3499999978</v>
      </c>
      <c r="U139" s="190">
        <f>SUM(U4:U138)</f>
        <v>1138131.5399999998</v>
      </c>
      <c r="V139" s="191">
        <f t="shared" si="66"/>
        <v>0.93618122192273101</v>
      </c>
      <c r="W139" s="191">
        <f t="shared" si="67"/>
        <v>0.85152995371209217</v>
      </c>
      <c r="X139" s="191">
        <f t="shared" si="68"/>
        <v>0.75037917444106161</v>
      </c>
      <c r="Y139" s="191">
        <f t="shared" si="69"/>
        <v>0.73702641828984572</v>
      </c>
      <c r="Z139" s="200"/>
      <c r="AA139" s="199"/>
      <c r="AB139" s="56">
        <f>SUM(AB4:AB138)</f>
        <v>1362625</v>
      </c>
      <c r="AC139" s="56">
        <f>SUM(AC4:AC138)</f>
        <v>2725250</v>
      </c>
      <c r="AD139" s="73">
        <f>SUM(AD4:AD138)</f>
        <v>367519.54530242394</v>
      </c>
      <c r="AE139" s="73">
        <f>SUM(AE4:AE138)</f>
        <v>735039.09060484765</v>
      </c>
      <c r="AF139" s="74">
        <f>AD139/AB139</f>
        <v>0.26971437138055149</v>
      </c>
      <c r="AG139" s="56">
        <f>SUM(AG4:AG138)</f>
        <v>1597300</v>
      </c>
      <c r="AH139" s="56">
        <f>SUM(AH4:AH138)</f>
        <v>3194600</v>
      </c>
      <c r="AI139" s="73">
        <f>SUM(AI4:AI138)</f>
        <v>399727.78583702951</v>
      </c>
      <c r="AJ139" s="73">
        <f>SUM(AJ4:AJ138)</f>
        <v>799455.57167405903</v>
      </c>
      <c r="AK139" s="74">
        <f>AI139/AG139</f>
        <v>0.25025216667941497</v>
      </c>
      <c r="AL139" s="202">
        <f>SUM(AL4:AL138)</f>
        <v>2358280.4700000007</v>
      </c>
      <c r="AM139" s="202">
        <f>SUM(AM4:AM138)</f>
        <v>519566.3899999999</v>
      </c>
      <c r="AN139" s="74">
        <f t="shared" si="54"/>
        <v>0.86534463627190195</v>
      </c>
      <c r="AO139" s="74">
        <f t="shared" si="55"/>
        <v>0.70685545386771209</v>
      </c>
      <c r="AP139" s="74">
        <f t="shared" si="56"/>
        <v>0.73820837350529034</v>
      </c>
      <c r="AQ139" s="74">
        <f t="shared" si="57"/>
        <v>0.64990026764342701</v>
      </c>
      <c r="AR139" s="95"/>
      <c r="AS139" s="204">
        <f>SUM(AS4:AS138)</f>
        <v>58637.679590615509</v>
      </c>
      <c r="AT139" s="202">
        <f>SUM(AT4:AT138)</f>
        <v>1282</v>
      </c>
      <c r="AU139" s="205">
        <f>SUM(AU4:AU138)</f>
        <v>827</v>
      </c>
      <c r="AV139" s="205">
        <f t="shared" si="59"/>
        <v>-455</v>
      </c>
      <c r="AW139" s="22">
        <f>SUM(AW4:AW138)</f>
        <v>320</v>
      </c>
    </row>
    <row r="140" spans="1:49" ht="17.100000000000001" customHeight="1">
      <c r="H140" s="211"/>
      <c r="I140" s="211"/>
    </row>
    <row r="141" spans="1:49" ht="17.100000000000001" customHeight="1">
      <c r="H141" s="211"/>
      <c r="I141" s="211"/>
    </row>
  </sheetData>
  <mergeCells count="30">
    <mergeCell ref="A1:G1"/>
    <mergeCell ref="K1:R1"/>
    <mergeCell ref="T1:Y1"/>
    <mergeCell ref="AC1:AJ1"/>
    <mergeCell ref="AC2:AE2"/>
    <mergeCell ref="H2:H3"/>
    <mergeCell ref="I2:I3"/>
    <mergeCell ref="T2:T3"/>
    <mergeCell ref="U2:U3"/>
    <mergeCell ref="E2:E3"/>
    <mergeCell ref="F2:F3"/>
    <mergeCell ref="G2:G3"/>
    <mergeCell ref="K2:M2"/>
    <mergeCell ref="P2:R2"/>
    <mergeCell ref="A2:A3"/>
    <mergeCell ref="B2:B3"/>
    <mergeCell ref="C2:C3"/>
    <mergeCell ref="D2:D3"/>
    <mergeCell ref="V2:W2"/>
    <mergeCell ref="X2:Y2"/>
    <mergeCell ref="AS1:AS3"/>
    <mergeCell ref="Z1:AA2"/>
    <mergeCell ref="AT1:AW2"/>
    <mergeCell ref="AH2:AJ2"/>
    <mergeCell ref="AN2:AO2"/>
    <mergeCell ref="AP2:AQ2"/>
    <mergeCell ref="AM2:AM3"/>
    <mergeCell ref="AL1:AQ1"/>
    <mergeCell ref="AR1:AR2"/>
    <mergeCell ref="AL2:AL3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M11" sqref="M11"/>
    </sheetView>
  </sheetViews>
  <sheetFormatPr defaultRowHeight="18.95" customHeight="1"/>
  <cols>
    <col min="1" max="2" width="9" style="48"/>
    <col min="3" max="3" width="26.5" style="48" customWidth="1"/>
    <col min="4" max="5" width="9" style="48"/>
    <col min="6" max="6" width="7.125" style="48" customWidth="1"/>
    <col min="7" max="7" width="10.5" style="48" customWidth="1"/>
    <col min="8" max="16384" width="9" style="48"/>
  </cols>
  <sheetData>
    <row r="1" spans="1:10" ht="18.95" customHeight="1">
      <c r="A1" s="251" t="s">
        <v>192</v>
      </c>
      <c r="B1" s="251"/>
      <c r="C1" s="251"/>
      <c r="D1" s="251"/>
      <c r="E1" s="251"/>
      <c r="F1" s="251"/>
      <c r="G1" s="251"/>
      <c r="H1" s="251"/>
      <c r="I1" s="251"/>
      <c r="J1" s="27"/>
    </row>
    <row r="2" spans="1:10" ht="18.95" customHeight="1">
      <c r="A2" s="157" t="s">
        <v>9</v>
      </c>
      <c r="B2" s="157" t="s">
        <v>193</v>
      </c>
      <c r="C2" s="158" t="s">
        <v>194</v>
      </c>
      <c r="D2" s="157" t="s">
        <v>195</v>
      </c>
      <c r="E2" s="159" t="s">
        <v>196</v>
      </c>
      <c r="F2" s="157" t="s">
        <v>197</v>
      </c>
      <c r="G2" s="157" t="s">
        <v>198</v>
      </c>
      <c r="H2" s="160" t="s">
        <v>21</v>
      </c>
      <c r="I2" s="165" t="s">
        <v>199</v>
      </c>
      <c r="J2" s="27"/>
    </row>
    <row r="3" spans="1:10" ht="18.95" customHeight="1">
      <c r="A3" s="161">
        <v>1</v>
      </c>
      <c r="B3" s="161">
        <v>307</v>
      </c>
      <c r="C3" s="162" t="s">
        <v>68</v>
      </c>
      <c r="D3" s="161">
        <v>4529</v>
      </c>
      <c r="E3" s="163" t="s">
        <v>200</v>
      </c>
      <c r="F3" s="161">
        <v>21</v>
      </c>
      <c r="G3" s="161">
        <v>121655.94</v>
      </c>
      <c r="H3" s="164">
        <v>34003.341081249702</v>
      </c>
      <c r="I3" s="166">
        <v>400</v>
      </c>
      <c r="J3" s="167" t="s">
        <v>201</v>
      </c>
    </row>
    <row r="4" spans="1:10" ht="18.95" customHeight="1">
      <c r="A4" s="161">
        <v>2</v>
      </c>
      <c r="B4" s="161">
        <v>307</v>
      </c>
      <c r="C4" s="162" t="s">
        <v>68</v>
      </c>
      <c r="D4" s="161">
        <v>10613</v>
      </c>
      <c r="E4" s="163" t="s">
        <v>202</v>
      </c>
      <c r="F4" s="161">
        <v>220</v>
      </c>
      <c r="G4" s="161">
        <v>59536.639999999999</v>
      </c>
      <c r="H4" s="164">
        <v>7230.6014111595996</v>
      </c>
      <c r="I4" s="166">
        <v>180</v>
      </c>
      <c r="J4" s="168"/>
    </row>
    <row r="5" spans="1:10" ht="18.95" customHeight="1">
      <c r="A5" s="161">
        <v>3</v>
      </c>
      <c r="B5" s="161">
        <v>365</v>
      </c>
      <c r="C5" s="162" t="s">
        <v>59</v>
      </c>
      <c r="D5" s="161">
        <v>4301</v>
      </c>
      <c r="E5" s="163" t="s">
        <v>203</v>
      </c>
      <c r="F5" s="161">
        <v>327</v>
      </c>
      <c r="G5" s="161">
        <v>52435.35</v>
      </c>
      <c r="H5" s="164">
        <v>9665.08860010842</v>
      </c>
      <c r="I5" s="166">
        <v>180</v>
      </c>
      <c r="J5" s="168"/>
    </row>
    <row r="6" spans="1:10" ht="18.95" customHeight="1">
      <c r="A6" s="161">
        <v>4</v>
      </c>
      <c r="B6" s="161">
        <v>343</v>
      </c>
      <c r="C6" s="162" t="s">
        <v>141</v>
      </c>
      <c r="D6" s="161">
        <v>7583</v>
      </c>
      <c r="E6" s="163" t="s">
        <v>204</v>
      </c>
      <c r="F6" s="161">
        <v>236</v>
      </c>
      <c r="G6" s="161">
        <v>47258.65</v>
      </c>
      <c r="H6" s="164">
        <v>11020.9565898113</v>
      </c>
      <c r="I6" s="166">
        <v>180</v>
      </c>
      <c r="J6" s="168"/>
    </row>
    <row r="7" spans="1:10" ht="18.95" customHeight="1">
      <c r="A7" s="161">
        <v>5</v>
      </c>
      <c r="B7" s="161">
        <v>517</v>
      </c>
      <c r="C7" s="162" t="s">
        <v>205</v>
      </c>
      <c r="D7" s="161">
        <v>4024</v>
      </c>
      <c r="E7" s="163" t="s">
        <v>206</v>
      </c>
      <c r="F7" s="161">
        <v>134</v>
      </c>
      <c r="G7" s="161">
        <v>46259.85</v>
      </c>
      <c r="H7" s="164">
        <v>6671.1765304800001</v>
      </c>
      <c r="I7" s="166">
        <v>180</v>
      </c>
      <c r="J7" s="168"/>
    </row>
    <row r="8" spans="1:10" ht="18.95" customHeight="1">
      <c r="A8" s="161">
        <v>6</v>
      </c>
      <c r="B8" s="161">
        <v>307</v>
      </c>
      <c r="C8" s="162" t="s">
        <v>68</v>
      </c>
      <c r="D8" s="161">
        <v>7107</v>
      </c>
      <c r="E8" s="163" t="s">
        <v>207</v>
      </c>
      <c r="F8" s="161">
        <v>275</v>
      </c>
      <c r="G8" s="161">
        <v>42754.17</v>
      </c>
      <c r="H8" s="164">
        <v>5943.9935329847003</v>
      </c>
      <c r="I8" s="166">
        <v>180</v>
      </c>
      <c r="J8" s="168"/>
    </row>
    <row r="9" spans="1:10" ht="18.95" customHeight="1">
      <c r="A9" s="161">
        <v>7</v>
      </c>
      <c r="B9" s="161">
        <v>385</v>
      </c>
      <c r="C9" s="162" t="s">
        <v>98</v>
      </c>
      <c r="D9" s="161">
        <v>7317</v>
      </c>
      <c r="E9" s="163" t="s">
        <v>208</v>
      </c>
      <c r="F9" s="161">
        <v>209</v>
      </c>
      <c r="G9" s="161">
        <v>40675.99</v>
      </c>
      <c r="H9" s="164">
        <v>7140.5804360450002</v>
      </c>
      <c r="I9" s="166">
        <v>180</v>
      </c>
      <c r="J9" s="168"/>
    </row>
    <row r="10" spans="1:10" ht="18.95" customHeight="1">
      <c r="A10" s="161">
        <v>8</v>
      </c>
      <c r="B10" s="161">
        <v>513</v>
      </c>
      <c r="C10" s="162" t="s">
        <v>123</v>
      </c>
      <c r="D10" s="161">
        <v>9760</v>
      </c>
      <c r="E10" s="163" t="s">
        <v>209</v>
      </c>
      <c r="F10" s="161">
        <v>299</v>
      </c>
      <c r="G10" s="161">
        <v>40368.58</v>
      </c>
      <c r="H10" s="164">
        <v>10292.8691374506</v>
      </c>
      <c r="I10" s="166">
        <v>180</v>
      </c>
      <c r="J10" s="168"/>
    </row>
    <row r="11" spans="1:10" ht="18.95" customHeight="1">
      <c r="A11" s="161">
        <v>9</v>
      </c>
      <c r="B11" s="161">
        <v>102934</v>
      </c>
      <c r="C11" s="162" t="s">
        <v>58</v>
      </c>
      <c r="D11" s="161">
        <v>4147</v>
      </c>
      <c r="E11" s="163" t="s">
        <v>210</v>
      </c>
      <c r="F11" s="161">
        <v>126</v>
      </c>
      <c r="G11" s="161">
        <v>38102.99</v>
      </c>
      <c r="H11" s="164">
        <v>3692.1725179998002</v>
      </c>
      <c r="I11" s="166">
        <v>180</v>
      </c>
      <c r="J11" s="168"/>
    </row>
    <row r="12" spans="1:10" ht="18.95" customHeight="1">
      <c r="A12" s="161">
        <v>10</v>
      </c>
      <c r="B12" s="161">
        <v>581</v>
      </c>
      <c r="C12" s="162" t="s">
        <v>74</v>
      </c>
      <c r="D12" s="161">
        <v>13052</v>
      </c>
      <c r="E12" s="163" t="s">
        <v>211</v>
      </c>
      <c r="F12" s="161">
        <v>296</v>
      </c>
      <c r="G12" s="161">
        <v>34210.870000000003</v>
      </c>
      <c r="H12" s="164">
        <v>5935.9153909644001</v>
      </c>
      <c r="I12" s="166">
        <v>180</v>
      </c>
      <c r="J12" s="168"/>
    </row>
    <row r="13" spans="1:10" ht="18.95" customHeight="1">
      <c r="A13" s="161">
        <v>11</v>
      </c>
      <c r="B13" s="161">
        <v>582</v>
      </c>
      <c r="C13" s="162" t="s">
        <v>212</v>
      </c>
      <c r="D13" s="161">
        <v>4044</v>
      </c>
      <c r="E13" s="163" t="s">
        <v>213</v>
      </c>
      <c r="F13" s="161">
        <v>130</v>
      </c>
      <c r="G13" s="161">
        <v>33524.480000000003</v>
      </c>
      <c r="H13" s="164">
        <v>4364.8274999975101</v>
      </c>
      <c r="I13" s="166">
        <v>180</v>
      </c>
      <c r="J13" s="168"/>
    </row>
    <row r="14" spans="1:10" ht="18.95" customHeight="1">
      <c r="A14" s="161">
        <v>12</v>
      </c>
      <c r="B14" s="161">
        <v>517</v>
      </c>
      <c r="C14" s="162" t="s">
        <v>205</v>
      </c>
      <c r="D14" s="161">
        <v>11872</v>
      </c>
      <c r="E14" s="163" t="s">
        <v>214</v>
      </c>
      <c r="F14" s="161">
        <v>131</v>
      </c>
      <c r="G14" s="161">
        <v>33366.07</v>
      </c>
      <c r="H14" s="164">
        <v>5644.1084600001996</v>
      </c>
      <c r="I14" s="166">
        <v>180</v>
      </c>
      <c r="J14" s="168"/>
    </row>
    <row r="15" spans="1:10" ht="18.95" customHeight="1">
      <c r="A15" s="161">
        <v>13</v>
      </c>
      <c r="B15" s="161">
        <v>329</v>
      </c>
      <c r="C15" s="162" t="s">
        <v>51</v>
      </c>
      <c r="D15" s="161">
        <v>9988</v>
      </c>
      <c r="E15" s="163" t="s">
        <v>215</v>
      </c>
      <c r="F15" s="161">
        <v>112</v>
      </c>
      <c r="G15" s="161">
        <v>31718.49</v>
      </c>
      <c r="H15" s="164">
        <v>6239.4684838889998</v>
      </c>
      <c r="I15" s="166">
        <v>180</v>
      </c>
      <c r="J15" s="168"/>
    </row>
    <row r="16" spans="1:10" ht="18.95" customHeight="1">
      <c r="A16" s="161">
        <v>14</v>
      </c>
      <c r="B16" s="161">
        <v>571</v>
      </c>
      <c r="C16" s="162" t="s">
        <v>216</v>
      </c>
      <c r="D16" s="161">
        <v>6454</v>
      </c>
      <c r="E16" s="163" t="s">
        <v>217</v>
      </c>
      <c r="F16" s="161">
        <v>174</v>
      </c>
      <c r="G16" s="161">
        <v>30923.99</v>
      </c>
      <c r="H16" s="164">
        <v>6653.7601207651996</v>
      </c>
      <c r="I16" s="166">
        <v>180</v>
      </c>
      <c r="J16" s="168"/>
    </row>
    <row r="17" spans="1:10" ht="18.95" customHeight="1">
      <c r="A17" s="161">
        <v>15</v>
      </c>
      <c r="B17" s="161">
        <v>581</v>
      </c>
      <c r="C17" s="162" t="s">
        <v>74</v>
      </c>
      <c r="D17" s="161">
        <v>13581</v>
      </c>
      <c r="E17" s="163" t="s">
        <v>218</v>
      </c>
      <c r="F17" s="161">
        <v>290</v>
      </c>
      <c r="G17" s="161">
        <v>30906.92</v>
      </c>
      <c r="H17" s="164">
        <v>5895.8743351725998</v>
      </c>
      <c r="I17" s="166">
        <v>180</v>
      </c>
      <c r="J17" s="168"/>
    </row>
    <row r="18" spans="1:10" ht="18.95" customHeight="1">
      <c r="A18" s="252" t="s">
        <v>219</v>
      </c>
      <c r="B18" s="252"/>
      <c r="C18" s="252"/>
      <c r="D18" s="252"/>
      <c r="E18" s="252"/>
      <c r="F18" s="252"/>
      <c r="G18" s="252"/>
      <c r="H18" s="252"/>
      <c r="I18" s="20">
        <f>SUM(I3:I17)</f>
        <v>2920</v>
      </c>
    </row>
  </sheetData>
  <mergeCells count="2">
    <mergeCell ref="A1:I1"/>
    <mergeCell ref="A18:H18"/>
  </mergeCells>
  <phoneticPr fontId="3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40" hidden="1" customWidth="1"/>
    <col min="5" max="5" width="9.375" style="17" customWidth="1"/>
    <col min="6" max="6" width="11.25" style="140" hidden="1" customWidth="1"/>
    <col min="7" max="7" width="11.25" style="17" customWidth="1"/>
    <col min="8" max="8" width="10.875" style="17" hidden="1" customWidth="1"/>
    <col min="9" max="10" width="8.875" style="141" customWidth="1"/>
    <col min="11" max="11" width="6.125" style="142" customWidth="1"/>
    <col min="12" max="12" width="8.75" style="17" customWidth="1"/>
    <col min="13" max="13" width="10.875" style="140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2" customWidth="1"/>
    <col min="19" max="19" width="8.5" style="52" customWidth="1"/>
    <col min="20" max="20" width="9.625" style="15" customWidth="1"/>
    <col min="21" max="21" width="8.375" style="15" customWidth="1"/>
    <col min="22" max="22" width="8.25" style="141" customWidth="1"/>
    <col min="23" max="23" width="7.625" style="15" customWidth="1"/>
    <col min="24" max="24" width="6.125" style="16" customWidth="1"/>
    <col min="25" max="25" width="6.125" style="17" customWidth="1"/>
    <col min="26" max="26" width="15" style="17" customWidth="1"/>
    <col min="27" max="16384" width="15" style="17"/>
  </cols>
  <sheetData>
    <row r="1" spans="1:25" ht="21" customHeight="1">
      <c r="A1" s="252" t="s">
        <v>220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21" customHeight="1">
      <c r="A2" s="252" t="s">
        <v>9</v>
      </c>
      <c r="B2" s="252" t="s">
        <v>12</v>
      </c>
      <c r="C2" s="255" t="s">
        <v>221</v>
      </c>
      <c r="D2" s="256"/>
      <c r="E2" s="255" t="s">
        <v>222</v>
      </c>
      <c r="F2" s="256"/>
      <c r="G2" s="257" t="s">
        <v>223</v>
      </c>
      <c r="H2" s="257"/>
      <c r="I2" s="257"/>
      <c r="J2" s="257"/>
      <c r="K2" s="254" t="s">
        <v>224</v>
      </c>
      <c r="L2" s="258" t="s">
        <v>221</v>
      </c>
      <c r="M2" s="259"/>
      <c r="N2" s="258" t="s">
        <v>222</v>
      </c>
      <c r="O2" s="259"/>
      <c r="P2" s="260" t="s">
        <v>225</v>
      </c>
      <c r="Q2" s="260"/>
      <c r="R2" s="260"/>
      <c r="S2" s="260"/>
      <c r="T2" s="261" t="s">
        <v>226</v>
      </c>
      <c r="U2" s="261" t="s">
        <v>227</v>
      </c>
      <c r="V2" s="262" t="s">
        <v>228</v>
      </c>
      <c r="W2" s="261" t="s">
        <v>229</v>
      </c>
      <c r="X2" s="263" t="s">
        <v>230</v>
      </c>
      <c r="Y2" s="252" t="s">
        <v>231</v>
      </c>
    </row>
    <row r="3" spans="1:25" s="109" customFormat="1" ht="32.1" customHeight="1">
      <c r="A3" s="252"/>
      <c r="B3" s="252"/>
      <c r="C3" s="143" t="s">
        <v>232</v>
      </c>
      <c r="D3" s="65" t="s">
        <v>233</v>
      </c>
      <c r="E3" s="143" t="s">
        <v>232</v>
      </c>
      <c r="F3" s="65" t="s">
        <v>233</v>
      </c>
      <c r="G3" s="143" t="s">
        <v>20</v>
      </c>
      <c r="H3" s="143" t="s">
        <v>234</v>
      </c>
      <c r="I3" s="144" t="s">
        <v>235</v>
      </c>
      <c r="J3" s="144" t="s">
        <v>236</v>
      </c>
      <c r="K3" s="254"/>
      <c r="L3" s="148" t="s">
        <v>237</v>
      </c>
      <c r="M3" s="149" t="s">
        <v>238</v>
      </c>
      <c r="N3" s="148" t="s">
        <v>237</v>
      </c>
      <c r="O3" s="149" t="s">
        <v>238</v>
      </c>
      <c r="P3" s="148" t="s">
        <v>20</v>
      </c>
      <c r="Q3" s="148" t="s">
        <v>21</v>
      </c>
      <c r="R3" s="150" t="s">
        <v>239</v>
      </c>
      <c r="S3" s="150" t="s">
        <v>240</v>
      </c>
      <c r="T3" s="261"/>
      <c r="U3" s="261"/>
      <c r="V3" s="262"/>
      <c r="W3" s="261"/>
      <c r="X3" s="263"/>
      <c r="Y3" s="252"/>
    </row>
    <row r="4" spans="1:25" ht="21" customHeight="1">
      <c r="A4" s="25">
        <v>1</v>
      </c>
      <c r="B4" s="25" t="s">
        <v>45</v>
      </c>
      <c r="C4" s="145">
        <v>595500</v>
      </c>
      <c r="D4" s="146">
        <v>135895.825715396</v>
      </c>
      <c r="E4" s="145">
        <v>755925</v>
      </c>
      <c r="F4" s="146">
        <v>159435.97056458099</v>
      </c>
      <c r="G4" s="145">
        <v>597881.34</v>
      </c>
      <c r="H4" s="145">
        <v>128945.13</v>
      </c>
      <c r="I4" s="151">
        <f>G4/C4</f>
        <v>1.0039988916876601</v>
      </c>
      <c r="J4" s="152">
        <f>G4/E4</f>
        <v>0.790926798293481</v>
      </c>
      <c r="K4" s="147"/>
      <c r="L4" s="63">
        <v>258500</v>
      </c>
      <c r="M4" s="153">
        <v>74438.987500140807</v>
      </c>
      <c r="N4" s="63">
        <v>305600</v>
      </c>
      <c r="O4" s="63">
        <v>81485.08</v>
      </c>
      <c r="P4" s="63">
        <v>226426.31</v>
      </c>
      <c r="Q4" s="63">
        <v>50006.57</v>
      </c>
      <c r="R4" s="75">
        <f>P4/L4</f>
        <v>0.87592382978723404</v>
      </c>
      <c r="S4" s="75">
        <f>P4/N4</f>
        <v>0.74092378926701596</v>
      </c>
      <c r="T4" s="22">
        <v>6</v>
      </c>
      <c r="U4" s="22">
        <v>3</v>
      </c>
      <c r="V4" s="155">
        <f>U4/T4</f>
        <v>0.5</v>
      </c>
      <c r="W4" s="22">
        <f>(U4-T4)*1</f>
        <v>-3</v>
      </c>
      <c r="X4" s="23">
        <f>U4*2</f>
        <v>6</v>
      </c>
      <c r="Y4" s="25">
        <f>W4+X4</f>
        <v>3</v>
      </c>
    </row>
    <row r="5" spans="1:25" ht="21" customHeight="1">
      <c r="A5" s="25">
        <v>2</v>
      </c>
      <c r="B5" s="25" t="s">
        <v>62</v>
      </c>
      <c r="C5" s="145">
        <v>360000</v>
      </c>
      <c r="D5" s="146">
        <v>83013.646887590599</v>
      </c>
      <c r="E5" s="145">
        <v>469500</v>
      </c>
      <c r="F5" s="146">
        <v>99894.450432257407</v>
      </c>
      <c r="G5" s="145">
        <v>339868.68</v>
      </c>
      <c r="H5" s="145">
        <v>78184.649999999994</v>
      </c>
      <c r="I5" s="152">
        <f t="shared" ref="I5:I12" si="0">G5/C5</f>
        <v>0.94407966666666698</v>
      </c>
      <c r="J5" s="152">
        <f t="shared" ref="J5:J12" si="1">G5/E5</f>
        <v>0.72389495207667698</v>
      </c>
      <c r="K5" s="147"/>
      <c r="L5" s="63">
        <v>163400</v>
      </c>
      <c r="M5" s="153">
        <v>48684.733267372998</v>
      </c>
      <c r="N5" s="63">
        <v>192000</v>
      </c>
      <c r="O5" s="63">
        <v>52919</v>
      </c>
      <c r="P5" s="63">
        <v>228694.44</v>
      </c>
      <c r="Q5" s="63">
        <v>69628.39</v>
      </c>
      <c r="R5" s="75">
        <f t="shared" ref="R5:R12" si="2">P5/L5</f>
        <v>1.3995987760097901</v>
      </c>
      <c r="S5" s="75">
        <f t="shared" ref="S5:S12" si="3">P5/N5</f>
        <v>1.1911168750000001</v>
      </c>
      <c r="T5" s="22">
        <v>2</v>
      </c>
      <c r="U5" s="22">
        <v>0</v>
      </c>
      <c r="V5" s="155">
        <f t="shared" ref="V5:V12" si="4">U5/T5</f>
        <v>0</v>
      </c>
      <c r="W5" s="22">
        <f t="shared" ref="W5:W10" si="5">(U5-T5)*1</f>
        <v>-2</v>
      </c>
      <c r="X5" s="23">
        <f t="shared" ref="X5:X11" si="6">U5*2</f>
        <v>0</v>
      </c>
      <c r="Y5" s="25">
        <f t="shared" ref="Y5:Y11" si="7">W5+X5</f>
        <v>-2</v>
      </c>
    </row>
    <row r="6" spans="1:25" ht="21" customHeight="1">
      <c r="A6" s="25">
        <v>3</v>
      </c>
      <c r="B6" s="25" t="s">
        <v>64</v>
      </c>
      <c r="C6" s="145">
        <v>307500</v>
      </c>
      <c r="D6" s="146">
        <v>68249.800009540195</v>
      </c>
      <c r="E6" s="145">
        <v>385800</v>
      </c>
      <c r="F6" s="146">
        <v>79505.751891421605</v>
      </c>
      <c r="G6" s="145">
        <v>272138.52</v>
      </c>
      <c r="H6" s="145">
        <v>52842.07</v>
      </c>
      <c r="I6" s="152">
        <f t="shared" si="0"/>
        <v>0.88500331707317104</v>
      </c>
      <c r="J6" s="152">
        <f t="shared" si="1"/>
        <v>0.70538755832037303</v>
      </c>
      <c r="K6" s="147"/>
      <c r="L6" s="63">
        <v>139650</v>
      </c>
      <c r="M6" s="153">
        <v>37560.854711174397</v>
      </c>
      <c r="N6" s="63">
        <v>165700</v>
      </c>
      <c r="O6" s="63">
        <v>41270.839999999997</v>
      </c>
      <c r="P6" s="63">
        <v>128239.28</v>
      </c>
      <c r="Q6" s="63">
        <v>26820.84</v>
      </c>
      <c r="R6" s="75">
        <f t="shared" si="2"/>
        <v>0.918290583601862</v>
      </c>
      <c r="S6" s="75">
        <f t="shared" si="3"/>
        <v>0.77392444176222097</v>
      </c>
      <c r="T6" s="22">
        <v>5</v>
      </c>
      <c r="U6" s="22">
        <v>1</v>
      </c>
      <c r="V6" s="155">
        <f t="shared" si="4"/>
        <v>0.2</v>
      </c>
      <c r="W6" s="22">
        <f t="shared" si="5"/>
        <v>-4</v>
      </c>
      <c r="X6" s="23">
        <f t="shared" si="6"/>
        <v>2</v>
      </c>
      <c r="Y6" s="25">
        <f t="shared" si="7"/>
        <v>-2</v>
      </c>
    </row>
    <row r="7" spans="1:25" ht="21" customHeight="1">
      <c r="A7" s="25">
        <v>4</v>
      </c>
      <c r="B7" s="25" t="s">
        <v>48</v>
      </c>
      <c r="C7" s="145">
        <v>225000</v>
      </c>
      <c r="D7" s="146">
        <v>46305.368427077097</v>
      </c>
      <c r="E7" s="145">
        <v>278625</v>
      </c>
      <c r="F7" s="146">
        <v>53243.670396198599</v>
      </c>
      <c r="G7" s="145">
        <v>236368.49</v>
      </c>
      <c r="H7" s="145">
        <v>37728.559999999998</v>
      </c>
      <c r="I7" s="151">
        <f t="shared" si="0"/>
        <v>1.05052662222222</v>
      </c>
      <c r="J7" s="152">
        <f t="shared" si="1"/>
        <v>0.84833912965455405</v>
      </c>
      <c r="K7" s="147"/>
      <c r="L7" s="63">
        <v>96150</v>
      </c>
      <c r="M7" s="153">
        <v>24827.583387836399</v>
      </c>
      <c r="N7" s="63">
        <v>115000</v>
      </c>
      <c r="O7" s="63">
        <v>27448.400000000001</v>
      </c>
      <c r="P7" s="63">
        <v>91812.68</v>
      </c>
      <c r="Q7" s="63">
        <v>16423.78</v>
      </c>
      <c r="R7" s="75">
        <f t="shared" si="2"/>
        <v>0.95489006760270401</v>
      </c>
      <c r="S7" s="75">
        <f t="shared" si="3"/>
        <v>0.79837113043478303</v>
      </c>
      <c r="T7" s="156">
        <v>1</v>
      </c>
      <c r="U7" s="156">
        <v>1</v>
      </c>
      <c r="V7" s="12">
        <f t="shared" si="4"/>
        <v>1</v>
      </c>
      <c r="W7" s="22">
        <f t="shared" si="5"/>
        <v>0</v>
      </c>
      <c r="X7" s="23">
        <f t="shared" si="6"/>
        <v>2</v>
      </c>
      <c r="Y7" s="25">
        <f t="shared" si="7"/>
        <v>2</v>
      </c>
    </row>
    <row r="8" spans="1:25" ht="21" customHeight="1">
      <c r="A8" s="25">
        <v>5</v>
      </c>
      <c r="B8" s="25" t="s">
        <v>42</v>
      </c>
      <c r="C8" s="145">
        <v>1399500</v>
      </c>
      <c r="D8" s="146">
        <v>285517.54270947102</v>
      </c>
      <c r="E8" s="145">
        <v>1737075</v>
      </c>
      <c r="F8" s="146">
        <v>329251.49833911599</v>
      </c>
      <c r="G8" s="145">
        <v>1283226.3799999999</v>
      </c>
      <c r="H8" s="145">
        <v>242310.02</v>
      </c>
      <c r="I8" s="152">
        <f t="shared" si="0"/>
        <v>0.91691774205073195</v>
      </c>
      <c r="J8" s="152">
        <f t="shared" si="1"/>
        <v>0.73872825295396005</v>
      </c>
      <c r="K8" s="147"/>
      <c r="L8" s="63">
        <v>640100</v>
      </c>
      <c r="M8" s="153">
        <v>159310.305757528</v>
      </c>
      <c r="N8" s="63">
        <v>743060</v>
      </c>
      <c r="O8" s="63">
        <v>171661.6</v>
      </c>
      <c r="P8" s="63">
        <v>516738.77</v>
      </c>
      <c r="Q8" s="63">
        <v>109950.35</v>
      </c>
      <c r="R8" s="75">
        <f t="shared" si="2"/>
        <v>0.80727819090767095</v>
      </c>
      <c r="S8" s="75">
        <f t="shared" si="3"/>
        <v>0.69541997954404799</v>
      </c>
      <c r="T8" s="22">
        <v>13</v>
      </c>
      <c r="U8" s="22">
        <v>2</v>
      </c>
      <c r="V8" s="155">
        <f t="shared" si="4"/>
        <v>0.15384615384615399</v>
      </c>
      <c r="W8" s="22">
        <f t="shared" si="5"/>
        <v>-11</v>
      </c>
      <c r="X8" s="23">
        <f t="shared" si="6"/>
        <v>4</v>
      </c>
      <c r="Y8" s="25">
        <f t="shared" si="7"/>
        <v>-7</v>
      </c>
    </row>
    <row r="9" spans="1:25" ht="21" customHeight="1">
      <c r="A9" s="25">
        <v>6</v>
      </c>
      <c r="B9" s="25" t="s">
        <v>54</v>
      </c>
      <c r="C9" s="145">
        <v>1239000</v>
      </c>
      <c r="D9" s="146">
        <v>294051.750035793</v>
      </c>
      <c r="E9" s="145">
        <v>1534575</v>
      </c>
      <c r="F9" s="146">
        <v>336608.752642559</v>
      </c>
      <c r="G9" s="145">
        <v>1102397.75</v>
      </c>
      <c r="H9" s="145">
        <v>237710.41</v>
      </c>
      <c r="I9" s="152">
        <f t="shared" si="0"/>
        <v>0.88974798224374496</v>
      </c>
      <c r="J9" s="152">
        <f t="shared" si="1"/>
        <v>0.71837332812016397</v>
      </c>
      <c r="K9" s="147"/>
      <c r="L9" s="63">
        <v>527800</v>
      </c>
      <c r="M9" s="153">
        <v>158215.319805379</v>
      </c>
      <c r="N9" s="63">
        <v>617120</v>
      </c>
      <c r="O9" s="63">
        <v>171496.2</v>
      </c>
      <c r="P9" s="63">
        <v>405433.43</v>
      </c>
      <c r="Q9" s="63">
        <v>101100.77</v>
      </c>
      <c r="R9" s="75">
        <f t="shared" si="2"/>
        <v>0.76815731337627902</v>
      </c>
      <c r="S9" s="75">
        <f t="shared" si="3"/>
        <v>0.65697664959813296</v>
      </c>
      <c r="T9" s="22">
        <v>14</v>
      </c>
      <c r="U9" s="22">
        <v>2</v>
      </c>
      <c r="V9" s="155">
        <f t="shared" si="4"/>
        <v>0.14285714285714299</v>
      </c>
      <c r="W9" s="22">
        <f t="shared" si="5"/>
        <v>-12</v>
      </c>
      <c r="X9" s="23">
        <f t="shared" si="6"/>
        <v>4</v>
      </c>
      <c r="Y9" s="25">
        <f t="shared" si="7"/>
        <v>-8</v>
      </c>
    </row>
    <row r="10" spans="1:25" ht="21" customHeight="1">
      <c r="A10" s="25">
        <v>7</v>
      </c>
      <c r="B10" s="25" t="s">
        <v>69</v>
      </c>
      <c r="C10" s="145">
        <v>432000</v>
      </c>
      <c r="D10" s="146">
        <v>91742.511200306704</v>
      </c>
      <c r="E10" s="145">
        <v>523500</v>
      </c>
      <c r="F10" s="146">
        <v>102872.153575355</v>
      </c>
      <c r="G10" s="145">
        <v>476942.43</v>
      </c>
      <c r="H10" s="145">
        <v>95985.85</v>
      </c>
      <c r="I10" s="151">
        <f t="shared" si="0"/>
        <v>1.1040334027777801</v>
      </c>
      <c r="J10" s="152">
        <f t="shared" si="1"/>
        <v>0.91106481375358195</v>
      </c>
      <c r="K10" s="147">
        <v>1500</v>
      </c>
      <c r="L10" s="63">
        <v>206800</v>
      </c>
      <c r="M10" s="153">
        <v>54872.067748318797</v>
      </c>
      <c r="N10" s="63">
        <v>246000</v>
      </c>
      <c r="O10" s="63">
        <v>60414.7</v>
      </c>
      <c r="P10" s="63">
        <v>181827.89</v>
      </c>
      <c r="Q10" s="63">
        <v>34253.56</v>
      </c>
      <c r="R10" s="75">
        <f t="shared" si="2"/>
        <v>0.879245116054159</v>
      </c>
      <c r="S10" s="75">
        <f t="shared" si="3"/>
        <v>0.73913776422764199</v>
      </c>
      <c r="T10" s="22">
        <v>0</v>
      </c>
      <c r="U10" s="22">
        <v>0</v>
      </c>
      <c r="V10" s="155">
        <v>0</v>
      </c>
      <c r="W10" s="22">
        <f t="shared" si="5"/>
        <v>0</v>
      </c>
      <c r="X10" s="23">
        <f t="shared" si="6"/>
        <v>0</v>
      </c>
      <c r="Y10" s="25">
        <f t="shared" si="7"/>
        <v>0</v>
      </c>
    </row>
    <row r="11" spans="1:25" ht="21" customHeight="1">
      <c r="A11" s="25">
        <v>8</v>
      </c>
      <c r="B11" s="25" t="s">
        <v>50</v>
      </c>
      <c r="C11" s="145">
        <v>1579500</v>
      </c>
      <c r="D11" s="146">
        <v>333722.97079882398</v>
      </c>
      <c r="E11" s="145">
        <v>1971750</v>
      </c>
      <c r="F11" s="146">
        <v>385363.00347130501</v>
      </c>
      <c r="G11" s="145">
        <v>1451578.89</v>
      </c>
      <c r="H11" s="145">
        <v>271658.67</v>
      </c>
      <c r="I11" s="152">
        <f t="shared" si="0"/>
        <v>0.91901164292497595</v>
      </c>
      <c r="J11" s="152">
        <f t="shared" si="1"/>
        <v>0.73618810193990103</v>
      </c>
      <c r="K11" s="147"/>
      <c r="L11" s="63">
        <v>700000</v>
      </c>
      <c r="M11" s="153">
        <v>177953.75943754101</v>
      </c>
      <c r="N11" s="63">
        <v>818120</v>
      </c>
      <c r="O11" s="63">
        <v>193562.4</v>
      </c>
      <c r="P11" s="63">
        <v>592216.01</v>
      </c>
      <c r="Q11" s="63">
        <v>114044.76</v>
      </c>
      <c r="R11" s="75">
        <f t="shared" si="2"/>
        <v>0.84602287142857102</v>
      </c>
      <c r="S11" s="75">
        <f t="shared" si="3"/>
        <v>0.72387426049968195</v>
      </c>
      <c r="T11" s="22">
        <v>16</v>
      </c>
      <c r="U11" s="22">
        <v>5</v>
      </c>
      <c r="V11" s="155">
        <f t="shared" si="4"/>
        <v>0.3125</v>
      </c>
      <c r="W11" s="22">
        <f>(U11-T11)*0.5</f>
        <v>-5.5</v>
      </c>
      <c r="X11" s="23">
        <f t="shared" si="6"/>
        <v>10</v>
      </c>
      <c r="Y11" s="25">
        <f t="shared" si="7"/>
        <v>4.5</v>
      </c>
    </row>
    <row r="12" spans="1:25" ht="21" customHeight="1">
      <c r="A12" s="253" t="s">
        <v>241</v>
      </c>
      <c r="B12" s="253"/>
      <c r="C12" s="145">
        <f t="shared" ref="C12:H12" si="8">SUM(C4:C11)</f>
        <v>6138000</v>
      </c>
      <c r="D12" s="146">
        <f t="shared" si="8"/>
        <v>1338499.415784</v>
      </c>
      <c r="E12" s="145">
        <f t="shared" si="8"/>
        <v>7656750</v>
      </c>
      <c r="F12" s="146">
        <f t="shared" si="8"/>
        <v>1546175.25131279</v>
      </c>
      <c r="G12" s="145">
        <f t="shared" si="8"/>
        <v>5760402.4800000004</v>
      </c>
      <c r="H12" s="145">
        <f t="shared" si="8"/>
        <v>1145365.3600000001</v>
      </c>
      <c r="I12" s="152">
        <f t="shared" si="0"/>
        <v>0.93848199413489697</v>
      </c>
      <c r="J12" s="152">
        <f t="shared" si="1"/>
        <v>0.75232996767558002</v>
      </c>
      <c r="K12" s="147"/>
      <c r="L12" s="63">
        <v>2732400</v>
      </c>
      <c r="M12" s="153">
        <v>735863.61161529203</v>
      </c>
      <c r="N12" s="63">
        <f>SUM(N4:N11)</f>
        <v>3202600</v>
      </c>
      <c r="O12" s="63">
        <f>SUM(O4:O11)</f>
        <v>800258.22</v>
      </c>
      <c r="P12" s="63">
        <v>2371388.81</v>
      </c>
      <c r="Q12" s="63">
        <v>522229.02</v>
      </c>
      <c r="R12" s="75">
        <f t="shared" si="2"/>
        <v>0.86787762040696803</v>
      </c>
      <c r="S12" s="75">
        <f t="shared" si="3"/>
        <v>0.74045738150252904</v>
      </c>
      <c r="T12" s="22">
        <f>SUM(T4:T11)</f>
        <v>57</v>
      </c>
      <c r="U12" s="22">
        <f>SUM(U4:U11)</f>
        <v>14</v>
      </c>
      <c r="V12" s="155">
        <f t="shared" si="4"/>
        <v>0.24561403508771901</v>
      </c>
      <c r="W12" s="22"/>
      <c r="X12" s="23"/>
      <c r="Y12" s="25"/>
    </row>
  </sheetData>
  <mergeCells count="17">
    <mergeCell ref="P2:S2"/>
    <mergeCell ref="U2:U3"/>
    <mergeCell ref="V2:V3"/>
    <mergeCell ref="W2:W3"/>
    <mergeCell ref="X2:X3"/>
    <mergeCell ref="Y2:Y3"/>
    <mergeCell ref="T2:T3"/>
    <mergeCell ref="A12:B12"/>
    <mergeCell ref="A2:A3"/>
    <mergeCell ref="B2:B3"/>
    <mergeCell ref="K2:K3"/>
    <mergeCell ref="A1:Y1"/>
    <mergeCell ref="C2:D2"/>
    <mergeCell ref="E2:F2"/>
    <mergeCell ref="G2:J2"/>
    <mergeCell ref="L2:M2"/>
    <mergeCell ref="N2:O2"/>
  </mergeCells>
  <phoneticPr fontId="3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9"/>
  <sheetViews>
    <sheetView workbookViewId="0">
      <selection activeCell="B9" sqref="B9"/>
    </sheetView>
  </sheetViews>
  <sheetFormatPr defaultRowHeight="13.5"/>
  <cols>
    <col min="1" max="1" width="6.625" style="125" customWidth="1"/>
    <col min="2" max="2" width="11.75" style="27" customWidth="1"/>
    <col min="3" max="3" width="22.625" style="45" customWidth="1"/>
    <col min="4" max="4" width="9.375" style="27" customWidth="1"/>
    <col min="5" max="5" width="12.25" style="27" customWidth="1"/>
    <col min="6" max="6" width="9" style="27"/>
    <col min="7" max="7" width="15.625" style="27" customWidth="1"/>
    <col min="8" max="8" width="12.375" style="27" customWidth="1"/>
    <col min="9" max="16384" width="9" style="126"/>
  </cols>
  <sheetData>
    <row r="1" spans="1:8" s="124" customFormat="1" ht="14.25">
      <c r="A1" s="127" t="s">
        <v>9</v>
      </c>
      <c r="B1" s="128" t="s">
        <v>242</v>
      </c>
      <c r="C1" s="129" t="s">
        <v>243</v>
      </c>
      <c r="D1" s="128" t="s">
        <v>244</v>
      </c>
      <c r="E1" s="128" t="s">
        <v>245</v>
      </c>
      <c r="F1" s="128" t="s">
        <v>246</v>
      </c>
      <c r="G1" s="128" t="s">
        <v>247</v>
      </c>
      <c r="H1" s="130" t="s">
        <v>248</v>
      </c>
    </row>
    <row r="2" spans="1:8">
      <c r="A2" s="131">
        <v>1</v>
      </c>
      <c r="B2" s="132">
        <v>114622</v>
      </c>
      <c r="C2" s="133" t="s">
        <v>249</v>
      </c>
      <c r="D2" s="134" t="s">
        <v>250</v>
      </c>
      <c r="E2" s="135" t="s">
        <v>251</v>
      </c>
      <c r="F2" s="134" t="s">
        <v>252</v>
      </c>
      <c r="G2" s="135" t="s">
        <v>253</v>
      </c>
      <c r="H2" s="134">
        <v>-35</v>
      </c>
    </row>
    <row r="3" spans="1:8">
      <c r="A3" s="131">
        <v>2</v>
      </c>
      <c r="B3" s="132">
        <v>113023</v>
      </c>
      <c r="C3" s="133" t="s">
        <v>133</v>
      </c>
      <c r="D3" s="134" t="s">
        <v>254</v>
      </c>
      <c r="E3" s="135" t="s">
        <v>255</v>
      </c>
      <c r="F3" s="134" t="s">
        <v>256</v>
      </c>
      <c r="G3" s="135" t="s">
        <v>253</v>
      </c>
      <c r="H3" s="134">
        <v>-25</v>
      </c>
    </row>
    <row r="4" spans="1:8">
      <c r="A4" s="131">
        <v>3</v>
      </c>
      <c r="B4" s="132">
        <v>102935</v>
      </c>
      <c r="C4" s="133" t="s">
        <v>257</v>
      </c>
      <c r="D4" s="134" t="s">
        <v>258</v>
      </c>
      <c r="E4" s="135" t="s">
        <v>259</v>
      </c>
      <c r="F4" s="134" t="s">
        <v>260</v>
      </c>
      <c r="G4" s="135" t="s">
        <v>253</v>
      </c>
      <c r="H4" s="134">
        <v>-15</v>
      </c>
    </row>
    <row r="5" spans="1:8">
      <c r="A5" s="131">
        <v>4</v>
      </c>
      <c r="B5" s="132">
        <v>732</v>
      </c>
      <c r="C5" s="133" t="s">
        <v>261</v>
      </c>
      <c r="D5" s="134" t="s">
        <v>262</v>
      </c>
      <c r="E5" s="135" t="s">
        <v>263</v>
      </c>
      <c r="F5" s="134" t="s">
        <v>260</v>
      </c>
      <c r="G5" s="135" t="s">
        <v>253</v>
      </c>
      <c r="H5" s="134">
        <v>-15</v>
      </c>
    </row>
    <row r="6" spans="1:8">
      <c r="A6" s="131">
        <v>5</v>
      </c>
      <c r="B6" s="132">
        <v>744</v>
      </c>
      <c r="C6" s="136" t="s">
        <v>264</v>
      </c>
      <c r="D6" s="134" t="s">
        <v>265</v>
      </c>
      <c r="E6" s="135" t="s">
        <v>266</v>
      </c>
      <c r="F6" s="134" t="s">
        <v>260</v>
      </c>
      <c r="G6" s="135" t="s">
        <v>253</v>
      </c>
      <c r="H6" s="134">
        <v>-15</v>
      </c>
    </row>
    <row r="7" spans="1:8">
      <c r="A7" s="131">
        <v>6</v>
      </c>
      <c r="B7" s="132">
        <v>744</v>
      </c>
      <c r="C7" s="136" t="s">
        <v>264</v>
      </c>
      <c r="D7" s="134" t="s">
        <v>267</v>
      </c>
      <c r="E7" s="135" t="s">
        <v>268</v>
      </c>
      <c r="F7" s="134" t="s">
        <v>260</v>
      </c>
      <c r="G7" s="135" t="s">
        <v>253</v>
      </c>
      <c r="H7" s="134">
        <v>-15</v>
      </c>
    </row>
    <row r="8" spans="1:8">
      <c r="A8" s="131">
        <v>7</v>
      </c>
      <c r="B8" s="132">
        <v>104838</v>
      </c>
      <c r="C8" s="133" t="s">
        <v>269</v>
      </c>
      <c r="D8" s="134" t="s">
        <v>270</v>
      </c>
      <c r="E8" s="135" t="s">
        <v>271</v>
      </c>
      <c r="F8" s="134" t="s">
        <v>272</v>
      </c>
      <c r="G8" s="135" t="s">
        <v>253</v>
      </c>
      <c r="H8" s="134">
        <v>-10</v>
      </c>
    </row>
    <row r="9" spans="1:8">
      <c r="A9" s="131">
        <v>8</v>
      </c>
      <c r="B9" s="132">
        <v>744</v>
      </c>
      <c r="C9" s="136" t="s">
        <v>264</v>
      </c>
      <c r="D9" s="134" t="s">
        <v>273</v>
      </c>
      <c r="E9" s="135" t="s">
        <v>274</v>
      </c>
      <c r="F9" s="134" t="s">
        <v>272</v>
      </c>
      <c r="G9" s="135" t="s">
        <v>253</v>
      </c>
      <c r="H9" s="134">
        <v>-10</v>
      </c>
    </row>
    <row r="10" spans="1:8">
      <c r="A10" s="131">
        <v>9</v>
      </c>
      <c r="B10" s="132">
        <v>107658</v>
      </c>
      <c r="C10" s="133" t="s">
        <v>275</v>
      </c>
      <c r="D10" s="134" t="s">
        <v>276</v>
      </c>
      <c r="E10" s="135" t="s">
        <v>277</v>
      </c>
      <c r="F10" s="134" t="s">
        <v>272</v>
      </c>
      <c r="G10" s="135" t="s">
        <v>253</v>
      </c>
      <c r="H10" s="134">
        <v>-10</v>
      </c>
    </row>
    <row r="11" spans="1:8">
      <c r="A11" s="131">
        <v>10</v>
      </c>
      <c r="B11" s="132">
        <v>113023</v>
      </c>
      <c r="C11" s="133" t="s">
        <v>133</v>
      </c>
      <c r="D11" s="134" t="s">
        <v>278</v>
      </c>
      <c r="E11" s="135" t="s">
        <v>279</v>
      </c>
      <c r="F11" s="134" t="s">
        <v>272</v>
      </c>
      <c r="G11" s="135" t="s">
        <v>253</v>
      </c>
      <c r="H11" s="134">
        <v>-10</v>
      </c>
    </row>
    <row r="12" spans="1:8">
      <c r="A12" s="131">
        <v>11</v>
      </c>
      <c r="B12" s="132">
        <v>753</v>
      </c>
      <c r="C12" s="133" t="s">
        <v>280</v>
      </c>
      <c r="D12" s="134" t="s">
        <v>281</v>
      </c>
      <c r="E12" s="135" t="s">
        <v>282</v>
      </c>
      <c r="F12" s="134" t="s">
        <v>283</v>
      </c>
      <c r="G12" s="135" t="s">
        <v>253</v>
      </c>
      <c r="H12" s="134">
        <v>-5</v>
      </c>
    </row>
    <row r="13" spans="1:8">
      <c r="A13" s="131">
        <v>12</v>
      </c>
      <c r="B13" s="132">
        <v>339</v>
      </c>
      <c r="C13" s="136" t="s">
        <v>284</v>
      </c>
      <c r="D13" s="134" t="s">
        <v>285</v>
      </c>
      <c r="E13" s="135" t="s">
        <v>286</v>
      </c>
      <c r="F13" s="134" t="s">
        <v>283</v>
      </c>
      <c r="G13" s="135" t="s">
        <v>253</v>
      </c>
      <c r="H13" s="134">
        <v>-5</v>
      </c>
    </row>
    <row r="14" spans="1:8">
      <c r="A14" s="131">
        <v>13</v>
      </c>
      <c r="B14" s="132">
        <v>339</v>
      </c>
      <c r="C14" s="136" t="s">
        <v>284</v>
      </c>
      <c r="D14" s="134" t="s">
        <v>287</v>
      </c>
      <c r="E14" s="135" t="s">
        <v>288</v>
      </c>
      <c r="F14" s="134" t="s">
        <v>283</v>
      </c>
      <c r="G14" s="135" t="s">
        <v>253</v>
      </c>
      <c r="H14" s="134">
        <v>-5</v>
      </c>
    </row>
    <row r="15" spans="1:8">
      <c r="A15" s="131">
        <v>14</v>
      </c>
      <c r="B15" s="132">
        <v>113025</v>
      </c>
      <c r="C15" s="133" t="s">
        <v>289</v>
      </c>
      <c r="D15" s="134" t="s">
        <v>290</v>
      </c>
      <c r="E15" s="135" t="s">
        <v>291</v>
      </c>
      <c r="F15" s="134" t="s">
        <v>283</v>
      </c>
      <c r="G15" s="135" t="s">
        <v>253</v>
      </c>
      <c r="H15" s="134">
        <v>-5</v>
      </c>
    </row>
    <row r="16" spans="1:8">
      <c r="A16" s="131">
        <v>15</v>
      </c>
      <c r="B16" s="132">
        <v>113833</v>
      </c>
      <c r="C16" s="133" t="s">
        <v>292</v>
      </c>
      <c r="D16" s="134" t="s">
        <v>293</v>
      </c>
      <c r="E16" s="135" t="s">
        <v>294</v>
      </c>
      <c r="F16" s="134" t="s">
        <v>283</v>
      </c>
      <c r="G16" s="135" t="s">
        <v>253</v>
      </c>
      <c r="H16" s="134">
        <v>-5</v>
      </c>
    </row>
    <row r="17" spans="1:8">
      <c r="A17" s="131">
        <v>16</v>
      </c>
      <c r="B17" s="132">
        <v>341</v>
      </c>
      <c r="C17" s="133" t="s">
        <v>295</v>
      </c>
      <c r="D17" s="134" t="s">
        <v>296</v>
      </c>
      <c r="E17" s="135" t="s">
        <v>297</v>
      </c>
      <c r="F17" s="134" t="s">
        <v>283</v>
      </c>
      <c r="G17" s="135" t="s">
        <v>253</v>
      </c>
      <c r="H17" s="134">
        <v>-5</v>
      </c>
    </row>
    <row r="18" spans="1:8">
      <c r="A18" s="131">
        <v>17</v>
      </c>
      <c r="B18" s="132">
        <v>114844</v>
      </c>
      <c r="C18" s="133" t="s">
        <v>298</v>
      </c>
      <c r="D18" s="134" t="s">
        <v>299</v>
      </c>
      <c r="E18" s="135" t="s">
        <v>300</v>
      </c>
      <c r="F18" s="134" t="s">
        <v>283</v>
      </c>
      <c r="G18" s="135" t="s">
        <v>253</v>
      </c>
      <c r="H18" s="134">
        <v>-5</v>
      </c>
    </row>
    <row r="19" spans="1:8">
      <c r="A19" s="131">
        <v>18</v>
      </c>
      <c r="B19" s="132">
        <v>113833</v>
      </c>
      <c r="C19" s="133" t="s">
        <v>292</v>
      </c>
      <c r="D19" s="134" t="s">
        <v>301</v>
      </c>
      <c r="E19" s="135" t="s">
        <v>302</v>
      </c>
      <c r="F19" s="134" t="s">
        <v>283</v>
      </c>
      <c r="G19" s="135" t="s">
        <v>253</v>
      </c>
      <c r="H19" s="134">
        <v>-5</v>
      </c>
    </row>
    <row r="20" spans="1:8">
      <c r="A20" s="131">
        <v>19</v>
      </c>
      <c r="B20" s="132">
        <v>373</v>
      </c>
      <c r="C20" s="133" t="s">
        <v>303</v>
      </c>
      <c r="D20" s="134" t="s">
        <v>304</v>
      </c>
      <c r="E20" s="135" t="s">
        <v>305</v>
      </c>
      <c r="F20" s="134" t="s">
        <v>283</v>
      </c>
      <c r="G20" s="135" t="s">
        <v>253</v>
      </c>
      <c r="H20" s="134">
        <v>-5</v>
      </c>
    </row>
    <row r="21" spans="1:8">
      <c r="A21" s="131">
        <v>20</v>
      </c>
      <c r="B21" s="132">
        <v>329</v>
      </c>
      <c r="C21" s="136" t="s">
        <v>306</v>
      </c>
      <c r="D21" s="134" t="s">
        <v>307</v>
      </c>
      <c r="E21" s="135" t="s">
        <v>308</v>
      </c>
      <c r="F21" s="134" t="s">
        <v>283</v>
      </c>
      <c r="G21" s="135" t="s">
        <v>253</v>
      </c>
      <c r="H21" s="134">
        <v>-5</v>
      </c>
    </row>
    <row r="22" spans="1:8">
      <c r="A22" s="131">
        <v>21</v>
      </c>
      <c r="B22" s="132">
        <v>102934</v>
      </c>
      <c r="C22" s="133" t="s">
        <v>309</v>
      </c>
      <c r="D22" s="134" t="s">
        <v>310</v>
      </c>
      <c r="E22" s="135" t="s">
        <v>311</v>
      </c>
      <c r="F22" s="134" t="s">
        <v>283</v>
      </c>
      <c r="G22" s="135" t="s">
        <v>253</v>
      </c>
      <c r="H22" s="134">
        <v>-5</v>
      </c>
    </row>
    <row r="23" spans="1:8">
      <c r="A23" s="131">
        <v>22</v>
      </c>
      <c r="B23" s="132">
        <v>102567</v>
      </c>
      <c r="C23" s="133" t="s">
        <v>312</v>
      </c>
      <c r="D23" s="134" t="s">
        <v>313</v>
      </c>
      <c r="E23" s="135" t="s">
        <v>314</v>
      </c>
      <c r="F23" s="134" t="s">
        <v>283</v>
      </c>
      <c r="G23" s="135" t="s">
        <v>253</v>
      </c>
      <c r="H23" s="134">
        <v>-5</v>
      </c>
    </row>
    <row r="24" spans="1:8">
      <c r="A24" s="131">
        <v>23</v>
      </c>
      <c r="B24" s="132">
        <v>750</v>
      </c>
      <c r="C24" s="133" t="s">
        <v>315</v>
      </c>
      <c r="D24" s="134" t="s">
        <v>316</v>
      </c>
      <c r="E24" s="135" t="s">
        <v>317</v>
      </c>
      <c r="F24" s="134" t="s">
        <v>283</v>
      </c>
      <c r="G24" s="135" t="s">
        <v>253</v>
      </c>
      <c r="H24" s="134">
        <v>-5</v>
      </c>
    </row>
    <row r="25" spans="1:8">
      <c r="A25" s="131">
        <v>24</v>
      </c>
      <c r="B25" s="132">
        <v>748</v>
      </c>
      <c r="C25" s="133" t="s">
        <v>318</v>
      </c>
      <c r="D25" s="134" t="s">
        <v>319</v>
      </c>
      <c r="E25" s="135" t="s">
        <v>320</v>
      </c>
      <c r="F25" s="134" t="s">
        <v>283</v>
      </c>
      <c r="G25" s="135" t="s">
        <v>253</v>
      </c>
      <c r="H25" s="134">
        <v>-5</v>
      </c>
    </row>
    <row r="26" spans="1:8">
      <c r="A26" s="131">
        <v>25</v>
      </c>
      <c r="B26" s="132">
        <v>594</v>
      </c>
      <c r="C26" s="133" t="s">
        <v>321</v>
      </c>
      <c r="D26" s="134" t="s">
        <v>322</v>
      </c>
      <c r="E26" s="135" t="s">
        <v>323</v>
      </c>
      <c r="F26" s="134" t="s">
        <v>283</v>
      </c>
      <c r="G26" s="135" t="s">
        <v>253</v>
      </c>
      <c r="H26" s="134">
        <v>-5</v>
      </c>
    </row>
    <row r="27" spans="1:8">
      <c r="A27" s="131">
        <v>26</v>
      </c>
      <c r="B27" s="132">
        <v>307</v>
      </c>
      <c r="C27" s="133" t="s">
        <v>324</v>
      </c>
      <c r="D27" s="134" t="s">
        <v>325</v>
      </c>
      <c r="E27" s="135" t="s">
        <v>326</v>
      </c>
      <c r="F27" s="134" t="s">
        <v>283</v>
      </c>
      <c r="G27" s="135" t="s">
        <v>253</v>
      </c>
      <c r="H27" s="134">
        <v>-5</v>
      </c>
    </row>
    <row r="28" spans="1:8">
      <c r="A28" s="131">
        <v>27</v>
      </c>
      <c r="B28" s="132">
        <v>713</v>
      </c>
      <c r="C28" s="136" t="s">
        <v>327</v>
      </c>
      <c r="D28" s="134" t="s">
        <v>328</v>
      </c>
      <c r="E28" s="135" t="s">
        <v>329</v>
      </c>
      <c r="F28" s="134" t="s">
        <v>283</v>
      </c>
      <c r="G28" s="135" t="s">
        <v>253</v>
      </c>
      <c r="H28" s="134">
        <v>-5</v>
      </c>
    </row>
    <row r="29" spans="1:8">
      <c r="A29" s="131">
        <v>28</v>
      </c>
      <c r="B29" s="132">
        <v>112888</v>
      </c>
      <c r="C29" s="133" t="s">
        <v>71</v>
      </c>
      <c r="D29" s="134" t="s">
        <v>330</v>
      </c>
      <c r="E29" s="135" t="s">
        <v>331</v>
      </c>
      <c r="F29" s="134" t="s">
        <v>283</v>
      </c>
      <c r="G29" s="135" t="s">
        <v>253</v>
      </c>
      <c r="H29" s="134">
        <v>-5</v>
      </c>
    </row>
    <row r="30" spans="1:8">
      <c r="A30" s="131">
        <v>29</v>
      </c>
      <c r="B30" s="132">
        <v>359</v>
      </c>
      <c r="C30" s="133" t="s">
        <v>332</v>
      </c>
      <c r="D30" s="134" t="s">
        <v>333</v>
      </c>
      <c r="E30" s="135" t="s">
        <v>334</v>
      </c>
      <c r="F30" s="134" t="s">
        <v>283</v>
      </c>
      <c r="G30" s="135" t="s">
        <v>253</v>
      </c>
      <c r="H30" s="134">
        <v>-5</v>
      </c>
    </row>
    <row r="31" spans="1:8">
      <c r="A31" s="131">
        <v>30</v>
      </c>
      <c r="B31" s="132">
        <v>104430</v>
      </c>
      <c r="C31" s="133" t="s">
        <v>335</v>
      </c>
      <c r="D31" s="134" t="s">
        <v>336</v>
      </c>
      <c r="E31" s="135" t="s">
        <v>337</v>
      </c>
      <c r="F31" s="134" t="s">
        <v>283</v>
      </c>
      <c r="G31" s="135" t="s">
        <v>253</v>
      </c>
      <c r="H31" s="134">
        <v>-5</v>
      </c>
    </row>
    <row r="32" spans="1:8">
      <c r="A32" s="131">
        <v>31</v>
      </c>
      <c r="B32" s="132">
        <v>112415</v>
      </c>
      <c r="C32" s="133" t="s">
        <v>338</v>
      </c>
      <c r="D32" s="134" t="s">
        <v>339</v>
      </c>
      <c r="E32" s="135" t="s">
        <v>340</v>
      </c>
      <c r="F32" s="134" t="s">
        <v>283</v>
      </c>
      <c r="G32" s="135" t="s">
        <v>253</v>
      </c>
      <c r="H32" s="134">
        <v>-5</v>
      </c>
    </row>
    <row r="33" spans="1:8">
      <c r="A33" s="131">
        <v>32</v>
      </c>
      <c r="B33" s="132">
        <v>365</v>
      </c>
      <c r="C33" s="136" t="s">
        <v>341</v>
      </c>
      <c r="D33" s="134" t="s">
        <v>342</v>
      </c>
      <c r="E33" s="135" t="s">
        <v>343</v>
      </c>
      <c r="F33" s="134" t="s">
        <v>283</v>
      </c>
      <c r="G33" s="135" t="s">
        <v>253</v>
      </c>
      <c r="H33" s="134">
        <v>-5</v>
      </c>
    </row>
    <row r="34" spans="1:8">
      <c r="A34" s="131">
        <v>33</v>
      </c>
      <c r="B34" s="132">
        <v>365</v>
      </c>
      <c r="C34" s="136" t="s">
        <v>341</v>
      </c>
      <c r="D34" s="134" t="s">
        <v>344</v>
      </c>
      <c r="E34" s="135" t="s">
        <v>345</v>
      </c>
      <c r="F34" s="134" t="s">
        <v>283</v>
      </c>
      <c r="G34" s="135" t="s">
        <v>253</v>
      </c>
      <c r="H34" s="134">
        <v>-5</v>
      </c>
    </row>
    <row r="35" spans="1:8">
      <c r="A35" s="131">
        <v>34</v>
      </c>
      <c r="B35" s="132">
        <v>365</v>
      </c>
      <c r="C35" s="136" t="s">
        <v>341</v>
      </c>
      <c r="D35" s="134" t="s">
        <v>346</v>
      </c>
      <c r="E35" s="135" t="s">
        <v>347</v>
      </c>
      <c r="F35" s="134" t="s">
        <v>283</v>
      </c>
      <c r="G35" s="135" t="s">
        <v>253</v>
      </c>
      <c r="H35" s="134">
        <v>-5</v>
      </c>
    </row>
    <row r="36" spans="1:8">
      <c r="A36" s="131">
        <v>35</v>
      </c>
      <c r="B36" s="132">
        <v>594</v>
      </c>
      <c r="C36" s="133" t="s">
        <v>321</v>
      </c>
      <c r="D36" s="134" t="s">
        <v>348</v>
      </c>
      <c r="E36" s="135" t="s">
        <v>349</v>
      </c>
      <c r="F36" s="134" t="s">
        <v>283</v>
      </c>
      <c r="G36" s="135" t="s">
        <v>253</v>
      </c>
      <c r="H36" s="134">
        <v>-5</v>
      </c>
    </row>
    <row r="37" spans="1:8">
      <c r="A37" s="131">
        <v>36</v>
      </c>
      <c r="B37" s="132">
        <v>56</v>
      </c>
      <c r="C37" s="136" t="s">
        <v>350</v>
      </c>
      <c r="D37" s="134" t="s">
        <v>351</v>
      </c>
      <c r="E37" s="135" t="s">
        <v>352</v>
      </c>
      <c r="F37" s="134" t="s">
        <v>283</v>
      </c>
      <c r="G37" s="135" t="s">
        <v>253</v>
      </c>
      <c r="H37" s="134">
        <v>-5</v>
      </c>
    </row>
    <row r="38" spans="1:8">
      <c r="A38" s="131">
        <v>37</v>
      </c>
      <c r="B38" s="132">
        <v>571</v>
      </c>
      <c r="C38" s="136" t="s">
        <v>353</v>
      </c>
      <c r="D38" s="134" t="s">
        <v>354</v>
      </c>
      <c r="E38" s="135" t="s">
        <v>355</v>
      </c>
      <c r="F38" s="134" t="s">
        <v>283</v>
      </c>
      <c r="G38" s="135" t="s">
        <v>253</v>
      </c>
      <c r="H38" s="134">
        <v>-5</v>
      </c>
    </row>
    <row r="39" spans="1:8">
      <c r="A39" s="131">
        <v>38</v>
      </c>
      <c r="B39" s="132">
        <v>113023</v>
      </c>
      <c r="C39" s="133" t="s">
        <v>133</v>
      </c>
      <c r="D39" s="134" t="s">
        <v>356</v>
      </c>
      <c r="E39" s="135" t="s">
        <v>357</v>
      </c>
      <c r="F39" s="134" t="s">
        <v>283</v>
      </c>
      <c r="G39" s="135" t="s">
        <v>253</v>
      </c>
      <c r="H39" s="134">
        <v>-5</v>
      </c>
    </row>
    <row r="40" spans="1:8">
      <c r="A40" s="131">
        <v>39</v>
      </c>
      <c r="B40" s="132">
        <v>744</v>
      </c>
      <c r="C40" s="136" t="s">
        <v>264</v>
      </c>
      <c r="D40" s="134" t="s">
        <v>358</v>
      </c>
      <c r="E40" s="135" t="s">
        <v>359</v>
      </c>
      <c r="F40" s="134" t="s">
        <v>283</v>
      </c>
      <c r="G40" s="135" t="s">
        <v>253</v>
      </c>
      <c r="H40" s="134">
        <v>-5</v>
      </c>
    </row>
    <row r="41" spans="1:8">
      <c r="A41" s="131">
        <v>40</v>
      </c>
      <c r="B41" s="132">
        <v>732</v>
      </c>
      <c r="C41" s="133" t="s">
        <v>261</v>
      </c>
      <c r="D41" s="134" t="s">
        <v>360</v>
      </c>
      <c r="E41" s="135" t="s">
        <v>361</v>
      </c>
      <c r="F41" s="134" t="s">
        <v>283</v>
      </c>
      <c r="G41" s="135" t="s">
        <v>253</v>
      </c>
      <c r="H41" s="134">
        <v>-5</v>
      </c>
    </row>
    <row r="42" spans="1:8">
      <c r="A42" s="131">
        <v>41</v>
      </c>
      <c r="B42" s="132">
        <v>105267</v>
      </c>
      <c r="C42" s="133" t="s">
        <v>362</v>
      </c>
      <c r="D42" s="134" t="s">
        <v>363</v>
      </c>
      <c r="E42" s="135" t="s">
        <v>364</v>
      </c>
      <c r="F42" s="134" t="s">
        <v>283</v>
      </c>
      <c r="G42" s="135" t="s">
        <v>253</v>
      </c>
      <c r="H42" s="134">
        <v>-5</v>
      </c>
    </row>
    <row r="43" spans="1:8">
      <c r="A43" s="131">
        <v>42</v>
      </c>
      <c r="B43" s="132">
        <v>105267</v>
      </c>
      <c r="C43" s="133" t="s">
        <v>362</v>
      </c>
      <c r="D43" s="134" t="s">
        <v>365</v>
      </c>
      <c r="E43" s="135" t="s">
        <v>366</v>
      </c>
      <c r="F43" s="134" t="s">
        <v>283</v>
      </c>
      <c r="G43" s="135" t="s">
        <v>253</v>
      </c>
      <c r="H43" s="134">
        <v>-5</v>
      </c>
    </row>
    <row r="44" spans="1:8">
      <c r="A44" s="131">
        <v>43</v>
      </c>
      <c r="B44" s="132">
        <v>113298</v>
      </c>
      <c r="C44" s="133" t="s">
        <v>367</v>
      </c>
      <c r="D44" s="134" t="s">
        <v>368</v>
      </c>
      <c r="E44" s="135" t="s">
        <v>369</v>
      </c>
      <c r="F44" s="134" t="s">
        <v>283</v>
      </c>
      <c r="G44" s="135" t="s">
        <v>253</v>
      </c>
      <c r="H44" s="134">
        <v>-5</v>
      </c>
    </row>
    <row r="45" spans="1:8">
      <c r="A45" s="131">
        <v>44</v>
      </c>
      <c r="B45" s="132">
        <v>307</v>
      </c>
      <c r="C45" s="133" t="s">
        <v>324</v>
      </c>
      <c r="D45" s="134" t="s">
        <v>370</v>
      </c>
      <c r="E45" s="135" t="s">
        <v>207</v>
      </c>
      <c r="F45" s="134" t="s">
        <v>283</v>
      </c>
      <c r="G45" s="135" t="s">
        <v>253</v>
      </c>
      <c r="H45" s="134">
        <v>-5</v>
      </c>
    </row>
    <row r="46" spans="1:8">
      <c r="A46" s="131">
        <v>45</v>
      </c>
      <c r="B46" s="132">
        <v>347</v>
      </c>
      <c r="C46" s="133" t="s">
        <v>371</v>
      </c>
      <c r="D46" s="134" t="s">
        <v>372</v>
      </c>
      <c r="E46" s="135" t="s">
        <v>373</v>
      </c>
      <c r="F46" s="134" t="s">
        <v>283</v>
      </c>
      <c r="G46" s="135" t="s">
        <v>253</v>
      </c>
      <c r="H46" s="134">
        <v>-5</v>
      </c>
    </row>
    <row r="47" spans="1:8">
      <c r="A47" s="131">
        <v>46</v>
      </c>
      <c r="B47" s="132">
        <v>54</v>
      </c>
      <c r="C47" s="136" t="s">
        <v>374</v>
      </c>
      <c r="D47" s="134" t="s">
        <v>375</v>
      </c>
      <c r="E47" s="135" t="s">
        <v>376</v>
      </c>
      <c r="F47" s="134" t="s">
        <v>283</v>
      </c>
      <c r="G47" s="135" t="s">
        <v>253</v>
      </c>
      <c r="H47" s="134">
        <v>-5</v>
      </c>
    </row>
    <row r="48" spans="1:8">
      <c r="A48" s="131">
        <v>47</v>
      </c>
      <c r="B48" s="132">
        <v>101453</v>
      </c>
      <c r="C48" s="133" t="s">
        <v>377</v>
      </c>
      <c r="D48" s="134" t="s">
        <v>378</v>
      </c>
      <c r="E48" s="135" t="s">
        <v>379</v>
      </c>
      <c r="F48" s="134" t="s">
        <v>380</v>
      </c>
      <c r="G48" s="135" t="s">
        <v>381</v>
      </c>
      <c r="H48" s="134">
        <v>-50</v>
      </c>
    </row>
    <row r="49" spans="1:8">
      <c r="A49" s="131">
        <v>48</v>
      </c>
      <c r="B49" s="132">
        <v>111219</v>
      </c>
      <c r="C49" s="133" t="s">
        <v>382</v>
      </c>
      <c r="D49" s="134" t="s">
        <v>383</v>
      </c>
      <c r="E49" s="135" t="s">
        <v>384</v>
      </c>
      <c r="F49" s="134" t="s">
        <v>380</v>
      </c>
      <c r="G49" s="135" t="s">
        <v>381</v>
      </c>
      <c r="H49" s="134">
        <v>-50</v>
      </c>
    </row>
    <row r="50" spans="1:8">
      <c r="A50" s="131">
        <v>49</v>
      </c>
      <c r="B50" s="132">
        <v>339</v>
      </c>
      <c r="C50" s="136" t="s">
        <v>284</v>
      </c>
      <c r="D50" s="134" t="s">
        <v>385</v>
      </c>
      <c r="E50" s="135" t="s">
        <v>386</v>
      </c>
      <c r="F50" s="134" t="s">
        <v>380</v>
      </c>
      <c r="G50" s="135" t="s">
        <v>381</v>
      </c>
      <c r="H50" s="134">
        <v>-50</v>
      </c>
    </row>
    <row r="51" spans="1:8">
      <c r="A51" s="131">
        <v>50</v>
      </c>
      <c r="B51" s="132">
        <v>591</v>
      </c>
      <c r="C51" s="136" t="s">
        <v>387</v>
      </c>
      <c r="D51" s="134" t="s">
        <v>388</v>
      </c>
      <c r="E51" s="135" t="s">
        <v>389</v>
      </c>
      <c r="F51" s="134" t="s">
        <v>380</v>
      </c>
      <c r="G51" s="135" t="s">
        <v>381</v>
      </c>
      <c r="H51" s="134">
        <v>-50</v>
      </c>
    </row>
    <row r="52" spans="1:8">
      <c r="A52" s="131">
        <v>51</v>
      </c>
      <c r="B52" s="132">
        <v>385</v>
      </c>
      <c r="C52" s="136" t="s">
        <v>390</v>
      </c>
      <c r="D52" s="134" t="s">
        <v>391</v>
      </c>
      <c r="E52" s="135" t="s">
        <v>392</v>
      </c>
      <c r="F52" s="134" t="s">
        <v>380</v>
      </c>
      <c r="G52" s="135" t="s">
        <v>381</v>
      </c>
      <c r="H52" s="134">
        <v>-50</v>
      </c>
    </row>
    <row r="53" spans="1:8">
      <c r="A53" s="131">
        <v>52</v>
      </c>
      <c r="B53" s="132">
        <v>102479</v>
      </c>
      <c r="C53" s="133" t="s">
        <v>393</v>
      </c>
      <c r="D53" s="134" t="s">
        <v>394</v>
      </c>
      <c r="E53" s="135" t="s">
        <v>395</v>
      </c>
      <c r="F53" s="134" t="s">
        <v>380</v>
      </c>
      <c r="G53" s="135" t="s">
        <v>381</v>
      </c>
      <c r="H53" s="134">
        <v>-50</v>
      </c>
    </row>
    <row r="54" spans="1:8">
      <c r="A54" s="131">
        <v>53</v>
      </c>
      <c r="B54" s="132">
        <v>710</v>
      </c>
      <c r="C54" s="136" t="s">
        <v>396</v>
      </c>
      <c r="D54" s="134" t="s">
        <v>397</v>
      </c>
      <c r="E54" s="135" t="s">
        <v>398</v>
      </c>
      <c r="F54" s="134" t="s">
        <v>380</v>
      </c>
      <c r="G54" s="135" t="s">
        <v>381</v>
      </c>
      <c r="H54" s="134">
        <v>-50</v>
      </c>
    </row>
    <row r="55" spans="1:8">
      <c r="A55" s="131">
        <v>54</v>
      </c>
      <c r="B55" s="132">
        <v>351</v>
      </c>
      <c r="C55" s="136" t="s">
        <v>399</v>
      </c>
      <c r="D55" s="134" t="s">
        <v>400</v>
      </c>
      <c r="E55" s="135" t="s">
        <v>401</v>
      </c>
      <c r="F55" s="134" t="s">
        <v>380</v>
      </c>
      <c r="G55" s="135" t="s">
        <v>381</v>
      </c>
      <c r="H55" s="134">
        <v>-50</v>
      </c>
    </row>
    <row r="56" spans="1:8">
      <c r="A56" s="131">
        <v>55</v>
      </c>
      <c r="B56" s="132">
        <v>311</v>
      </c>
      <c r="C56" s="136" t="s">
        <v>402</v>
      </c>
      <c r="D56" s="134" t="s">
        <v>403</v>
      </c>
      <c r="E56" s="135" t="s">
        <v>404</v>
      </c>
      <c r="F56" s="134" t="s">
        <v>380</v>
      </c>
      <c r="G56" s="135" t="s">
        <v>381</v>
      </c>
      <c r="H56" s="134">
        <v>-50</v>
      </c>
    </row>
    <row r="57" spans="1:8">
      <c r="A57" s="131">
        <v>56</v>
      </c>
      <c r="B57" s="132">
        <v>102567</v>
      </c>
      <c r="C57" s="133" t="s">
        <v>312</v>
      </c>
      <c r="D57" s="134" t="s">
        <v>405</v>
      </c>
      <c r="E57" s="135" t="s">
        <v>406</v>
      </c>
      <c r="F57" s="134" t="s">
        <v>380</v>
      </c>
      <c r="G57" s="135" t="s">
        <v>381</v>
      </c>
      <c r="H57" s="134">
        <v>-50</v>
      </c>
    </row>
    <row r="58" spans="1:8">
      <c r="A58" s="131">
        <v>57</v>
      </c>
      <c r="B58" s="132">
        <v>106568</v>
      </c>
      <c r="C58" s="133" t="s">
        <v>407</v>
      </c>
      <c r="D58" s="134" t="s">
        <v>408</v>
      </c>
      <c r="E58" s="135" t="s">
        <v>409</v>
      </c>
      <c r="F58" s="134" t="s">
        <v>380</v>
      </c>
      <c r="G58" s="135" t="s">
        <v>381</v>
      </c>
      <c r="H58" s="134">
        <v>-50</v>
      </c>
    </row>
    <row r="59" spans="1:8">
      <c r="A59" s="131">
        <v>58</v>
      </c>
      <c r="B59" s="132">
        <v>385</v>
      </c>
      <c r="C59" s="136" t="s">
        <v>390</v>
      </c>
      <c r="D59" s="134" t="s">
        <v>410</v>
      </c>
      <c r="E59" s="135" t="s">
        <v>411</v>
      </c>
      <c r="F59" s="134" t="s">
        <v>380</v>
      </c>
      <c r="G59" s="135" t="s">
        <v>381</v>
      </c>
      <c r="H59" s="134">
        <v>-50</v>
      </c>
    </row>
    <row r="60" spans="1:8">
      <c r="A60" s="131">
        <v>59</v>
      </c>
      <c r="B60" s="132">
        <v>106568</v>
      </c>
      <c r="C60" s="133" t="s">
        <v>407</v>
      </c>
      <c r="D60" s="134" t="s">
        <v>412</v>
      </c>
      <c r="E60" s="135" t="s">
        <v>413</v>
      </c>
      <c r="F60" s="134" t="s">
        <v>380</v>
      </c>
      <c r="G60" s="135" t="s">
        <v>381</v>
      </c>
      <c r="H60" s="134">
        <v>-50</v>
      </c>
    </row>
    <row r="61" spans="1:8">
      <c r="A61" s="131">
        <v>60</v>
      </c>
      <c r="B61" s="132">
        <v>738</v>
      </c>
      <c r="C61" s="136" t="s">
        <v>414</v>
      </c>
      <c r="D61" s="134" t="s">
        <v>415</v>
      </c>
      <c r="E61" s="135" t="s">
        <v>416</v>
      </c>
      <c r="F61" s="134" t="s">
        <v>380</v>
      </c>
      <c r="G61" s="135" t="s">
        <v>381</v>
      </c>
      <c r="H61" s="134">
        <v>-50</v>
      </c>
    </row>
    <row r="62" spans="1:8">
      <c r="A62" s="131">
        <v>61</v>
      </c>
      <c r="B62" s="132">
        <v>578</v>
      </c>
      <c r="C62" s="133" t="s">
        <v>417</v>
      </c>
      <c r="D62" s="134" t="s">
        <v>418</v>
      </c>
      <c r="E62" s="135" t="s">
        <v>419</v>
      </c>
      <c r="F62" s="134" t="s">
        <v>380</v>
      </c>
      <c r="G62" s="135" t="s">
        <v>381</v>
      </c>
      <c r="H62" s="134">
        <v>-50</v>
      </c>
    </row>
    <row r="63" spans="1:8">
      <c r="A63" s="131">
        <v>62</v>
      </c>
      <c r="B63" s="132">
        <v>738</v>
      </c>
      <c r="C63" s="136" t="s">
        <v>414</v>
      </c>
      <c r="D63" s="134" t="s">
        <v>420</v>
      </c>
      <c r="E63" s="135" t="s">
        <v>421</v>
      </c>
      <c r="F63" s="134" t="s">
        <v>380</v>
      </c>
      <c r="G63" s="135" t="s">
        <v>381</v>
      </c>
      <c r="H63" s="134">
        <v>-50</v>
      </c>
    </row>
    <row r="64" spans="1:8">
      <c r="A64" s="131">
        <v>63</v>
      </c>
      <c r="B64" s="132">
        <v>56</v>
      </c>
      <c r="C64" s="136" t="s">
        <v>350</v>
      </c>
      <c r="D64" s="134" t="s">
        <v>422</v>
      </c>
      <c r="E64" s="135" t="s">
        <v>423</v>
      </c>
      <c r="F64" s="134" t="s">
        <v>380</v>
      </c>
      <c r="G64" s="135" t="s">
        <v>381</v>
      </c>
      <c r="H64" s="134">
        <v>-50</v>
      </c>
    </row>
    <row r="65" spans="1:8">
      <c r="A65" s="131">
        <v>64</v>
      </c>
      <c r="B65" s="132">
        <v>707</v>
      </c>
      <c r="C65" s="133" t="s">
        <v>424</v>
      </c>
      <c r="D65" s="134" t="s">
        <v>425</v>
      </c>
      <c r="E65" s="135" t="s">
        <v>426</v>
      </c>
      <c r="F65" s="134" t="s">
        <v>380</v>
      </c>
      <c r="G65" s="135" t="s">
        <v>381</v>
      </c>
      <c r="H65" s="134">
        <v>-50</v>
      </c>
    </row>
    <row r="66" spans="1:8">
      <c r="A66" s="131">
        <v>65</v>
      </c>
      <c r="B66" s="132">
        <v>750</v>
      </c>
      <c r="C66" s="133" t="s">
        <v>315</v>
      </c>
      <c r="D66" s="134" t="s">
        <v>427</v>
      </c>
      <c r="E66" s="135" t="s">
        <v>428</v>
      </c>
      <c r="F66" s="134" t="s">
        <v>380</v>
      </c>
      <c r="G66" s="135" t="s">
        <v>381</v>
      </c>
      <c r="H66" s="134">
        <v>-50</v>
      </c>
    </row>
    <row r="67" spans="1:8">
      <c r="A67" s="131">
        <v>66</v>
      </c>
      <c r="B67" s="132">
        <v>110378</v>
      </c>
      <c r="C67" s="133" t="s">
        <v>429</v>
      </c>
      <c r="D67" s="134" t="s">
        <v>430</v>
      </c>
      <c r="E67" s="135" t="s">
        <v>431</v>
      </c>
      <c r="F67" s="134" t="s">
        <v>380</v>
      </c>
      <c r="G67" s="135" t="s">
        <v>381</v>
      </c>
      <c r="H67" s="134">
        <v>-50</v>
      </c>
    </row>
    <row r="68" spans="1:8">
      <c r="A68" s="131">
        <v>67</v>
      </c>
      <c r="B68" s="132">
        <v>103199</v>
      </c>
      <c r="C68" s="133" t="s">
        <v>432</v>
      </c>
      <c r="D68" s="134" t="s">
        <v>433</v>
      </c>
      <c r="E68" s="135" t="s">
        <v>434</v>
      </c>
      <c r="F68" s="134" t="s">
        <v>380</v>
      </c>
      <c r="G68" s="135" t="s">
        <v>381</v>
      </c>
      <c r="H68" s="134">
        <v>-50</v>
      </c>
    </row>
    <row r="69" spans="1:8">
      <c r="A69" s="131">
        <v>68</v>
      </c>
      <c r="B69" s="132">
        <v>113025</v>
      </c>
      <c r="C69" s="133" t="s">
        <v>289</v>
      </c>
      <c r="D69" s="134" t="s">
        <v>435</v>
      </c>
      <c r="E69" s="135" t="s">
        <v>436</v>
      </c>
      <c r="F69" s="134" t="s">
        <v>380</v>
      </c>
      <c r="G69" s="135" t="s">
        <v>381</v>
      </c>
      <c r="H69" s="134">
        <v>-50</v>
      </c>
    </row>
    <row r="70" spans="1:8">
      <c r="A70" s="131">
        <v>69</v>
      </c>
      <c r="B70" s="132">
        <v>102479</v>
      </c>
      <c r="C70" s="133" t="s">
        <v>393</v>
      </c>
      <c r="D70" s="134" t="s">
        <v>437</v>
      </c>
      <c r="E70" s="135" t="s">
        <v>438</v>
      </c>
      <c r="F70" s="134" t="s">
        <v>380</v>
      </c>
      <c r="G70" s="135" t="s">
        <v>381</v>
      </c>
      <c r="H70" s="134">
        <v>-50</v>
      </c>
    </row>
    <row r="71" spans="1:8">
      <c r="A71" s="131">
        <v>71</v>
      </c>
      <c r="B71" s="132">
        <v>116919</v>
      </c>
      <c r="C71" s="133" t="s">
        <v>439</v>
      </c>
      <c r="D71" s="134" t="s">
        <v>440</v>
      </c>
      <c r="E71" s="135" t="s">
        <v>441</v>
      </c>
      <c r="F71" s="134" t="s">
        <v>380</v>
      </c>
      <c r="G71" s="135" t="s">
        <v>381</v>
      </c>
      <c r="H71" s="134">
        <v>-50</v>
      </c>
    </row>
    <row r="72" spans="1:8">
      <c r="A72" s="131">
        <v>72</v>
      </c>
      <c r="B72" s="132">
        <v>104838</v>
      </c>
      <c r="C72" s="133" t="s">
        <v>269</v>
      </c>
      <c r="D72" s="134" t="s">
        <v>442</v>
      </c>
      <c r="E72" s="135" t="s">
        <v>443</v>
      </c>
      <c r="F72" s="134" t="s">
        <v>380</v>
      </c>
      <c r="G72" s="135" t="s">
        <v>381</v>
      </c>
      <c r="H72" s="134">
        <v>-50</v>
      </c>
    </row>
    <row r="73" spans="1:8">
      <c r="A73" s="131">
        <v>73</v>
      </c>
      <c r="B73" s="132">
        <v>103639</v>
      </c>
      <c r="C73" s="133" t="s">
        <v>444</v>
      </c>
      <c r="D73" s="134" t="s">
        <v>445</v>
      </c>
      <c r="E73" s="135" t="s">
        <v>446</v>
      </c>
      <c r="F73" s="134" t="s">
        <v>380</v>
      </c>
      <c r="G73" s="135" t="s">
        <v>381</v>
      </c>
      <c r="H73" s="134">
        <v>-50</v>
      </c>
    </row>
    <row r="74" spans="1:8">
      <c r="A74" s="131">
        <v>74</v>
      </c>
      <c r="B74" s="132">
        <v>105396</v>
      </c>
      <c r="C74" s="133" t="s">
        <v>447</v>
      </c>
      <c r="D74" s="134" t="s">
        <v>448</v>
      </c>
      <c r="E74" s="135" t="s">
        <v>449</v>
      </c>
      <c r="F74" s="134" t="s">
        <v>380</v>
      </c>
      <c r="G74" s="135" t="s">
        <v>381</v>
      </c>
      <c r="H74" s="134">
        <v>-50</v>
      </c>
    </row>
    <row r="75" spans="1:8">
      <c r="A75" s="131">
        <v>75</v>
      </c>
      <c r="B75" s="132">
        <v>578</v>
      </c>
      <c r="C75" s="133" t="s">
        <v>417</v>
      </c>
      <c r="D75" s="134" t="s">
        <v>450</v>
      </c>
      <c r="E75" s="135" t="s">
        <v>451</v>
      </c>
      <c r="F75" s="134" t="s">
        <v>380</v>
      </c>
      <c r="G75" s="135" t="s">
        <v>381</v>
      </c>
      <c r="H75" s="134">
        <v>-50</v>
      </c>
    </row>
    <row r="76" spans="1:8">
      <c r="A76" s="131">
        <v>76</v>
      </c>
      <c r="B76" s="132">
        <v>116482</v>
      </c>
      <c r="C76" s="133" t="s">
        <v>452</v>
      </c>
      <c r="D76" s="134" t="s">
        <v>453</v>
      </c>
      <c r="E76" s="135" t="s">
        <v>454</v>
      </c>
      <c r="F76" s="134" t="s">
        <v>380</v>
      </c>
      <c r="G76" s="135" t="s">
        <v>381</v>
      </c>
      <c r="H76" s="134">
        <v>-50</v>
      </c>
    </row>
    <row r="77" spans="1:8">
      <c r="A77" s="131">
        <v>77</v>
      </c>
      <c r="B77" s="132">
        <v>103198</v>
      </c>
      <c r="C77" s="133" t="s">
        <v>455</v>
      </c>
      <c r="D77" s="134" t="s">
        <v>456</v>
      </c>
      <c r="E77" s="135" t="s">
        <v>457</v>
      </c>
      <c r="F77" s="134" t="s">
        <v>380</v>
      </c>
      <c r="G77" s="135" t="s">
        <v>381</v>
      </c>
      <c r="H77" s="134">
        <v>-50</v>
      </c>
    </row>
    <row r="78" spans="1:8">
      <c r="A78" s="131">
        <v>78</v>
      </c>
      <c r="B78" s="132">
        <v>748</v>
      </c>
      <c r="C78" s="133" t="s">
        <v>318</v>
      </c>
      <c r="D78" s="134" t="s">
        <v>458</v>
      </c>
      <c r="E78" s="135" t="s">
        <v>459</v>
      </c>
      <c r="F78" s="134" t="s">
        <v>380</v>
      </c>
      <c r="G78" s="135" t="s">
        <v>381</v>
      </c>
      <c r="H78" s="134">
        <v>-50</v>
      </c>
    </row>
    <row r="79" spans="1:8">
      <c r="A79" s="131">
        <v>79</v>
      </c>
      <c r="B79" s="132">
        <v>517</v>
      </c>
      <c r="C79" s="133" t="s">
        <v>460</v>
      </c>
      <c r="D79" s="134" t="s">
        <v>461</v>
      </c>
      <c r="E79" s="135" t="s">
        <v>462</v>
      </c>
      <c r="F79" s="134" t="s">
        <v>380</v>
      </c>
      <c r="G79" s="135" t="s">
        <v>381</v>
      </c>
      <c r="H79" s="134">
        <v>-50</v>
      </c>
    </row>
    <row r="80" spans="1:8">
      <c r="A80" s="131" t="s">
        <v>463</v>
      </c>
      <c r="B80" s="137">
        <v>578</v>
      </c>
      <c r="C80" s="138" t="s">
        <v>417</v>
      </c>
      <c r="D80" s="139" t="s">
        <v>464</v>
      </c>
      <c r="E80" s="139" t="s">
        <v>465</v>
      </c>
      <c r="F80" s="139" t="s">
        <v>466</v>
      </c>
      <c r="G80" s="139" t="s">
        <v>467</v>
      </c>
      <c r="H80" s="139" t="s">
        <v>468</v>
      </c>
    </row>
    <row r="81" spans="1:8">
      <c r="A81" s="131"/>
      <c r="B81" s="137">
        <v>112888</v>
      </c>
      <c r="C81" s="138" t="s">
        <v>71</v>
      </c>
      <c r="D81" s="139" t="s">
        <v>469</v>
      </c>
      <c r="E81" s="139" t="s">
        <v>470</v>
      </c>
      <c r="F81" s="139" t="s">
        <v>466</v>
      </c>
      <c r="G81" s="139" t="s">
        <v>467</v>
      </c>
      <c r="H81" s="139" t="s">
        <v>468</v>
      </c>
    </row>
    <row r="82" spans="1:8">
      <c r="A82" s="131"/>
      <c r="B82" s="137">
        <v>102564</v>
      </c>
      <c r="C82" s="138" t="s">
        <v>471</v>
      </c>
      <c r="D82" s="139" t="s">
        <v>472</v>
      </c>
      <c r="E82" s="139" t="s">
        <v>473</v>
      </c>
      <c r="F82" s="139" t="s">
        <v>466</v>
      </c>
      <c r="G82" s="139" t="s">
        <v>467</v>
      </c>
      <c r="H82" s="139" t="s">
        <v>468</v>
      </c>
    </row>
    <row r="83" spans="1:8">
      <c r="A83" s="131"/>
      <c r="B83" s="137">
        <v>112888</v>
      </c>
      <c r="C83" s="138" t="s">
        <v>71</v>
      </c>
      <c r="D83" s="139" t="s">
        <v>474</v>
      </c>
      <c r="E83" s="139" t="s">
        <v>475</v>
      </c>
      <c r="F83" s="139" t="s">
        <v>466</v>
      </c>
      <c r="G83" s="139" t="s">
        <v>467</v>
      </c>
      <c r="H83" s="139" t="s">
        <v>468</v>
      </c>
    </row>
    <row r="84" spans="1:8">
      <c r="A84" s="131"/>
      <c r="B84" s="137">
        <v>102564</v>
      </c>
      <c r="C84" s="138" t="s">
        <v>471</v>
      </c>
      <c r="D84" s="139" t="s">
        <v>476</v>
      </c>
      <c r="E84" s="139" t="s">
        <v>477</v>
      </c>
      <c r="F84" s="139" t="s">
        <v>466</v>
      </c>
      <c r="G84" s="139" t="s">
        <v>467</v>
      </c>
      <c r="H84" s="139" t="s">
        <v>468</v>
      </c>
    </row>
    <row r="85" spans="1:8">
      <c r="A85" s="131"/>
      <c r="B85" s="137">
        <v>712</v>
      </c>
      <c r="C85" s="138" t="s">
        <v>478</v>
      </c>
      <c r="D85" s="139" t="s">
        <v>479</v>
      </c>
      <c r="E85" s="139" t="s">
        <v>480</v>
      </c>
      <c r="F85" s="139" t="s">
        <v>466</v>
      </c>
      <c r="G85" s="139" t="s">
        <v>467</v>
      </c>
      <c r="H85" s="139" t="s">
        <v>468</v>
      </c>
    </row>
    <row r="86" spans="1:8">
      <c r="A86" s="131"/>
      <c r="B86" s="137">
        <v>103639</v>
      </c>
      <c r="C86" s="138" t="s">
        <v>444</v>
      </c>
      <c r="D86" s="139" t="s">
        <v>481</v>
      </c>
      <c r="E86" s="139" t="s">
        <v>482</v>
      </c>
      <c r="F86" s="139" t="s">
        <v>466</v>
      </c>
      <c r="G86" s="139" t="s">
        <v>467</v>
      </c>
      <c r="H86" s="139" t="s">
        <v>468</v>
      </c>
    </row>
    <row r="87" spans="1:8">
      <c r="A87" s="131"/>
      <c r="B87" s="137">
        <v>707</v>
      </c>
      <c r="C87" s="138" t="s">
        <v>424</v>
      </c>
      <c r="D87" s="139" t="s">
        <v>483</v>
      </c>
      <c r="E87" s="139" t="s">
        <v>484</v>
      </c>
      <c r="F87" s="139" t="s">
        <v>466</v>
      </c>
      <c r="G87" s="139" t="s">
        <v>467</v>
      </c>
      <c r="H87" s="139" t="s">
        <v>468</v>
      </c>
    </row>
    <row r="88" spans="1:8">
      <c r="A88" s="131"/>
      <c r="B88" s="137">
        <v>103199</v>
      </c>
      <c r="C88" s="138" t="s">
        <v>432</v>
      </c>
      <c r="D88" s="139" t="s">
        <v>485</v>
      </c>
      <c r="E88" s="139" t="s">
        <v>486</v>
      </c>
      <c r="F88" s="139" t="s">
        <v>466</v>
      </c>
      <c r="G88" s="139" t="s">
        <v>467</v>
      </c>
      <c r="H88" s="139" t="s">
        <v>468</v>
      </c>
    </row>
    <row r="89" spans="1:8">
      <c r="A89" s="131"/>
      <c r="B89" s="137">
        <v>571</v>
      </c>
      <c r="C89" s="138" t="s">
        <v>487</v>
      </c>
      <c r="D89" s="139" t="s">
        <v>488</v>
      </c>
      <c r="E89" s="139" t="s">
        <v>489</v>
      </c>
      <c r="F89" s="139" t="s">
        <v>466</v>
      </c>
      <c r="G89" s="139" t="s">
        <v>467</v>
      </c>
      <c r="H89" s="139" t="s">
        <v>468</v>
      </c>
    </row>
    <row r="90" spans="1:8">
      <c r="A90" s="131"/>
      <c r="B90" s="137">
        <v>514</v>
      </c>
      <c r="C90" s="138" t="s">
        <v>490</v>
      </c>
      <c r="D90" s="139" t="s">
        <v>491</v>
      </c>
      <c r="E90" s="139" t="s">
        <v>492</v>
      </c>
      <c r="F90" s="139" t="s">
        <v>466</v>
      </c>
      <c r="G90" s="139" t="s">
        <v>467</v>
      </c>
      <c r="H90" s="139" t="s">
        <v>468</v>
      </c>
    </row>
    <row r="91" spans="1:8">
      <c r="A91" s="131"/>
      <c r="B91" s="137">
        <v>514</v>
      </c>
      <c r="C91" s="138" t="s">
        <v>490</v>
      </c>
      <c r="D91" s="139" t="s">
        <v>493</v>
      </c>
      <c r="E91" s="139" t="s">
        <v>494</v>
      </c>
      <c r="F91" s="139" t="s">
        <v>466</v>
      </c>
      <c r="G91" s="139" t="s">
        <v>467</v>
      </c>
      <c r="H91" s="139" t="s">
        <v>468</v>
      </c>
    </row>
    <row r="92" spans="1:8">
      <c r="A92" s="131"/>
      <c r="B92" s="137">
        <v>517</v>
      </c>
      <c r="C92" s="138" t="s">
        <v>460</v>
      </c>
      <c r="D92" s="139" t="s">
        <v>495</v>
      </c>
      <c r="E92" s="139" t="s">
        <v>496</v>
      </c>
      <c r="F92" s="139" t="s">
        <v>466</v>
      </c>
      <c r="G92" s="139" t="s">
        <v>467</v>
      </c>
      <c r="H92" s="139" t="s">
        <v>468</v>
      </c>
    </row>
    <row r="93" spans="1:8">
      <c r="A93" s="131"/>
      <c r="B93" s="137">
        <v>105396</v>
      </c>
      <c r="C93" s="138" t="s">
        <v>447</v>
      </c>
      <c r="D93" s="139" t="s">
        <v>497</v>
      </c>
      <c r="E93" s="139" t="s">
        <v>498</v>
      </c>
      <c r="F93" s="139" t="s">
        <v>466</v>
      </c>
      <c r="G93" s="139" t="s">
        <v>467</v>
      </c>
      <c r="H93" s="139" t="s">
        <v>468</v>
      </c>
    </row>
    <row r="94" spans="1:8">
      <c r="A94" s="131"/>
      <c r="B94" s="137">
        <v>745</v>
      </c>
      <c r="C94" s="138" t="s">
        <v>499</v>
      </c>
      <c r="D94" s="139" t="s">
        <v>500</v>
      </c>
      <c r="E94" s="139" t="s">
        <v>501</v>
      </c>
      <c r="F94" s="139" t="s">
        <v>466</v>
      </c>
      <c r="G94" s="139" t="s">
        <v>467</v>
      </c>
      <c r="H94" s="139" t="s">
        <v>468</v>
      </c>
    </row>
    <row r="95" spans="1:8">
      <c r="A95" s="131"/>
      <c r="B95" s="137">
        <v>307</v>
      </c>
      <c r="C95" s="138" t="s">
        <v>324</v>
      </c>
      <c r="D95" s="139" t="s">
        <v>502</v>
      </c>
      <c r="E95" s="139" t="s">
        <v>503</v>
      </c>
      <c r="F95" s="139" t="s">
        <v>466</v>
      </c>
      <c r="G95" s="139" t="s">
        <v>467</v>
      </c>
      <c r="H95" s="139" t="s">
        <v>468</v>
      </c>
    </row>
    <row r="96" spans="1:8">
      <c r="A96" s="131"/>
      <c r="B96" s="137">
        <v>337</v>
      </c>
      <c r="C96" s="138" t="s">
        <v>504</v>
      </c>
      <c r="D96" s="139" t="s">
        <v>505</v>
      </c>
      <c r="E96" s="139" t="s">
        <v>506</v>
      </c>
      <c r="F96" s="139" t="s">
        <v>466</v>
      </c>
      <c r="G96" s="139" t="s">
        <v>467</v>
      </c>
      <c r="H96" s="139" t="s">
        <v>468</v>
      </c>
    </row>
    <row r="97" spans="1:8">
      <c r="A97" s="131"/>
      <c r="B97" s="137">
        <v>707</v>
      </c>
      <c r="C97" s="138" t="s">
        <v>424</v>
      </c>
      <c r="D97" s="139" t="s">
        <v>507</v>
      </c>
      <c r="E97" s="139" t="s">
        <v>508</v>
      </c>
      <c r="F97" s="139" t="s">
        <v>466</v>
      </c>
      <c r="G97" s="139" t="s">
        <v>467</v>
      </c>
      <c r="H97" s="139" t="s">
        <v>468</v>
      </c>
    </row>
    <row r="98" spans="1:8">
      <c r="A98" s="131"/>
      <c r="B98" s="137">
        <v>585</v>
      </c>
      <c r="C98" s="138" t="s">
        <v>509</v>
      </c>
      <c r="D98" s="139" t="s">
        <v>510</v>
      </c>
      <c r="E98" s="139" t="s">
        <v>511</v>
      </c>
      <c r="F98" s="139" t="s">
        <v>466</v>
      </c>
      <c r="G98" s="139" t="s">
        <v>467</v>
      </c>
      <c r="H98" s="139" t="s">
        <v>468</v>
      </c>
    </row>
    <row r="99" spans="1:8">
      <c r="A99" s="131"/>
      <c r="B99" s="137">
        <v>704</v>
      </c>
      <c r="C99" s="138" t="s">
        <v>512</v>
      </c>
      <c r="D99" s="139" t="s">
        <v>513</v>
      </c>
      <c r="E99" s="139" t="s">
        <v>514</v>
      </c>
      <c r="F99" s="139" t="s">
        <v>466</v>
      </c>
      <c r="G99" s="139" t="s">
        <v>467</v>
      </c>
      <c r="H99" s="139" t="s">
        <v>468</v>
      </c>
    </row>
    <row r="100" spans="1:8">
      <c r="A100" s="131"/>
      <c r="B100" s="137">
        <v>585</v>
      </c>
      <c r="C100" s="138" t="s">
        <v>509</v>
      </c>
      <c r="D100" s="139" t="s">
        <v>515</v>
      </c>
      <c r="E100" s="139" t="s">
        <v>516</v>
      </c>
      <c r="F100" s="139" t="s">
        <v>466</v>
      </c>
      <c r="G100" s="139" t="s">
        <v>467</v>
      </c>
      <c r="H100" s="139" t="s">
        <v>468</v>
      </c>
    </row>
    <row r="101" spans="1:8">
      <c r="A101" s="131"/>
      <c r="B101" s="137">
        <v>585</v>
      </c>
      <c r="C101" s="138" t="s">
        <v>509</v>
      </c>
      <c r="D101" s="139" t="s">
        <v>517</v>
      </c>
      <c r="E101" s="139" t="s">
        <v>518</v>
      </c>
      <c r="F101" s="139" t="s">
        <v>466</v>
      </c>
      <c r="G101" s="139" t="s">
        <v>467</v>
      </c>
      <c r="H101" s="139" t="s">
        <v>468</v>
      </c>
    </row>
    <row r="102" spans="1:8">
      <c r="A102" s="131"/>
      <c r="B102" s="137">
        <v>517</v>
      </c>
      <c r="C102" s="138" t="s">
        <v>460</v>
      </c>
      <c r="D102" s="139" t="s">
        <v>519</v>
      </c>
      <c r="E102" s="139" t="s">
        <v>520</v>
      </c>
      <c r="F102" s="139" t="s">
        <v>466</v>
      </c>
      <c r="G102" s="139" t="s">
        <v>467</v>
      </c>
      <c r="H102" s="139" t="s">
        <v>468</v>
      </c>
    </row>
    <row r="103" spans="1:8">
      <c r="A103" s="131"/>
      <c r="B103" s="137">
        <v>104533</v>
      </c>
      <c r="C103" s="138" t="s">
        <v>521</v>
      </c>
      <c r="D103" s="139" t="s">
        <v>522</v>
      </c>
      <c r="E103" s="139" t="s">
        <v>523</v>
      </c>
      <c r="F103" s="139" t="s">
        <v>466</v>
      </c>
      <c r="G103" s="139" t="s">
        <v>467</v>
      </c>
      <c r="H103" s="139" t="s">
        <v>468</v>
      </c>
    </row>
    <row r="104" spans="1:8">
      <c r="A104" s="131"/>
      <c r="B104" s="137">
        <v>585</v>
      </c>
      <c r="C104" s="138" t="s">
        <v>509</v>
      </c>
      <c r="D104" s="139" t="s">
        <v>524</v>
      </c>
      <c r="E104" s="139" t="s">
        <v>525</v>
      </c>
      <c r="F104" s="139" t="s">
        <v>466</v>
      </c>
      <c r="G104" s="139" t="s">
        <v>467</v>
      </c>
      <c r="H104" s="139" t="s">
        <v>468</v>
      </c>
    </row>
    <row r="105" spans="1:8">
      <c r="A105" s="131"/>
      <c r="B105" s="137">
        <v>707</v>
      </c>
      <c r="C105" s="138" t="s">
        <v>424</v>
      </c>
      <c r="D105" s="139" t="s">
        <v>526</v>
      </c>
      <c r="E105" s="139" t="s">
        <v>527</v>
      </c>
      <c r="F105" s="139" t="s">
        <v>466</v>
      </c>
      <c r="G105" s="139" t="s">
        <v>467</v>
      </c>
      <c r="H105" s="139" t="s">
        <v>468</v>
      </c>
    </row>
    <row r="106" spans="1:8">
      <c r="A106" s="131"/>
      <c r="B106" s="137">
        <v>712</v>
      </c>
      <c r="C106" s="138" t="s">
        <v>478</v>
      </c>
      <c r="D106" s="139" t="s">
        <v>528</v>
      </c>
      <c r="E106" s="139" t="s">
        <v>529</v>
      </c>
      <c r="F106" s="139" t="s">
        <v>466</v>
      </c>
      <c r="G106" s="139" t="s">
        <v>467</v>
      </c>
      <c r="H106" s="139" t="s">
        <v>468</v>
      </c>
    </row>
    <row r="107" spans="1:8">
      <c r="A107" s="131"/>
      <c r="B107" s="137">
        <v>391</v>
      </c>
      <c r="C107" s="138" t="s">
        <v>530</v>
      </c>
      <c r="D107" s="139" t="s">
        <v>531</v>
      </c>
      <c r="E107" s="139" t="s">
        <v>532</v>
      </c>
      <c r="F107" s="139" t="s">
        <v>466</v>
      </c>
      <c r="G107" s="139" t="s">
        <v>467</v>
      </c>
      <c r="H107" s="139" t="s">
        <v>468</v>
      </c>
    </row>
    <row r="108" spans="1:8">
      <c r="A108" s="131"/>
      <c r="B108" s="137">
        <v>307</v>
      </c>
      <c r="C108" s="138" t="s">
        <v>324</v>
      </c>
      <c r="D108" s="139" t="s">
        <v>533</v>
      </c>
      <c r="E108" s="139" t="s">
        <v>534</v>
      </c>
      <c r="F108" s="139" t="s">
        <v>466</v>
      </c>
      <c r="G108" s="139" t="s">
        <v>467</v>
      </c>
      <c r="H108" s="139" t="s">
        <v>468</v>
      </c>
    </row>
    <row r="109" spans="1:8">
      <c r="A109" s="131"/>
      <c r="B109" s="137">
        <v>391</v>
      </c>
      <c r="C109" s="138" t="s">
        <v>530</v>
      </c>
      <c r="D109" s="139" t="s">
        <v>535</v>
      </c>
      <c r="E109" s="139" t="s">
        <v>536</v>
      </c>
      <c r="F109" s="139" t="s">
        <v>466</v>
      </c>
      <c r="G109" s="139" t="s">
        <v>467</v>
      </c>
      <c r="H109" s="139" t="s">
        <v>468</v>
      </c>
    </row>
    <row r="110" spans="1:8">
      <c r="A110" s="131"/>
      <c r="B110" s="137">
        <v>585</v>
      </c>
      <c r="C110" s="138" t="s">
        <v>509</v>
      </c>
      <c r="D110" s="139" t="s">
        <v>537</v>
      </c>
      <c r="E110" s="139" t="s">
        <v>538</v>
      </c>
      <c r="F110" s="139" t="s">
        <v>466</v>
      </c>
      <c r="G110" s="139" t="s">
        <v>467</v>
      </c>
      <c r="H110" s="139" t="s">
        <v>468</v>
      </c>
    </row>
    <row r="111" spans="1:8">
      <c r="A111" s="131"/>
      <c r="B111" s="137">
        <v>517</v>
      </c>
      <c r="C111" s="138" t="s">
        <v>460</v>
      </c>
      <c r="D111" s="139" t="s">
        <v>539</v>
      </c>
      <c r="E111" s="139" t="s">
        <v>540</v>
      </c>
      <c r="F111" s="139" t="s">
        <v>466</v>
      </c>
      <c r="G111" s="139" t="s">
        <v>467</v>
      </c>
      <c r="H111" s="139" t="s">
        <v>468</v>
      </c>
    </row>
    <row r="112" spans="1:8">
      <c r="A112" s="131"/>
      <c r="B112" s="137">
        <v>113008</v>
      </c>
      <c r="C112" s="138" t="s">
        <v>190</v>
      </c>
      <c r="D112" s="139" t="s">
        <v>541</v>
      </c>
      <c r="E112" s="139" t="s">
        <v>542</v>
      </c>
      <c r="F112" s="139" t="s">
        <v>466</v>
      </c>
      <c r="G112" s="139" t="s">
        <v>467</v>
      </c>
      <c r="H112" s="139" t="s">
        <v>468</v>
      </c>
    </row>
    <row r="113" spans="1:8">
      <c r="A113" s="131"/>
      <c r="B113" s="137">
        <v>307</v>
      </c>
      <c r="C113" s="138" t="s">
        <v>324</v>
      </c>
      <c r="D113" s="139" t="s">
        <v>543</v>
      </c>
      <c r="E113" s="139" t="s">
        <v>544</v>
      </c>
      <c r="F113" s="139" t="s">
        <v>466</v>
      </c>
      <c r="G113" s="139" t="s">
        <v>467</v>
      </c>
      <c r="H113" s="139" t="s">
        <v>468</v>
      </c>
    </row>
    <row r="114" spans="1:8">
      <c r="A114" s="131"/>
      <c r="B114" s="137">
        <v>707</v>
      </c>
      <c r="C114" s="138" t="s">
        <v>424</v>
      </c>
      <c r="D114" s="139" t="s">
        <v>545</v>
      </c>
      <c r="E114" s="139" t="s">
        <v>546</v>
      </c>
      <c r="F114" s="139" t="s">
        <v>466</v>
      </c>
      <c r="G114" s="139" t="s">
        <v>467</v>
      </c>
      <c r="H114" s="139" t="s">
        <v>468</v>
      </c>
    </row>
    <row r="115" spans="1:8">
      <c r="A115" s="131"/>
      <c r="B115" s="137">
        <v>582</v>
      </c>
      <c r="C115" s="138" t="s">
        <v>547</v>
      </c>
      <c r="D115" s="139" t="s">
        <v>548</v>
      </c>
      <c r="E115" s="139" t="s">
        <v>549</v>
      </c>
      <c r="F115" s="139" t="s">
        <v>466</v>
      </c>
      <c r="G115" s="139" t="s">
        <v>467</v>
      </c>
      <c r="H115" s="139" t="s">
        <v>468</v>
      </c>
    </row>
    <row r="116" spans="1:8">
      <c r="A116" s="131"/>
      <c r="B116" s="137">
        <v>750</v>
      </c>
      <c r="C116" s="138" t="s">
        <v>315</v>
      </c>
      <c r="D116" s="139" t="s">
        <v>550</v>
      </c>
      <c r="E116" s="139" t="s">
        <v>551</v>
      </c>
      <c r="F116" s="139" t="s">
        <v>466</v>
      </c>
      <c r="G116" s="139" t="s">
        <v>467</v>
      </c>
      <c r="H116" s="139" t="s">
        <v>468</v>
      </c>
    </row>
    <row r="117" spans="1:8">
      <c r="A117" s="131"/>
      <c r="B117" s="137">
        <v>712</v>
      </c>
      <c r="C117" s="138" t="s">
        <v>478</v>
      </c>
      <c r="D117" s="139" t="s">
        <v>552</v>
      </c>
      <c r="E117" s="139" t="s">
        <v>553</v>
      </c>
      <c r="F117" s="139" t="s">
        <v>466</v>
      </c>
      <c r="G117" s="139" t="s">
        <v>467</v>
      </c>
      <c r="H117" s="139" t="s">
        <v>468</v>
      </c>
    </row>
    <row r="118" spans="1:8">
      <c r="A118" s="131"/>
      <c r="B118" s="137">
        <v>707</v>
      </c>
      <c r="C118" s="138" t="s">
        <v>424</v>
      </c>
      <c r="D118" s="139" t="s">
        <v>554</v>
      </c>
      <c r="E118" s="139" t="s">
        <v>555</v>
      </c>
      <c r="F118" s="139" t="s">
        <v>466</v>
      </c>
      <c r="G118" s="139" t="s">
        <v>467</v>
      </c>
      <c r="H118" s="139" t="s">
        <v>468</v>
      </c>
    </row>
    <row r="119" spans="1:8">
      <c r="A119" s="131"/>
      <c r="B119" s="137">
        <v>377</v>
      </c>
      <c r="C119" s="138" t="s">
        <v>556</v>
      </c>
      <c r="D119" s="139" t="s">
        <v>557</v>
      </c>
      <c r="E119" s="139" t="s">
        <v>558</v>
      </c>
      <c r="F119" s="139" t="s">
        <v>466</v>
      </c>
      <c r="G119" s="139" t="s">
        <v>467</v>
      </c>
      <c r="H119" s="139" t="s">
        <v>468</v>
      </c>
    </row>
    <row r="120" spans="1:8">
      <c r="A120" s="131"/>
      <c r="B120" s="137">
        <v>103639</v>
      </c>
      <c r="C120" s="138" t="s">
        <v>444</v>
      </c>
      <c r="D120" s="139" t="s">
        <v>559</v>
      </c>
      <c r="E120" s="139" t="s">
        <v>560</v>
      </c>
      <c r="F120" s="139" t="s">
        <v>466</v>
      </c>
      <c r="G120" s="139" t="s">
        <v>467</v>
      </c>
      <c r="H120" s="139" t="s">
        <v>468</v>
      </c>
    </row>
    <row r="121" spans="1:8">
      <c r="A121" s="131"/>
      <c r="B121" s="137">
        <v>54</v>
      </c>
      <c r="C121" s="138" t="s">
        <v>561</v>
      </c>
      <c r="D121" s="139" t="s">
        <v>562</v>
      </c>
      <c r="E121" s="139" t="s">
        <v>563</v>
      </c>
      <c r="F121" s="139" t="s">
        <v>466</v>
      </c>
      <c r="G121" s="139" t="s">
        <v>467</v>
      </c>
      <c r="H121" s="139" t="s">
        <v>468</v>
      </c>
    </row>
    <row r="122" spans="1:8">
      <c r="A122" s="131"/>
      <c r="B122" s="137">
        <v>307</v>
      </c>
      <c r="C122" s="138" t="s">
        <v>324</v>
      </c>
      <c r="D122" s="139" t="s">
        <v>564</v>
      </c>
      <c r="E122" s="139" t="s">
        <v>565</v>
      </c>
      <c r="F122" s="139" t="s">
        <v>466</v>
      </c>
      <c r="G122" s="139" t="s">
        <v>467</v>
      </c>
      <c r="H122" s="139" t="s">
        <v>468</v>
      </c>
    </row>
    <row r="123" spans="1:8">
      <c r="A123" s="131"/>
      <c r="B123" s="137">
        <v>307</v>
      </c>
      <c r="C123" s="138" t="s">
        <v>324</v>
      </c>
      <c r="D123" s="139" t="s">
        <v>566</v>
      </c>
      <c r="E123" s="139" t="s">
        <v>567</v>
      </c>
      <c r="F123" s="139" t="s">
        <v>466</v>
      </c>
      <c r="G123" s="139" t="s">
        <v>467</v>
      </c>
      <c r="H123" s="139" t="s">
        <v>468</v>
      </c>
    </row>
    <row r="124" spans="1:8">
      <c r="A124" s="131"/>
      <c r="B124" s="137">
        <v>373</v>
      </c>
      <c r="C124" s="138" t="s">
        <v>303</v>
      </c>
      <c r="D124" s="139" t="s">
        <v>568</v>
      </c>
      <c r="E124" s="139" t="s">
        <v>569</v>
      </c>
      <c r="F124" s="139" t="s">
        <v>466</v>
      </c>
      <c r="G124" s="139" t="s">
        <v>467</v>
      </c>
      <c r="H124" s="139" t="s">
        <v>468</v>
      </c>
    </row>
    <row r="125" spans="1:8">
      <c r="A125" s="131"/>
      <c r="B125" s="137">
        <v>307</v>
      </c>
      <c r="C125" s="138" t="s">
        <v>324</v>
      </c>
      <c r="D125" s="139" t="s">
        <v>570</v>
      </c>
      <c r="E125" s="139" t="s">
        <v>571</v>
      </c>
      <c r="F125" s="139" t="s">
        <v>466</v>
      </c>
      <c r="G125" s="139" t="s">
        <v>467</v>
      </c>
      <c r="H125" s="139" t="s">
        <v>468</v>
      </c>
    </row>
    <row r="126" spans="1:8">
      <c r="A126" s="131"/>
      <c r="B126" s="137">
        <v>307</v>
      </c>
      <c r="C126" s="138" t="s">
        <v>324</v>
      </c>
      <c r="D126" s="139" t="s">
        <v>572</v>
      </c>
      <c r="E126" s="139" t="s">
        <v>573</v>
      </c>
      <c r="F126" s="139" t="s">
        <v>466</v>
      </c>
      <c r="G126" s="139" t="s">
        <v>467</v>
      </c>
      <c r="H126" s="139" t="s">
        <v>468</v>
      </c>
    </row>
    <row r="127" spans="1:8">
      <c r="A127" s="131"/>
      <c r="B127" s="137">
        <v>307</v>
      </c>
      <c r="C127" s="138" t="s">
        <v>324</v>
      </c>
      <c r="D127" s="139" t="s">
        <v>574</v>
      </c>
      <c r="E127" s="139" t="s">
        <v>575</v>
      </c>
      <c r="F127" s="139" t="s">
        <v>466</v>
      </c>
      <c r="G127" s="139" t="s">
        <v>467</v>
      </c>
      <c r="H127" s="139" t="s">
        <v>468</v>
      </c>
    </row>
    <row r="128" spans="1:8">
      <c r="A128" s="131"/>
      <c r="B128" s="137">
        <v>105396</v>
      </c>
      <c r="C128" s="138" t="s">
        <v>447</v>
      </c>
      <c r="D128" s="139" t="s">
        <v>576</v>
      </c>
      <c r="E128" s="139" t="s">
        <v>577</v>
      </c>
      <c r="F128" s="139" t="s">
        <v>466</v>
      </c>
      <c r="G128" s="139" t="s">
        <v>467</v>
      </c>
      <c r="H128" s="139" t="s">
        <v>468</v>
      </c>
    </row>
    <row r="129" spans="1:8">
      <c r="A129" s="131"/>
      <c r="B129" s="137">
        <v>373</v>
      </c>
      <c r="C129" s="138" t="s">
        <v>303</v>
      </c>
      <c r="D129" s="139" t="s">
        <v>578</v>
      </c>
      <c r="E129" s="139" t="s">
        <v>579</v>
      </c>
      <c r="F129" s="139" t="s">
        <v>466</v>
      </c>
      <c r="G129" s="139" t="s">
        <v>467</v>
      </c>
      <c r="H129" s="139" t="s">
        <v>468</v>
      </c>
    </row>
    <row r="130" spans="1:8">
      <c r="A130" s="131"/>
      <c r="B130" s="137">
        <v>111219</v>
      </c>
      <c r="C130" s="138" t="s">
        <v>382</v>
      </c>
      <c r="D130" s="139" t="s">
        <v>580</v>
      </c>
      <c r="E130" s="139" t="s">
        <v>581</v>
      </c>
      <c r="F130" s="139" t="s">
        <v>466</v>
      </c>
      <c r="G130" s="139" t="s">
        <v>467</v>
      </c>
      <c r="H130" s="139" t="s">
        <v>468</v>
      </c>
    </row>
    <row r="131" spans="1:8">
      <c r="A131" s="131"/>
      <c r="B131" s="137">
        <v>387</v>
      </c>
      <c r="C131" s="138" t="s">
        <v>582</v>
      </c>
      <c r="D131" s="139" t="s">
        <v>583</v>
      </c>
      <c r="E131" s="139" t="s">
        <v>584</v>
      </c>
      <c r="F131" s="139" t="s">
        <v>466</v>
      </c>
      <c r="G131" s="139" t="s">
        <v>467</v>
      </c>
      <c r="H131" s="139" t="s">
        <v>468</v>
      </c>
    </row>
    <row r="132" spans="1:8">
      <c r="A132" s="131"/>
      <c r="B132" s="137">
        <v>307</v>
      </c>
      <c r="C132" s="138" t="s">
        <v>324</v>
      </c>
      <c r="D132" s="139" t="s">
        <v>585</v>
      </c>
      <c r="E132" s="139" t="s">
        <v>586</v>
      </c>
      <c r="F132" s="139" t="s">
        <v>466</v>
      </c>
      <c r="G132" s="139" t="s">
        <v>467</v>
      </c>
      <c r="H132" s="139" t="s">
        <v>468</v>
      </c>
    </row>
    <row r="133" spans="1:8">
      <c r="A133" s="131"/>
      <c r="B133" s="137">
        <v>355</v>
      </c>
      <c r="C133" s="138" t="s">
        <v>587</v>
      </c>
      <c r="D133" s="139" t="s">
        <v>588</v>
      </c>
      <c r="E133" s="139" t="s">
        <v>589</v>
      </c>
      <c r="F133" s="139" t="s">
        <v>466</v>
      </c>
      <c r="G133" s="139" t="s">
        <v>467</v>
      </c>
      <c r="H133" s="139" t="s">
        <v>468</v>
      </c>
    </row>
    <row r="134" spans="1:8">
      <c r="A134" s="131"/>
      <c r="B134" s="137">
        <v>357</v>
      </c>
      <c r="C134" s="138" t="s">
        <v>590</v>
      </c>
      <c r="D134" s="139" t="s">
        <v>591</v>
      </c>
      <c r="E134" s="139" t="s">
        <v>592</v>
      </c>
      <c r="F134" s="139" t="s">
        <v>466</v>
      </c>
      <c r="G134" s="139" t="s">
        <v>467</v>
      </c>
      <c r="H134" s="139" t="s">
        <v>468</v>
      </c>
    </row>
    <row r="135" spans="1:8">
      <c r="A135" s="131"/>
      <c r="B135" s="137">
        <v>102478</v>
      </c>
      <c r="C135" s="138" t="s">
        <v>593</v>
      </c>
      <c r="D135" s="139" t="s">
        <v>594</v>
      </c>
      <c r="E135" s="139" t="s">
        <v>595</v>
      </c>
      <c r="F135" s="139" t="s">
        <v>466</v>
      </c>
      <c r="G135" s="139" t="s">
        <v>467</v>
      </c>
      <c r="H135" s="139" t="s">
        <v>468</v>
      </c>
    </row>
    <row r="136" spans="1:8">
      <c r="A136" s="131"/>
      <c r="B136" s="137">
        <v>107829</v>
      </c>
      <c r="C136" s="138" t="s">
        <v>596</v>
      </c>
      <c r="D136" s="139" t="s">
        <v>597</v>
      </c>
      <c r="E136" s="139" t="s">
        <v>598</v>
      </c>
      <c r="F136" s="139" t="s">
        <v>466</v>
      </c>
      <c r="G136" s="139" t="s">
        <v>467</v>
      </c>
      <c r="H136" s="139" t="s">
        <v>468</v>
      </c>
    </row>
    <row r="137" spans="1:8">
      <c r="A137" s="131"/>
      <c r="B137" s="137">
        <v>373</v>
      </c>
      <c r="C137" s="138" t="s">
        <v>303</v>
      </c>
      <c r="D137" s="139" t="s">
        <v>599</v>
      </c>
      <c r="E137" s="139" t="s">
        <v>600</v>
      </c>
      <c r="F137" s="139" t="s">
        <v>466</v>
      </c>
      <c r="G137" s="139" t="s">
        <v>467</v>
      </c>
      <c r="H137" s="139" t="s">
        <v>468</v>
      </c>
    </row>
    <row r="138" spans="1:8">
      <c r="A138" s="131"/>
      <c r="B138" s="137">
        <v>307</v>
      </c>
      <c r="C138" s="138" t="s">
        <v>324</v>
      </c>
      <c r="D138" s="139" t="s">
        <v>601</v>
      </c>
      <c r="E138" s="139" t="s">
        <v>602</v>
      </c>
      <c r="F138" s="139" t="s">
        <v>466</v>
      </c>
      <c r="G138" s="139" t="s">
        <v>467</v>
      </c>
      <c r="H138" s="139" t="s">
        <v>468</v>
      </c>
    </row>
    <row r="139" spans="1:8">
      <c r="A139" s="131"/>
      <c r="B139" s="137">
        <v>106865</v>
      </c>
      <c r="C139" s="138" t="s">
        <v>603</v>
      </c>
      <c r="D139" s="139" t="s">
        <v>604</v>
      </c>
      <c r="E139" s="139" t="s">
        <v>605</v>
      </c>
      <c r="F139" s="139" t="s">
        <v>466</v>
      </c>
      <c r="G139" s="139" t="s">
        <v>467</v>
      </c>
      <c r="H139" s="139" t="s">
        <v>468</v>
      </c>
    </row>
    <row r="140" spans="1:8">
      <c r="A140" s="131"/>
      <c r="B140" s="137">
        <v>106399</v>
      </c>
      <c r="C140" s="138" t="s">
        <v>606</v>
      </c>
      <c r="D140" s="139" t="s">
        <v>607</v>
      </c>
      <c r="E140" s="139" t="s">
        <v>608</v>
      </c>
      <c r="F140" s="139" t="s">
        <v>466</v>
      </c>
      <c r="G140" s="139" t="s">
        <v>467</v>
      </c>
      <c r="H140" s="139" t="s">
        <v>468</v>
      </c>
    </row>
    <row r="141" spans="1:8">
      <c r="A141" s="131"/>
      <c r="B141" s="137">
        <v>106865</v>
      </c>
      <c r="C141" s="138" t="s">
        <v>603</v>
      </c>
      <c r="D141" s="139" t="s">
        <v>609</v>
      </c>
      <c r="E141" s="139" t="s">
        <v>610</v>
      </c>
      <c r="F141" s="139" t="s">
        <v>466</v>
      </c>
      <c r="G141" s="139" t="s">
        <v>467</v>
      </c>
      <c r="H141" s="139" t="s">
        <v>468</v>
      </c>
    </row>
    <row r="142" spans="1:8">
      <c r="A142" s="131"/>
      <c r="B142" s="137">
        <v>307</v>
      </c>
      <c r="C142" s="138" t="s">
        <v>324</v>
      </c>
      <c r="D142" s="139" t="s">
        <v>611</v>
      </c>
      <c r="E142" s="139" t="s">
        <v>202</v>
      </c>
      <c r="F142" s="139" t="s">
        <v>466</v>
      </c>
      <c r="G142" s="139" t="s">
        <v>467</v>
      </c>
      <c r="H142" s="139" t="s">
        <v>468</v>
      </c>
    </row>
    <row r="143" spans="1:8">
      <c r="A143" s="131"/>
      <c r="B143" s="137">
        <v>106865</v>
      </c>
      <c r="C143" s="138" t="s">
        <v>603</v>
      </c>
      <c r="D143" s="139" t="s">
        <v>612</v>
      </c>
      <c r="E143" s="139" t="s">
        <v>613</v>
      </c>
      <c r="F143" s="139" t="s">
        <v>466</v>
      </c>
      <c r="G143" s="139" t="s">
        <v>467</v>
      </c>
      <c r="H143" s="139" t="s">
        <v>468</v>
      </c>
    </row>
    <row r="144" spans="1:8">
      <c r="A144" s="131"/>
      <c r="B144" s="137">
        <v>355</v>
      </c>
      <c r="C144" s="138" t="s">
        <v>587</v>
      </c>
      <c r="D144" s="139" t="s">
        <v>614</v>
      </c>
      <c r="E144" s="139" t="s">
        <v>615</v>
      </c>
      <c r="F144" s="139" t="s">
        <v>466</v>
      </c>
      <c r="G144" s="139" t="s">
        <v>467</v>
      </c>
      <c r="H144" s="139" t="s">
        <v>468</v>
      </c>
    </row>
    <row r="145" spans="1:8">
      <c r="A145" s="131"/>
      <c r="B145" s="137">
        <v>307</v>
      </c>
      <c r="C145" s="138" t="s">
        <v>324</v>
      </c>
      <c r="D145" s="139" t="s">
        <v>616</v>
      </c>
      <c r="E145" s="139" t="s">
        <v>617</v>
      </c>
      <c r="F145" s="139" t="s">
        <v>466</v>
      </c>
      <c r="G145" s="139" t="s">
        <v>467</v>
      </c>
      <c r="H145" s="139" t="s">
        <v>468</v>
      </c>
    </row>
    <row r="146" spans="1:8">
      <c r="A146" s="131"/>
      <c r="B146" s="137">
        <v>307</v>
      </c>
      <c r="C146" s="138" t="s">
        <v>324</v>
      </c>
      <c r="D146" s="139" t="s">
        <v>618</v>
      </c>
      <c r="E146" s="139" t="s">
        <v>619</v>
      </c>
      <c r="F146" s="139" t="s">
        <v>466</v>
      </c>
      <c r="G146" s="139" t="s">
        <v>467</v>
      </c>
      <c r="H146" s="139" t="s">
        <v>468</v>
      </c>
    </row>
    <row r="147" spans="1:8">
      <c r="A147" s="131"/>
      <c r="B147" s="137">
        <v>307</v>
      </c>
      <c r="C147" s="138" t="s">
        <v>324</v>
      </c>
      <c r="D147" s="139" t="s">
        <v>620</v>
      </c>
      <c r="E147" s="139" t="s">
        <v>621</v>
      </c>
      <c r="F147" s="139" t="s">
        <v>466</v>
      </c>
      <c r="G147" s="139" t="s">
        <v>467</v>
      </c>
      <c r="H147" s="139" t="s">
        <v>468</v>
      </c>
    </row>
    <row r="148" spans="1:8">
      <c r="A148" s="131"/>
      <c r="B148" s="137">
        <v>307</v>
      </c>
      <c r="C148" s="138" t="s">
        <v>324</v>
      </c>
      <c r="D148" s="139" t="s">
        <v>622</v>
      </c>
      <c r="E148" s="139" t="s">
        <v>623</v>
      </c>
      <c r="F148" s="139" t="s">
        <v>466</v>
      </c>
      <c r="G148" s="139" t="s">
        <v>467</v>
      </c>
      <c r="H148" s="139" t="s">
        <v>468</v>
      </c>
    </row>
    <row r="149" spans="1:8">
      <c r="A149" s="131"/>
      <c r="B149" s="137">
        <v>102478</v>
      </c>
      <c r="C149" s="138" t="s">
        <v>593</v>
      </c>
      <c r="D149" s="139" t="s">
        <v>624</v>
      </c>
      <c r="E149" s="139" t="s">
        <v>625</v>
      </c>
      <c r="F149" s="139" t="s">
        <v>466</v>
      </c>
      <c r="G149" s="139" t="s">
        <v>467</v>
      </c>
      <c r="H149" s="139" t="s">
        <v>468</v>
      </c>
    </row>
    <row r="150" spans="1:8">
      <c r="A150" s="131"/>
      <c r="B150" s="137">
        <v>307</v>
      </c>
      <c r="C150" s="138" t="s">
        <v>324</v>
      </c>
      <c r="D150" s="139" t="s">
        <v>626</v>
      </c>
      <c r="E150" s="139" t="s">
        <v>627</v>
      </c>
      <c r="F150" s="139" t="s">
        <v>466</v>
      </c>
      <c r="G150" s="139" t="s">
        <v>467</v>
      </c>
      <c r="H150" s="139" t="s">
        <v>468</v>
      </c>
    </row>
    <row r="151" spans="1:8">
      <c r="A151" s="131"/>
      <c r="B151" s="137">
        <v>745</v>
      </c>
      <c r="C151" s="138" t="s">
        <v>499</v>
      </c>
      <c r="D151" s="139" t="s">
        <v>628</v>
      </c>
      <c r="E151" s="139" t="s">
        <v>629</v>
      </c>
      <c r="F151" s="139" t="s">
        <v>466</v>
      </c>
      <c r="G151" s="139" t="s">
        <v>467</v>
      </c>
      <c r="H151" s="139" t="s">
        <v>468</v>
      </c>
    </row>
    <row r="152" spans="1:8">
      <c r="A152" s="131"/>
      <c r="B152" s="137">
        <v>307</v>
      </c>
      <c r="C152" s="138" t="s">
        <v>324</v>
      </c>
      <c r="D152" s="139" t="s">
        <v>630</v>
      </c>
      <c r="E152" s="139" t="s">
        <v>631</v>
      </c>
      <c r="F152" s="139" t="s">
        <v>466</v>
      </c>
      <c r="G152" s="139" t="s">
        <v>467</v>
      </c>
      <c r="H152" s="139" t="s">
        <v>468</v>
      </c>
    </row>
    <row r="153" spans="1:8">
      <c r="A153" s="131"/>
      <c r="B153" s="137">
        <v>102479</v>
      </c>
      <c r="C153" s="138" t="s">
        <v>393</v>
      </c>
      <c r="D153" s="139" t="s">
        <v>632</v>
      </c>
      <c r="E153" s="139" t="s">
        <v>633</v>
      </c>
      <c r="F153" s="139" t="s">
        <v>466</v>
      </c>
      <c r="G153" s="139" t="s">
        <v>467</v>
      </c>
      <c r="H153" s="139" t="s">
        <v>468</v>
      </c>
    </row>
    <row r="154" spans="1:8">
      <c r="A154" s="131"/>
      <c r="B154" s="137">
        <v>106865</v>
      </c>
      <c r="C154" s="138" t="s">
        <v>603</v>
      </c>
      <c r="D154" s="139" t="s">
        <v>634</v>
      </c>
      <c r="E154" s="139" t="s">
        <v>635</v>
      </c>
      <c r="F154" s="139" t="s">
        <v>466</v>
      </c>
      <c r="G154" s="139" t="s">
        <v>467</v>
      </c>
      <c r="H154" s="139" t="s">
        <v>468</v>
      </c>
    </row>
    <row r="155" spans="1:8">
      <c r="A155" s="131"/>
      <c r="B155" s="137">
        <v>307</v>
      </c>
      <c r="C155" s="138" t="s">
        <v>324</v>
      </c>
      <c r="D155" s="139" t="s">
        <v>636</v>
      </c>
      <c r="E155" s="139" t="s">
        <v>637</v>
      </c>
      <c r="F155" s="139" t="s">
        <v>466</v>
      </c>
      <c r="G155" s="139" t="s">
        <v>467</v>
      </c>
      <c r="H155" s="139" t="s">
        <v>468</v>
      </c>
    </row>
    <row r="156" spans="1:8">
      <c r="A156" s="131"/>
      <c r="B156" s="137">
        <v>546</v>
      </c>
      <c r="C156" s="138" t="s">
        <v>638</v>
      </c>
      <c r="D156" s="139" t="s">
        <v>639</v>
      </c>
      <c r="E156" s="139" t="s">
        <v>640</v>
      </c>
      <c r="F156" s="139" t="s">
        <v>466</v>
      </c>
      <c r="G156" s="139" t="s">
        <v>467</v>
      </c>
      <c r="H156" s="139" t="s">
        <v>468</v>
      </c>
    </row>
    <row r="157" spans="1:8">
      <c r="A157" s="131"/>
      <c r="B157" s="137">
        <v>307</v>
      </c>
      <c r="C157" s="138" t="s">
        <v>324</v>
      </c>
      <c r="D157" s="139" t="s">
        <v>641</v>
      </c>
      <c r="E157" s="139" t="s">
        <v>642</v>
      </c>
      <c r="F157" s="139" t="s">
        <v>466</v>
      </c>
      <c r="G157" s="139" t="s">
        <v>467</v>
      </c>
      <c r="H157" s="139" t="s">
        <v>468</v>
      </c>
    </row>
    <row r="158" spans="1:8">
      <c r="A158" s="131"/>
      <c r="B158" s="137">
        <v>355</v>
      </c>
      <c r="C158" s="138" t="s">
        <v>587</v>
      </c>
      <c r="D158" s="139" t="s">
        <v>643</v>
      </c>
      <c r="E158" s="139" t="s">
        <v>644</v>
      </c>
      <c r="F158" s="139" t="s">
        <v>466</v>
      </c>
      <c r="G158" s="139" t="s">
        <v>467</v>
      </c>
      <c r="H158" s="139" t="s">
        <v>468</v>
      </c>
    </row>
    <row r="159" spans="1:8">
      <c r="A159" s="131"/>
      <c r="B159" s="137">
        <v>570</v>
      </c>
      <c r="C159" s="138" t="s">
        <v>645</v>
      </c>
      <c r="D159" s="139" t="s">
        <v>646</v>
      </c>
      <c r="E159" s="139" t="s">
        <v>647</v>
      </c>
      <c r="F159" s="139" t="s">
        <v>466</v>
      </c>
      <c r="G159" s="139" t="s">
        <v>467</v>
      </c>
      <c r="H159" s="139" t="s">
        <v>468</v>
      </c>
    </row>
    <row r="160" spans="1:8">
      <c r="A160" s="131"/>
      <c r="B160" s="137">
        <v>307</v>
      </c>
      <c r="C160" s="138" t="s">
        <v>324</v>
      </c>
      <c r="D160" s="139" t="s">
        <v>648</v>
      </c>
      <c r="E160" s="139" t="s">
        <v>649</v>
      </c>
      <c r="F160" s="139" t="s">
        <v>466</v>
      </c>
      <c r="G160" s="139" t="s">
        <v>467</v>
      </c>
      <c r="H160" s="139" t="s">
        <v>468</v>
      </c>
    </row>
    <row r="161" spans="1:8">
      <c r="A161" s="131"/>
      <c r="B161" s="137">
        <v>105751</v>
      </c>
      <c r="C161" s="138" t="s">
        <v>650</v>
      </c>
      <c r="D161" s="139" t="s">
        <v>651</v>
      </c>
      <c r="E161" s="139" t="s">
        <v>652</v>
      </c>
      <c r="F161" s="139" t="s">
        <v>466</v>
      </c>
      <c r="G161" s="139" t="s">
        <v>467</v>
      </c>
      <c r="H161" s="139" t="s">
        <v>468</v>
      </c>
    </row>
    <row r="162" spans="1:8">
      <c r="A162" s="131"/>
      <c r="B162" s="137">
        <v>349</v>
      </c>
      <c r="C162" s="138" t="s">
        <v>653</v>
      </c>
      <c r="D162" s="139" t="s">
        <v>654</v>
      </c>
      <c r="E162" s="139" t="s">
        <v>655</v>
      </c>
      <c r="F162" s="139" t="s">
        <v>466</v>
      </c>
      <c r="G162" s="139" t="s">
        <v>467</v>
      </c>
      <c r="H162" s="139" t="s">
        <v>468</v>
      </c>
    </row>
    <row r="163" spans="1:8">
      <c r="A163" s="131"/>
      <c r="B163" s="137">
        <v>104428</v>
      </c>
      <c r="C163" s="138" t="s">
        <v>656</v>
      </c>
      <c r="D163" s="139" t="s">
        <v>657</v>
      </c>
      <c r="E163" s="139" t="s">
        <v>658</v>
      </c>
      <c r="F163" s="139" t="s">
        <v>466</v>
      </c>
      <c r="G163" s="139" t="s">
        <v>467</v>
      </c>
      <c r="H163" s="139" t="s">
        <v>468</v>
      </c>
    </row>
    <row r="164" spans="1:8">
      <c r="A164" s="131"/>
      <c r="B164" s="137">
        <v>102479</v>
      </c>
      <c r="C164" s="138" t="s">
        <v>393</v>
      </c>
      <c r="D164" s="139" t="s">
        <v>659</v>
      </c>
      <c r="E164" s="139" t="s">
        <v>660</v>
      </c>
      <c r="F164" s="139" t="s">
        <v>466</v>
      </c>
      <c r="G164" s="139" t="s">
        <v>467</v>
      </c>
      <c r="H164" s="139" t="s">
        <v>468</v>
      </c>
    </row>
    <row r="165" spans="1:8">
      <c r="A165" s="131"/>
      <c r="B165" s="137">
        <v>743</v>
      </c>
      <c r="C165" s="138" t="s">
        <v>661</v>
      </c>
      <c r="D165" s="139" t="s">
        <v>662</v>
      </c>
      <c r="E165" s="139" t="s">
        <v>663</v>
      </c>
      <c r="F165" s="139" t="s">
        <v>466</v>
      </c>
      <c r="G165" s="139" t="s">
        <v>467</v>
      </c>
      <c r="H165" s="139" t="s">
        <v>468</v>
      </c>
    </row>
    <row r="166" spans="1:8">
      <c r="A166" s="131"/>
      <c r="B166" s="137">
        <v>307</v>
      </c>
      <c r="C166" s="138" t="s">
        <v>324</v>
      </c>
      <c r="D166" s="139" t="s">
        <v>664</v>
      </c>
      <c r="E166" s="139" t="s">
        <v>665</v>
      </c>
      <c r="F166" s="139" t="s">
        <v>466</v>
      </c>
      <c r="G166" s="139" t="s">
        <v>467</v>
      </c>
      <c r="H166" s="139" t="s">
        <v>468</v>
      </c>
    </row>
    <row r="167" spans="1:8">
      <c r="A167" s="131"/>
      <c r="B167" s="137">
        <v>112888</v>
      </c>
      <c r="C167" s="138" t="s">
        <v>71</v>
      </c>
      <c r="D167" s="139" t="s">
        <v>666</v>
      </c>
      <c r="E167" s="139" t="s">
        <v>667</v>
      </c>
      <c r="F167" s="139" t="s">
        <v>466</v>
      </c>
      <c r="G167" s="139" t="s">
        <v>467</v>
      </c>
      <c r="H167" s="139" t="s">
        <v>468</v>
      </c>
    </row>
    <row r="168" spans="1:8">
      <c r="A168" s="131"/>
      <c r="B168" s="137">
        <v>745</v>
      </c>
      <c r="C168" s="138" t="s">
        <v>499</v>
      </c>
      <c r="D168" s="139" t="s">
        <v>668</v>
      </c>
      <c r="E168" s="139" t="s">
        <v>669</v>
      </c>
      <c r="F168" s="139" t="s">
        <v>466</v>
      </c>
      <c r="G168" s="139" t="s">
        <v>467</v>
      </c>
      <c r="H168" s="139" t="s">
        <v>468</v>
      </c>
    </row>
    <row r="169" spans="1:8">
      <c r="A169" s="131"/>
      <c r="B169" s="137">
        <v>712</v>
      </c>
      <c r="C169" s="138" t="s">
        <v>478</v>
      </c>
      <c r="D169" s="139" t="s">
        <v>670</v>
      </c>
      <c r="E169" s="139" t="s">
        <v>671</v>
      </c>
      <c r="F169" s="139" t="s">
        <v>466</v>
      </c>
      <c r="G169" s="139" t="s">
        <v>467</v>
      </c>
      <c r="H169" s="139" t="s">
        <v>468</v>
      </c>
    </row>
    <row r="170" spans="1:8">
      <c r="A170" s="131"/>
      <c r="B170" s="137">
        <v>582</v>
      </c>
      <c r="C170" s="138" t="s">
        <v>547</v>
      </c>
      <c r="D170" s="139" t="s">
        <v>672</v>
      </c>
      <c r="E170" s="139" t="s">
        <v>673</v>
      </c>
      <c r="F170" s="139" t="s">
        <v>466</v>
      </c>
      <c r="G170" s="139" t="s">
        <v>467</v>
      </c>
      <c r="H170" s="139" t="s">
        <v>468</v>
      </c>
    </row>
    <row r="171" spans="1:8">
      <c r="A171" s="131"/>
      <c r="B171" s="137">
        <v>105751</v>
      </c>
      <c r="C171" s="138" t="s">
        <v>650</v>
      </c>
      <c r="D171" s="139" t="s">
        <v>674</v>
      </c>
      <c r="E171" s="139" t="s">
        <v>675</v>
      </c>
      <c r="F171" s="139" t="s">
        <v>466</v>
      </c>
      <c r="G171" s="139" t="s">
        <v>467</v>
      </c>
      <c r="H171" s="139" t="s">
        <v>468</v>
      </c>
    </row>
    <row r="172" spans="1:8">
      <c r="A172" s="131"/>
      <c r="B172" s="137">
        <v>387</v>
      </c>
      <c r="C172" s="138" t="s">
        <v>582</v>
      </c>
      <c r="D172" s="139" t="s">
        <v>676</v>
      </c>
      <c r="E172" s="139" t="s">
        <v>677</v>
      </c>
      <c r="F172" s="139" t="s">
        <v>466</v>
      </c>
      <c r="G172" s="139" t="s">
        <v>467</v>
      </c>
      <c r="H172" s="139" t="s">
        <v>468</v>
      </c>
    </row>
    <row r="173" spans="1:8">
      <c r="A173" s="131"/>
      <c r="B173" s="137">
        <v>712</v>
      </c>
      <c r="C173" s="138" t="s">
        <v>478</v>
      </c>
      <c r="D173" s="139" t="s">
        <v>678</v>
      </c>
      <c r="E173" s="139" t="s">
        <v>679</v>
      </c>
      <c r="F173" s="139" t="s">
        <v>466</v>
      </c>
      <c r="G173" s="139" t="s">
        <v>467</v>
      </c>
      <c r="H173" s="139" t="s">
        <v>468</v>
      </c>
    </row>
    <row r="174" spans="1:8">
      <c r="A174" s="131"/>
      <c r="B174" s="137">
        <v>743</v>
      </c>
      <c r="C174" s="138" t="s">
        <v>661</v>
      </c>
      <c r="D174" s="139" t="s">
        <v>680</v>
      </c>
      <c r="E174" s="139" t="s">
        <v>681</v>
      </c>
      <c r="F174" s="139" t="s">
        <v>466</v>
      </c>
      <c r="G174" s="139" t="s">
        <v>467</v>
      </c>
      <c r="H174" s="139" t="s">
        <v>468</v>
      </c>
    </row>
    <row r="175" spans="1:8">
      <c r="A175" s="131"/>
      <c r="B175" s="137">
        <v>105267</v>
      </c>
      <c r="C175" s="138" t="s">
        <v>362</v>
      </c>
      <c r="D175" s="139" t="s">
        <v>682</v>
      </c>
      <c r="E175" s="139" t="s">
        <v>683</v>
      </c>
      <c r="F175" s="139" t="s">
        <v>466</v>
      </c>
      <c r="G175" s="139" t="s">
        <v>467</v>
      </c>
      <c r="H175" s="139" t="s">
        <v>468</v>
      </c>
    </row>
    <row r="176" spans="1:8">
      <c r="A176" s="131"/>
      <c r="B176" s="137">
        <v>724</v>
      </c>
      <c r="C176" s="138" t="s">
        <v>684</v>
      </c>
      <c r="D176" s="139" t="s">
        <v>685</v>
      </c>
      <c r="E176" s="139" t="s">
        <v>686</v>
      </c>
      <c r="F176" s="139" t="s">
        <v>466</v>
      </c>
      <c r="G176" s="139" t="s">
        <v>467</v>
      </c>
      <c r="H176" s="139" t="s">
        <v>468</v>
      </c>
    </row>
    <row r="177" spans="1:8">
      <c r="A177" s="131"/>
      <c r="B177" s="137">
        <v>733</v>
      </c>
      <c r="C177" s="138" t="s">
        <v>687</v>
      </c>
      <c r="D177" s="139" t="s">
        <v>688</v>
      </c>
      <c r="E177" s="139" t="s">
        <v>689</v>
      </c>
      <c r="F177" s="139" t="s">
        <v>466</v>
      </c>
      <c r="G177" s="139" t="s">
        <v>467</v>
      </c>
      <c r="H177" s="139" t="s">
        <v>468</v>
      </c>
    </row>
    <row r="178" spans="1:8">
      <c r="A178" s="131"/>
      <c r="B178" s="137">
        <v>106399</v>
      </c>
      <c r="C178" s="138" t="s">
        <v>606</v>
      </c>
      <c r="D178" s="139" t="s">
        <v>690</v>
      </c>
      <c r="E178" s="139" t="s">
        <v>691</v>
      </c>
      <c r="F178" s="139" t="s">
        <v>466</v>
      </c>
      <c r="G178" s="139" t="s">
        <v>467</v>
      </c>
      <c r="H178" s="139" t="s">
        <v>468</v>
      </c>
    </row>
    <row r="179" spans="1:8">
      <c r="A179" s="131"/>
      <c r="B179" s="137">
        <v>308</v>
      </c>
      <c r="C179" s="138" t="s">
        <v>692</v>
      </c>
      <c r="D179" s="139" t="s">
        <v>693</v>
      </c>
      <c r="E179" s="139" t="s">
        <v>694</v>
      </c>
      <c r="F179" s="139" t="s">
        <v>466</v>
      </c>
      <c r="G179" s="139" t="s">
        <v>467</v>
      </c>
      <c r="H179" s="139" t="s">
        <v>468</v>
      </c>
    </row>
    <row r="180" spans="1:8">
      <c r="A180" s="131"/>
      <c r="B180" s="137">
        <v>726</v>
      </c>
      <c r="C180" s="138" t="s">
        <v>695</v>
      </c>
      <c r="D180" s="139" t="s">
        <v>696</v>
      </c>
      <c r="E180" s="139" t="s">
        <v>697</v>
      </c>
      <c r="F180" s="139" t="s">
        <v>466</v>
      </c>
      <c r="G180" s="139" t="s">
        <v>467</v>
      </c>
      <c r="H180" s="139" t="s">
        <v>468</v>
      </c>
    </row>
    <row r="181" spans="1:8">
      <c r="A181" s="131"/>
      <c r="B181" s="137">
        <v>106569</v>
      </c>
      <c r="C181" s="138" t="s">
        <v>698</v>
      </c>
      <c r="D181" s="139" t="s">
        <v>699</v>
      </c>
      <c r="E181" s="139" t="s">
        <v>700</v>
      </c>
      <c r="F181" s="139" t="s">
        <v>466</v>
      </c>
      <c r="G181" s="139" t="s">
        <v>467</v>
      </c>
      <c r="H181" s="139" t="s">
        <v>468</v>
      </c>
    </row>
    <row r="182" spans="1:8">
      <c r="A182" s="131"/>
      <c r="B182" s="137">
        <v>740</v>
      </c>
      <c r="C182" s="138" t="s">
        <v>701</v>
      </c>
      <c r="D182" s="139" t="s">
        <v>702</v>
      </c>
      <c r="E182" s="139" t="s">
        <v>703</v>
      </c>
      <c r="F182" s="139" t="s">
        <v>466</v>
      </c>
      <c r="G182" s="139" t="s">
        <v>467</v>
      </c>
      <c r="H182" s="139" t="s">
        <v>468</v>
      </c>
    </row>
    <row r="183" spans="1:8">
      <c r="A183" s="131"/>
      <c r="B183" s="137">
        <v>106399</v>
      </c>
      <c r="C183" s="138" t="s">
        <v>606</v>
      </c>
      <c r="D183" s="139" t="s">
        <v>704</v>
      </c>
      <c r="E183" s="139" t="s">
        <v>705</v>
      </c>
      <c r="F183" s="139" t="s">
        <v>466</v>
      </c>
      <c r="G183" s="139" t="s">
        <v>467</v>
      </c>
      <c r="H183" s="139" t="s">
        <v>468</v>
      </c>
    </row>
    <row r="184" spans="1:8">
      <c r="A184" s="131"/>
      <c r="B184" s="137">
        <v>355</v>
      </c>
      <c r="C184" s="138" t="s">
        <v>587</v>
      </c>
      <c r="D184" s="139" t="s">
        <v>706</v>
      </c>
      <c r="E184" s="139" t="s">
        <v>707</v>
      </c>
      <c r="F184" s="139" t="s">
        <v>466</v>
      </c>
      <c r="G184" s="139" t="s">
        <v>467</v>
      </c>
      <c r="H184" s="139" t="s">
        <v>468</v>
      </c>
    </row>
    <row r="185" spans="1:8">
      <c r="A185" s="131"/>
      <c r="B185" s="137">
        <v>103639</v>
      </c>
      <c r="C185" s="138" t="s">
        <v>444</v>
      </c>
      <c r="D185" s="139" t="s">
        <v>708</v>
      </c>
      <c r="E185" s="139" t="s">
        <v>709</v>
      </c>
      <c r="F185" s="139" t="s">
        <v>466</v>
      </c>
      <c r="G185" s="139" t="s">
        <v>467</v>
      </c>
      <c r="H185" s="139" t="s">
        <v>468</v>
      </c>
    </row>
    <row r="186" spans="1:8">
      <c r="A186" s="131"/>
      <c r="B186" s="137">
        <v>349</v>
      </c>
      <c r="C186" s="138" t="s">
        <v>653</v>
      </c>
      <c r="D186" s="139" t="s">
        <v>710</v>
      </c>
      <c r="E186" s="139" t="s">
        <v>711</v>
      </c>
      <c r="F186" s="139" t="s">
        <v>466</v>
      </c>
      <c r="G186" s="139" t="s">
        <v>467</v>
      </c>
      <c r="H186" s="139" t="s">
        <v>468</v>
      </c>
    </row>
    <row r="187" spans="1:8">
      <c r="A187" s="131"/>
      <c r="B187" s="137">
        <v>582</v>
      </c>
      <c r="C187" s="138" t="s">
        <v>547</v>
      </c>
      <c r="D187" s="139" t="s">
        <v>712</v>
      </c>
      <c r="E187" s="139" t="s">
        <v>713</v>
      </c>
      <c r="F187" s="139" t="s">
        <v>466</v>
      </c>
      <c r="G187" s="139" t="s">
        <v>467</v>
      </c>
      <c r="H187" s="139" t="s">
        <v>468</v>
      </c>
    </row>
    <row r="188" spans="1:8">
      <c r="A188" s="131"/>
      <c r="B188" s="137">
        <v>724</v>
      </c>
      <c r="C188" s="138" t="s">
        <v>684</v>
      </c>
      <c r="D188" s="139" t="s">
        <v>714</v>
      </c>
      <c r="E188" s="139" t="s">
        <v>715</v>
      </c>
      <c r="F188" s="139" t="s">
        <v>466</v>
      </c>
      <c r="G188" s="139" t="s">
        <v>467</v>
      </c>
      <c r="H188" s="139" t="s">
        <v>468</v>
      </c>
    </row>
    <row r="189" spans="1:8">
      <c r="A189" s="131"/>
      <c r="B189" s="137">
        <v>106569</v>
      </c>
      <c r="C189" s="138" t="s">
        <v>698</v>
      </c>
      <c r="D189" s="139" t="s">
        <v>716</v>
      </c>
      <c r="E189" s="139" t="s">
        <v>717</v>
      </c>
      <c r="F189" s="139" t="s">
        <v>466</v>
      </c>
      <c r="G189" s="139" t="s">
        <v>467</v>
      </c>
      <c r="H189" s="139" t="s">
        <v>468</v>
      </c>
    </row>
    <row r="190" spans="1:8">
      <c r="A190" s="131"/>
      <c r="B190" s="137">
        <v>724</v>
      </c>
      <c r="C190" s="138" t="s">
        <v>684</v>
      </c>
      <c r="D190" s="139" t="s">
        <v>718</v>
      </c>
      <c r="E190" s="139" t="s">
        <v>719</v>
      </c>
      <c r="F190" s="139" t="s">
        <v>466</v>
      </c>
      <c r="G190" s="139" t="s">
        <v>467</v>
      </c>
      <c r="H190" s="139" t="s">
        <v>468</v>
      </c>
    </row>
    <row r="191" spans="1:8">
      <c r="A191" s="131"/>
      <c r="B191" s="137">
        <v>598</v>
      </c>
      <c r="C191" s="138" t="s">
        <v>720</v>
      </c>
      <c r="D191" s="139" t="s">
        <v>721</v>
      </c>
      <c r="E191" s="139" t="s">
        <v>722</v>
      </c>
      <c r="F191" s="139" t="s">
        <v>466</v>
      </c>
      <c r="G191" s="139" t="s">
        <v>467</v>
      </c>
      <c r="H191" s="139" t="s">
        <v>468</v>
      </c>
    </row>
    <row r="192" spans="1:8">
      <c r="A192" s="131"/>
      <c r="B192" s="137">
        <v>743</v>
      </c>
      <c r="C192" s="138" t="s">
        <v>661</v>
      </c>
      <c r="D192" s="139" t="s">
        <v>723</v>
      </c>
      <c r="E192" s="139" t="s">
        <v>724</v>
      </c>
      <c r="F192" s="139" t="s">
        <v>466</v>
      </c>
      <c r="G192" s="139" t="s">
        <v>467</v>
      </c>
      <c r="H192" s="139" t="s">
        <v>468</v>
      </c>
    </row>
    <row r="193" spans="1:8">
      <c r="A193" s="131"/>
      <c r="B193" s="137">
        <v>581</v>
      </c>
      <c r="C193" s="138" t="s">
        <v>725</v>
      </c>
      <c r="D193" s="139" t="s">
        <v>726</v>
      </c>
      <c r="E193" s="139" t="s">
        <v>218</v>
      </c>
      <c r="F193" s="139" t="s">
        <v>466</v>
      </c>
      <c r="G193" s="139" t="s">
        <v>467</v>
      </c>
      <c r="H193" s="139" t="s">
        <v>468</v>
      </c>
    </row>
    <row r="194" spans="1:8">
      <c r="A194" s="131"/>
      <c r="B194" s="137">
        <v>107829</v>
      </c>
      <c r="C194" s="138" t="s">
        <v>596</v>
      </c>
      <c r="D194" s="139" t="s">
        <v>727</v>
      </c>
      <c r="E194" s="139" t="s">
        <v>728</v>
      </c>
      <c r="F194" s="139" t="s">
        <v>466</v>
      </c>
      <c r="G194" s="139" t="s">
        <v>467</v>
      </c>
      <c r="H194" s="139" t="s">
        <v>468</v>
      </c>
    </row>
    <row r="195" spans="1:8">
      <c r="A195" s="131"/>
      <c r="B195" s="137">
        <v>367</v>
      </c>
      <c r="C195" s="138" t="s">
        <v>729</v>
      </c>
      <c r="D195" s="139" t="s">
        <v>730</v>
      </c>
      <c r="E195" s="139" t="s">
        <v>731</v>
      </c>
      <c r="F195" s="139" t="s">
        <v>466</v>
      </c>
      <c r="G195" s="139" t="s">
        <v>467</v>
      </c>
      <c r="H195" s="139" t="s">
        <v>468</v>
      </c>
    </row>
    <row r="196" spans="1:8">
      <c r="A196" s="131"/>
      <c r="B196" s="137">
        <v>753</v>
      </c>
      <c r="C196" s="138" t="s">
        <v>280</v>
      </c>
      <c r="D196" s="139" t="s">
        <v>732</v>
      </c>
      <c r="E196" s="139" t="s">
        <v>733</v>
      </c>
      <c r="F196" s="139" t="s">
        <v>466</v>
      </c>
      <c r="G196" s="139" t="s">
        <v>467</v>
      </c>
      <c r="H196" s="139" t="s">
        <v>468</v>
      </c>
    </row>
    <row r="197" spans="1:8">
      <c r="A197" s="131"/>
      <c r="B197" s="137">
        <v>54</v>
      </c>
      <c r="C197" s="138" t="s">
        <v>561</v>
      </c>
      <c r="D197" s="139" t="s">
        <v>734</v>
      </c>
      <c r="E197" s="139" t="s">
        <v>735</v>
      </c>
      <c r="F197" s="139" t="s">
        <v>466</v>
      </c>
      <c r="G197" s="139" t="s">
        <v>467</v>
      </c>
      <c r="H197" s="139" t="s">
        <v>468</v>
      </c>
    </row>
    <row r="198" spans="1:8">
      <c r="A198" s="131"/>
      <c r="B198" s="137">
        <v>743</v>
      </c>
      <c r="C198" s="138" t="s">
        <v>661</v>
      </c>
      <c r="D198" s="139" t="s">
        <v>736</v>
      </c>
      <c r="E198" s="139" t="s">
        <v>737</v>
      </c>
      <c r="F198" s="139" t="s">
        <v>466</v>
      </c>
      <c r="G198" s="139" t="s">
        <v>467</v>
      </c>
      <c r="H198" s="139" t="s">
        <v>468</v>
      </c>
    </row>
    <row r="199" spans="1:8">
      <c r="A199" s="131"/>
      <c r="B199" s="137">
        <v>582</v>
      </c>
      <c r="C199" s="138" t="s">
        <v>547</v>
      </c>
      <c r="D199" s="139" t="s">
        <v>738</v>
      </c>
      <c r="E199" s="139" t="s">
        <v>739</v>
      </c>
      <c r="F199" s="139" t="s">
        <v>466</v>
      </c>
      <c r="G199" s="139" t="s">
        <v>467</v>
      </c>
      <c r="H199" s="139" t="s">
        <v>468</v>
      </c>
    </row>
    <row r="200" spans="1:8">
      <c r="A200" s="131"/>
      <c r="B200" s="137">
        <v>582</v>
      </c>
      <c r="C200" s="138" t="s">
        <v>547</v>
      </c>
      <c r="D200" s="139" t="s">
        <v>740</v>
      </c>
      <c r="E200" s="139" t="s">
        <v>213</v>
      </c>
      <c r="F200" s="139" t="s">
        <v>466</v>
      </c>
      <c r="G200" s="139" t="s">
        <v>467</v>
      </c>
      <c r="H200" s="139" t="s">
        <v>468</v>
      </c>
    </row>
    <row r="201" spans="1:8">
      <c r="A201" s="131"/>
      <c r="B201" s="137">
        <v>724</v>
      </c>
      <c r="C201" s="138" t="s">
        <v>684</v>
      </c>
      <c r="D201" s="139" t="s">
        <v>741</v>
      </c>
      <c r="E201" s="139" t="s">
        <v>742</v>
      </c>
      <c r="F201" s="139" t="s">
        <v>466</v>
      </c>
      <c r="G201" s="139" t="s">
        <v>467</v>
      </c>
      <c r="H201" s="139" t="s">
        <v>468</v>
      </c>
    </row>
    <row r="202" spans="1:8">
      <c r="A202" s="131"/>
      <c r="B202" s="137">
        <v>367</v>
      </c>
      <c r="C202" s="138" t="s">
        <v>729</v>
      </c>
      <c r="D202" s="139" t="s">
        <v>743</v>
      </c>
      <c r="E202" s="139" t="s">
        <v>744</v>
      </c>
      <c r="F202" s="139" t="s">
        <v>466</v>
      </c>
      <c r="G202" s="139" t="s">
        <v>467</v>
      </c>
      <c r="H202" s="139" t="s">
        <v>468</v>
      </c>
    </row>
    <row r="203" spans="1:8">
      <c r="A203" s="131"/>
      <c r="B203" s="137">
        <v>582</v>
      </c>
      <c r="C203" s="138" t="s">
        <v>547</v>
      </c>
      <c r="D203" s="139" t="s">
        <v>745</v>
      </c>
      <c r="E203" s="139" t="s">
        <v>746</v>
      </c>
      <c r="F203" s="139" t="s">
        <v>466</v>
      </c>
      <c r="G203" s="139" t="s">
        <v>467</v>
      </c>
      <c r="H203" s="139" t="s">
        <v>468</v>
      </c>
    </row>
    <row r="204" spans="1:8">
      <c r="A204" s="131"/>
      <c r="B204" s="137">
        <v>343</v>
      </c>
      <c r="C204" s="138" t="s">
        <v>747</v>
      </c>
      <c r="D204" s="139" t="s">
        <v>748</v>
      </c>
      <c r="E204" s="139" t="s">
        <v>204</v>
      </c>
      <c r="F204" s="139" t="s">
        <v>466</v>
      </c>
      <c r="G204" s="139" t="s">
        <v>467</v>
      </c>
      <c r="H204" s="139" t="s">
        <v>468</v>
      </c>
    </row>
    <row r="205" spans="1:8">
      <c r="A205" s="131"/>
      <c r="B205" s="137">
        <v>582</v>
      </c>
      <c r="C205" s="138" t="s">
        <v>547</v>
      </c>
      <c r="D205" s="139" t="s">
        <v>749</v>
      </c>
      <c r="E205" s="139" t="s">
        <v>750</v>
      </c>
      <c r="F205" s="139" t="s">
        <v>466</v>
      </c>
      <c r="G205" s="139" t="s">
        <v>467</v>
      </c>
      <c r="H205" s="139" t="s">
        <v>468</v>
      </c>
    </row>
    <row r="206" spans="1:8">
      <c r="A206" s="131"/>
      <c r="B206" s="137">
        <v>367</v>
      </c>
      <c r="C206" s="138" t="s">
        <v>729</v>
      </c>
      <c r="D206" s="139" t="s">
        <v>751</v>
      </c>
      <c r="E206" s="139" t="s">
        <v>752</v>
      </c>
      <c r="F206" s="139" t="s">
        <v>466</v>
      </c>
      <c r="G206" s="139" t="s">
        <v>467</v>
      </c>
      <c r="H206" s="139" t="s">
        <v>468</v>
      </c>
    </row>
    <row r="207" spans="1:8">
      <c r="A207" s="131"/>
      <c r="B207" s="137">
        <v>308</v>
      </c>
      <c r="C207" s="138" t="s">
        <v>692</v>
      </c>
      <c r="D207" s="139" t="s">
        <v>753</v>
      </c>
      <c r="E207" s="139" t="s">
        <v>754</v>
      </c>
      <c r="F207" s="139" t="s">
        <v>466</v>
      </c>
      <c r="G207" s="139" t="s">
        <v>467</v>
      </c>
      <c r="H207" s="139" t="s">
        <v>468</v>
      </c>
    </row>
    <row r="208" spans="1:8">
      <c r="A208" s="131"/>
      <c r="B208" s="137">
        <v>355</v>
      </c>
      <c r="C208" s="138" t="s">
        <v>587</v>
      </c>
      <c r="D208" s="139" t="s">
        <v>755</v>
      </c>
      <c r="E208" s="139" t="s">
        <v>756</v>
      </c>
      <c r="F208" s="139" t="s">
        <v>466</v>
      </c>
      <c r="G208" s="139" t="s">
        <v>467</v>
      </c>
      <c r="H208" s="139" t="s">
        <v>468</v>
      </c>
    </row>
    <row r="209" spans="1:8">
      <c r="A209" s="131"/>
      <c r="B209" s="137">
        <v>746</v>
      </c>
      <c r="C209" s="138" t="s">
        <v>757</v>
      </c>
      <c r="D209" s="139" t="s">
        <v>758</v>
      </c>
      <c r="E209" s="139" t="s">
        <v>759</v>
      </c>
      <c r="F209" s="139" t="s">
        <v>466</v>
      </c>
      <c r="G209" s="139" t="s">
        <v>467</v>
      </c>
      <c r="H209" s="139" t="s">
        <v>468</v>
      </c>
    </row>
    <row r="210" spans="1:8">
      <c r="A210" s="131"/>
      <c r="B210" s="137">
        <v>308</v>
      </c>
      <c r="C210" s="138" t="s">
        <v>692</v>
      </c>
      <c r="D210" s="139" t="s">
        <v>760</v>
      </c>
      <c r="E210" s="139" t="s">
        <v>761</v>
      </c>
      <c r="F210" s="139" t="s">
        <v>466</v>
      </c>
      <c r="G210" s="139" t="s">
        <v>467</v>
      </c>
      <c r="H210" s="139" t="s">
        <v>468</v>
      </c>
    </row>
    <row r="211" spans="1:8">
      <c r="A211" s="131"/>
      <c r="B211" s="137">
        <v>582</v>
      </c>
      <c r="C211" s="138" t="s">
        <v>547</v>
      </c>
      <c r="D211" s="139" t="s">
        <v>762</v>
      </c>
      <c r="E211" s="139" t="s">
        <v>763</v>
      </c>
      <c r="F211" s="139" t="s">
        <v>466</v>
      </c>
      <c r="G211" s="139" t="s">
        <v>467</v>
      </c>
      <c r="H211" s="139" t="s">
        <v>468</v>
      </c>
    </row>
    <row r="212" spans="1:8">
      <c r="A212" s="131"/>
      <c r="B212" s="137">
        <v>343</v>
      </c>
      <c r="C212" s="138" t="s">
        <v>747</v>
      </c>
      <c r="D212" s="139" t="s">
        <v>764</v>
      </c>
      <c r="E212" s="139" t="s">
        <v>765</v>
      </c>
      <c r="F212" s="139" t="s">
        <v>466</v>
      </c>
      <c r="G212" s="139" t="s">
        <v>467</v>
      </c>
      <c r="H212" s="139" t="s">
        <v>468</v>
      </c>
    </row>
    <row r="213" spans="1:8">
      <c r="A213" s="131"/>
      <c r="B213" s="137">
        <v>343</v>
      </c>
      <c r="C213" s="138" t="s">
        <v>747</v>
      </c>
      <c r="D213" s="139" t="s">
        <v>766</v>
      </c>
      <c r="E213" s="139" t="s">
        <v>767</v>
      </c>
      <c r="F213" s="139" t="s">
        <v>466</v>
      </c>
      <c r="G213" s="139" t="s">
        <v>467</v>
      </c>
      <c r="H213" s="139" t="s">
        <v>468</v>
      </c>
    </row>
    <row r="214" spans="1:8">
      <c r="A214" s="131"/>
      <c r="B214" s="137">
        <v>337</v>
      </c>
      <c r="C214" s="138" t="s">
        <v>504</v>
      </c>
      <c r="D214" s="139" t="s">
        <v>768</v>
      </c>
      <c r="E214" s="139" t="s">
        <v>769</v>
      </c>
      <c r="F214" s="139" t="s">
        <v>466</v>
      </c>
      <c r="G214" s="139" t="s">
        <v>467</v>
      </c>
      <c r="H214" s="139" t="s">
        <v>468</v>
      </c>
    </row>
    <row r="215" spans="1:8">
      <c r="A215" s="131"/>
      <c r="B215" s="137">
        <v>308</v>
      </c>
      <c r="C215" s="138" t="s">
        <v>692</v>
      </c>
      <c r="D215" s="139" t="s">
        <v>770</v>
      </c>
      <c r="E215" s="139" t="s">
        <v>771</v>
      </c>
      <c r="F215" s="139" t="s">
        <v>466</v>
      </c>
      <c r="G215" s="139" t="s">
        <v>467</v>
      </c>
      <c r="H215" s="139" t="s">
        <v>468</v>
      </c>
    </row>
    <row r="216" spans="1:8">
      <c r="A216" s="131"/>
      <c r="B216" s="137">
        <v>598</v>
      </c>
      <c r="C216" s="138" t="s">
        <v>720</v>
      </c>
      <c r="D216" s="139" t="s">
        <v>772</v>
      </c>
      <c r="E216" s="139" t="s">
        <v>773</v>
      </c>
      <c r="F216" s="139" t="s">
        <v>466</v>
      </c>
      <c r="G216" s="139" t="s">
        <v>467</v>
      </c>
      <c r="H216" s="139" t="s">
        <v>468</v>
      </c>
    </row>
    <row r="217" spans="1:8">
      <c r="A217" s="131"/>
      <c r="B217" s="137">
        <v>337</v>
      </c>
      <c r="C217" s="138" t="s">
        <v>504</v>
      </c>
      <c r="D217" s="139" t="s">
        <v>774</v>
      </c>
      <c r="E217" s="139" t="s">
        <v>775</v>
      </c>
      <c r="F217" s="139" t="s">
        <v>466</v>
      </c>
      <c r="G217" s="139" t="s">
        <v>467</v>
      </c>
      <c r="H217" s="139" t="s">
        <v>468</v>
      </c>
    </row>
    <row r="218" spans="1:8">
      <c r="A218" s="131"/>
      <c r="B218" s="137">
        <v>337</v>
      </c>
      <c r="C218" s="138" t="s">
        <v>504</v>
      </c>
      <c r="D218" s="139" t="s">
        <v>776</v>
      </c>
      <c r="E218" s="139" t="s">
        <v>777</v>
      </c>
      <c r="F218" s="139" t="s">
        <v>466</v>
      </c>
      <c r="G218" s="139" t="s">
        <v>467</v>
      </c>
      <c r="H218" s="139" t="s">
        <v>468</v>
      </c>
    </row>
    <row r="219" spans="1:8">
      <c r="A219" s="131"/>
      <c r="B219" s="137">
        <v>598</v>
      </c>
      <c r="C219" s="138" t="s">
        <v>720</v>
      </c>
      <c r="D219" s="139" t="s">
        <v>778</v>
      </c>
      <c r="E219" s="139" t="s">
        <v>779</v>
      </c>
      <c r="F219" s="139" t="s">
        <v>466</v>
      </c>
      <c r="G219" s="139" t="s">
        <v>467</v>
      </c>
      <c r="H219" s="139" t="s">
        <v>468</v>
      </c>
    </row>
    <row r="220" spans="1:8">
      <c r="A220" s="131"/>
      <c r="B220" s="137">
        <v>101453</v>
      </c>
      <c r="C220" s="138" t="s">
        <v>377</v>
      </c>
      <c r="D220" s="139" t="s">
        <v>780</v>
      </c>
      <c r="E220" s="139" t="s">
        <v>781</v>
      </c>
      <c r="F220" s="139" t="s">
        <v>466</v>
      </c>
      <c r="G220" s="139" t="s">
        <v>467</v>
      </c>
      <c r="H220" s="139" t="s">
        <v>468</v>
      </c>
    </row>
    <row r="221" spans="1:8">
      <c r="A221" s="131"/>
      <c r="B221" s="137">
        <v>740</v>
      </c>
      <c r="C221" s="138" t="s">
        <v>701</v>
      </c>
      <c r="D221" s="139" t="s">
        <v>782</v>
      </c>
      <c r="E221" s="139" t="s">
        <v>783</v>
      </c>
      <c r="F221" s="139" t="s">
        <v>466</v>
      </c>
      <c r="G221" s="139" t="s">
        <v>467</v>
      </c>
      <c r="H221" s="139" t="s">
        <v>468</v>
      </c>
    </row>
    <row r="222" spans="1:8">
      <c r="A222" s="131"/>
      <c r="B222" s="137">
        <v>337</v>
      </c>
      <c r="C222" s="138" t="s">
        <v>504</v>
      </c>
      <c r="D222" s="139" t="s">
        <v>784</v>
      </c>
      <c r="E222" s="139" t="s">
        <v>785</v>
      </c>
      <c r="F222" s="139" t="s">
        <v>466</v>
      </c>
      <c r="G222" s="139" t="s">
        <v>467</v>
      </c>
      <c r="H222" s="139" t="s">
        <v>468</v>
      </c>
    </row>
    <row r="223" spans="1:8">
      <c r="A223" s="131"/>
      <c r="B223" s="137">
        <v>598</v>
      </c>
      <c r="C223" s="138" t="s">
        <v>720</v>
      </c>
      <c r="D223" s="139" t="s">
        <v>786</v>
      </c>
      <c r="E223" s="139" t="s">
        <v>787</v>
      </c>
      <c r="F223" s="139" t="s">
        <v>466</v>
      </c>
      <c r="G223" s="139" t="s">
        <v>467</v>
      </c>
      <c r="H223" s="139" t="s">
        <v>468</v>
      </c>
    </row>
    <row r="224" spans="1:8">
      <c r="A224" s="131"/>
      <c r="B224" s="137">
        <v>337</v>
      </c>
      <c r="C224" s="138" t="s">
        <v>504</v>
      </c>
      <c r="D224" s="139" t="s">
        <v>788</v>
      </c>
      <c r="E224" s="139" t="s">
        <v>789</v>
      </c>
      <c r="F224" s="139" t="s">
        <v>466</v>
      </c>
      <c r="G224" s="139" t="s">
        <v>467</v>
      </c>
      <c r="H224" s="139" t="s">
        <v>468</v>
      </c>
    </row>
    <row r="225" spans="1:8">
      <c r="A225" s="131"/>
      <c r="B225" s="137">
        <v>515</v>
      </c>
      <c r="C225" s="138" t="s">
        <v>790</v>
      </c>
      <c r="D225" s="139" t="s">
        <v>791</v>
      </c>
      <c r="E225" s="139" t="s">
        <v>792</v>
      </c>
      <c r="F225" s="139" t="s">
        <v>466</v>
      </c>
      <c r="G225" s="139" t="s">
        <v>467</v>
      </c>
      <c r="H225" s="139" t="s">
        <v>468</v>
      </c>
    </row>
    <row r="226" spans="1:8">
      <c r="A226" s="131"/>
      <c r="B226" s="137">
        <v>515</v>
      </c>
      <c r="C226" s="138" t="s">
        <v>790</v>
      </c>
      <c r="D226" s="139" t="s">
        <v>793</v>
      </c>
      <c r="E226" s="139" t="s">
        <v>794</v>
      </c>
      <c r="F226" s="139" t="s">
        <v>466</v>
      </c>
      <c r="G226" s="139" t="s">
        <v>467</v>
      </c>
      <c r="H226" s="139" t="s">
        <v>468</v>
      </c>
    </row>
    <row r="227" spans="1:8">
      <c r="A227" s="131"/>
      <c r="B227" s="137">
        <v>515</v>
      </c>
      <c r="C227" s="138" t="s">
        <v>790</v>
      </c>
      <c r="D227" s="139" t="s">
        <v>795</v>
      </c>
      <c r="E227" s="139" t="s">
        <v>796</v>
      </c>
      <c r="F227" s="139" t="s">
        <v>466</v>
      </c>
      <c r="G227" s="139" t="s">
        <v>467</v>
      </c>
      <c r="H227" s="139" t="s">
        <v>468</v>
      </c>
    </row>
    <row r="228" spans="1:8">
      <c r="A228" s="131"/>
      <c r="B228" s="137">
        <v>515</v>
      </c>
      <c r="C228" s="138" t="s">
        <v>790</v>
      </c>
      <c r="D228" s="139" t="s">
        <v>797</v>
      </c>
      <c r="E228" s="139" t="s">
        <v>798</v>
      </c>
      <c r="F228" s="139" t="s">
        <v>466</v>
      </c>
      <c r="G228" s="139" t="s">
        <v>467</v>
      </c>
      <c r="H228" s="139" t="s">
        <v>468</v>
      </c>
    </row>
    <row r="229" spans="1:8">
      <c r="A229" s="131"/>
      <c r="B229" s="137">
        <v>385</v>
      </c>
      <c r="C229" s="138" t="s">
        <v>799</v>
      </c>
      <c r="D229" s="139" t="s">
        <v>800</v>
      </c>
      <c r="E229" s="139" t="s">
        <v>801</v>
      </c>
      <c r="F229" s="139" t="s">
        <v>802</v>
      </c>
      <c r="G229" s="139" t="s">
        <v>467</v>
      </c>
      <c r="H229" s="139" t="s">
        <v>468</v>
      </c>
    </row>
    <row r="230" spans="1:8">
      <c r="A230" s="131"/>
      <c r="B230" s="137">
        <v>549</v>
      </c>
      <c r="C230" s="138" t="s">
        <v>803</v>
      </c>
      <c r="D230" s="139" t="s">
        <v>804</v>
      </c>
      <c r="E230" s="139" t="s">
        <v>805</v>
      </c>
      <c r="F230" s="139" t="s">
        <v>802</v>
      </c>
      <c r="G230" s="139" t="s">
        <v>467</v>
      </c>
      <c r="H230" s="139" t="s">
        <v>468</v>
      </c>
    </row>
    <row r="231" spans="1:8">
      <c r="A231" s="131"/>
      <c r="B231" s="137">
        <v>748</v>
      </c>
      <c r="C231" s="138" t="s">
        <v>318</v>
      </c>
      <c r="D231" s="139" t="s">
        <v>806</v>
      </c>
      <c r="E231" s="139" t="s">
        <v>807</v>
      </c>
      <c r="F231" s="139" t="s">
        <v>802</v>
      </c>
      <c r="G231" s="139" t="s">
        <v>467</v>
      </c>
      <c r="H231" s="139" t="s">
        <v>468</v>
      </c>
    </row>
    <row r="232" spans="1:8">
      <c r="A232" s="131"/>
      <c r="B232" s="137">
        <v>339</v>
      </c>
      <c r="C232" s="138" t="s">
        <v>808</v>
      </c>
      <c r="D232" s="139" t="s">
        <v>809</v>
      </c>
      <c r="E232" s="139" t="s">
        <v>810</v>
      </c>
      <c r="F232" s="139" t="s">
        <v>802</v>
      </c>
      <c r="G232" s="139" t="s">
        <v>467</v>
      </c>
      <c r="H232" s="139" t="s">
        <v>468</v>
      </c>
    </row>
    <row r="233" spans="1:8">
      <c r="A233" s="131"/>
      <c r="B233" s="137">
        <v>549</v>
      </c>
      <c r="C233" s="138" t="s">
        <v>803</v>
      </c>
      <c r="D233" s="139" t="s">
        <v>811</v>
      </c>
      <c r="E233" s="139" t="s">
        <v>812</v>
      </c>
      <c r="F233" s="139" t="s">
        <v>802</v>
      </c>
      <c r="G233" s="139" t="s">
        <v>467</v>
      </c>
      <c r="H233" s="139" t="s">
        <v>468</v>
      </c>
    </row>
    <row r="234" spans="1:8">
      <c r="A234" s="131"/>
      <c r="B234" s="137">
        <v>103199</v>
      </c>
      <c r="C234" s="138" t="s">
        <v>432</v>
      </c>
      <c r="D234" s="139" t="s">
        <v>813</v>
      </c>
      <c r="E234" s="139" t="s">
        <v>814</v>
      </c>
      <c r="F234" s="139" t="s">
        <v>802</v>
      </c>
      <c r="G234" s="139" t="s">
        <v>467</v>
      </c>
      <c r="H234" s="139" t="s">
        <v>468</v>
      </c>
    </row>
    <row r="235" spans="1:8">
      <c r="A235" s="131"/>
      <c r="B235" s="137">
        <v>113008</v>
      </c>
      <c r="C235" s="138" t="s">
        <v>190</v>
      </c>
      <c r="D235" s="139" t="s">
        <v>815</v>
      </c>
      <c r="E235" s="139" t="s">
        <v>816</v>
      </c>
      <c r="F235" s="139" t="s">
        <v>802</v>
      </c>
      <c r="G235" s="139" t="s">
        <v>467</v>
      </c>
      <c r="H235" s="139" t="s">
        <v>468</v>
      </c>
    </row>
    <row r="236" spans="1:8">
      <c r="A236" s="131"/>
      <c r="B236" s="137">
        <v>750</v>
      </c>
      <c r="C236" s="138" t="s">
        <v>315</v>
      </c>
      <c r="D236" s="139" t="s">
        <v>817</v>
      </c>
      <c r="E236" s="139" t="s">
        <v>818</v>
      </c>
      <c r="F236" s="139" t="s">
        <v>802</v>
      </c>
      <c r="G236" s="139" t="s">
        <v>467</v>
      </c>
      <c r="H236" s="139" t="s">
        <v>468</v>
      </c>
    </row>
    <row r="237" spans="1:8">
      <c r="A237" s="131"/>
      <c r="B237" s="137">
        <v>572</v>
      </c>
      <c r="C237" s="138" t="s">
        <v>819</v>
      </c>
      <c r="D237" s="139" t="s">
        <v>820</v>
      </c>
      <c r="E237" s="139" t="s">
        <v>821</v>
      </c>
      <c r="F237" s="139" t="s">
        <v>802</v>
      </c>
      <c r="G237" s="139" t="s">
        <v>467</v>
      </c>
      <c r="H237" s="139" t="s">
        <v>468</v>
      </c>
    </row>
    <row r="238" spans="1:8">
      <c r="A238" s="131"/>
      <c r="B238" s="137">
        <v>114685</v>
      </c>
      <c r="C238" s="138" t="s">
        <v>822</v>
      </c>
      <c r="D238" s="139" t="s">
        <v>823</v>
      </c>
      <c r="E238" s="139" t="s">
        <v>824</v>
      </c>
      <c r="F238" s="139" t="s">
        <v>802</v>
      </c>
      <c r="G238" s="139" t="s">
        <v>467</v>
      </c>
      <c r="H238" s="139" t="s">
        <v>468</v>
      </c>
    </row>
    <row r="239" spans="1:8">
      <c r="A239" s="131"/>
      <c r="B239" s="137">
        <v>570</v>
      </c>
      <c r="C239" s="138" t="s">
        <v>645</v>
      </c>
      <c r="D239" s="139" t="s">
        <v>825</v>
      </c>
      <c r="E239" s="139" t="s">
        <v>826</v>
      </c>
      <c r="F239" s="139" t="s">
        <v>802</v>
      </c>
      <c r="G239" s="139" t="s">
        <v>467</v>
      </c>
      <c r="H239" s="139" t="s">
        <v>468</v>
      </c>
    </row>
    <row r="240" spans="1:8">
      <c r="A240" s="131"/>
      <c r="B240" s="137">
        <v>102564</v>
      </c>
      <c r="C240" s="138" t="s">
        <v>471</v>
      </c>
      <c r="D240" s="139" t="s">
        <v>827</v>
      </c>
      <c r="E240" s="139" t="s">
        <v>828</v>
      </c>
      <c r="F240" s="139" t="s">
        <v>802</v>
      </c>
      <c r="G240" s="139" t="s">
        <v>467</v>
      </c>
      <c r="H240" s="139" t="s">
        <v>468</v>
      </c>
    </row>
    <row r="241" spans="1:8">
      <c r="A241" s="131"/>
      <c r="B241" s="137">
        <v>113008</v>
      </c>
      <c r="C241" s="138" t="s">
        <v>190</v>
      </c>
      <c r="D241" s="139" t="s">
        <v>829</v>
      </c>
      <c r="E241" s="139" t="s">
        <v>830</v>
      </c>
      <c r="F241" s="139" t="s">
        <v>802</v>
      </c>
      <c r="G241" s="139" t="s">
        <v>467</v>
      </c>
      <c r="H241" s="139" t="s">
        <v>468</v>
      </c>
    </row>
    <row r="242" spans="1:8">
      <c r="A242" s="131"/>
      <c r="B242" s="137">
        <v>371</v>
      </c>
      <c r="C242" s="138" t="s">
        <v>831</v>
      </c>
      <c r="D242" s="139" t="s">
        <v>832</v>
      </c>
      <c r="E242" s="139" t="s">
        <v>833</v>
      </c>
      <c r="F242" s="139" t="s">
        <v>802</v>
      </c>
      <c r="G242" s="139" t="s">
        <v>467</v>
      </c>
      <c r="H242" s="139" t="s">
        <v>468</v>
      </c>
    </row>
    <row r="243" spans="1:8">
      <c r="A243" s="131"/>
      <c r="B243" s="137">
        <v>723</v>
      </c>
      <c r="C243" s="138" t="s">
        <v>834</v>
      </c>
      <c r="D243" s="139" t="s">
        <v>835</v>
      </c>
      <c r="E243" s="139" t="s">
        <v>836</v>
      </c>
      <c r="F243" s="139" t="s">
        <v>802</v>
      </c>
      <c r="G243" s="139" t="s">
        <v>467</v>
      </c>
      <c r="H243" s="139" t="s">
        <v>468</v>
      </c>
    </row>
    <row r="244" spans="1:8">
      <c r="A244" s="131"/>
      <c r="B244" s="137">
        <v>723</v>
      </c>
      <c r="C244" s="138" t="s">
        <v>834</v>
      </c>
      <c r="D244" s="139" t="s">
        <v>837</v>
      </c>
      <c r="E244" s="139" t="s">
        <v>838</v>
      </c>
      <c r="F244" s="139" t="s">
        <v>802</v>
      </c>
      <c r="G244" s="139" t="s">
        <v>467</v>
      </c>
      <c r="H244" s="139" t="s">
        <v>468</v>
      </c>
    </row>
    <row r="245" spans="1:8">
      <c r="A245" s="131"/>
      <c r="B245" s="137">
        <v>107728</v>
      </c>
      <c r="C245" s="138" t="s">
        <v>839</v>
      </c>
      <c r="D245" s="139" t="s">
        <v>840</v>
      </c>
      <c r="E245" s="139" t="s">
        <v>841</v>
      </c>
      <c r="F245" s="139" t="s">
        <v>802</v>
      </c>
      <c r="G245" s="139" t="s">
        <v>467</v>
      </c>
      <c r="H245" s="139" t="s">
        <v>468</v>
      </c>
    </row>
    <row r="246" spans="1:8">
      <c r="A246" s="131"/>
      <c r="B246" s="137">
        <v>108656</v>
      </c>
      <c r="C246" s="138" t="s">
        <v>842</v>
      </c>
      <c r="D246" s="139" t="s">
        <v>843</v>
      </c>
      <c r="E246" s="139" t="s">
        <v>844</v>
      </c>
      <c r="F246" s="139" t="s">
        <v>802</v>
      </c>
      <c r="G246" s="139" t="s">
        <v>467</v>
      </c>
      <c r="H246" s="139" t="s">
        <v>468</v>
      </c>
    </row>
    <row r="247" spans="1:8">
      <c r="A247" s="131"/>
      <c r="B247" s="137">
        <v>102479</v>
      </c>
      <c r="C247" s="138" t="s">
        <v>393</v>
      </c>
      <c r="D247" s="139" t="s">
        <v>845</v>
      </c>
      <c r="E247" s="139" t="s">
        <v>846</v>
      </c>
      <c r="F247" s="139" t="s">
        <v>802</v>
      </c>
      <c r="G247" s="139" t="s">
        <v>467</v>
      </c>
      <c r="H247" s="139" t="s">
        <v>468</v>
      </c>
    </row>
    <row r="248" spans="1:8">
      <c r="A248" s="131"/>
      <c r="B248" s="137">
        <v>114622</v>
      </c>
      <c r="C248" s="138" t="s">
        <v>249</v>
      </c>
      <c r="D248" s="139" t="s">
        <v>847</v>
      </c>
      <c r="E248" s="139" t="s">
        <v>848</v>
      </c>
      <c r="F248" s="139" t="s">
        <v>802</v>
      </c>
      <c r="G248" s="139" t="s">
        <v>467</v>
      </c>
      <c r="H248" s="139" t="s">
        <v>468</v>
      </c>
    </row>
    <row r="249" spans="1:8">
      <c r="A249" s="131"/>
      <c r="B249" s="137">
        <v>572</v>
      </c>
      <c r="C249" s="138" t="s">
        <v>819</v>
      </c>
      <c r="D249" s="139" t="s">
        <v>849</v>
      </c>
      <c r="E249" s="139" t="s">
        <v>850</v>
      </c>
      <c r="F249" s="139" t="s">
        <v>802</v>
      </c>
      <c r="G249" s="139" t="s">
        <v>467</v>
      </c>
      <c r="H249" s="139" t="s">
        <v>468</v>
      </c>
    </row>
    <row r="250" spans="1:8">
      <c r="A250" s="131"/>
      <c r="B250" s="137">
        <v>371</v>
      </c>
      <c r="C250" s="138" t="s">
        <v>831</v>
      </c>
      <c r="D250" s="139" t="s">
        <v>851</v>
      </c>
      <c r="E250" s="139" t="s">
        <v>852</v>
      </c>
      <c r="F250" s="139" t="s">
        <v>802</v>
      </c>
      <c r="G250" s="139" t="s">
        <v>467</v>
      </c>
      <c r="H250" s="139" t="s">
        <v>468</v>
      </c>
    </row>
    <row r="251" spans="1:8">
      <c r="A251" s="131"/>
      <c r="B251" s="137">
        <v>105910</v>
      </c>
      <c r="C251" s="138" t="s">
        <v>853</v>
      </c>
      <c r="D251" s="139" t="s">
        <v>854</v>
      </c>
      <c r="E251" s="139" t="s">
        <v>855</v>
      </c>
      <c r="F251" s="139" t="s">
        <v>802</v>
      </c>
      <c r="G251" s="139" t="s">
        <v>467</v>
      </c>
      <c r="H251" s="139" t="s">
        <v>468</v>
      </c>
    </row>
    <row r="252" spans="1:8">
      <c r="A252" s="131"/>
      <c r="B252" s="137">
        <v>105910</v>
      </c>
      <c r="C252" s="138" t="s">
        <v>853</v>
      </c>
      <c r="D252" s="139" t="s">
        <v>856</v>
      </c>
      <c r="E252" s="139" t="s">
        <v>857</v>
      </c>
      <c r="F252" s="139" t="s">
        <v>802</v>
      </c>
      <c r="G252" s="139" t="s">
        <v>467</v>
      </c>
      <c r="H252" s="139" t="s">
        <v>468</v>
      </c>
    </row>
    <row r="253" spans="1:8">
      <c r="A253" s="131"/>
      <c r="B253" s="137">
        <v>578</v>
      </c>
      <c r="C253" s="138" t="s">
        <v>417</v>
      </c>
      <c r="D253" s="139" t="s">
        <v>858</v>
      </c>
      <c r="E253" s="139" t="s">
        <v>859</v>
      </c>
      <c r="F253" s="139" t="s">
        <v>802</v>
      </c>
      <c r="G253" s="139" t="s">
        <v>467</v>
      </c>
      <c r="H253" s="139" t="s">
        <v>468</v>
      </c>
    </row>
    <row r="254" spans="1:8">
      <c r="A254" s="131"/>
      <c r="B254" s="137">
        <v>379</v>
      </c>
      <c r="C254" s="138" t="s">
        <v>860</v>
      </c>
      <c r="D254" s="139" t="s">
        <v>861</v>
      </c>
      <c r="E254" s="139" t="s">
        <v>862</v>
      </c>
      <c r="F254" s="139" t="s">
        <v>802</v>
      </c>
      <c r="G254" s="139" t="s">
        <v>467</v>
      </c>
      <c r="H254" s="139" t="s">
        <v>468</v>
      </c>
    </row>
    <row r="255" spans="1:8">
      <c r="A255" s="131"/>
      <c r="B255" s="137">
        <v>746</v>
      </c>
      <c r="C255" s="138" t="s">
        <v>757</v>
      </c>
      <c r="D255" s="139" t="s">
        <v>863</v>
      </c>
      <c r="E255" s="139" t="s">
        <v>864</v>
      </c>
      <c r="F255" s="139" t="s">
        <v>802</v>
      </c>
      <c r="G255" s="139" t="s">
        <v>467</v>
      </c>
      <c r="H255" s="139" t="s">
        <v>468</v>
      </c>
    </row>
    <row r="256" spans="1:8">
      <c r="A256" s="131"/>
      <c r="B256" s="137">
        <v>591</v>
      </c>
      <c r="C256" s="138" t="s">
        <v>865</v>
      </c>
      <c r="D256" s="139" t="s">
        <v>866</v>
      </c>
      <c r="E256" s="139" t="s">
        <v>867</v>
      </c>
      <c r="F256" s="139" t="s">
        <v>802</v>
      </c>
      <c r="G256" s="139" t="s">
        <v>467</v>
      </c>
      <c r="H256" s="139" t="s">
        <v>468</v>
      </c>
    </row>
    <row r="257" spans="1:8">
      <c r="A257" s="131"/>
      <c r="B257" s="137">
        <v>104430</v>
      </c>
      <c r="C257" s="138" t="s">
        <v>335</v>
      </c>
      <c r="D257" s="139" t="s">
        <v>868</v>
      </c>
      <c r="E257" s="139" t="s">
        <v>869</v>
      </c>
      <c r="F257" s="139" t="s">
        <v>802</v>
      </c>
      <c r="G257" s="139" t="s">
        <v>467</v>
      </c>
      <c r="H257" s="139" t="s">
        <v>468</v>
      </c>
    </row>
    <row r="258" spans="1:8">
      <c r="A258" s="131"/>
      <c r="B258" s="137">
        <v>106485</v>
      </c>
      <c r="C258" s="138" t="s">
        <v>870</v>
      </c>
      <c r="D258" s="139" t="s">
        <v>871</v>
      </c>
      <c r="E258" s="139" t="s">
        <v>872</v>
      </c>
      <c r="F258" s="139" t="s">
        <v>802</v>
      </c>
      <c r="G258" s="139" t="s">
        <v>467</v>
      </c>
      <c r="H258" s="139" t="s">
        <v>468</v>
      </c>
    </row>
    <row r="259" spans="1:8">
      <c r="A259" s="131"/>
      <c r="B259" s="137">
        <v>737</v>
      </c>
      <c r="C259" s="138" t="s">
        <v>873</v>
      </c>
      <c r="D259" s="139" t="s">
        <v>874</v>
      </c>
      <c r="E259" s="139" t="s">
        <v>875</v>
      </c>
      <c r="F259" s="139" t="s">
        <v>802</v>
      </c>
      <c r="G259" s="139" t="s">
        <v>467</v>
      </c>
      <c r="H259" s="139" t="s">
        <v>468</v>
      </c>
    </row>
    <row r="260" spans="1:8">
      <c r="A260" s="131"/>
      <c r="B260" s="137">
        <v>111400</v>
      </c>
      <c r="C260" s="138" t="s">
        <v>876</v>
      </c>
      <c r="D260" s="139" t="s">
        <v>877</v>
      </c>
      <c r="E260" s="139" t="s">
        <v>878</v>
      </c>
      <c r="F260" s="139" t="s">
        <v>802</v>
      </c>
      <c r="G260" s="139" t="s">
        <v>467</v>
      </c>
      <c r="H260" s="139" t="s">
        <v>468</v>
      </c>
    </row>
    <row r="261" spans="1:8">
      <c r="A261" s="131"/>
      <c r="B261" s="137">
        <v>114622</v>
      </c>
      <c r="C261" s="138" t="s">
        <v>249</v>
      </c>
      <c r="D261" s="139" t="s">
        <v>879</v>
      </c>
      <c r="E261" s="139" t="s">
        <v>880</v>
      </c>
      <c r="F261" s="139" t="s">
        <v>802</v>
      </c>
      <c r="G261" s="139" t="s">
        <v>467</v>
      </c>
      <c r="H261" s="139" t="s">
        <v>468</v>
      </c>
    </row>
    <row r="262" spans="1:8">
      <c r="A262" s="131"/>
      <c r="B262" s="137">
        <v>106485</v>
      </c>
      <c r="C262" s="138" t="s">
        <v>870</v>
      </c>
      <c r="D262" s="139" t="s">
        <v>881</v>
      </c>
      <c r="E262" s="139" t="s">
        <v>882</v>
      </c>
      <c r="F262" s="139" t="s">
        <v>802</v>
      </c>
      <c r="G262" s="139" t="s">
        <v>467</v>
      </c>
      <c r="H262" s="139" t="s">
        <v>468</v>
      </c>
    </row>
    <row r="263" spans="1:8">
      <c r="A263" s="131"/>
      <c r="B263" s="137">
        <v>514</v>
      </c>
      <c r="C263" s="138" t="s">
        <v>490</v>
      </c>
      <c r="D263" s="139" t="s">
        <v>883</v>
      </c>
      <c r="E263" s="139" t="s">
        <v>884</v>
      </c>
      <c r="F263" s="139" t="s">
        <v>802</v>
      </c>
      <c r="G263" s="139" t="s">
        <v>467</v>
      </c>
      <c r="H263" s="139" t="s">
        <v>468</v>
      </c>
    </row>
    <row r="264" spans="1:8">
      <c r="A264" s="131"/>
      <c r="B264" s="137">
        <v>578</v>
      </c>
      <c r="C264" s="138" t="s">
        <v>417</v>
      </c>
      <c r="D264" s="139" t="s">
        <v>885</v>
      </c>
      <c r="E264" s="139" t="s">
        <v>886</v>
      </c>
      <c r="F264" s="139" t="s">
        <v>802</v>
      </c>
      <c r="G264" s="139" t="s">
        <v>467</v>
      </c>
      <c r="H264" s="139" t="s">
        <v>468</v>
      </c>
    </row>
    <row r="265" spans="1:8">
      <c r="A265" s="131"/>
      <c r="B265" s="137">
        <v>387</v>
      </c>
      <c r="C265" s="138" t="s">
        <v>582</v>
      </c>
      <c r="D265" s="139" t="s">
        <v>887</v>
      </c>
      <c r="E265" s="139" t="s">
        <v>888</v>
      </c>
      <c r="F265" s="139" t="s">
        <v>802</v>
      </c>
      <c r="G265" s="139" t="s">
        <v>467</v>
      </c>
      <c r="H265" s="139" t="s">
        <v>468</v>
      </c>
    </row>
    <row r="266" spans="1:8">
      <c r="A266" s="131"/>
      <c r="B266" s="137">
        <v>108277</v>
      </c>
      <c r="C266" s="138" t="s">
        <v>889</v>
      </c>
      <c r="D266" s="139" t="s">
        <v>890</v>
      </c>
      <c r="E266" s="139" t="s">
        <v>891</v>
      </c>
      <c r="F266" s="139" t="s">
        <v>802</v>
      </c>
      <c r="G266" s="139" t="s">
        <v>467</v>
      </c>
      <c r="H266" s="139" t="s">
        <v>468</v>
      </c>
    </row>
    <row r="267" spans="1:8">
      <c r="A267" s="131"/>
      <c r="B267" s="137">
        <v>747</v>
      </c>
      <c r="C267" s="138" t="s">
        <v>892</v>
      </c>
      <c r="D267" s="139" t="s">
        <v>893</v>
      </c>
      <c r="E267" s="139" t="s">
        <v>894</v>
      </c>
      <c r="F267" s="139" t="s">
        <v>802</v>
      </c>
      <c r="G267" s="139" t="s">
        <v>467</v>
      </c>
      <c r="H267" s="139" t="s">
        <v>468</v>
      </c>
    </row>
    <row r="268" spans="1:8">
      <c r="A268" s="131"/>
      <c r="B268" s="137">
        <v>737</v>
      </c>
      <c r="C268" s="138" t="s">
        <v>873</v>
      </c>
      <c r="D268" s="139" t="s">
        <v>895</v>
      </c>
      <c r="E268" s="139" t="s">
        <v>896</v>
      </c>
      <c r="F268" s="139" t="s">
        <v>802</v>
      </c>
      <c r="G268" s="139" t="s">
        <v>467</v>
      </c>
      <c r="H268" s="139" t="s">
        <v>468</v>
      </c>
    </row>
    <row r="269" spans="1:8">
      <c r="A269" s="131"/>
      <c r="B269" s="137">
        <v>105910</v>
      </c>
      <c r="C269" s="138" t="s">
        <v>853</v>
      </c>
      <c r="D269" s="139" t="s">
        <v>897</v>
      </c>
      <c r="E269" s="139" t="s">
        <v>898</v>
      </c>
      <c r="F269" s="139" t="s">
        <v>802</v>
      </c>
      <c r="G269" s="139" t="s">
        <v>467</v>
      </c>
      <c r="H269" s="139" t="s">
        <v>468</v>
      </c>
    </row>
    <row r="270" spans="1:8">
      <c r="A270" s="131"/>
      <c r="B270" s="137">
        <v>311</v>
      </c>
      <c r="C270" s="138" t="s">
        <v>899</v>
      </c>
      <c r="D270" s="139" t="s">
        <v>900</v>
      </c>
      <c r="E270" s="139" t="s">
        <v>901</v>
      </c>
      <c r="F270" s="139" t="s">
        <v>802</v>
      </c>
      <c r="G270" s="139" t="s">
        <v>467</v>
      </c>
      <c r="H270" s="139" t="s">
        <v>468</v>
      </c>
    </row>
    <row r="271" spans="1:8">
      <c r="A271" s="131"/>
      <c r="B271" s="137">
        <v>104429</v>
      </c>
      <c r="C271" s="138" t="s">
        <v>902</v>
      </c>
      <c r="D271" s="139" t="s">
        <v>903</v>
      </c>
      <c r="E271" s="139" t="s">
        <v>904</v>
      </c>
      <c r="F271" s="139" t="s">
        <v>802</v>
      </c>
      <c r="G271" s="139" t="s">
        <v>467</v>
      </c>
      <c r="H271" s="139" t="s">
        <v>468</v>
      </c>
    </row>
    <row r="272" spans="1:8">
      <c r="A272" s="131"/>
      <c r="B272" s="137">
        <v>108277</v>
      </c>
      <c r="C272" s="138" t="s">
        <v>889</v>
      </c>
      <c r="D272" s="139" t="s">
        <v>905</v>
      </c>
      <c r="E272" s="139" t="s">
        <v>906</v>
      </c>
      <c r="F272" s="139" t="s">
        <v>802</v>
      </c>
      <c r="G272" s="139" t="s">
        <v>467</v>
      </c>
      <c r="H272" s="139" t="s">
        <v>468</v>
      </c>
    </row>
    <row r="273" spans="1:8">
      <c r="A273" s="131"/>
      <c r="B273" s="137">
        <v>591</v>
      </c>
      <c r="C273" s="138" t="s">
        <v>865</v>
      </c>
      <c r="D273" s="139" t="s">
        <v>907</v>
      </c>
      <c r="E273" s="139" t="s">
        <v>908</v>
      </c>
      <c r="F273" s="139" t="s">
        <v>802</v>
      </c>
      <c r="G273" s="139" t="s">
        <v>467</v>
      </c>
      <c r="H273" s="139" t="s">
        <v>468</v>
      </c>
    </row>
    <row r="274" spans="1:8">
      <c r="A274" s="131"/>
      <c r="B274" s="137">
        <v>108277</v>
      </c>
      <c r="C274" s="138" t="s">
        <v>889</v>
      </c>
      <c r="D274" s="139" t="s">
        <v>909</v>
      </c>
      <c r="E274" s="139" t="s">
        <v>910</v>
      </c>
      <c r="F274" s="139" t="s">
        <v>802</v>
      </c>
      <c r="G274" s="139" t="s">
        <v>467</v>
      </c>
      <c r="H274" s="139" t="s">
        <v>468</v>
      </c>
    </row>
    <row r="275" spans="1:8">
      <c r="A275" s="131"/>
      <c r="B275" s="137">
        <v>107728</v>
      </c>
      <c r="C275" s="138" t="s">
        <v>839</v>
      </c>
      <c r="D275" s="139" t="s">
        <v>911</v>
      </c>
      <c r="E275" s="139" t="s">
        <v>912</v>
      </c>
      <c r="F275" s="139" t="s">
        <v>802</v>
      </c>
      <c r="G275" s="139" t="s">
        <v>467</v>
      </c>
      <c r="H275" s="139" t="s">
        <v>468</v>
      </c>
    </row>
    <row r="276" spans="1:8">
      <c r="A276" s="131"/>
      <c r="B276" s="137">
        <v>377</v>
      </c>
      <c r="C276" s="138" t="s">
        <v>556</v>
      </c>
      <c r="D276" s="139" t="s">
        <v>913</v>
      </c>
      <c r="E276" s="139" t="s">
        <v>914</v>
      </c>
      <c r="F276" s="139" t="s">
        <v>802</v>
      </c>
      <c r="G276" s="139" t="s">
        <v>467</v>
      </c>
      <c r="H276" s="139" t="s">
        <v>468</v>
      </c>
    </row>
    <row r="277" spans="1:8">
      <c r="A277" s="131"/>
      <c r="B277" s="137">
        <v>111400</v>
      </c>
      <c r="C277" s="138" t="s">
        <v>876</v>
      </c>
      <c r="D277" s="139" t="s">
        <v>915</v>
      </c>
      <c r="E277" s="139" t="s">
        <v>916</v>
      </c>
      <c r="F277" s="139" t="s">
        <v>802</v>
      </c>
      <c r="G277" s="139" t="s">
        <v>467</v>
      </c>
      <c r="H277" s="139" t="s">
        <v>468</v>
      </c>
    </row>
    <row r="278" spans="1:8">
      <c r="A278" s="131"/>
      <c r="B278" s="137">
        <v>754</v>
      </c>
      <c r="C278" s="138" t="s">
        <v>917</v>
      </c>
      <c r="D278" s="139" t="s">
        <v>918</v>
      </c>
      <c r="E278" s="139" t="s">
        <v>919</v>
      </c>
      <c r="F278" s="139" t="s">
        <v>802</v>
      </c>
      <c r="G278" s="139" t="s">
        <v>467</v>
      </c>
      <c r="H278" s="139" t="s">
        <v>468</v>
      </c>
    </row>
    <row r="279" spans="1:8">
      <c r="A279" s="131"/>
      <c r="B279" s="137">
        <v>578</v>
      </c>
      <c r="C279" s="138" t="s">
        <v>417</v>
      </c>
      <c r="D279" s="139" t="s">
        <v>920</v>
      </c>
      <c r="E279" s="139" t="s">
        <v>921</v>
      </c>
      <c r="F279" s="139" t="s">
        <v>802</v>
      </c>
      <c r="G279" s="139" t="s">
        <v>467</v>
      </c>
      <c r="H279" s="139" t="s">
        <v>468</v>
      </c>
    </row>
    <row r="280" spans="1:8">
      <c r="A280" s="131"/>
      <c r="B280" s="137">
        <v>387</v>
      </c>
      <c r="C280" s="138" t="s">
        <v>582</v>
      </c>
      <c r="D280" s="139" t="s">
        <v>922</v>
      </c>
      <c r="E280" s="139" t="s">
        <v>923</v>
      </c>
      <c r="F280" s="139" t="s">
        <v>802</v>
      </c>
      <c r="G280" s="139" t="s">
        <v>467</v>
      </c>
      <c r="H280" s="139" t="s">
        <v>468</v>
      </c>
    </row>
    <row r="281" spans="1:8">
      <c r="A281" s="131"/>
      <c r="B281" s="137">
        <v>591</v>
      </c>
      <c r="C281" s="138" t="s">
        <v>865</v>
      </c>
      <c r="D281" s="139" t="s">
        <v>924</v>
      </c>
      <c r="E281" s="139" t="s">
        <v>925</v>
      </c>
      <c r="F281" s="139" t="s">
        <v>802</v>
      </c>
      <c r="G281" s="139" t="s">
        <v>467</v>
      </c>
      <c r="H281" s="139" t="s">
        <v>468</v>
      </c>
    </row>
    <row r="282" spans="1:8">
      <c r="A282" s="131"/>
      <c r="B282" s="137">
        <v>347</v>
      </c>
      <c r="C282" s="138" t="s">
        <v>926</v>
      </c>
      <c r="D282" s="139" t="s">
        <v>927</v>
      </c>
      <c r="E282" s="139" t="s">
        <v>928</v>
      </c>
      <c r="F282" s="139" t="s">
        <v>802</v>
      </c>
      <c r="G282" s="139" t="s">
        <v>467</v>
      </c>
      <c r="H282" s="139" t="s">
        <v>468</v>
      </c>
    </row>
    <row r="283" spans="1:8">
      <c r="A283" s="131"/>
      <c r="B283" s="137">
        <v>717</v>
      </c>
      <c r="C283" s="138" t="s">
        <v>929</v>
      </c>
      <c r="D283" s="139" t="s">
        <v>930</v>
      </c>
      <c r="E283" s="139" t="s">
        <v>931</v>
      </c>
      <c r="F283" s="139" t="s">
        <v>802</v>
      </c>
      <c r="G283" s="139" t="s">
        <v>467</v>
      </c>
      <c r="H283" s="139" t="s">
        <v>468</v>
      </c>
    </row>
    <row r="284" spans="1:8">
      <c r="A284" s="131"/>
      <c r="B284" s="137">
        <v>514</v>
      </c>
      <c r="C284" s="138" t="s">
        <v>490</v>
      </c>
      <c r="D284" s="139" t="s">
        <v>932</v>
      </c>
      <c r="E284" s="139" t="s">
        <v>933</v>
      </c>
      <c r="F284" s="139" t="s">
        <v>802</v>
      </c>
      <c r="G284" s="139" t="s">
        <v>467</v>
      </c>
      <c r="H284" s="139" t="s">
        <v>468</v>
      </c>
    </row>
    <row r="285" spans="1:8">
      <c r="A285" s="131"/>
      <c r="B285" s="137">
        <v>114069</v>
      </c>
      <c r="C285" s="138" t="s">
        <v>934</v>
      </c>
      <c r="D285" s="139" t="s">
        <v>935</v>
      </c>
      <c r="E285" s="139" t="s">
        <v>936</v>
      </c>
      <c r="F285" s="139" t="s">
        <v>802</v>
      </c>
      <c r="G285" s="139" t="s">
        <v>467</v>
      </c>
      <c r="H285" s="139" t="s">
        <v>468</v>
      </c>
    </row>
    <row r="286" spans="1:8">
      <c r="A286" s="131"/>
      <c r="B286" s="137">
        <v>717</v>
      </c>
      <c r="C286" s="138" t="s">
        <v>929</v>
      </c>
      <c r="D286" s="139" t="s">
        <v>937</v>
      </c>
      <c r="E286" s="139" t="s">
        <v>938</v>
      </c>
      <c r="F286" s="139" t="s">
        <v>802</v>
      </c>
      <c r="G286" s="139" t="s">
        <v>467</v>
      </c>
      <c r="H286" s="139" t="s">
        <v>468</v>
      </c>
    </row>
    <row r="287" spans="1:8">
      <c r="A287" s="131"/>
      <c r="B287" s="137">
        <v>56</v>
      </c>
      <c r="C287" s="138" t="s">
        <v>939</v>
      </c>
      <c r="D287" s="139" t="s">
        <v>940</v>
      </c>
      <c r="E287" s="139" t="s">
        <v>941</v>
      </c>
      <c r="F287" s="139" t="s">
        <v>802</v>
      </c>
      <c r="G287" s="139" t="s">
        <v>467</v>
      </c>
      <c r="H287" s="139" t="s">
        <v>468</v>
      </c>
    </row>
    <row r="288" spans="1:8">
      <c r="A288" s="131"/>
      <c r="B288" s="137">
        <v>107728</v>
      </c>
      <c r="C288" s="138" t="s">
        <v>839</v>
      </c>
      <c r="D288" s="139" t="s">
        <v>942</v>
      </c>
      <c r="E288" s="139" t="s">
        <v>943</v>
      </c>
      <c r="F288" s="139" t="s">
        <v>802</v>
      </c>
      <c r="G288" s="139" t="s">
        <v>467</v>
      </c>
      <c r="H288" s="139" t="s">
        <v>468</v>
      </c>
    </row>
    <row r="289" spans="1:8">
      <c r="A289" s="131"/>
      <c r="B289" s="137">
        <v>107658</v>
      </c>
      <c r="C289" s="138" t="s">
        <v>275</v>
      </c>
      <c r="D289" s="139" t="s">
        <v>944</v>
      </c>
      <c r="E289" s="139" t="s">
        <v>945</v>
      </c>
      <c r="F289" s="139" t="s">
        <v>802</v>
      </c>
      <c r="G289" s="139" t="s">
        <v>467</v>
      </c>
      <c r="H289" s="139" t="s">
        <v>468</v>
      </c>
    </row>
    <row r="290" spans="1:8">
      <c r="A290" s="131"/>
      <c r="B290" s="137">
        <v>748</v>
      </c>
      <c r="C290" s="138" t="s">
        <v>318</v>
      </c>
      <c r="D290" s="139" t="s">
        <v>946</v>
      </c>
      <c r="E290" s="139" t="s">
        <v>947</v>
      </c>
      <c r="F290" s="139" t="s">
        <v>802</v>
      </c>
      <c r="G290" s="139" t="s">
        <v>467</v>
      </c>
      <c r="H290" s="139" t="s">
        <v>468</v>
      </c>
    </row>
    <row r="291" spans="1:8">
      <c r="A291" s="131"/>
      <c r="B291" s="137">
        <v>339</v>
      </c>
      <c r="C291" s="138" t="s">
        <v>808</v>
      </c>
      <c r="D291" s="139" t="s">
        <v>948</v>
      </c>
      <c r="E291" s="139" t="s">
        <v>949</v>
      </c>
      <c r="F291" s="139" t="s">
        <v>802</v>
      </c>
      <c r="G291" s="139" t="s">
        <v>467</v>
      </c>
      <c r="H291" s="139" t="s">
        <v>468</v>
      </c>
    </row>
    <row r="292" spans="1:8">
      <c r="A292" s="131"/>
      <c r="B292" s="137">
        <v>106485</v>
      </c>
      <c r="C292" s="138" t="s">
        <v>870</v>
      </c>
      <c r="D292" s="139" t="s">
        <v>950</v>
      </c>
      <c r="E292" s="139" t="s">
        <v>951</v>
      </c>
      <c r="F292" s="139" t="s">
        <v>802</v>
      </c>
      <c r="G292" s="139" t="s">
        <v>467</v>
      </c>
      <c r="H292" s="139" t="s">
        <v>468</v>
      </c>
    </row>
    <row r="293" spans="1:8">
      <c r="A293" s="131"/>
      <c r="B293" s="137">
        <v>104428</v>
      </c>
      <c r="C293" s="138" t="s">
        <v>656</v>
      </c>
      <c r="D293" s="139" t="s">
        <v>952</v>
      </c>
      <c r="E293" s="139" t="s">
        <v>953</v>
      </c>
      <c r="F293" s="139" t="s">
        <v>802</v>
      </c>
      <c r="G293" s="139" t="s">
        <v>467</v>
      </c>
      <c r="H293" s="139" t="s">
        <v>468</v>
      </c>
    </row>
    <row r="294" spans="1:8">
      <c r="A294" s="131"/>
      <c r="B294" s="137">
        <v>102935</v>
      </c>
      <c r="C294" s="138" t="s">
        <v>257</v>
      </c>
      <c r="D294" s="139" t="s">
        <v>954</v>
      </c>
      <c r="E294" s="139" t="s">
        <v>955</v>
      </c>
      <c r="F294" s="139" t="s">
        <v>802</v>
      </c>
      <c r="G294" s="139" t="s">
        <v>467</v>
      </c>
      <c r="H294" s="139" t="s">
        <v>468</v>
      </c>
    </row>
    <row r="295" spans="1:8">
      <c r="A295" s="131"/>
      <c r="B295" s="137">
        <v>116482</v>
      </c>
      <c r="C295" s="138" t="s">
        <v>452</v>
      </c>
      <c r="D295" s="139" t="s">
        <v>956</v>
      </c>
      <c r="E295" s="139" t="s">
        <v>957</v>
      </c>
      <c r="F295" s="139" t="s">
        <v>802</v>
      </c>
      <c r="G295" s="139" t="s">
        <v>467</v>
      </c>
      <c r="H295" s="139" t="s">
        <v>468</v>
      </c>
    </row>
    <row r="296" spans="1:8">
      <c r="A296" s="131"/>
      <c r="B296" s="137">
        <v>357</v>
      </c>
      <c r="C296" s="138" t="s">
        <v>590</v>
      </c>
      <c r="D296" s="139" t="s">
        <v>958</v>
      </c>
      <c r="E296" s="139" t="s">
        <v>959</v>
      </c>
      <c r="F296" s="139" t="s">
        <v>802</v>
      </c>
      <c r="G296" s="139" t="s">
        <v>467</v>
      </c>
      <c r="H296" s="139" t="s">
        <v>468</v>
      </c>
    </row>
    <row r="297" spans="1:8">
      <c r="A297" s="131"/>
      <c r="B297" s="137">
        <v>573</v>
      </c>
      <c r="C297" s="138" t="s">
        <v>960</v>
      </c>
      <c r="D297" s="139" t="s">
        <v>961</v>
      </c>
      <c r="E297" s="139" t="s">
        <v>962</v>
      </c>
      <c r="F297" s="139" t="s">
        <v>802</v>
      </c>
      <c r="G297" s="139" t="s">
        <v>467</v>
      </c>
      <c r="H297" s="139" t="s">
        <v>468</v>
      </c>
    </row>
    <row r="298" spans="1:8">
      <c r="A298" s="131"/>
      <c r="B298" s="137">
        <v>385</v>
      </c>
      <c r="C298" s="138" t="s">
        <v>799</v>
      </c>
      <c r="D298" s="139" t="s">
        <v>963</v>
      </c>
      <c r="E298" s="139" t="s">
        <v>208</v>
      </c>
      <c r="F298" s="139" t="s">
        <v>802</v>
      </c>
      <c r="G298" s="139" t="s">
        <v>467</v>
      </c>
      <c r="H298" s="139" t="s">
        <v>468</v>
      </c>
    </row>
    <row r="299" spans="1:8">
      <c r="A299" s="131"/>
      <c r="B299" s="137">
        <v>377</v>
      </c>
      <c r="C299" s="138" t="s">
        <v>556</v>
      </c>
      <c r="D299" s="139" t="s">
        <v>964</v>
      </c>
      <c r="E299" s="139" t="s">
        <v>965</v>
      </c>
      <c r="F299" s="139" t="s">
        <v>802</v>
      </c>
      <c r="G299" s="139" t="s">
        <v>467</v>
      </c>
      <c r="H299" s="139" t="s">
        <v>468</v>
      </c>
    </row>
    <row r="300" spans="1:8">
      <c r="A300" s="131"/>
      <c r="B300" s="137">
        <v>329</v>
      </c>
      <c r="C300" s="138" t="s">
        <v>966</v>
      </c>
      <c r="D300" s="139" t="s">
        <v>967</v>
      </c>
      <c r="E300" s="139" t="s">
        <v>215</v>
      </c>
      <c r="F300" s="139" t="s">
        <v>802</v>
      </c>
      <c r="G300" s="139" t="s">
        <v>467</v>
      </c>
      <c r="H300" s="139" t="s">
        <v>468</v>
      </c>
    </row>
    <row r="301" spans="1:8">
      <c r="A301" s="131"/>
      <c r="B301" s="137">
        <v>391</v>
      </c>
      <c r="C301" s="138" t="s">
        <v>530</v>
      </c>
      <c r="D301" s="139" t="s">
        <v>968</v>
      </c>
      <c r="E301" s="139" t="s">
        <v>969</v>
      </c>
      <c r="F301" s="139" t="s">
        <v>802</v>
      </c>
      <c r="G301" s="139" t="s">
        <v>467</v>
      </c>
      <c r="H301" s="139" t="s">
        <v>468</v>
      </c>
    </row>
    <row r="302" spans="1:8">
      <c r="A302" s="131"/>
      <c r="B302" s="137">
        <v>517</v>
      </c>
      <c r="C302" s="138" t="s">
        <v>460</v>
      </c>
      <c r="D302" s="139" t="s">
        <v>970</v>
      </c>
      <c r="E302" s="139" t="s">
        <v>971</v>
      </c>
      <c r="F302" s="139" t="s">
        <v>802</v>
      </c>
      <c r="G302" s="139" t="s">
        <v>467</v>
      </c>
      <c r="H302" s="139" t="s">
        <v>468</v>
      </c>
    </row>
    <row r="303" spans="1:8">
      <c r="A303" s="131"/>
      <c r="B303" s="137">
        <v>104429</v>
      </c>
      <c r="C303" s="138" t="s">
        <v>902</v>
      </c>
      <c r="D303" s="139" t="s">
        <v>972</v>
      </c>
      <c r="E303" s="139" t="s">
        <v>973</v>
      </c>
      <c r="F303" s="139" t="s">
        <v>802</v>
      </c>
      <c r="G303" s="139" t="s">
        <v>467</v>
      </c>
      <c r="H303" s="139" t="s">
        <v>468</v>
      </c>
    </row>
    <row r="304" spans="1:8">
      <c r="A304" s="131"/>
      <c r="B304" s="137">
        <v>720</v>
      </c>
      <c r="C304" s="138" t="s">
        <v>974</v>
      </c>
      <c r="D304" s="139" t="s">
        <v>975</v>
      </c>
      <c r="E304" s="139" t="s">
        <v>976</v>
      </c>
      <c r="F304" s="139" t="s">
        <v>802</v>
      </c>
      <c r="G304" s="139" t="s">
        <v>467</v>
      </c>
      <c r="H304" s="139" t="s">
        <v>468</v>
      </c>
    </row>
    <row r="305" spans="1:8">
      <c r="A305" s="131"/>
      <c r="B305" s="137">
        <v>733</v>
      </c>
      <c r="C305" s="138" t="s">
        <v>687</v>
      </c>
      <c r="D305" s="139" t="s">
        <v>977</v>
      </c>
      <c r="E305" s="139" t="s">
        <v>978</v>
      </c>
      <c r="F305" s="139" t="s">
        <v>802</v>
      </c>
      <c r="G305" s="139" t="s">
        <v>467</v>
      </c>
      <c r="H305" s="139" t="s">
        <v>468</v>
      </c>
    </row>
    <row r="306" spans="1:8">
      <c r="A306" s="131"/>
      <c r="B306" s="137">
        <v>377</v>
      </c>
      <c r="C306" s="138" t="s">
        <v>556</v>
      </c>
      <c r="D306" s="139" t="s">
        <v>979</v>
      </c>
      <c r="E306" s="139" t="s">
        <v>980</v>
      </c>
      <c r="F306" s="139" t="s">
        <v>802</v>
      </c>
      <c r="G306" s="139" t="s">
        <v>467</v>
      </c>
      <c r="H306" s="139" t="s">
        <v>468</v>
      </c>
    </row>
    <row r="307" spans="1:8">
      <c r="A307" s="131"/>
      <c r="B307" s="137">
        <v>737</v>
      </c>
      <c r="C307" s="138" t="s">
        <v>873</v>
      </c>
      <c r="D307" s="139" t="s">
        <v>981</v>
      </c>
      <c r="E307" s="139" t="s">
        <v>982</v>
      </c>
      <c r="F307" s="139" t="s">
        <v>802</v>
      </c>
      <c r="G307" s="139" t="s">
        <v>467</v>
      </c>
      <c r="H307" s="139" t="s">
        <v>468</v>
      </c>
    </row>
    <row r="308" spans="1:8">
      <c r="A308" s="131"/>
      <c r="B308" s="137">
        <v>329</v>
      </c>
      <c r="C308" s="138" t="s">
        <v>966</v>
      </c>
      <c r="D308" s="139" t="s">
        <v>983</v>
      </c>
      <c r="E308" s="139" t="s">
        <v>984</v>
      </c>
      <c r="F308" s="139" t="s">
        <v>802</v>
      </c>
      <c r="G308" s="139" t="s">
        <v>467</v>
      </c>
      <c r="H308" s="139" t="s">
        <v>468</v>
      </c>
    </row>
    <row r="309" spans="1:8">
      <c r="A309" s="131"/>
      <c r="B309" s="137">
        <v>717</v>
      </c>
      <c r="C309" s="138" t="s">
        <v>929</v>
      </c>
      <c r="D309" s="139" t="s">
        <v>985</v>
      </c>
      <c r="E309" s="139" t="s">
        <v>986</v>
      </c>
      <c r="F309" s="139" t="s">
        <v>802</v>
      </c>
      <c r="G309" s="139" t="s">
        <v>467</v>
      </c>
      <c r="H309" s="139" t="s">
        <v>468</v>
      </c>
    </row>
    <row r="310" spans="1:8">
      <c r="A310" s="131"/>
      <c r="B310" s="137">
        <v>107658</v>
      </c>
      <c r="C310" s="138" t="s">
        <v>275</v>
      </c>
      <c r="D310" s="139" t="s">
        <v>987</v>
      </c>
      <c r="E310" s="139" t="s">
        <v>988</v>
      </c>
      <c r="F310" s="139" t="s">
        <v>802</v>
      </c>
      <c r="G310" s="139" t="s">
        <v>467</v>
      </c>
      <c r="H310" s="139" t="s">
        <v>468</v>
      </c>
    </row>
    <row r="311" spans="1:8">
      <c r="A311" s="131"/>
      <c r="B311" s="137">
        <v>539</v>
      </c>
      <c r="C311" s="138" t="s">
        <v>989</v>
      </c>
      <c r="D311" s="139" t="s">
        <v>990</v>
      </c>
      <c r="E311" s="139" t="s">
        <v>991</v>
      </c>
      <c r="F311" s="139" t="s">
        <v>802</v>
      </c>
      <c r="G311" s="139" t="s">
        <v>467</v>
      </c>
      <c r="H311" s="139" t="s">
        <v>468</v>
      </c>
    </row>
    <row r="312" spans="1:8">
      <c r="A312" s="131"/>
      <c r="B312" s="137">
        <v>721</v>
      </c>
      <c r="C312" s="138" t="s">
        <v>992</v>
      </c>
      <c r="D312" s="139" t="s">
        <v>993</v>
      </c>
      <c r="E312" s="139" t="s">
        <v>994</v>
      </c>
      <c r="F312" s="139" t="s">
        <v>802</v>
      </c>
      <c r="G312" s="139" t="s">
        <v>467</v>
      </c>
      <c r="H312" s="139" t="s">
        <v>468</v>
      </c>
    </row>
    <row r="313" spans="1:8">
      <c r="A313" s="131"/>
      <c r="B313" s="137">
        <v>733</v>
      </c>
      <c r="C313" s="138" t="s">
        <v>687</v>
      </c>
      <c r="D313" s="139" t="s">
        <v>995</v>
      </c>
      <c r="E313" s="139" t="s">
        <v>996</v>
      </c>
      <c r="F313" s="139" t="s">
        <v>802</v>
      </c>
      <c r="G313" s="139" t="s">
        <v>467</v>
      </c>
      <c r="H313" s="139" t="s">
        <v>468</v>
      </c>
    </row>
    <row r="314" spans="1:8">
      <c r="A314" s="131"/>
      <c r="B314" s="137">
        <v>578</v>
      </c>
      <c r="C314" s="138" t="s">
        <v>417</v>
      </c>
      <c r="D314" s="139" t="s">
        <v>997</v>
      </c>
      <c r="E314" s="139" t="s">
        <v>998</v>
      </c>
      <c r="F314" s="139" t="s">
        <v>802</v>
      </c>
      <c r="G314" s="139" t="s">
        <v>467</v>
      </c>
      <c r="H314" s="139" t="s">
        <v>468</v>
      </c>
    </row>
    <row r="315" spans="1:8">
      <c r="A315" s="131"/>
      <c r="B315" s="137">
        <v>108656</v>
      </c>
      <c r="C315" s="138" t="s">
        <v>842</v>
      </c>
      <c r="D315" s="139" t="s">
        <v>999</v>
      </c>
      <c r="E315" s="139" t="s">
        <v>1000</v>
      </c>
      <c r="F315" s="139" t="s">
        <v>802</v>
      </c>
      <c r="G315" s="139" t="s">
        <v>467</v>
      </c>
      <c r="H315" s="139" t="s">
        <v>468</v>
      </c>
    </row>
    <row r="316" spans="1:8">
      <c r="A316" s="131"/>
      <c r="B316" s="137">
        <v>573</v>
      </c>
      <c r="C316" s="138" t="s">
        <v>960</v>
      </c>
      <c r="D316" s="139" t="s">
        <v>1001</v>
      </c>
      <c r="E316" s="139" t="s">
        <v>1002</v>
      </c>
      <c r="F316" s="139" t="s">
        <v>802</v>
      </c>
      <c r="G316" s="139" t="s">
        <v>467</v>
      </c>
      <c r="H316" s="139" t="s">
        <v>468</v>
      </c>
    </row>
    <row r="317" spans="1:8">
      <c r="A317" s="131"/>
      <c r="B317" s="137">
        <v>720</v>
      </c>
      <c r="C317" s="138" t="s">
        <v>974</v>
      </c>
      <c r="D317" s="139" t="s">
        <v>1003</v>
      </c>
      <c r="E317" s="139" t="s">
        <v>1004</v>
      </c>
      <c r="F317" s="139" t="s">
        <v>802</v>
      </c>
      <c r="G317" s="139" t="s">
        <v>467</v>
      </c>
      <c r="H317" s="139" t="s">
        <v>468</v>
      </c>
    </row>
    <row r="318" spans="1:8">
      <c r="A318" s="131"/>
      <c r="B318" s="137">
        <v>720</v>
      </c>
      <c r="C318" s="138" t="s">
        <v>974</v>
      </c>
      <c r="D318" s="139" t="s">
        <v>1005</v>
      </c>
      <c r="E318" s="139" t="s">
        <v>984</v>
      </c>
      <c r="F318" s="139" t="s">
        <v>802</v>
      </c>
      <c r="G318" s="139" t="s">
        <v>467</v>
      </c>
      <c r="H318" s="139" t="s">
        <v>468</v>
      </c>
    </row>
    <row r="319" spans="1:8">
      <c r="A319" s="131"/>
      <c r="B319" s="137">
        <v>571</v>
      </c>
      <c r="C319" s="138" t="s">
        <v>487</v>
      </c>
      <c r="D319" s="139" t="s">
        <v>1006</v>
      </c>
      <c r="E319" s="139" t="s">
        <v>217</v>
      </c>
      <c r="F319" s="139" t="s">
        <v>802</v>
      </c>
      <c r="G319" s="139" t="s">
        <v>467</v>
      </c>
      <c r="H319" s="139" t="s">
        <v>468</v>
      </c>
    </row>
    <row r="320" spans="1:8">
      <c r="A320" s="131"/>
      <c r="B320" s="137">
        <v>106569</v>
      </c>
      <c r="C320" s="138" t="s">
        <v>698</v>
      </c>
      <c r="D320" s="139" t="s">
        <v>1007</v>
      </c>
      <c r="E320" s="139" t="s">
        <v>1008</v>
      </c>
      <c r="F320" s="139" t="s">
        <v>802</v>
      </c>
      <c r="G320" s="139" t="s">
        <v>467</v>
      </c>
      <c r="H320" s="139" t="s">
        <v>468</v>
      </c>
    </row>
    <row r="321" spans="1:8">
      <c r="A321" s="131"/>
      <c r="B321" s="137">
        <v>726</v>
      </c>
      <c r="C321" s="138" t="s">
        <v>695</v>
      </c>
      <c r="D321" s="139" t="s">
        <v>1009</v>
      </c>
      <c r="E321" s="139" t="s">
        <v>1010</v>
      </c>
      <c r="F321" s="139" t="s">
        <v>802</v>
      </c>
      <c r="G321" s="139" t="s">
        <v>467</v>
      </c>
      <c r="H321" s="139" t="s">
        <v>468</v>
      </c>
    </row>
    <row r="322" spans="1:8">
      <c r="A322" s="131"/>
      <c r="B322" s="137">
        <v>379</v>
      </c>
      <c r="C322" s="138" t="s">
        <v>860</v>
      </c>
      <c r="D322" s="139" t="s">
        <v>1011</v>
      </c>
      <c r="E322" s="139" t="s">
        <v>1012</v>
      </c>
      <c r="F322" s="139" t="s">
        <v>802</v>
      </c>
      <c r="G322" s="139" t="s">
        <v>467</v>
      </c>
      <c r="H322" s="139" t="s">
        <v>468</v>
      </c>
    </row>
    <row r="323" spans="1:8">
      <c r="A323" s="131"/>
      <c r="B323" s="137">
        <v>571</v>
      </c>
      <c r="C323" s="138" t="s">
        <v>487</v>
      </c>
      <c r="D323" s="139" t="s">
        <v>1013</v>
      </c>
      <c r="E323" s="139" t="s">
        <v>1014</v>
      </c>
      <c r="F323" s="139" t="s">
        <v>802</v>
      </c>
      <c r="G323" s="139" t="s">
        <v>467</v>
      </c>
      <c r="H323" s="139" t="s">
        <v>468</v>
      </c>
    </row>
    <row r="324" spans="1:8">
      <c r="A324" s="131"/>
      <c r="B324" s="137">
        <v>726</v>
      </c>
      <c r="C324" s="138" t="s">
        <v>695</v>
      </c>
      <c r="D324" s="139" t="s">
        <v>1015</v>
      </c>
      <c r="E324" s="139" t="s">
        <v>1016</v>
      </c>
      <c r="F324" s="139" t="s">
        <v>802</v>
      </c>
      <c r="G324" s="139" t="s">
        <v>467</v>
      </c>
      <c r="H324" s="139" t="s">
        <v>468</v>
      </c>
    </row>
    <row r="325" spans="1:8">
      <c r="A325" s="131"/>
      <c r="B325" s="137">
        <v>727</v>
      </c>
      <c r="C325" s="138" t="s">
        <v>1017</v>
      </c>
      <c r="D325" s="139" t="s">
        <v>1018</v>
      </c>
      <c r="E325" s="139" t="s">
        <v>1019</v>
      </c>
      <c r="F325" s="139" t="s">
        <v>802</v>
      </c>
      <c r="G325" s="139" t="s">
        <v>467</v>
      </c>
      <c r="H325" s="139" t="s">
        <v>468</v>
      </c>
    </row>
    <row r="326" spans="1:8">
      <c r="A326" s="131"/>
      <c r="B326" s="137">
        <v>349</v>
      </c>
      <c r="C326" s="138" t="s">
        <v>653</v>
      </c>
      <c r="D326" s="139" t="s">
        <v>1020</v>
      </c>
      <c r="E326" s="139" t="s">
        <v>1021</v>
      </c>
      <c r="F326" s="139" t="s">
        <v>802</v>
      </c>
      <c r="G326" s="139" t="s">
        <v>467</v>
      </c>
      <c r="H326" s="139" t="s">
        <v>468</v>
      </c>
    </row>
    <row r="327" spans="1:8">
      <c r="A327" s="131"/>
      <c r="B327" s="137">
        <v>102935</v>
      </c>
      <c r="C327" s="138" t="s">
        <v>257</v>
      </c>
      <c r="D327" s="139" t="s">
        <v>1022</v>
      </c>
      <c r="E327" s="139" t="s">
        <v>1023</v>
      </c>
      <c r="F327" s="139" t="s">
        <v>802</v>
      </c>
      <c r="G327" s="139" t="s">
        <v>467</v>
      </c>
      <c r="H327" s="139" t="s">
        <v>468</v>
      </c>
    </row>
    <row r="328" spans="1:8">
      <c r="A328" s="131"/>
      <c r="B328" s="137">
        <v>113025</v>
      </c>
      <c r="C328" s="138" t="s">
        <v>289</v>
      </c>
      <c r="D328" s="139" t="s">
        <v>1024</v>
      </c>
      <c r="E328" s="139" t="s">
        <v>1025</v>
      </c>
      <c r="F328" s="139" t="s">
        <v>802</v>
      </c>
      <c r="G328" s="139" t="s">
        <v>467</v>
      </c>
      <c r="H328" s="139" t="s">
        <v>468</v>
      </c>
    </row>
    <row r="329" spans="1:8">
      <c r="A329" s="131"/>
      <c r="B329" s="137">
        <v>111400</v>
      </c>
      <c r="C329" s="138" t="s">
        <v>876</v>
      </c>
      <c r="D329" s="139" t="s">
        <v>1026</v>
      </c>
      <c r="E329" s="139" t="s">
        <v>1027</v>
      </c>
      <c r="F329" s="139" t="s">
        <v>802</v>
      </c>
      <c r="G329" s="139" t="s">
        <v>467</v>
      </c>
      <c r="H329" s="139" t="s">
        <v>468</v>
      </c>
    </row>
    <row r="330" spans="1:8">
      <c r="A330" s="131"/>
      <c r="B330" s="137">
        <v>716</v>
      </c>
      <c r="C330" s="138" t="s">
        <v>1028</v>
      </c>
      <c r="D330" s="139" t="s">
        <v>1029</v>
      </c>
      <c r="E330" s="139" t="s">
        <v>1030</v>
      </c>
      <c r="F330" s="139" t="s">
        <v>802</v>
      </c>
      <c r="G330" s="139" t="s">
        <v>467</v>
      </c>
      <c r="H330" s="139" t="s">
        <v>468</v>
      </c>
    </row>
    <row r="331" spans="1:8">
      <c r="A331" s="131"/>
      <c r="B331" s="137">
        <v>587</v>
      </c>
      <c r="C331" s="138" t="s">
        <v>1031</v>
      </c>
      <c r="D331" s="139" t="s">
        <v>1032</v>
      </c>
      <c r="E331" s="139" t="s">
        <v>1033</v>
      </c>
      <c r="F331" s="139" t="s">
        <v>802</v>
      </c>
      <c r="G331" s="139" t="s">
        <v>467</v>
      </c>
      <c r="H331" s="139" t="s">
        <v>468</v>
      </c>
    </row>
    <row r="332" spans="1:8">
      <c r="A332" s="131"/>
      <c r="B332" s="137">
        <v>738</v>
      </c>
      <c r="C332" s="138" t="s">
        <v>1034</v>
      </c>
      <c r="D332" s="139" t="s">
        <v>1035</v>
      </c>
      <c r="E332" s="139" t="s">
        <v>1036</v>
      </c>
      <c r="F332" s="139" t="s">
        <v>802</v>
      </c>
      <c r="G332" s="139" t="s">
        <v>467</v>
      </c>
      <c r="H332" s="139" t="s">
        <v>468</v>
      </c>
    </row>
    <row r="333" spans="1:8">
      <c r="A333" s="131"/>
      <c r="B333" s="137">
        <v>351</v>
      </c>
      <c r="C333" s="138" t="s">
        <v>1037</v>
      </c>
      <c r="D333" s="139" t="s">
        <v>1038</v>
      </c>
      <c r="E333" s="139" t="s">
        <v>1039</v>
      </c>
      <c r="F333" s="139" t="s">
        <v>802</v>
      </c>
      <c r="G333" s="139" t="s">
        <v>467</v>
      </c>
      <c r="H333" s="139" t="s">
        <v>468</v>
      </c>
    </row>
    <row r="334" spans="1:8">
      <c r="A334" s="131"/>
      <c r="B334" s="137">
        <v>750</v>
      </c>
      <c r="C334" s="138" t="s">
        <v>315</v>
      </c>
      <c r="D334" s="139" t="s">
        <v>1040</v>
      </c>
      <c r="E334" s="139" t="s">
        <v>1041</v>
      </c>
      <c r="F334" s="139" t="s">
        <v>802</v>
      </c>
      <c r="G334" s="139" t="s">
        <v>467</v>
      </c>
      <c r="H334" s="139" t="s">
        <v>468</v>
      </c>
    </row>
    <row r="335" spans="1:8">
      <c r="A335" s="131"/>
      <c r="B335" s="137">
        <v>539</v>
      </c>
      <c r="C335" s="138" t="s">
        <v>989</v>
      </c>
      <c r="D335" s="139" t="s">
        <v>1042</v>
      </c>
      <c r="E335" s="139" t="s">
        <v>1043</v>
      </c>
      <c r="F335" s="139" t="s">
        <v>802</v>
      </c>
      <c r="G335" s="139" t="s">
        <v>467</v>
      </c>
      <c r="H335" s="139" t="s">
        <v>468</v>
      </c>
    </row>
    <row r="336" spans="1:8">
      <c r="A336" s="131"/>
      <c r="B336" s="137">
        <v>379</v>
      </c>
      <c r="C336" s="138" t="s">
        <v>860</v>
      </c>
      <c r="D336" s="139" t="s">
        <v>1044</v>
      </c>
      <c r="E336" s="139" t="s">
        <v>1045</v>
      </c>
      <c r="F336" s="139" t="s">
        <v>802</v>
      </c>
      <c r="G336" s="139" t="s">
        <v>467</v>
      </c>
      <c r="H336" s="139" t="s">
        <v>468</v>
      </c>
    </row>
    <row r="337" spans="1:8">
      <c r="A337" s="131"/>
      <c r="B337" s="137">
        <v>359</v>
      </c>
      <c r="C337" s="138" t="s">
        <v>332</v>
      </c>
      <c r="D337" s="139" t="s">
        <v>1046</v>
      </c>
      <c r="E337" s="139" t="s">
        <v>1047</v>
      </c>
      <c r="F337" s="139" t="s">
        <v>802</v>
      </c>
      <c r="G337" s="139" t="s">
        <v>467</v>
      </c>
      <c r="H337" s="139" t="s">
        <v>468</v>
      </c>
    </row>
    <row r="338" spans="1:8">
      <c r="A338" s="131"/>
      <c r="B338" s="137">
        <v>750</v>
      </c>
      <c r="C338" s="138" t="s">
        <v>315</v>
      </c>
      <c r="D338" s="139" t="s">
        <v>1048</v>
      </c>
      <c r="E338" s="139" t="s">
        <v>1049</v>
      </c>
      <c r="F338" s="139" t="s">
        <v>802</v>
      </c>
      <c r="G338" s="139" t="s">
        <v>467</v>
      </c>
      <c r="H338" s="139" t="s">
        <v>468</v>
      </c>
    </row>
    <row r="339" spans="1:8">
      <c r="A339" s="131"/>
      <c r="B339" s="137">
        <v>106568</v>
      </c>
      <c r="C339" s="138" t="s">
        <v>407</v>
      </c>
      <c r="D339" s="139" t="s">
        <v>1050</v>
      </c>
      <c r="E339" s="139" t="s">
        <v>1051</v>
      </c>
      <c r="F339" s="139" t="s">
        <v>802</v>
      </c>
      <c r="G339" s="139" t="s">
        <v>467</v>
      </c>
      <c r="H339" s="139" t="s">
        <v>468</v>
      </c>
    </row>
    <row r="340" spans="1:8">
      <c r="A340" s="131"/>
      <c r="B340" s="137">
        <v>107658</v>
      </c>
      <c r="C340" s="138" t="s">
        <v>275</v>
      </c>
      <c r="D340" s="139" t="s">
        <v>1052</v>
      </c>
      <c r="E340" s="139" t="s">
        <v>1053</v>
      </c>
      <c r="F340" s="139" t="s">
        <v>802</v>
      </c>
      <c r="G340" s="139" t="s">
        <v>467</v>
      </c>
      <c r="H340" s="139" t="s">
        <v>468</v>
      </c>
    </row>
    <row r="341" spans="1:8">
      <c r="A341" s="131"/>
      <c r="B341" s="137">
        <v>341</v>
      </c>
      <c r="C341" s="138" t="s">
        <v>295</v>
      </c>
      <c r="D341" s="139" t="s">
        <v>1054</v>
      </c>
      <c r="E341" s="139" t="s">
        <v>1055</v>
      </c>
      <c r="F341" s="139" t="s">
        <v>802</v>
      </c>
      <c r="G341" s="139" t="s">
        <v>467</v>
      </c>
      <c r="H341" s="139" t="s">
        <v>468</v>
      </c>
    </row>
    <row r="342" spans="1:8">
      <c r="A342" s="131"/>
      <c r="B342" s="137">
        <v>721</v>
      </c>
      <c r="C342" s="138" t="s">
        <v>992</v>
      </c>
      <c r="D342" s="139" t="s">
        <v>1056</v>
      </c>
      <c r="E342" s="139" t="s">
        <v>1057</v>
      </c>
      <c r="F342" s="139" t="s">
        <v>802</v>
      </c>
      <c r="G342" s="139" t="s">
        <v>467</v>
      </c>
      <c r="H342" s="139" t="s">
        <v>468</v>
      </c>
    </row>
    <row r="343" spans="1:8">
      <c r="A343" s="131"/>
      <c r="B343" s="137">
        <v>351</v>
      </c>
      <c r="C343" s="138" t="s">
        <v>1037</v>
      </c>
      <c r="D343" s="139" t="s">
        <v>1058</v>
      </c>
      <c r="E343" s="139" t="s">
        <v>1059</v>
      </c>
      <c r="F343" s="139" t="s">
        <v>802</v>
      </c>
      <c r="G343" s="139" t="s">
        <v>467</v>
      </c>
      <c r="H343" s="139" t="s">
        <v>468</v>
      </c>
    </row>
    <row r="344" spans="1:8">
      <c r="A344" s="131"/>
      <c r="B344" s="137">
        <v>709</v>
      </c>
      <c r="C344" s="138" t="s">
        <v>1060</v>
      </c>
      <c r="D344" s="139" t="s">
        <v>1061</v>
      </c>
      <c r="E344" s="139" t="s">
        <v>1062</v>
      </c>
      <c r="F344" s="139" t="s">
        <v>802</v>
      </c>
      <c r="G344" s="139" t="s">
        <v>467</v>
      </c>
      <c r="H344" s="139" t="s">
        <v>468</v>
      </c>
    </row>
    <row r="345" spans="1:8">
      <c r="A345" s="131"/>
      <c r="B345" s="137">
        <v>114286</v>
      </c>
      <c r="C345" s="138" t="s">
        <v>1063</v>
      </c>
      <c r="D345" s="139" t="s">
        <v>1064</v>
      </c>
      <c r="E345" s="139" t="s">
        <v>1065</v>
      </c>
      <c r="F345" s="139" t="s">
        <v>802</v>
      </c>
      <c r="G345" s="139" t="s">
        <v>467</v>
      </c>
      <c r="H345" s="139" t="s">
        <v>468</v>
      </c>
    </row>
    <row r="346" spans="1:8">
      <c r="A346" s="131"/>
      <c r="B346" s="137">
        <v>116919</v>
      </c>
      <c r="C346" s="138" t="s">
        <v>439</v>
      </c>
      <c r="D346" s="139" t="s">
        <v>1066</v>
      </c>
      <c r="E346" s="139" t="s">
        <v>1067</v>
      </c>
      <c r="F346" s="139" t="s">
        <v>802</v>
      </c>
      <c r="G346" s="139" t="s">
        <v>467</v>
      </c>
      <c r="H346" s="139" t="s">
        <v>468</v>
      </c>
    </row>
    <row r="347" spans="1:8">
      <c r="A347" s="131"/>
      <c r="B347" s="137">
        <v>750</v>
      </c>
      <c r="C347" s="138" t="s">
        <v>315</v>
      </c>
      <c r="D347" s="139" t="s">
        <v>1068</v>
      </c>
      <c r="E347" s="139" t="s">
        <v>1069</v>
      </c>
      <c r="F347" s="139" t="s">
        <v>802</v>
      </c>
      <c r="G347" s="139" t="s">
        <v>467</v>
      </c>
      <c r="H347" s="139" t="s">
        <v>468</v>
      </c>
    </row>
    <row r="348" spans="1:8">
      <c r="A348" s="131"/>
      <c r="B348" s="137">
        <v>351</v>
      </c>
      <c r="C348" s="138" t="s">
        <v>1037</v>
      </c>
      <c r="D348" s="139" t="s">
        <v>1070</v>
      </c>
      <c r="E348" s="139" t="s">
        <v>1071</v>
      </c>
      <c r="F348" s="139" t="s">
        <v>802</v>
      </c>
      <c r="G348" s="139" t="s">
        <v>467</v>
      </c>
      <c r="H348" s="139" t="s">
        <v>468</v>
      </c>
    </row>
    <row r="349" spans="1:8">
      <c r="A349" s="131"/>
      <c r="B349" s="137">
        <v>341</v>
      </c>
      <c r="C349" s="138" t="s">
        <v>295</v>
      </c>
      <c r="D349" s="139" t="s">
        <v>1072</v>
      </c>
      <c r="E349" s="139" t="s">
        <v>1073</v>
      </c>
      <c r="F349" s="139" t="s">
        <v>802</v>
      </c>
      <c r="G349" s="139" t="s">
        <v>467</v>
      </c>
      <c r="H349" s="139" t="s">
        <v>468</v>
      </c>
    </row>
    <row r="350" spans="1:8">
      <c r="A350" s="131"/>
      <c r="B350" s="137">
        <v>111064</v>
      </c>
      <c r="C350" s="138" t="s">
        <v>1074</v>
      </c>
      <c r="D350" s="139" t="s">
        <v>1075</v>
      </c>
      <c r="E350" s="139" t="s">
        <v>1076</v>
      </c>
      <c r="F350" s="139" t="s">
        <v>802</v>
      </c>
      <c r="G350" s="139" t="s">
        <v>467</v>
      </c>
      <c r="H350" s="139" t="s">
        <v>468</v>
      </c>
    </row>
    <row r="351" spans="1:8">
      <c r="A351" s="131"/>
      <c r="B351" s="137">
        <v>721</v>
      </c>
      <c r="C351" s="138" t="s">
        <v>992</v>
      </c>
      <c r="D351" s="139" t="s">
        <v>1077</v>
      </c>
      <c r="E351" s="139" t="s">
        <v>1078</v>
      </c>
      <c r="F351" s="139" t="s">
        <v>802</v>
      </c>
      <c r="G351" s="139" t="s">
        <v>467</v>
      </c>
      <c r="H351" s="139" t="s">
        <v>468</v>
      </c>
    </row>
    <row r="352" spans="1:8">
      <c r="A352" s="131"/>
      <c r="B352" s="137">
        <v>539</v>
      </c>
      <c r="C352" s="138" t="s">
        <v>989</v>
      </c>
      <c r="D352" s="139" t="s">
        <v>1079</v>
      </c>
      <c r="E352" s="139" t="s">
        <v>1080</v>
      </c>
      <c r="F352" s="139" t="s">
        <v>802</v>
      </c>
      <c r="G352" s="139" t="s">
        <v>467</v>
      </c>
      <c r="H352" s="139" t="s">
        <v>468</v>
      </c>
    </row>
    <row r="353" spans="1:8">
      <c r="A353" s="131"/>
      <c r="B353" s="137">
        <v>706</v>
      </c>
      <c r="C353" s="138" t="s">
        <v>1081</v>
      </c>
      <c r="D353" s="139" t="s">
        <v>1082</v>
      </c>
      <c r="E353" s="139" t="s">
        <v>1083</v>
      </c>
      <c r="F353" s="139" t="s">
        <v>802</v>
      </c>
      <c r="G353" s="139" t="s">
        <v>467</v>
      </c>
      <c r="H353" s="139" t="s">
        <v>468</v>
      </c>
    </row>
    <row r="354" spans="1:8">
      <c r="A354" s="131"/>
      <c r="B354" s="137">
        <v>572</v>
      </c>
      <c r="C354" s="138" t="s">
        <v>819</v>
      </c>
      <c r="D354" s="139" t="s">
        <v>1084</v>
      </c>
      <c r="E354" s="139" t="s">
        <v>1085</v>
      </c>
      <c r="F354" s="139" t="s">
        <v>802</v>
      </c>
      <c r="G354" s="139" t="s">
        <v>467</v>
      </c>
      <c r="H354" s="139" t="s">
        <v>468</v>
      </c>
    </row>
    <row r="355" spans="1:8">
      <c r="A355" s="131"/>
      <c r="B355" s="137">
        <v>573</v>
      </c>
      <c r="C355" s="138" t="s">
        <v>960</v>
      </c>
      <c r="D355" s="139" t="s">
        <v>1086</v>
      </c>
      <c r="E355" s="139" t="s">
        <v>1087</v>
      </c>
      <c r="F355" s="139" t="s">
        <v>802</v>
      </c>
      <c r="G355" s="139" t="s">
        <v>467</v>
      </c>
      <c r="H355" s="139" t="s">
        <v>468</v>
      </c>
    </row>
    <row r="356" spans="1:8">
      <c r="A356" s="131"/>
      <c r="B356" s="137">
        <v>104430</v>
      </c>
      <c r="C356" s="138" t="s">
        <v>335</v>
      </c>
      <c r="D356" s="139" t="s">
        <v>1088</v>
      </c>
      <c r="E356" s="139" t="s">
        <v>1089</v>
      </c>
      <c r="F356" s="139" t="s">
        <v>802</v>
      </c>
      <c r="G356" s="139" t="s">
        <v>467</v>
      </c>
      <c r="H356" s="139" t="s">
        <v>468</v>
      </c>
    </row>
    <row r="357" spans="1:8">
      <c r="A357" s="131"/>
      <c r="B357" s="137">
        <v>730</v>
      </c>
      <c r="C357" s="138" t="s">
        <v>1090</v>
      </c>
      <c r="D357" s="139" t="s">
        <v>1091</v>
      </c>
      <c r="E357" s="139" t="s">
        <v>1092</v>
      </c>
      <c r="F357" s="139" t="s">
        <v>802</v>
      </c>
      <c r="G357" s="139" t="s">
        <v>467</v>
      </c>
      <c r="H357" s="139" t="s">
        <v>468</v>
      </c>
    </row>
    <row r="358" spans="1:8">
      <c r="A358" s="131"/>
      <c r="B358" s="137">
        <v>573</v>
      </c>
      <c r="C358" s="138" t="s">
        <v>960</v>
      </c>
      <c r="D358" s="139" t="s">
        <v>1093</v>
      </c>
      <c r="E358" s="139" t="s">
        <v>1094</v>
      </c>
      <c r="F358" s="139" t="s">
        <v>802</v>
      </c>
      <c r="G358" s="139" t="s">
        <v>467</v>
      </c>
      <c r="H358" s="139" t="s">
        <v>468</v>
      </c>
    </row>
    <row r="359" spans="1:8">
      <c r="A359" s="131"/>
      <c r="B359" s="137">
        <v>546</v>
      </c>
      <c r="C359" s="138" t="s">
        <v>638</v>
      </c>
      <c r="D359" s="139" t="s">
        <v>1095</v>
      </c>
      <c r="E359" s="139" t="s">
        <v>1096</v>
      </c>
      <c r="F359" s="139" t="s">
        <v>802</v>
      </c>
      <c r="G359" s="139" t="s">
        <v>467</v>
      </c>
      <c r="H359" s="139" t="s">
        <v>468</v>
      </c>
    </row>
    <row r="360" spans="1:8">
      <c r="A360" s="131"/>
      <c r="B360" s="137">
        <v>517</v>
      </c>
      <c r="C360" s="138" t="s">
        <v>460</v>
      </c>
      <c r="D360" s="139" t="s">
        <v>1097</v>
      </c>
      <c r="E360" s="139" t="s">
        <v>206</v>
      </c>
      <c r="F360" s="139" t="s">
        <v>802</v>
      </c>
      <c r="G360" s="139" t="s">
        <v>467</v>
      </c>
      <c r="H360" s="139" t="s">
        <v>468</v>
      </c>
    </row>
    <row r="361" spans="1:8">
      <c r="A361" s="131"/>
      <c r="B361" s="137">
        <v>102934</v>
      </c>
      <c r="C361" s="138" t="s">
        <v>309</v>
      </c>
      <c r="D361" s="139" t="s">
        <v>1098</v>
      </c>
      <c r="E361" s="139" t="s">
        <v>1099</v>
      </c>
      <c r="F361" s="139" t="s">
        <v>802</v>
      </c>
      <c r="G361" s="139" t="s">
        <v>467</v>
      </c>
      <c r="H361" s="139" t="s">
        <v>468</v>
      </c>
    </row>
    <row r="362" spans="1:8">
      <c r="A362" s="131"/>
      <c r="B362" s="137">
        <v>716</v>
      </c>
      <c r="C362" s="138" t="s">
        <v>1028</v>
      </c>
      <c r="D362" s="139" t="s">
        <v>1100</v>
      </c>
      <c r="E362" s="139" t="s">
        <v>1101</v>
      </c>
      <c r="F362" s="139" t="s">
        <v>802</v>
      </c>
      <c r="G362" s="139" t="s">
        <v>467</v>
      </c>
      <c r="H362" s="139" t="s">
        <v>468</v>
      </c>
    </row>
    <row r="363" spans="1:8">
      <c r="A363" s="131"/>
      <c r="B363" s="137">
        <v>750</v>
      </c>
      <c r="C363" s="138" t="s">
        <v>315</v>
      </c>
      <c r="D363" s="139" t="s">
        <v>1102</v>
      </c>
      <c r="E363" s="139" t="s">
        <v>1103</v>
      </c>
      <c r="F363" s="139" t="s">
        <v>802</v>
      </c>
      <c r="G363" s="139" t="s">
        <v>467</v>
      </c>
      <c r="H363" s="139" t="s">
        <v>468</v>
      </c>
    </row>
    <row r="364" spans="1:8">
      <c r="A364" s="131"/>
      <c r="B364" s="137">
        <v>750</v>
      </c>
      <c r="C364" s="138" t="s">
        <v>315</v>
      </c>
      <c r="D364" s="139" t="s">
        <v>1104</v>
      </c>
      <c r="E364" s="139" t="s">
        <v>1105</v>
      </c>
      <c r="F364" s="139" t="s">
        <v>802</v>
      </c>
      <c r="G364" s="139" t="s">
        <v>467</v>
      </c>
      <c r="H364" s="139" t="s">
        <v>468</v>
      </c>
    </row>
    <row r="365" spans="1:8">
      <c r="A365" s="131"/>
      <c r="B365" s="137">
        <v>107728</v>
      </c>
      <c r="C365" s="138" t="s">
        <v>839</v>
      </c>
      <c r="D365" s="139" t="s">
        <v>1106</v>
      </c>
      <c r="E365" s="139" t="s">
        <v>1107</v>
      </c>
      <c r="F365" s="139" t="s">
        <v>802</v>
      </c>
      <c r="G365" s="139" t="s">
        <v>467</v>
      </c>
      <c r="H365" s="139" t="s">
        <v>468</v>
      </c>
    </row>
    <row r="366" spans="1:8">
      <c r="A366" s="131"/>
      <c r="B366" s="137">
        <v>379</v>
      </c>
      <c r="C366" s="138" t="s">
        <v>860</v>
      </c>
      <c r="D366" s="139" t="s">
        <v>1108</v>
      </c>
      <c r="E366" s="139" t="s">
        <v>1109</v>
      </c>
      <c r="F366" s="139" t="s">
        <v>802</v>
      </c>
      <c r="G366" s="139" t="s">
        <v>467</v>
      </c>
      <c r="H366" s="139" t="s">
        <v>468</v>
      </c>
    </row>
    <row r="367" spans="1:8">
      <c r="A367" s="131"/>
      <c r="B367" s="137">
        <v>704</v>
      </c>
      <c r="C367" s="138" t="s">
        <v>512</v>
      </c>
      <c r="D367" s="139" t="s">
        <v>1110</v>
      </c>
      <c r="E367" s="139" t="s">
        <v>1111</v>
      </c>
      <c r="F367" s="139" t="s">
        <v>802</v>
      </c>
      <c r="G367" s="139" t="s">
        <v>467</v>
      </c>
      <c r="H367" s="139" t="s">
        <v>468</v>
      </c>
    </row>
    <row r="368" spans="1:8">
      <c r="A368" s="131"/>
      <c r="B368" s="137">
        <v>549</v>
      </c>
      <c r="C368" s="138" t="s">
        <v>803</v>
      </c>
      <c r="D368" s="139" t="s">
        <v>1112</v>
      </c>
      <c r="E368" s="139" t="s">
        <v>1113</v>
      </c>
      <c r="F368" s="139" t="s">
        <v>802</v>
      </c>
      <c r="G368" s="139" t="s">
        <v>467</v>
      </c>
      <c r="H368" s="139" t="s">
        <v>468</v>
      </c>
    </row>
    <row r="369" spans="1:8">
      <c r="A369" s="131"/>
      <c r="B369" s="137">
        <v>52</v>
      </c>
      <c r="C369" s="138" t="s">
        <v>1114</v>
      </c>
      <c r="D369" s="139" t="s">
        <v>1115</v>
      </c>
      <c r="E369" s="139" t="s">
        <v>1116</v>
      </c>
      <c r="F369" s="139" t="s">
        <v>802</v>
      </c>
      <c r="G369" s="139" t="s">
        <v>467</v>
      </c>
      <c r="H369" s="139" t="s">
        <v>468</v>
      </c>
    </row>
    <row r="370" spans="1:8">
      <c r="A370" s="131"/>
      <c r="B370" s="137">
        <v>517</v>
      </c>
      <c r="C370" s="138" t="s">
        <v>460</v>
      </c>
      <c r="D370" s="139" t="s">
        <v>1117</v>
      </c>
      <c r="E370" s="139" t="s">
        <v>214</v>
      </c>
      <c r="F370" s="139" t="s">
        <v>802</v>
      </c>
      <c r="G370" s="139" t="s">
        <v>467</v>
      </c>
      <c r="H370" s="139" t="s">
        <v>468</v>
      </c>
    </row>
    <row r="371" spans="1:8">
      <c r="A371" s="131"/>
      <c r="B371" s="137">
        <v>102934</v>
      </c>
      <c r="C371" s="138" t="s">
        <v>309</v>
      </c>
      <c r="D371" s="139" t="s">
        <v>1118</v>
      </c>
      <c r="E371" s="139" t="s">
        <v>210</v>
      </c>
      <c r="F371" s="139" t="s">
        <v>802</v>
      </c>
      <c r="G371" s="139" t="s">
        <v>467</v>
      </c>
      <c r="H371" s="139" t="s">
        <v>468</v>
      </c>
    </row>
    <row r="372" spans="1:8">
      <c r="A372" s="131"/>
      <c r="B372" s="137">
        <v>102934</v>
      </c>
      <c r="C372" s="138" t="s">
        <v>309</v>
      </c>
      <c r="D372" s="139" t="s">
        <v>1119</v>
      </c>
      <c r="E372" s="139" t="s">
        <v>1120</v>
      </c>
      <c r="F372" s="139" t="s">
        <v>802</v>
      </c>
      <c r="G372" s="139" t="s">
        <v>467</v>
      </c>
      <c r="H372" s="139" t="s">
        <v>468</v>
      </c>
    </row>
    <row r="373" spans="1:8">
      <c r="A373" s="131"/>
      <c r="B373" s="137">
        <v>343</v>
      </c>
      <c r="C373" s="138" t="s">
        <v>747</v>
      </c>
      <c r="D373" s="139" t="s">
        <v>1121</v>
      </c>
      <c r="E373" s="139" t="s">
        <v>1122</v>
      </c>
      <c r="F373" s="139" t="s">
        <v>802</v>
      </c>
      <c r="G373" s="139" t="s">
        <v>467</v>
      </c>
      <c r="H373" s="139" t="s">
        <v>468</v>
      </c>
    </row>
    <row r="374" spans="1:8">
      <c r="A374" s="131"/>
      <c r="B374" s="137">
        <v>103198</v>
      </c>
      <c r="C374" s="138" t="s">
        <v>455</v>
      </c>
      <c r="D374" s="139" t="s">
        <v>1123</v>
      </c>
      <c r="E374" s="139" t="s">
        <v>1124</v>
      </c>
      <c r="F374" s="139" t="s">
        <v>802</v>
      </c>
      <c r="G374" s="139" t="s">
        <v>467</v>
      </c>
      <c r="H374" s="139" t="s">
        <v>468</v>
      </c>
    </row>
    <row r="375" spans="1:8">
      <c r="A375" s="131"/>
      <c r="B375" s="137">
        <v>108656</v>
      </c>
      <c r="C375" s="138" t="s">
        <v>842</v>
      </c>
      <c r="D375" s="139" t="s">
        <v>1125</v>
      </c>
      <c r="E375" s="139" t="s">
        <v>1126</v>
      </c>
      <c r="F375" s="139" t="s">
        <v>802</v>
      </c>
      <c r="G375" s="139" t="s">
        <v>467</v>
      </c>
      <c r="H375" s="139" t="s">
        <v>468</v>
      </c>
    </row>
    <row r="376" spans="1:8">
      <c r="A376" s="131"/>
      <c r="B376" s="137">
        <v>341</v>
      </c>
      <c r="C376" s="138" t="s">
        <v>295</v>
      </c>
      <c r="D376" s="139" t="s">
        <v>1127</v>
      </c>
      <c r="E376" s="139" t="s">
        <v>1128</v>
      </c>
      <c r="F376" s="139" t="s">
        <v>802</v>
      </c>
      <c r="G376" s="139" t="s">
        <v>467</v>
      </c>
      <c r="H376" s="139" t="s">
        <v>468</v>
      </c>
    </row>
    <row r="377" spans="1:8">
      <c r="A377" s="131"/>
      <c r="B377" s="137">
        <v>357</v>
      </c>
      <c r="C377" s="138" t="s">
        <v>590</v>
      </c>
      <c r="D377" s="139" t="s">
        <v>1129</v>
      </c>
      <c r="E377" s="139" t="s">
        <v>1130</v>
      </c>
      <c r="F377" s="139" t="s">
        <v>802</v>
      </c>
      <c r="G377" s="139" t="s">
        <v>467</v>
      </c>
      <c r="H377" s="139" t="s">
        <v>468</v>
      </c>
    </row>
    <row r="378" spans="1:8">
      <c r="A378" s="131"/>
      <c r="B378" s="137">
        <v>111064</v>
      </c>
      <c r="C378" s="138" t="s">
        <v>1074</v>
      </c>
      <c r="D378" s="139" t="s">
        <v>1131</v>
      </c>
      <c r="E378" s="139" t="s">
        <v>1132</v>
      </c>
      <c r="F378" s="139" t="s">
        <v>802</v>
      </c>
      <c r="G378" s="139" t="s">
        <v>467</v>
      </c>
      <c r="H378" s="139" t="s">
        <v>468</v>
      </c>
    </row>
    <row r="379" spans="1:8">
      <c r="A379" s="131"/>
      <c r="B379" s="137">
        <v>114622</v>
      </c>
      <c r="C379" s="138" t="s">
        <v>249</v>
      </c>
      <c r="D379" s="139" t="s">
        <v>1133</v>
      </c>
      <c r="E379" s="139" t="s">
        <v>1134</v>
      </c>
      <c r="F379" s="139" t="s">
        <v>802</v>
      </c>
      <c r="G379" s="139" t="s">
        <v>467</v>
      </c>
      <c r="H379" s="139" t="s">
        <v>468</v>
      </c>
    </row>
    <row r="380" spans="1:8">
      <c r="A380" s="131"/>
      <c r="B380" s="137">
        <v>108277</v>
      </c>
      <c r="C380" s="138" t="s">
        <v>889</v>
      </c>
      <c r="D380" s="139" t="s">
        <v>1135</v>
      </c>
      <c r="E380" s="139" t="s">
        <v>1136</v>
      </c>
      <c r="F380" s="139" t="s">
        <v>802</v>
      </c>
      <c r="G380" s="139" t="s">
        <v>467</v>
      </c>
      <c r="H380" s="139" t="s">
        <v>468</v>
      </c>
    </row>
    <row r="381" spans="1:8">
      <c r="A381" s="131"/>
      <c r="B381" s="137">
        <v>710</v>
      </c>
      <c r="C381" s="138" t="s">
        <v>1137</v>
      </c>
      <c r="D381" s="139" t="s">
        <v>1138</v>
      </c>
      <c r="E381" s="139" t="s">
        <v>1139</v>
      </c>
      <c r="F381" s="139" t="s">
        <v>802</v>
      </c>
      <c r="G381" s="139" t="s">
        <v>467</v>
      </c>
      <c r="H381" s="139" t="s">
        <v>468</v>
      </c>
    </row>
    <row r="382" spans="1:8">
      <c r="A382" s="131"/>
      <c r="B382" s="137">
        <v>704</v>
      </c>
      <c r="C382" s="138" t="s">
        <v>512</v>
      </c>
      <c r="D382" s="139" t="s">
        <v>1140</v>
      </c>
      <c r="E382" s="139" t="s">
        <v>1141</v>
      </c>
      <c r="F382" s="139" t="s">
        <v>802</v>
      </c>
      <c r="G382" s="139" t="s">
        <v>467</v>
      </c>
      <c r="H382" s="139" t="s">
        <v>468</v>
      </c>
    </row>
    <row r="383" spans="1:8">
      <c r="A383" s="131"/>
      <c r="B383" s="137">
        <v>110378</v>
      </c>
      <c r="C383" s="138" t="s">
        <v>429</v>
      </c>
      <c r="D383" s="139" t="s">
        <v>1142</v>
      </c>
      <c r="E383" s="139" t="s">
        <v>1143</v>
      </c>
      <c r="F383" s="139" t="s">
        <v>802</v>
      </c>
      <c r="G383" s="139" t="s">
        <v>467</v>
      </c>
      <c r="H383" s="139" t="s">
        <v>468</v>
      </c>
    </row>
    <row r="384" spans="1:8">
      <c r="A384" s="131"/>
      <c r="B384" s="137">
        <v>102934</v>
      </c>
      <c r="C384" s="138" t="s">
        <v>309</v>
      </c>
      <c r="D384" s="139" t="s">
        <v>1144</v>
      </c>
      <c r="E384" s="139" t="s">
        <v>1145</v>
      </c>
      <c r="F384" s="139" t="s">
        <v>802</v>
      </c>
      <c r="G384" s="139" t="s">
        <v>467</v>
      </c>
      <c r="H384" s="139" t="s">
        <v>468</v>
      </c>
    </row>
    <row r="385" spans="1:8">
      <c r="A385" s="131"/>
      <c r="B385" s="137">
        <v>737</v>
      </c>
      <c r="C385" s="138" t="s">
        <v>873</v>
      </c>
      <c r="D385" s="139" t="s">
        <v>1146</v>
      </c>
      <c r="E385" s="139" t="s">
        <v>1147</v>
      </c>
      <c r="F385" s="139" t="s">
        <v>802</v>
      </c>
      <c r="G385" s="139" t="s">
        <v>467</v>
      </c>
      <c r="H385" s="139" t="s">
        <v>468</v>
      </c>
    </row>
    <row r="386" spans="1:8">
      <c r="A386" s="131"/>
      <c r="B386" s="137">
        <v>54</v>
      </c>
      <c r="C386" s="138" t="s">
        <v>561</v>
      </c>
      <c r="D386" s="139" t="s">
        <v>1148</v>
      </c>
      <c r="E386" s="139" t="s">
        <v>1149</v>
      </c>
      <c r="F386" s="139" t="s">
        <v>802</v>
      </c>
      <c r="G386" s="139" t="s">
        <v>467</v>
      </c>
      <c r="H386" s="139" t="s">
        <v>468</v>
      </c>
    </row>
    <row r="387" spans="1:8">
      <c r="A387" s="131"/>
      <c r="B387" s="137">
        <v>710</v>
      </c>
      <c r="C387" s="138" t="s">
        <v>1137</v>
      </c>
      <c r="D387" s="139" t="s">
        <v>1150</v>
      </c>
      <c r="E387" s="139" t="s">
        <v>1151</v>
      </c>
      <c r="F387" s="139" t="s">
        <v>802</v>
      </c>
      <c r="G387" s="139" t="s">
        <v>467</v>
      </c>
      <c r="H387" s="139" t="s">
        <v>468</v>
      </c>
    </row>
    <row r="388" spans="1:8">
      <c r="A388" s="131"/>
      <c r="B388" s="137">
        <v>513</v>
      </c>
      <c r="C388" s="138" t="s">
        <v>1152</v>
      </c>
      <c r="D388" s="139" t="s">
        <v>1153</v>
      </c>
      <c r="E388" s="139" t="s">
        <v>209</v>
      </c>
      <c r="F388" s="139" t="s">
        <v>802</v>
      </c>
      <c r="G388" s="139" t="s">
        <v>467</v>
      </c>
      <c r="H388" s="139" t="s">
        <v>468</v>
      </c>
    </row>
    <row r="389" spans="1:8">
      <c r="A389" s="131"/>
      <c r="B389" s="137">
        <v>357</v>
      </c>
      <c r="C389" s="138" t="s">
        <v>590</v>
      </c>
      <c r="D389" s="139" t="s">
        <v>1154</v>
      </c>
      <c r="E389" s="139" t="s">
        <v>1155</v>
      </c>
      <c r="F389" s="139" t="s">
        <v>802</v>
      </c>
      <c r="G389" s="139" t="s">
        <v>467</v>
      </c>
      <c r="H389" s="139" t="s">
        <v>468</v>
      </c>
    </row>
    <row r="390" spans="1:8">
      <c r="A390" s="131"/>
      <c r="B390" s="137">
        <v>752</v>
      </c>
      <c r="C390" s="138" t="s">
        <v>1156</v>
      </c>
      <c r="D390" s="139" t="s">
        <v>1157</v>
      </c>
      <c r="E390" s="139" t="s">
        <v>1158</v>
      </c>
      <c r="F390" s="139" t="s">
        <v>802</v>
      </c>
      <c r="G390" s="139" t="s">
        <v>467</v>
      </c>
      <c r="H390" s="139" t="s">
        <v>468</v>
      </c>
    </row>
    <row r="391" spans="1:8">
      <c r="A391" s="131"/>
      <c r="B391" s="137">
        <v>754</v>
      </c>
      <c r="C391" s="138" t="s">
        <v>917</v>
      </c>
      <c r="D391" s="139" t="s">
        <v>1159</v>
      </c>
      <c r="E391" s="139" t="s">
        <v>1160</v>
      </c>
      <c r="F391" s="139" t="s">
        <v>802</v>
      </c>
      <c r="G391" s="139" t="s">
        <v>467</v>
      </c>
      <c r="H391" s="139" t="s">
        <v>468</v>
      </c>
    </row>
    <row r="392" spans="1:8">
      <c r="A392" s="131"/>
      <c r="B392" s="137">
        <v>546</v>
      </c>
      <c r="C392" s="138" t="s">
        <v>638</v>
      </c>
      <c r="D392" s="139" t="s">
        <v>1161</v>
      </c>
      <c r="E392" s="139" t="s">
        <v>1162</v>
      </c>
      <c r="F392" s="139" t="s">
        <v>802</v>
      </c>
      <c r="G392" s="139" t="s">
        <v>467</v>
      </c>
      <c r="H392" s="139" t="s">
        <v>468</v>
      </c>
    </row>
    <row r="393" spans="1:8">
      <c r="A393" s="131"/>
      <c r="B393" s="137">
        <v>114622</v>
      </c>
      <c r="C393" s="138" t="s">
        <v>249</v>
      </c>
      <c r="D393" s="139" t="s">
        <v>1163</v>
      </c>
      <c r="E393" s="139" t="s">
        <v>1164</v>
      </c>
      <c r="F393" s="139" t="s">
        <v>802</v>
      </c>
      <c r="G393" s="139" t="s">
        <v>467</v>
      </c>
      <c r="H393" s="139" t="s">
        <v>468</v>
      </c>
    </row>
    <row r="394" spans="1:8">
      <c r="A394" s="131"/>
      <c r="B394" s="137">
        <v>571</v>
      </c>
      <c r="C394" s="138" t="s">
        <v>487</v>
      </c>
      <c r="D394" s="139" t="s">
        <v>1165</v>
      </c>
      <c r="E394" s="139" t="s">
        <v>1166</v>
      </c>
      <c r="F394" s="139" t="s">
        <v>802</v>
      </c>
      <c r="G394" s="139" t="s">
        <v>467</v>
      </c>
      <c r="H394" s="139" t="s">
        <v>468</v>
      </c>
    </row>
    <row r="395" spans="1:8">
      <c r="A395" s="131"/>
      <c r="B395" s="137">
        <v>733</v>
      </c>
      <c r="C395" s="138" t="s">
        <v>687</v>
      </c>
      <c r="D395" s="139" t="s">
        <v>1167</v>
      </c>
      <c r="E395" s="139" t="s">
        <v>1168</v>
      </c>
      <c r="F395" s="139" t="s">
        <v>802</v>
      </c>
      <c r="G395" s="139" t="s">
        <v>467</v>
      </c>
      <c r="H395" s="139" t="s">
        <v>468</v>
      </c>
    </row>
    <row r="396" spans="1:8">
      <c r="A396" s="131"/>
      <c r="B396" s="137">
        <v>752</v>
      </c>
      <c r="C396" s="138" t="s">
        <v>1156</v>
      </c>
      <c r="D396" s="139" t="s">
        <v>1169</v>
      </c>
      <c r="E396" s="139" t="s">
        <v>1170</v>
      </c>
      <c r="F396" s="139" t="s">
        <v>802</v>
      </c>
      <c r="G396" s="139" t="s">
        <v>467</v>
      </c>
      <c r="H396" s="139" t="s">
        <v>468</v>
      </c>
    </row>
    <row r="397" spans="1:8">
      <c r="A397" s="131"/>
      <c r="B397" s="137">
        <v>349</v>
      </c>
      <c r="C397" s="138" t="s">
        <v>653</v>
      </c>
      <c r="D397" s="139" t="s">
        <v>1171</v>
      </c>
      <c r="E397" s="139" t="s">
        <v>1172</v>
      </c>
      <c r="F397" s="139" t="s">
        <v>802</v>
      </c>
      <c r="G397" s="139" t="s">
        <v>467</v>
      </c>
      <c r="H397" s="139" t="s">
        <v>468</v>
      </c>
    </row>
    <row r="398" spans="1:8">
      <c r="A398" s="131"/>
      <c r="B398" s="137">
        <v>517</v>
      </c>
      <c r="C398" s="138" t="s">
        <v>460</v>
      </c>
      <c r="D398" s="139" t="s">
        <v>1173</v>
      </c>
      <c r="E398" s="139" t="s">
        <v>1174</v>
      </c>
      <c r="F398" s="139" t="s">
        <v>802</v>
      </c>
      <c r="G398" s="139" t="s">
        <v>467</v>
      </c>
      <c r="H398" s="139" t="s">
        <v>468</v>
      </c>
    </row>
    <row r="399" spans="1:8">
      <c r="A399" s="131"/>
      <c r="B399" s="137">
        <v>52</v>
      </c>
      <c r="C399" s="138" t="s">
        <v>1114</v>
      </c>
      <c r="D399" s="139" t="s">
        <v>1175</v>
      </c>
      <c r="E399" s="139" t="s">
        <v>1176</v>
      </c>
      <c r="F399" s="139" t="s">
        <v>802</v>
      </c>
      <c r="G399" s="139" t="s">
        <v>467</v>
      </c>
      <c r="H399" s="139" t="s">
        <v>468</v>
      </c>
    </row>
    <row r="400" spans="1:8">
      <c r="A400" s="131"/>
      <c r="B400" s="137">
        <v>114844</v>
      </c>
      <c r="C400" s="138" t="s">
        <v>298</v>
      </c>
      <c r="D400" s="139" t="s">
        <v>1177</v>
      </c>
      <c r="E400" s="139" t="s">
        <v>1178</v>
      </c>
      <c r="F400" s="139" t="s">
        <v>802</v>
      </c>
      <c r="G400" s="139" t="s">
        <v>467</v>
      </c>
      <c r="H400" s="139" t="s">
        <v>468</v>
      </c>
    </row>
    <row r="401" spans="1:8">
      <c r="A401" s="131"/>
      <c r="B401" s="137">
        <v>709</v>
      </c>
      <c r="C401" s="138" t="s">
        <v>1060</v>
      </c>
      <c r="D401" s="139" t="s">
        <v>1179</v>
      </c>
      <c r="E401" s="139" t="s">
        <v>1180</v>
      </c>
      <c r="F401" s="139" t="s">
        <v>802</v>
      </c>
      <c r="G401" s="139" t="s">
        <v>467</v>
      </c>
      <c r="H401" s="139" t="s">
        <v>468</v>
      </c>
    </row>
    <row r="402" spans="1:8">
      <c r="A402" s="131"/>
      <c r="B402" s="137">
        <v>546</v>
      </c>
      <c r="C402" s="138" t="s">
        <v>638</v>
      </c>
      <c r="D402" s="139" t="s">
        <v>1181</v>
      </c>
      <c r="E402" s="139" t="s">
        <v>1182</v>
      </c>
      <c r="F402" s="139" t="s">
        <v>802</v>
      </c>
      <c r="G402" s="139" t="s">
        <v>467</v>
      </c>
      <c r="H402" s="139" t="s">
        <v>468</v>
      </c>
    </row>
    <row r="403" spans="1:8">
      <c r="A403" s="131"/>
      <c r="B403" s="137">
        <v>746</v>
      </c>
      <c r="C403" s="138" t="s">
        <v>757</v>
      </c>
      <c r="D403" s="139" t="s">
        <v>1183</v>
      </c>
      <c r="E403" s="139" t="s">
        <v>1184</v>
      </c>
      <c r="F403" s="139" t="s">
        <v>802</v>
      </c>
      <c r="G403" s="139" t="s">
        <v>467</v>
      </c>
      <c r="H403" s="139" t="s">
        <v>468</v>
      </c>
    </row>
    <row r="404" spans="1:8">
      <c r="A404" s="131"/>
      <c r="B404" s="137">
        <v>387</v>
      </c>
      <c r="C404" s="138" t="s">
        <v>582</v>
      </c>
      <c r="D404" s="139" t="s">
        <v>1185</v>
      </c>
      <c r="E404" s="139" t="s">
        <v>1186</v>
      </c>
      <c r="F404" s="139" t="s">
        <v>802</v>
      </c>
      <c r="G404" s="139" t="s">
        <v>467</v>
      </c>
      <c r="H404" s="139" t="s">
        <v>468</v>
      </c>
    </row>
    <row r="405" spans="1:8">
      <c r="A405" s="131"/>
      <c r="B405" s="137">
        <v>754</v>
      </c>
      <c r="C405" s="138" t="s">
        <v>917</v>
      </c>
      <c r="D405" s="139" t="s">
        <v>1187</v>
      </c>
      <c r="E405" s="139" t="s">
        <v>1188</v>
      </c>
      <c r="F405" s="139" t="s">
        <v>802</v>
      </c>
      <c r="G405" s="139" t="s">
        <v>467</v>
      </c>
      <c r="H405" s="139" t="s">
        <v>468</v>
      </c>
    </row>
    <row r="406" spans="1:8">
      <c r="A406" s="131"/>
      <c r="B406" s="137">
        <v>570</v>
      </c>
      <c r="C406" s="138" t="s">
        <v>645</v>
      </c>
      <c r="D406" s="139" t="s">
        <v>1189</v>
      </c>
      <c r="E406" s="139" t="s">
        <v>1190</v>
      </c>
      <c r="F406" s="139" t="s">
        <v>802</v>
      </c>
      <c r="G406" s="139" t="s">
        <v>467</v>
      </c>
      <c r="H406" s="139" t="s">
        <v>468</v>
      </c>
    </row>
    <row r="407" spans="1:8">
      <c r="A407" s="131"/>
      <c r="B407" s="137">
        <v>710</v>
      </c>
      <c r="C407" s="138" t="s">
        <v>1137</v>
      </c>
      <c r="D407" s="139" t="s">
        <v>1191</v>
      </c>
      <c r="E407" s="139" t="s">
        <v>1192</v>
      </c>
      <c r="F407" s="139" t="s">
        <v>802</v>
      </c>
      <c r="G407" s="139" t="s">
        <v>467</v>
      </c>
      <c r="H407" s="139" t="s">
        <v>468</v>
      </c>
    </row>
    <row r="408" spans="1:8">
      <c r="A408" s="131"/>
      <c r="B408" s="137">
        <v>716</v>
      </c>
      <c r="C408" s="138" t="s">
        <v>1028</v>
      </c>
      <c r="D408" s="139" t="s">
        <v>1193</v>
      </c>
      <c r="E408" s="139" t="s">
        <v>1194</v>
      </c>
      <c r="F408" s="139" t="s">
        <v>802</v>
      </c>
      <c r="G408" s="139" t="s">
        <v>467</v>
      </c>
      <c r="H408" s="139" t="s">
        <v>468</v>
      </c>
    </row>
    <row r="409" spans="1:8">
      <c r="A409" s="131"/>
      <c r="B409" s="137">
        <v>110378</v>
      </c>
      <c r="C409" s="138" t="s">
        <v>429</v>
      </c>
      <c r="D409" s="139" t="s">
        <v>1195</v>
      </c>
      <c r="E409" s="139" t="s">
        <v>1196</v>
      </c>
      <c r="F409" s="139" t="s">
        <v>802</v>
      </c>
      <c r="G409" s="139" t="s">
        <v>467</v>
      </c>
      <c r="H409" s="139" t="s">
        <v>468</v>
      </c>
    </row>
    <row r="410" spans="1:8">
      <c r="A410" s="131"/>
      <c r="B410" s="137">
        <v>113299</v>
      </c>
      <c r="C410" s="138" t="s">
        <v>1197</v>
      </c>
      <c r="D410" s="139" t="s">
        <v>1198</v>
      </c>
      <c r="E410" s="139" t="s">
        <v>1199</v>
      </c>
      <c r="F410" s="139" t="s">
        <v>802</v>
      </c>
      <c r="G410" s="139" t="s">
        <v>467</v>
      </c>
      <c r="H410" s="139" t="s">
        <v>468</v>
      </c>
    </row>
    <row r="411" spans="1:8">
      <c r="A411" s="131"/>
      <c r="B411" s="137">
        <v>752</v>
      </c>
      <c r="C411" s="138" t="s">
        <v>1156</v>
      </c>
      <c r="D411" s="139" t="s">
        <v>1200</v>
      </c>
      <c r="E411" s="139" t="s">
        <v>1201</v>
      </c>
      <c r="F411" s="139" t="s">
        <v>802</v>
      </c>
      <c r="G411" s="139" t="s">
        <v>467</v>
      </c>
      <c r="H411" s="139" t="s">
        <v>468</v>
      </c>
    </row>
    <row r="412" spans="1:8">
      <c r="A412" s="131"/>
      <c r="B412" s="137">
        <v>726</v>
      </c>
      <c r="C412" s="138" t="s">
        <v>695</v>
      </c>
      <c r="D412" s="139" t="s">
        <v>1202</v>
      </c>
      <c r="E412" s="139" t="s">
        <v>1203</v>
      </c>
      <c r="F412" s="139" t="s">
        <v>802</v>
      </c>
      <c r="G412" s="139" t="s">
        <v>467</v>
      </c>
      <c r="H412" s="139" t="s">
        <v>468</v>
      </c>
    </row>
    <row r="413" spans="1:8">
      <c r="A413" s="131"/>
      <c r="B413" s="137">
        <v>114069</v>
      </c>
      <c r="C413" s="138" t="s">
        <v>934</v>
      </c>
      <c r="D413" s="139" t="s">
        <v>1204</v>
      </c>
      <c r="E413" s="139" t="s">
        <v>1205</v>
      </c>
      <c r="F413" s="139" t="s">
        <v>802</v>
      </c>
      <c r="G413" s="139" t="s">
        <v>467</v>
      </c>
      <c r="H413" s="139" t="s">
        <v>468</v>
      </c>
    </row>
    <row r="414" spans="1:8">
      <c r="A414" s="131"/>
      <c r="B414" s="137">
        <v>114622</v>
      </c>
      <c r="C414" s="138" t="s">
        <v>249</v>
      </c>
      <c r="D414" s="139" t="s">
        <v>1206</v>
      </c>
      <c r="E414" s="139" t="s">
        <v>1207</v>
      </c>
      <c r="F414" s="139" t="s">
        <v>802</v>
      </c>
      <c r="G414" s="139" t="s">
        <v>467</v>
      </c>
      <c r="H414" s="139" t="s">
        <v>468</v>
      </c>
    </row>
    <row r="415" spans="1:8">
      <c r="A415" s="131"/>
      <c r="B415" s="137">
        <v>113833</v>
      </c>
      <c r="C415" s="138" t="s">
        <v>292</v>
      </c>
      <c r="D415" s="139" t="s">
        <v>1208</v>
      </c>
      <c r="E415" s="139" t="s">
        <v>1209</v>
      </c>
      <c r="F415" s="139" t="s">
        <v>802</v>
      </c>
      <c r="G415" s="139" t="s">
        <v>467</v>
      </c>
      <c r="H415" s="139" t="s">
        <v>468</v>
      </c>
    </row>
    <row r="416" spans="1:8">
      <c r="A416" s="131"/>
      <c r="B416" s="137">
        <v>365</v>
      </c>
      <c r="C416" s="138" t="s">
        <v>1210</v>
      </c>
      <c r="D416" s="139" t="s">
        <v>1211</v>
      </c>
      <c r="E416" s="139" t="s">
        <v>203</v>
      </c>
      <c r="F416" s="139" t="s">
        <v>802</v>
      </c>
      <c r="G416" s="139" t="s">
        <v>467</v>
      </c>
      <c r="H416" s="139" t="s">
        <v>468</v>
      </c>
    </row>
    <row r="417" spans="1:8">
      <c r="A417" s="131"/>
      <c r="B417" s="137">
        <v>104430</v>
      </c>
      <c r="C417" s="138" t="s">
        <v>335</v>
      </c>
      <c r="D417" s="139" t="s">
        <v>1212</v>
      </c>
      <c r="E417" s="139" t="s">
        <v>1213</v>
      </c>
      <c r="F417" s="139" t="s">
        <v>802</v>
      </c>
      <c r="G417" s="139" t="s">
        <v>467</v>
      </c>
      <c r="H417" s="139" t="s">
        <v>468</v>
      </c>
    </row>
    <row r="418" spans="1:8">
      <c r="A418" s="131"/>
      <c r="B418" s="137">
        <v>399</v>
      </c>
      <c r="C418" s="138" t="s">
        <v>1214</v>
      </c>
      <c r="D418" s="139" t="s">
        <v>1215</v>
      </c>
      <c r="E418" s="139" t="s">
        <v>1216</v>
      </c>
      <c r="F418" s="139" t="s">
        <v>802</v>
      </c>
      <c r="G418" s="139" t="s">
        <v>467</v>
      </c>
      <c r="H418" s="139" t="s">
        <v>468</v>
      </c>
    </row>
    <row r="419" spans="1:8">
      <c r="A419" s="131"/>
      <c r="B419" s="137">
        <v>546</v>
      </c>
      <c r="C419" s="138" t="s">
        <v>638</v>
      </c>
      <c r="D419" s="139" t="s">
        <v>1217</v>
      </c>
      <c r="E419" s="139" t="s">
        <v>1218</v>
      </c>
      <c r="F419" s="139" t="s">
        <v>802</v>
      </c>
      <c r="G419" s="139" t="s">
        <v>467</v>
      </c>
      <c r="H419" s="139" t="s">
        <v>468</v>
      </c>
    </row>
    <row r="420" spans="1:8">
      <c r="A420" s="131"/>
      <c r="B420" s="137">
        <v>114685</v>
      </c>
      <c r="C420" s="138" t="s">
        <v>822</v>
      </c>
      <c r="D420" s="139" t="s">
        <v>1219</v>
      </c>
      <c r="E420" s="139" t="s">
        <v>1220</v>
      </c>
      <c r="F420" s="139" t="s">
        <v>802</v>
      </c>
      <c r="G420" s="139" t="s">
        <v>467</v>
      </c>
      <c r="H420" s="139" t="s">
        <v>468</v>
      </c>
    </row>
    <row r="421" spans="1:8">
      <c r="A421" s="131"/>
      <c r="B421" s="137">
        <v>105396</v>
      </c>
      <c r="C421" s="138" t="s">
        <v>447</v>
      </c>
      <c r="D421" s="139" t="s">
        <v>1221</v>
      </c>
      <c r="E421" s="139" t="s">
        <v>1222</v>
      </c>
      <c r="F421" s="139" t="s">
        <v>802</v>
      </c>
      <c r="G421" s="139" t="s">
        <v>467</v>
      </c>
      <c r="H421" s="139" t="s">
        <v>468</v>
      </c>
    </row>
    <row r="422" spans="1:8">
      <c r="A422" s="131"/>
      <c r="B422" s="137">
        <v>114286</v>
      </c>
      <c r="C422" s="138" t="s">
        <v>1063</v>
      </c>
      <c r="D422" s="139" t="s">
        <v>1223</v>
      </c>
      <c r="E422" s="139" t="s">
        <v>1224</v>
      </c>
      <c r="F422" s="139" t="s">
        <v>802</v>
      </c>
      <c r="G422" s="139" t="s">
        <v>467</v>
      </c>
      <c r="H422" s="139" t="s">
        <v>468</v>
      </c>
    </row>
    <row r="423" spans="1:8">
      <c r="A423" s="131"/>
      <c r="B423" s="137">
        <v>113298</v>
      </c>
      <c r="C423" s="138" t="s">
        <v>367</v>
      </c>
      <c r="D423" s="139" t="s">
        <v>1225</v>
      </c>
      <c r="E423" s="139" t="s">
        <v>1226</v>
      </c>
      <c r="F423" s="139" t="s">
        <v>802</v>
      </c>
      <c r="G423" s="139" t="s">
        <v>467</v>
      </c>
      <c r="H423" s="139" t="s">
        <v>468</v>
      </c>
    </row>
    <row r="424" spans="1:8">
      <c r="A424" s="131"/>
      <c r="B424" s="137">
        <v>114685</v>
      </c>
      <c r="C424" s="138" t="s">
        <v>822</v>
      </c>
      <c r="D424" s="139" t="s">
        <v>1227</v>
      </c>
      <c r="E424" s="139" t="s">
        <v>1228</v>
      </c>
      <c r="F424" s="139" t="s">
        <v>802</v>
      </c>
      <c r="G424" s="139" t="s">
        <v>467</v>
      </c>
      <c r="H424" s="139" t="s">
        <v>468</v>
      </c>
    </row>
    <row r="425" spans="1:8">
      <c r="A425" s="131"/>
      <c r="B425" s="137">
        <v>571</v>
      </c>
      <c r="C425" s="138" t="s">
        <v>487</v>
      </c>
      <c r="D425" s="139" t="s">
        <v>1229</v>
      </c>
      <c r="E425" s="139" t="s">
        <v>1230</v>
      </c>
      <c r="F425" s="139" t="s">
        <v>802</v>
      </c>
      <c r="G425" s="139" t="s">
        <v>467</v>
      </c>
      <c r="H425" s="139" t="s">
        <v>468</v>
      </c>
    </row>
    <row r="426" spans="1:8">
      <c r="A426" s="131"/>
      <c r="B426" s="137">
        <v>709</v>
      </c>
      <c r="C426" s="138" t="s">
        <v>1060</v>
      </c>
      <c r="D426" s="139" t="s">
        <v>1231</v>
      </c>
      <c r="E426" s="139" t="s">
        <v>1232</v>
      </c>
      <c r="F426" s="139" t="s">
        <v>802</v>
      </c>
      <c r="G426" s="139" t="s">
        <v>467</v>
      </c>
      <c r="H426" s="139" t="s">
        <v>468</v>
      </c>
    </row>
    <row r="427" spans="1:8">
      <c r="A427" s="131"/>
      <c r="B427" s="137">
        <v>114069</v>
      </c>
      <c r="C427" s="138" t="s">
        <v>934</v>
      </c>
      <c r="D427" s="139" t="s">
        <v>1233</v>
      </c>
      <c r="E427" s="139" t="s">
        <v>1234</v>
      </c>
      <c r="F427" s="139" t="s">
        <v>802</v>
      </c>
      <c r="G427" s="139" t="s">
        <v>467</v>
      </c>
      <c r="H427" s="139" t="s">
        <v>468</v>
      </c>
    </row>
    <row r="428" spans="1:8">
      <c r="A428" s="131"/>
      <c r="B428" s="137">
        <v>110378</v>
      </c>
      <c r="C428" s="138" t="s">
        <v>429</v>
      </c>
      <c r="D428" s="139" t="s">
        <v>1235</v>
      </c>
      <c r="E428" s="139" t="s">
        <v>1236</v>
      </c>
      <c r="F428" s="139" t="s">
        <v>802</v>
      </c>
      <c r="G428" s="139" t="s">
        <v>467</v>
      </c>
      <c r="H428" s="139" t="s">
        <v>468</v>
      </c>
    </row>
    <row r="429" spans="1:8">
      <c r="A429" s="131"/>
      <c r="B429" s="137">
        <v>104533</v>
      </c>
      <c r="C429" s="138" t="s">
        <v>521</v>
      </c>
      <c r="D429" s="139" t="s">
        <v>1237</v>
      </c>
      <c r="E429" s="139" t="s">
        <v>1238</v>
      </c>
      <c r="F429" s="139" t="s">
        <v>802</v>
      </c>
      <c r="G429" s="139" t="s">
        <v>467</v>
      </c>
      <c r="H429" s="139" t="s">
        <v>468</v>
      </c>
    </row>
    <row r="430" spans="1:8">
      <c r="A430" s="131"/>
      <c r="B430" s="137">
        <v>114844</v>
      </c>
      <c r="C430" s="138" t="s">
        <v>298</v>
      </c>
      <c r="D430" s="139" t="s">
        <v>1239</v>
      </c>
      <c r="E430" s="139" t="s">
        <v>1240</v>
      </c>
      <c r="F430" s="139" t="s">
        <v>802</v>
      </c>
      <c r="G430" s="139" t="s">
        <v>467</v>
      </c>
      <c r="H430" s="139" t="s">
        <v>468</v>
      </c>
    </row>
    <row r="431" spans="1:8">
      <c r="A431" s="131"/>
      <c r="B431" s="137">
        <v>102934</v>
      </c>
      <c r="C431" s="138" t="s">
        <v>309</v>
      </c>
      <c r="D431" s="139" t="s">
        <v>1241</v>
      </c>
      <c r="E431" s="139" t="s">
        <v>1242</v>
      </c>
      <c r="F431" s="139" t="s">
        <v>802</v>
      </c>
      <c r="G431" s="139" t="s">
        <v>467</v>
      </c>
      <c r="H431" s="139" t="s">
        <v>468</v>
      </c>
    </row>
    <row r="432" spans="1:8">
      <c r="A432" s="131"/>
      <c r="B432" s="137">
        <v>114685</v>
      </c>
      <c r="C432" s="138" t="s">
        <v>822</v>
      </c>
      <c r="D432" s="139" t="s">
        <v>1243</v>
      </c>
      <c r="E432" s="139" t="s">
        <v>1244</v>
      </c>
      <c r="F432" s="139" t="s">
        <v>802</v>
      </c>
      <c r="G432" s="139" t="s">
        <v>467</v>
      </c>
      <c r="H432" s="139" t="s">
        <v>468</v>
      </c>
    </row>
    <row r="433" spans="1:8">
      <c r="A433" s="131"/>
      <c r="B433" s="137">
        <v>371</v>
      </c>
      <c r="C433" s="138" t="s">
        <v>831</v>
      </c>
      <c r="D433" s="139" t="s">
        <v>1245</v>
      </c>
      <c r="E433" s="139" t="s">
        <v>1246</v>
      </c>
      <c r="F433" s="139" t="s">
        <v>802</v>
      </c>
      <c r="G433" s="139" t="s">
        <v>467</v>
      </c>
      <c r="H433" s="139" t="s">
        <v>468</v>
      </c>
    </row>
    <row r="434" spans="1:8">
      <c r="A434" s="131"/>
      <c r="B434" s="137">
        <v>513</v>
      </c>
      <c r="C434" s="138" t="s">
        <v>1152</v>
      </c>
      <c r="D434" s="139" t="s">
        <v>1247</v>
      </c>
      <c r="E434" s="139" t="s">
        <v>1248</v>
      </c>
      <c r="F434" s="139" t="s">
        <v>802</v>
      </c>
      <c r="G434" s="139" t="s">
        <v>467</v>
      </c>
      <c r="H434" s="139" t="s">
        <v>468</v>
      </c>
    </row>
    <row r="435" spans="1:8">
      <c r="A435" s="131"/>
      <c r="B435" s="137">
        <v>114685</v>
      </c>
      <c r="C435" s="138" t="s">
        <v>822</v>
      </c>
      <c r="D435" s="139" t="s">
        <v>1249</v>
      </c>
      <c r="E435" s="139" t="s">
        <v>1250</v>
      </c>
      <c r="F435" s="139" t="s">
        <v>802</v>
      </c>
      <c r="G435" s="139" t="s">
        <v>467</v>
      </c>
      <c r="H435" s="139" t="s">
        <v>468</v>
      </c>
    </row>
    <row r="436" spans="1:8">
      <c r="A436" s="131"/>
      <c r="B436" s="137">
        <v>114685</v>
      </c>
      <c r="C436" s="138" t="s">
        <v>822</v>
      </c>
      <c r="D436" s="139" t="s">
        <v>1251</v>
      </c>
      <c r="E436" s="139" t="s">
        <v>1252</v>
      </c>
      <c r="F436" s="139" t="s">
        <v>802</v>
      </c>
      <c r="G436" s="139" t="s">
        <v>467</v>
      </c>
      <c r="H436" s="139" t="s">
        <v>468</v>
      </c>
    </row>
    <row r="437" spans="1:8">
      <c r="A437" s="131"/>
      <c r="B437" s="137">
        <v>549</v>
      </c>
      <c r="C437" s="138" t="s">
        <v>803</v>
      </c>
      <c r="D437" s="139" t="s">
        <v>1253</v>
      </c>
      <c r="E437" s="139" t="s">
        <v>1254</v>
      </c>
      <c r="F437" s="139" t="s">
        <v>802</v>
      </c>
      <c r="G437" s="139" t="s">
        <v>467</v>
      </c>
      <c r="H437" s="139" t="s">
        <v>468</v>
      </c>
    </row>
    <row r="438" spans="1:8">
      <c r="A438" s="131"/>
      <c r="B438" s="137">
        <v>399</v>
      </c>
      <c r="C438" s="138" t="s">
        <v>1214</v>
      </c>
      <c r="D438" s="139" t="s">
        <v>1255</v>
      </c>
      <c r="E438" s="139" t="s">
        <v>1256</v>
      </c>
      <c r="F438" s="139" t="s">
        <v>802</v>
      </c>
      <c r="G438" s="139" t="s">
        <v>467</v>
      </c>
      <c r="H438" s="139" t="s">
        <v>468</v>
      </c>
    </row>
    <row r="439" spans="1:8">
      <c r="A439" s="131"/>
      <c r="B439" s="137">
        <v>105751</v>
      </c>
      <c r="C439" s="138" t="s">
        <v>650</v>
      </c>
      <c r="D439" s="139" t="s">
        <v>1257</v>
      </c>
      <c r="E439" s="139" t="s">
        <v>1258</v>
      </c>
      <c r="F439" s="139" t="s">
        <v>802</v>
      </c>
      <c r="G439" s="139" t="s">
        <v>467</v>
      </c>
      <c r="H439" s="139" t="s">
        <v>468</v>
      </c>
    </row>
    <row r="440" spans="1:8">
      <c r="A440" s="131"/>
      <c r="B440" s="137">
        <v>737</v>
      </c>
      <c r="C440" s="138" t="s">
        <v>873</v>
      </c>
      <c r="D440" s="139" t="s">
        <v>1259</v>
      </c>
      <c r="E440" s="139" t="s">
        <v>1260</v>
      </c>
      <c r="F440" s="139" t="s">
        <v>802</v>
      </c>
      <c r="G440" s="139" t="s">
        <v>467</v>
      </c>
      <c r="H440" s="139" t="s">
        <v>468</v>
      </c>
    </row>
    <row r="441" spans="1:8">
      <c r="A441" s="131"/>
      <c r="B441" s="137">
        <v>343</v>
      </c>
      <c r="C441" s="138" t="s">
        <v>747</v>
      </c>
      <c r="D441" s="139" t="s">
        <v>1261</v>
      </c>
      <c r="E441" s="139" t="s">
        <v>1262</v>
      </c>
      <c r="F441" s="139" t="s">
        <v>802</v>
      </c>
      <c r="G441" s="139" t="s">
        <v>467</v>
      </c>
      <c r="H441" s="139" t="s">
        <v>468</v>
      </c>
    </row>
    <row r="442" spans="1:8">
      <c r="A442" s="131"/>
      <c r="B442" s="137">
        <v>347</v>
      </c>
      <c r="C442" s="138" t="s">
        <v>926</v>
      </c>
      <c r="D442" s="139" t="s">
        <v>1263</v>
      </c>
      <c r="E442" s="139" t="s">
        <v>1264</v>
      </c>
      <c r="F442" s="139" t="s">
        <v>802</v>
      </c>
      <c r="G442" s="139" t="s">
        <v>467</v>
      </c>
      <c r="H442" s="139" t="s">
        <v>468</v>
      </c>
    </row>
    <row r="443" spans="1:8">
      <c r="A443" s="131"/>
      <c r="B443" s="137">
        <v>724</v>
      </c>
      <c r="C443" s="138" t="s">
        <v>684</v>
      </c>
      <c r="D443" s="139" t="s">
        <v>1265</v>
      </c>
      <c r="E443" s="139" t="s">
        <v>640</v>
      </c>
      <c r="F443" s="139" t="s">
        <v>802</v>
      </c>
      <c r="G443" s="139" t="s">
        <v>467</v>
      </c>
      <c r="H443" s="139" t="s">
        <v>468</v>
      </c>
    </row>
    <row r="444" spans="1:8">
      <c r="A444" s="131"/>
      <c r="B444" s="137">
        <v>102565</v>
      </c>
      <c r="C444" s="138" t="s">
        <v>1266</v>
      </c>
      <c r="D444" s="139" t="s">
        <v>1267</v>
      </c>
      <c r="E444" s="139" t="s">
        <v>1268</v>
      </c>
      <c r="F444" s="139" t="s">
        <v>802</v>
      </c>
      <c r="G444" s="139" t="s">
        <v>467</v>
      </c>
      <c r="H444" s="139" t="s">
        <v>468</v>
      </c>
    </row>
    <row r="445" spans="1:8">
      <c r="A445" s="131"/>
      <c r="B445" s="137">
        <v>105751</v>
      </c>
      <c r="C445" s="138" t="s">
        <v>650</v>
      </c>
      <c r="D445" s="139" t="s">
        <v>1269</v>
      </c>
      <c r="E445" s="139" t="s">
        <v>1270</v>
      </c>
      <c r="F445" s="139" t="s">
        <v>802</v>
      </c>
      <c r="G445" s="139" t="s">
        <v>467</v>
      </c>
      <c r="H445" s="139" t="s">
        <v>468</v>
      </c>
    </row>
    <row r="446" spans="1:8">
      <c r="A446" s="131"/>
      <c r="B446" s="137">
        <v>570</v>
      </c>
      <c r="C446" s="138" t="s">
        <v>645</v>
      </c>
      <c r="D446" s="139" t="s">
        <v>1271</v>
      </c>
      <c r="E446" s="139" t="s">
        <v>1272</v>
      </c>
      <c r="F446" s="139" t="s">
        <v>802</v>
      </c>
      <c r="G446" s="139" t="s">
        <v>467</v>
      </c>
      <c r="H446" s="139" t="s">
        <v>468</v>
      </c>
    </row>
    <row r="447" spans="1:8">
      <c r="A447" s="131"/>
      <c r="B447" s="137">
        <v>399</v>
      </c>
      <c r="C447" s="138" t="s">
        <v>1214</v>
      </c>
      <c r="D447" s="139" t="s">
        <v>1273</v>
      </c>
      <c r="E447" s="139" t="s">
        <v>1274</v>
      </c>
      <c r="F447" s="139" t="s">
        <v>802</v>
      </c>
      <c r="G447" s="139" t="s">
        <v>467</v>
      </c>
      <c r="H447" s="139" t="s">
        <v>468</v>
      </c>
    </row>
    <row r="448" spans="1:8">
      <c r="A448" s="131"/>
      <c r="B448" s="137">
        <v>399</v>
      </c>
      <c r="C448" s="138" t="s">
        <v>1214</v>
      </c>
      <c r="D448" s="139" t="s">
        <v>1275</v>
      </c>
      <c r="E448" s="139" t="s">
        <v>1276</v>
      </c>
      <c r="F448" s="139" t="s">
        <v>802</v>
      </c>
      <c r="G448" s="139" t="s">
        <v>467</v>
      </c>
      <c r="H448" s="139" t="s">
        <v>468</v>
      </c>
    </row>
    <row r="449" spans="1:8">
      <c r="A449" s="131"/>
      <c r="B449" s="137">
        <v>106569</v>
      </c>
      <c r="C449" s="138" t="s">
        <v>698</v>
      </c>
      <c r="D449" s="139" t="s">
        <v>1277</v>
      </c>
      <c r="E449" s="139" t="s">
        <v>1278</v>
      </c>
      <c r="F449" s="139" t="s">
        <v>802</v>
      </c>
      <c r="G449" s="139" t="s">
        <v>467</v>
      </c>
      <c r="H449" s="139" t="s">
        <v>468</v>
      </c>
    </row>
    <row r="450" spans="1:8">
      <c r="A450" s="131"/>
      <c r="B450" s="137">
        <v>104533</v>
      </c>
      <c r="C450" s="138" t="s">
        <v>521</v>
      </c>
      <c r="D450" s="139" t="s">
        <v>1279</v>
      </c>
      <c r="E450" s="139" t="s">
        <v>1280</v>
      </c>
      <c r="F450" s="139" t="s">
        <v>802</v>
      </c>
      <c r="G450" s="139" t="s">
        <v>467</v>
      </c>
      <c r="H450" s="139" t="s">
        <v>468</v>
      </c>
    </row>
    <row r="451" spans="1:8">
      <c r="A451" s="131"/>
      <c r="B451" s="137">
        <v>581</v>
      </c>
      <c r="C451" s="138" t="s">
        <v>725</v>
      </c>
      <c r="D451" s="139" t="s">
        <v>1281</v>
      </c>
      <c r="E451" s="139" t="s">
        <v>1282</v>
      </c>
      <c r="F451" s="139" t="s">
        <v>802</v>
      </c>
      <c r="G451" s="139" t="s">
        <v>467</v>
      </c>
      <c r="H451" s="139" t="s">
        <v>468</v>
      </c>
    </row>
    <row r="452" spans="1:8">
      <c r="A452" s="131"/>
      <c r="B452" s="137">
        <v>727</v>
      </c>
      <c r="C452" s="138" t="s">
        <v>1017</v>
      </c>
      <c r="D452" s="139" t="s">
        <v>1283</v>
      </c>
      <c r="E452" s="139" t="s">
        <v>1284</v>
      </c>
      <c r="F452" s="139" t="s">
        <v>802</v>
      </c>
      <c r="G452" s="139" t="s">
        <v>467</v>
      </c>
      <c r="H452" s="139" t="s">
        <v>468</v>
      </c>
    </row>
    <row r="453" spans="1:8">
      <c r="A453" s="131"/>
      <c r="B453" s="137">
        <v>733</v>
      </c>
      <c r="C453" s="138" t="s">
        <v>687</v>
      </c>
      <c r="D453" s="139" t="s">
        <v>1285</v>
      </c>
      <c r="E453" s="139" t="s">
        <v>1286</v>
      </c>
      <c r="F453" s="139" t="s">
        <v>802</v>
      </c>
      <c r="G453" s="139" t="s">
        <v>467</v>
      </c>
      <c r="H453" s="139" t="s">
        <v>468</v>
      </c>
    </row>
    <row r="454" spans="1:8">
      <c r="A454" s="131"/>
      <c r="B454" s="137">
        <v>581</v>
      </c>
      <c r="C454" s="138" t="s">
        <v>725</v>
      </c>
      <c r="D454" s="139" t="s">
        <v>1287</v>
      </c>
      <c r="E454" s="139" t="s">
        <v>1288</v>
      </c>
      <c r="F454" s="139" t="s">
        <v>802</v>
      </c>
      <c r="G454" s="139" t="s">
        <v>467</v>
      </c>
      <c r="H454" s="139" t="s">
        <v>468</v>
      </c>
    </row>
    <row r="455" spans="1:8">
      <c r="A455" s="131"/>
      <c r="B455" s="137">
        <v>726</v>
      </c>
      <c r="C455" s="138" t="s">
        <v>695</v>
      </c>
      <c r="D455" s="139" t="s">
        <v>1289</v>
      </c>
      <c r="E455" s="139" t="s">
        <v>1290</v>
      </c>
      <c r="F455" s="139" t="s">
        <v>802</v>
      </c>
      <c r="G455" s="139" t="s">
        <v>467</v>
      </c>
      <c r="H455" s="139" t="s">
        <v>468</v>
      </c>
    </row>
    <row r="456" spans="1:8">
      <c r="A456" s="131"/>
      <c r="B456" s="137">
        <v>581</v>
      </c>
      <c r="C456" s="138" t="s">
        <v>725</v>
      </c>
      <c r="D456" s="139" t="s">
        <v>1291</v>
      </c>
      <c r="E456" s="139" t="s">
        <v>211</v>
      </c>
      <c r="F456" s="139" t="s">
        <v>802</v>
      </c>
      <c r="G456" s="139" t="s">
        <v>467</v>
      </c>
      <c r="H456" s="139" t="s">
        <v>468</v>
      </c>
    </row>
    <row r="457" spans="1:8">
      <c r="A457" s="131"/>
      <c r="B457" s="137">
        <v>738</v>
      </c>
      <c r="C457" s="138" t="s">
        <v>1034</v>
      </c>
      <c r="D457" s="139" t="s">
        <v>1292</v>
      </c>
      <c r="E457" s="139" t="s">
        <v>1293</v>
      </c>
      <c r="F457" s="139" t="s">
        <v>802</v>
      </c>
      <c r="G457" s="139" t="s">
        <v>467</v>
      </c>
      <c r="H457" s="139" t="s">
        <v>468</v>
      </c>
    </row>
    <row r="458" spans="1:8">
      <c r="A458" s="131"/>
      <c r="B458" s="137">
        <v>738</v>
      </c>
      <c r="C458" s="138" t="s">
        <v>1034</v>
      </c>
      <c r="D458" s="139" t="s">
        <v>1294</v>
      </c>
      <c r="E458" s="139" t="s">
        <v>1295</v>
      </c>
      <c r="F458" s="139" t="s">
        <v>802</v>
      </c>
      <c r="G458" s="139" t="s">
        <v>467</v>
      </c>
      <c r="H458" s="139" t="s">
        <v>468</v>
      </c>
    </row>
    <row r="459" spans="1:8">
      <c r="A459" s="131"/>
      <c r="B459" s="137">
        <v>713</v>
      </c>
      <c r="C459" s="138" t="s">
        <v>1296</v>
      </c>
      <c r="D459" s="139" t="s">
        <v>1297</v>
      </c>
      <c r="E459" s="139" t="s">
        <v>1298</v>
      </c>
      <c r="F459" s="139" t="s">
        <v>802</v>
      </c>
      <c r="G459" s="139" t="s">
        <v>467</v>
      </c>
      <c r="H459" s="139" t="s">
        <v>468</v>
      </c>
    </row>
    <row r="460" spans="1:8">
      <c r="A460" s="131"/>
      <c r="B460" s="137">
        <v>730</v>
      </c>
      <c r="C460" s="138" t="s">
        <v>1090</v>
      </c>
      <c r="D460" s="139" t="s">
        <v>1299</v>
      </c>
      <c r="E460" s="139" t="s">
        <v>1300</v>
      </c>
      <c r="F460" s="139" t="s">
        <v>802</v>
      </c>
      <c r="G460" s="139" t="s">
        <v>467</v>
      </c>
      <c r="H460" s="139" t="s">
        <v>468</v>
      </c>
    </row>
    <row r="461" spans="1:8">
      <c r="A461" s="131"/>
      <c r="B461" s="137">
        <v>113299</v>
      </c>
      <c r="C461" s="138" t="s">
        <v>1197</v>
      </c>
      <c r="D461" s="139" t="s">
        <v>1301</v>
      </c>
      <c r="E461" s="139" t="s">
        <v>1302</v>
      </c>
      <c r="F461" s="139" t="s">
        <v>802</v>
      </c>
      <c r="G461" s="139" t="s">
        <v>467</v>
      </c>
      <c r="H461" s="139" t="s">
        <v>468</v>
      </c>
    </row>
    <row r="462" spans="1:8">
      <c r="A462" s="131"/>
      <c r="B462" s="137">
        <v>113299</v>
      </c>
      <c r="C462" s="138" t="s">
        <v>1197</v>
      </c>
      <c r="D462" s="139" t="s">
        <v>1303</v>
      </c>
      <c r="E462" s="139" t="s">
        <v>1304</v>
      </c>
      <c r="F462" s="139" t="s">
        <v>802</v>
      </c>
      <c r="G462" s="139" t="s">
        <v>467</v>
      </c>
      <c r="H462" s="139" t="s">
        <v>468</v>
      </c>
    </row>
    <row r="463" spans="1:8">
      <c r="A463" s="131"/>
      <c r="B463" s="137">
        <v>747</v>
      </c>
      <c r="C463" s="138" t="s">
        <v>892</v>
      </c>
      <c r="D463" s="139" t="s">
        <v>1305</v>
      </c>
      <c r="E463" s="139" t="s">
        <v>1306</v>
      </c>
      <c r="F463" s="139" t="s">
        <v>802</v>
      </c>
      <c r="G463" s="139" t="s">
        <v>467</v>
      </c>
      <c r="H463" s="139" t="s">
        <v>468</v>
      </c>
    </row>
    <row r="464" spans="1:8">
      <c r="A464" s="131"/>
      <c r="B464" s="137">
        <v>102565</v>
      </c>
      <c r="C464" s="138" t="s">
        <v>1266</v>
      </c>
      <c r="D464" s="139" t="s">
        <v>1307</v>
      </c>
      <c r="E464" s="139" t="s">
        <v>1308</v>
      </c>
      <c r="F464" s="139" t="s">
        <v>802</v>
      </c>
      <c r="G464" s="139" t="s">
        <v>467</v>
      </c>
      <c r="H464" s="139" t="s">
        <v>468</v>
      </c>
    </row>
    <row r="465" spans="1:8">
      <c r="A465" s="131"/>
      <c r="B465" s="137">
        <v>572</v>
      </c>
      <c r="C465" s="138" t="s">
        <v>819</v>
      </c>
      <c r="D465" s="139" t="s">
        <v>1309</v>
      </c>
      <c r="E465" s="139" t="s">
        <v>1310</v>
      </c>
      <c r="F465" s="139" t="s">
        <v>802</v>
      </c>
      <c r="G465" s="139" t="s">
        <v>467</v>
      </c>
      <c r="H465" s="139" t="s">
        <v>468</v>
      </c>
    </row>
    <row r="466" spans="1:8">
      <c r="A466" s="131"/>
      <c r="B466" s="137">
        <v>706</v>
      </c>
      <c r="C466" s="138" t="s">
        <v>1081</v>
      </c>
      <c r="D466" s="139" t="s">
        <v>1311</v>
      </c>
      <c r="E466" s="139" t="s">
        <v>1312</v>
      </c>
      <c r="F466" s="139" t="s">
        <v>802</v>
      </c>
      <c r="G466" s="139" t="s">
        <v>467</v>
      </c>
      <c r="H466" s="139" t="s">
        <v>468</v>
      </c>
    </row>
    <row r="467" spans="1:8">
      <c r="A467" s="131"/>
      <c r="B467" s="137">
        <v>343</v>
      </c>
      <c r="C467" s="138" t="s">
        <v>747</v>
      </c>
      <c r="D467" s="139" t="s">
        <v>1313</v>
      </c>
      <c r="E467" s="139" t="s">
        <v>1314</v>
      </c>
      <c r="F467" s="139" t="s">
        <v>802</v>
      </c>
      <c r="G467" s="139" t="s">
        <v>467</v>
      </c>
      <c r="H467" s="139" t="s">
        <v>468</v>
      </c>
    </row>
    <row r="468" spans="1:8">
      <c r="A468" s="131"/>
      <c r="B468" s="137">
        <v>103198</v>
      </c>
      <c r="C468" s="138" t="s">
        <v>455</v>
      </c>
      <c r="D468" s="139" t="s">
        <v>1315</v>
      </c>
      <c r="E468" s="139" t="s">
        <v>1316</v>
      </c>
      <c r="F468" s="139" t="s">
        <v>802</v>
      </c>
      <c r="G468" s="139" t="s">
        <v>467</v>
      </c>
      <c r="H468" s="139" t="s">
        <v>468</v>
      </c>
    </row>
    <row r="469" spans="1:8">
      <c r="A469" s="131"/>
      <c r="B469" s="137">
        <v>347</v>
      </c>
      <c r="C469" s="138" t="s">
        <v>926</v>
      </c>
      <c r="D469" s="139" t="s">
        <v>1317</v>
      </c>
      <c r="E469" s="139" t="s">
        <v>1318</v>
      </c>
      <c r="F469" s="139" t="s">
        <v>802</v>
      </c>
      <c r="G469" s="139" t="s">
        <v>467</v>
      </c>
      <c r="H469" s="139" t="s">
        <v>468</v>
      </c>
    </row>
    <row r="470" spans="1:8">
      <c r="A470" s="131"/>
      <c r="B470" s="137">
        <v>104429</v>
      </c>
      <c r="C470" s="138" t="s">
        <v>902</v>
      </c>
      <c r="D470" s="139" t="s">
        <v>1319</v>
      </c>
      <c r="E470" s="139" t="s">
        <v>1320</v>
      </c>
      <c r="F470" s="139" t="s">
        <v>802</v>
      </c>
      <c r="G470" s="139" t="s">
        <v>467</v>
      </c>
      <c r="H470" s="139" t="s">
        <v>468</v>
      </c>
    </row>
    <row r="471" spans="1:8">
      <c r="A471" s="131"/>
      <c r="B471" s="137">
        <v>721</v>
      </c>
      <c r="C471" s="138" t="s">
        <v>992</v>
      </c>
      <c r="D471" s="139" t="s">
        <v>1321</v>
      </c>
      <c r="E471" s="139" t="s">
        <v>1322</v>
      </c>
      <c r="F471" s="139" t="s">
        <v>802</v>
      </c>
      <c r="G471" s="139" t="s">
        <v>467</v>
      </c>
      <c r="H471" s="139" t="s">
        <v>468</v>
      </c>
    </row>
    <row r="472" spans="1:8">
      <c r="A472" s="131"/>
      <c r="B472" s="137">
        <v>104533</v>
      </c>
      <c r="C472" s="138" t="s">
        <v>521</v>
      </c>
      <c r="D472" s="139" t="s">
        <v>1323</v>
      </c>
      <c r="E472" s="139" t="s">
        <v>1103</v>
      </c>
      <c r="F472" s="139" t="s">
        <v>802</v>
      </c>
      <c r="G472" s="139" t="s">
        <v>467</v>
      </c>
      <c r="H472" s="139" t="s">
        <v>468</v>
      </c>
    </row>
    <row r="473" spans="1:8">
      <c r="A473" s="131"/>
      <c r="B473" s="137">
        <v>706</v>
      </c>
      <c r="C473" s="138" t="s">
        <v>1081</v>
      </c>
      <c r="D473" s="139" t="s">
        <v>1324</v>
      </c>
      <c r="E473" s="139" t="s">
        <v>1325</v>
      </c>
      <c r="F473" s="139" t="s">
        <v>802</v>
      </c>
      <c r="G473" s="139" t="s">
        <v>467</v>
      </c>
      <c r="H473" s="139" t="s">
        <v>468</v>
      </c>
    </row>
    <row r="474" spans="1:8">
      <c r="A474" s="131"/>
      <c r="B474" s="137">
        <v>546</v>
      </c>
      <c r="C474" s="138" t="s">
        <v>638</v>
      </c>
      <c r="D474" s="139" t="s">
        <v>1326</v>
      </c>
      <c r="E474" s="139" t="s">
        <v>1327</v>
      </c>
      <c r="F474" s="139" t="s">
        <v>802</v>
      </c>
      <c r="G474" s="139" t="s">
        <v>467</v>
      </c>
      <c r="H474" s="139" t="s">
        <v>468</v>
      </c>
    </row>
    <row r="475" spans="1:8">
      <c r="A475" s="131"/>
      <c r="B475" s="137">
        <v>581</v>
      </c>
      <c r="C475" s="138" t="s">
        <v>725</v>
      </c>
      <c r="D475" s="139" t="s">
        <v>1328</v>
      </c>
      <c r="E475" s="139" t="s">
        <v>1329</v>
      </c>
      <c r="F475" s="139" t="s">
        <v>802</v>
      </c>
      <c r="G475" s="139" t="s">
        <v>467</v>
      </c>
      <c r="H475" s="139" t="s">
        <v>468</v>
      </c>
    </row>
    <row r="476" spans="1:8">
      <c r="A476" s="131"/>
      <c r="B476" s="137">
        <v>359</v>
      </c>
      <c r="C476" s="138" t="s">
        <v>332</v>
      </c>
      <c r="D476" s="139" t="s">
        <v>1330</v>
      </c>
      <c r="E476" s="139" t="s">
        <v>1331</v>
      </c>
      <c r="F476" s="139" t="s">
        <v>802</v>
      </c>
      <c r="G476" s="139" t="s">
        <v>467</v>
      </c>
      <c r="H476" s="139" t="s">
        <v>468</v>
      </c>
    </row>
    <row r="477" spans="1:8">
      <c r="A477" s="131"/>
      <c r="B477" s="137">
        <v>102565</v>
      </c>
      <c r="C477" s="138" t="s">
        <v>1266</v>
      </c>
      <c r="D477" s="139" t="s">
        <v>1332</v>
      </c>
      <c r="E477" s="139" t="s">
        <v>1333</v>
      </c>
      <c r="F477" s="139" t="s">
        <v>802</v>
      </c>
      <c r="G477" s="139" t="s">
        <v>467</v>
      </c>
      <c r="H477" s="139" t="s">
        <v>468</v>
      </c>
    </row>
    <row r="478" spans="1:8">
      <c r="A478" s="131"/>
      <c r="B478" s="137">
        <v>114848</v>
      </c>
      <c r="C478" s="138" t="s">
        <v>1334</v>
      </c>
      <c r="D478" s="139" t="s">
        <v>1335</v>
      </c>
      <c r="E478" s="139" t="s">
        <v>1336</v>
      </c>
      <c r="F478" s="139" t="s">
        <v>802</v>
      </c>
      <c r="G478" s="139" t="s">
        <v>467</v>
      </c>
      <c r="H478" s="139" t="s">
        <v>468</v>
      </c>
    </row>
    <row r="479" spans="1:8">
      <c r="A479" s="131"/>
      <c r="B479" s="137">
        <v>114844</v>
      </c>
      <c r="C479" s="138" t="s">
        <v>298</v>
      </c>
      <c r="D479" s="139" t="s">
        <v>1337</v>
      </c>
      <c r="E479" s="139" t="s">
        <v>1338</v>
      </c>
      <c r="F479" s="139" t="s">
        <v>802</v>
      </c>
      <c r="G479" s="139" t="s">
        <v>467</v>
      </c>
      <c r="H479" s="139" t="s">
        <v>468</v>
      </c>
    </row>
    <row r="480" spans="1:8">
      <c r="A480" s="131"/>
      <c r="B480" s="137">
        <v>111219</v>
      </c>
      <c r="C480" s="138" t="s">
        <v>382</v>
      </c>
      <c r="D480" s="139" t="s">
        <v>1339</v>
      </c>
      <c r="E480" s="139" t="s">
        <v>1340</v>
      </c>
      <c r="F480" s="139" t="s">
        <v>802</v>
      </c>
      <c r="G480" s="139" t="s">
        <v>467</v>
      </c>
      <c r="H480" s="139" t="s">
        <v>468</v>
      </c>
    </row>
    <row r="481" spans="1:8">
      <c r="A481" s="131"/>
      <c r="B481" s="137">
        <v>730</v>
      </c>
      <c r="C481" s="138" t="s">
        <v>1090</v>
      </c>
      <c r="D481" s="139" t="s">
        <v>1341</v>
      </c>
      <c r="E481" s="139" t="s">
        <v>1342</v>
      </c>
      <c r="F481" s="139" t="s">
        <v>802</v>
      </c>
      <c r="G481" s="139" t="s">
        <v>467</v>
      </c>
      <c r="H481" s="139" t="s">
        <v>468</v>
      </c>
    </row>
    <row r="482" spans="1:8">
      <c r="A482" s="131"/>
      <c r="B482" s="137">
        <v>103199</v>
      </c>
      <c r="C482" s="138" t="s">
        <v>432</v>
      </c>
      <c r="D482" s="139" t="s">
        <v>1343</v>
      </c>
      <c r="E482" s="139" t="s">
        <v>1344</v>
      </c>
      <c r="F482" s="139" t="s">
        <v>802</v>
      </c>
      <c r="G482" s="139" t="s">
        <v>467</v>
      </c>
      <c r="H482" s="139" t="s">
        <v>468</v>
      </c>
    </row>
    <row r="483" spans="1:8">
      <c r="A483" s="131"/>
      <c r="B483" s="137">
        <v>101453</v>
      </c>
      <c r="C483" s="138" t="s">
        <v>377</v>
      </c>
      <c r="D483" s="139" t="s">
        <v>1345</v>
      </c>
      <c r="E483" s="139" t="s">
        <v>1346</v>
      </c>
      <c r="F483" s="139" t="s">
        <v>802</v>
      </c>
      <c r="G483" s="139" t="s">
        <v>467</v>
      </c>
      <c r="H483" s="139" t="s">
        <v>468</v>
      </c>
    </row>
    <row r="484" spans="1:8">
      <c r="A484" s="131"/>
      <c r="B484" s="137">
        <v>747</v>
      </c>
      <c r="C484" s="138" t="s">
        <v>892</v>
      </c>
      <c r="D484" s="139" t="s">
        <v>1347</v>
      </c>
      <c r="E484" s="139" t="s">
        <v>1348</v>
      </c>
      <c r="F484" s="139" t="s">
        <v>802</v>
      </c>
      <c r="G484" s="139" t="s">
        <v>467</v>
      </c>
      <c r="H484" s="139" t="s">
        <v>468</v>
      </c>
    </row>
    <row r="485" spans="1:8">
      <c r="A485" s="131"/>
      <c r="B485" s="137">
        <v>747</v>
      </c>
      <c r="C485" s="138" t="s">
        <v>892</v>
      </c>
      <c r="D485" s="139" t="s">
        <v>1349</v>
      </c>
      <c r="E485" s="139" t="s">
        <v>1350</v>
      </c>
      <c r="F485" s="139" t="s">
        <v>802</v>
      </c>
      <c r="G485" s="139" t="s">
        <v>467</v>
      </c>
      <c r="H485" s="139" t="s">
        <v>468</v>
      </c>
    </row>
    <row r="486" spans="1:8">
      <c r="A486" s="131"/>
      <c r="B486" s="137">
        <v>114848</v>
      </c>
      <c r="C486" s="138" t="s">
        <v>1334</v>
      </c>
      <c r="D486" s="139" t="s">
        <v>1351</v>
      </c>
      <c r="E486" s="139" t="s">
        <v>1352</v>
      </c>
      <c r="F486" s="139" t="s">
        <v>802</v>
      </c>
      <c r="G486" s="139" t="s">
        <v>467</v>
      </c>
      <c r="H486" s="139" t="s">
        <v>468</v>
      </c>
    </row>
    <row r="487" spans="1:8">
      <c r="A487" s="131"/>
      <c r="B487" s="137">
        <v>747</v>
      </c>
      <c r="C487" s="138" t="s">
        <v>892</v>
      </c>
      <c r="D487" s="139" t="s">
        <v>1353</v>
      </c>
      <c r="E487" s="139" t="s">
        <v>1354</v>
      </c>
      <c r="F487" s="139" t="s">
        <v>802</v>
      </c>
      <c r="G487" s="139" t="s">
        <v>467</v>
      </c>
      <c r="H487" s="139" t="s">
        <v>468</v>
      </c>
    </row>
    <row r="488" spans="1:8">
      <c r="A488" s="131"/>
      <c r="B488" s="137">
        <v>102565</v>
      </c>
      <c r="C488" s="138" t="s">
        <v>1266</v>
      </c>
      <c r="D488" s="139" t="s">
        <v>1355</v>
      </c>
      <c r="E488" s="139" t="s">
        <v>1356</v>
      </c>
      <c r="F488" s="139" t="s">
        <v>802</v>
      </c>
      <c r="G488" s="139" t="s">
        <v>467</v>
      </c>
      <c r="H488" s="139" t="s">
        <v>468</v>
      </c>
    </row>
    <row r="489" spans="1:8">
      <c r="A489" s="131"/>
      <c r="B489" s="137">
        <v>753</v>
      </c>
      <c r="C489" s="138" t="s">
        <v>280</v>
      </c>
      <c r="D489" s="139" t="s">
        <v>1357</v>
      </c>
      <c r="E489" s="139" t="s">
        <v>1358</v>
      </c>
      <c r="F489" s="139" t="s">
        <v>802</v>
      </c>
      <c r="G489" s="139" t="s">
        <v>467</v>
      </c>
      <c r="H489" s="139" t="s">
        <v>468</v>
      </c>
    </row>
    <row r="490" spans="1:8">
      <c r="A490" s="131"/>
      <c r="B490" s="137">
        <v>587</v>
      </c>
      <c r="C490" s="138" t="s">
        <v>1031</v>
      </c>
      <c r="D490" s="139" t="s">
        <v>1359</v>
      </c>
      <c r="E490" s="139" t="s">
        <v>1360</v>
      </c>
      <c r="F490" s="139" t="s">
        <v>802</v>
      </c>
      <c r="G490" s="139" t="s">
        <v>467</v>
      </c>
      <c r="H490" s="139" t="s">
        <v>468</v>
      </c>
    </row>
    <row r="491" spans="1:8">
      <c r="A491" s="131"/>
      <c r="B491" s="137">
        <v>114069</v>
      </c>
      <c r="C491" s="138" t="s">
        <v>934</v>
      </c>
      <c r="D491" s="139" t="s">
        <v>1361</v>
      </c>
      <c r="E491" s="139" t="s">
        <v>1362</v>
      </c>
      <c r="F491" s="139" t="s">
        <v>802</v>
      </c>
      <c r="G491" s="139" t="s">
        <v>467</v>
      </c>
      <c r="H491" s="139" t="s">
        <v>468</v>
      </c>
    </row>
    <row r="492" spans="1:8">
      <c r="A492" s="131"/>
      <c r="B492" s="137">
        <v>112415</v>
      </c>
      <c r="C492" s="138" t="s">
        <v>338</v>
      </c>
      <c r="D492" s="139" t="s">
        <v>1363</v>
      </c>
      <c r="E492" s="139" t="s">
        <v>1364</v>
      </c>
      <c r="F492" s="139" t="s">
        <v>802</v>
      </c>
      <c r="G492" s="139" t="s">
        <v>467</v>
      </c>
      <c r="H492" s="139" t="s">
        <v>468</v>
      </c>
    </row>
    <row r="493" spans="1:8">
      <c r="A493" s="131"/>
      <c r="B493" s="137">
        <v>549</v>
      </c>
      <c r="C493" s="138" t="s">
        <v>803</v>
      </c>
      <c r="D493" s="139" t="s">
        <v>1365</v>
      </c>
      <c r="E493" s="139" t="s">
        <v>1366</v>
      </c>
      <c r="F493" s="139" t="s">
        <v>802</v>
      </c>
      <c r="G493" s="139" t="s">
        <v>467</v>
      </c>
      <c r="H493" s="139" t="s">
        <v>468</v>
      </c>
    </row>
    <row r="494" spans="1:8">
      <c r="A494" s="131"/>
      <c r="B494" s="137">
        <v>359</v>
      </c>
      <c r="C494" s="138" t="s">
        <v>332</v>
      </c>
      <c r="D494" s="139" t="s">
        <v>1367</v>
      </c>
      <c r="E494" s="139" t="s">
        <v>1368</v>
      </c>
      <c r="F494" s="139" t="s">
        <v>802</v>
      </c>
      <c r="G494" s="139" t="s">
        <v>467</v>
      </c>
      <c r="H494" s="139" t="s">
        <v>468</v>
      </c>
    </row>
    <row r="495" spans="1:8">
      <c r="A495" s="131"/>
      <c r="B495" s="137">
        <v>111219</v>
      </c>
      <c r="C495" s="138" t="s">
        <v>382</v>
      </c>
      <c r="D495" s="139" t="s">
        <v>1369</v>
      </c>
      <c r="E495" s="139" t="s">
        <v>1370</v>
      </c>
      <c r="F495" s="139" t="s">
        <v>802</v>
      </c>
      <c r="G495" s="139" t="s">
        <v>467</v>
      </c>
      <c r="H495" s="139" t="s">
        <v>468</v>
      </c>
    </row>
    <row r="496" spans="1:8">
      <c r="A496" s="131"/>
      <c r="B496" s="137">
        <v>752</v>
      </c>
      <c r="C496" s="138" t="s">
        <v>1156</v>
      </c>
      <c r="D496" s="139" t="s">
        <v>1371</v>
      </c>
      <c r="E496" s="139" t="s">
        <v>1372</v>
      </c>
      <c r="F496" s="139" t="s">
        <v>802</v>
      </c>
      <c r="G496" s="139" t="s">
        <v>467</v>
      </c>
      <c r="H496" s="139" t="s">
        <v>468</v>
      </c>
    </row>
    <row r="497" spans="1:8">
      <c r="A497" s="131"/>
      <c r="B497" s="137">
        <v>727</v>
      </c>
      <c r="C497" s="138" t="s">
        <v>1017</v>
      </c>
      <c r="D497" s="139" t="s">
        <v>1373</v>
      </c>
      <c r="E497" s="139" t="s">
        <v>1374</v>
      </c>
      <c r="F497" s="139" t="s">
        <v>802</v>
      </c>
      <c r="G497" s="139" t="s">
        <v>467</v>
      </c>
      <c r="H497" s="139" t="s">
        <v>468</v>
      </c>
    </row>
    <row r="498" spans="1:8">
      <c r="A498" s="131"/>
      <c r="B498" s="137">
        <v>730</v>
      </c>
      <c r="C498" s="138" t="s">
        <v>1090</v>
      </c>
      <c r="D498" s="139" t="s">
        <v>1375</v>
      </c>
      <c r="E498" s="139" t="s">
        <v>1376</v>
      </c>
      <c r="F498" s="139" t="s">
        <v>802</v>
      </c>
      <c r="G498" s="139" t="s">
        <v>467</v>
      </c>
      <c r="H498" s="139" t="s">
        <v>468</v>
      </c>
    </row>
    <row r="499" spans="1:8">
      <c r="A499" s="131"/>
      <c r="B499" s="137">
        <v>337</v>
      </c>
      <c r="C499" s="138" t="s">
        <v>504</v>
      </c>
      <c r="D499" s="139" t="s">
        <v>1377</v>
      </c>
      <c r="E499" s="139" t="s">
        <v>1378</v>
      </c>
      <c r="F499" s="139" t="s">
        <v>802</v>
      </c>
      <c r="G499" s="139" t="s">
        <v>467</v>
      </c>
      <c r="H499" s="139" t="s">
        <v>468</v>
      </c>
    </row>
    <row r="500" spans="1:8">
      <c r="A500" s="131"/>
      <c r="B500" s="137">
        <v>113298</v>
      </c>
      <c r="C500" s="138" t="s">
        <v>367</v>
      </c>
      <c r="D500" s="139" t="s">
        <v>1379</v>
      </c>
      <c r="E500" s="139" t="s">
        <v>1380</v>
      </c>
      <c r="F500" s="139" t="s">
        <v>802</v>
      </c>
      <c r="G500" s="139" t="s">
        <v>467</v>
      </c>
      <c r="H500" s="139" t="s">
        <v>468</v>
      </c>
    </row>
    <row r="501" spans="1:8">
      <c r="A501" s="131"/>
      <c r="B501" s="137">
        <v>511</v>
      </c>
      <c r="C501" s="138" t="s">
        <v>1381</v>
      </c>
      <c r="D501" s="139" t="s">
        <v>1382</v>
      </c>
      <c r="E501" s="139" t="s">
        <v>1383</v>
      </c>
      <c r="F501" s="139" t="s">
        <v>802</v>
      </c>
      <c r="G501" s="139" t="s">
        <v>467</v>
      </c>
      <c r="H501" s="139" t="s">
        <v>468</v>
      </c>
    </row>
    <row r="502" spans="1:8">
      <c r="A502" s="131"/>
      <c r="B502" s="137">
        <v>511</v>
      </c>
      <c r="C502" s="138" t="s">
        <v>1381</v>
      </c>
      <c r="D502" s="139" t="s">
        <v>1384</v>
      </c>
      <c r="E502" s="139" t="s">
        <v>1385</v>
      </c>
      <c r="F502" s="139" t="s">
        <v>802</v>
      </c>
      <c r="G502" s="139" t="s">
        <v>467</v>
      </c>
      <c r="H502" s="139" t="s">
        <v>468</v>
      </c>
    </row>
    <row r="503" spans="1:8">
      <c r="A503" s="131"/>
      <c r="B503" s="137">
        <v>104428</v>
      </c>
      <c r="C503" s="138" t="s">
        <v>656</v>
      </c>
      <c r="D503" s="139" t="s">
        <v>1386</v>
      </c>
      <c r="E503" s="139" t="s">
        <v>1387</v>
      </c>
      <c r="F503" s="139" t="s">
        <v>802</v>
      </c>
      <c r="G503" s="139" t="s">
        <v>467</v>
      </c>
      <c r="H503" s="139" t="s">
        <v>468</v>
      </c>
    </row>
    <row r="504" spans="1:8">
      <c r="A504" s="131"/>
      <c r="B504" s="137">
        <v>112415</v>
      </c>
      <c r="C504" s="138" t="s">
        <v>338</v>
      </c>
      <c r="D504" s="139" t="s">
        <v>1388</v>
      </c>
      <c r="E504" s="139" t="s">
        <v>1389</v>
      </c>
      <c r="F504" s="139" t="s">
        <v>802</v>
      </c>
      <c r="G504" s="139" t="s">
        <v>467</v>
      </c>
      <c r="H504" s="139" t="s">
        <v>468</v>
      </c>
    </row>
    <row r="505" spans="1:8">
      <c r="A505" s="131"/>
      <c r="B505" s="137">
        <v>511</v>
      </c>
      <c r="C505" s="138" t="s">
        <v>1381</v>
      </c>
      <c r="D505" s="139" t="s">
        <v>1390</v>
      </c>
      <c r="E505" s="139" t="s">
        <v>1391</v>
      </c>
      <c r="F505" s="139" t="s">
        <v>802</v>
      </c>
      <c r="G505" s="139" t="s">
        <v>467</v>
      </c>
      <c r="H505" s="139" t="s">
        <v>468</v>
      </c>
    </row>
    <row r="506" spans="1:8">
      <c r="A506" s="131"/>
      <c r="B506" s="137">
        <v>102567</v>
      </c>
      <c r="C506" s="138" t="s">
        <v>312</v>
      </c>
      <c r="D506" s="139" t="s">
        <v>1392</v>
      </c>
      <c r="E506" s="139" t="s">
        <v>1393</v>
      </c>
      <c r="F506" s="139" t="s">
        <v>802</v>
      </c>
      <c r="G506" s="139" t="s">
        <v>467</v>
      </c>
      <c r="H506" s="139" t="s">
        <v>468</v>
      </c>
    </row>
    <row r="507" spans="1:8">
      <c r="A507" s="131"/>
      <c r="B507" s="137">
        <v>337</v>
      </c>
      <c r="C507" s="138" t="s">
        <v>504</v>
      </c>
      <c r="D507" s="139" t="s">
        <v>1394</v>
      </c>
      <c r="E507" s="139" t="s">
        <v>1395</v>
      </c>
      <c r="F507" s="139" t="s">
        <v>802</v>
      </c>
      <c r="G507" s="139" t="s">
        <v>467</v>
      </c>
      <c r="H507" s="139" t="s">
        <v>468</v>
      </c>
    </row>
    <row r="508" spans="1:8">
      <c r="A508" s="131"/>
      <c r="B508" s="137">
        <v>513</v>
      </c>
      <c r="C508" s="138" t="s">
        <v>1152</v>
      </c>
      <c r="D508" s="139" t="s">
        <v>1396</v>
      </c>
      <c r="E508" s="139" t="s">
        <v>1397</v>
      </c>
      <c r="F508" s="139" t="s">
        <v>802</v>
      </c>
      <c r="G508" s="139" t="s">
        <v>467</v>
      </c>
      <c r="H508" s="139" t="s">
        <v>468</v>
      </c>
    </row>
    <row r="509" spans="1:8">
      <c r="A509" s="131"/>
      <c r="B509" s="137">
        <v>111219</v>
      </c>
      <c r="C509" s="138" t="s">
        <v>382</v>
      </c>
      <c r="D509" s="139" t="s">
        <v>1398</v>
      </c>
      <c r="E509" s="139" t="s">
        <v>1399</v>
      </c>
      <c r="F509" s="139" t="s">
        <v>802</v>
      </c>
      <c r="G509" s="139" t="s">
        <v>467</v>
      </c>
      <c r="H509" s="139" t="s">
        <v>468</v>
      </c>
    </row>
    <row r="510" spans="1:8">
      <c r="A510" s="131"/>
      <c r="B510" s="137">
        <v>104838</v>
      </c>
      <c r="C510" s="138" t="s">
        <v>269</v>
      </c>
      <c r="D510" s="139" t="s">
        <v>1400</v>
      </c>
      <c r="E510" s="139" t="s">
        <v>1401</v>
      </c>
      <c r="F510" s="139" t="s">
        <v>802</v>
      </c>
      <c r="G510" s="139" t="s">
        <v>467</v>
      </c>
      <c r="H510" s="139" t="s">
        <v>468</v>
      </c>
    </row>
    <row r="511" spans="1:8">
      <c r="A511" s="131"/>
      <c r="B511" s="137">
        <v>587</v>
      </c>
      <c r="C511" s="138" t="s">
        <v>1031</v>
      </c>
      <c r="D511" s="139" t="s">
        <v>1402</v>
      </c>
      <c r="E511" s="139" t="s">
        <v>1403</v>
      </c>
      <c r="F511" s="139" t="s">
        <v>802</v>
      </c>
      <c r="G511" s="139" t="s">
        <v>467</v>
      </c>
      <c r="H511" s="139" t="s">
        <v>468</v>
      </c>
    </row>
    <row r="512" spans="1:8">
      <c r="A512" s="131"/>
      <c r="B512" s="137">
        <v>114286</v>
      </c>
      <c r="C512" s="138" t="s">
        <v>1063</v>
      </c>
      <c r="D512" s="139" t="s">
        <v>1404</v>
      </c>
      <c r="E512" s="139" t="s">
        <v>1405</v>
      </c>
      <c r="F512" s="139" t="s">
        <v>802</v>
      </c>
      <c r="G512" s="139" t="s">
        <v>467</v>
      </c>
      <c r="H512" s="139" t="s">
        <v>468</v>
      </c>
    </row>
    <row r="513" spans="1:8">
      <c r="A513" s="131"/>
      <c r="B513" s="137">
        <v>114286</v>
      </c>
      <c r="C513" s="138" t="s">
        <v>1063</v>
      </c>
      <c r="D513" s="139" t="s">
        <v>1406</v>
      </c>
      <c r="E513" s="139" t="s">
        <v>1407</v>
      </c>
      <c r="F513" s="139" t="s">
        <v>802</v>
      </c>
      <c r="G513" s="139" t="s">
        <v>467</v>
      </c>
      <c r="H513" s="139" t="s">
        <v>468</v>
      </c>
    </row>
    <row r="514" spans="1:8">
      <c r="A514" s="131"/>
      <c r="B514" s="137">
        <v>114286</v>
      </c>
      <c r="C514" s="138" t="s">
        <v>1063</v>
      </c>
      <c r="D514" s="139" t="s">
        <v>1408</v>
      </c>
      <c r="E514" s="139" t="s">
        <v>1409</v>
      </c>
      <c r="F514" s="139" t="s">
        <v>802</v>
      </c>
      <c r="G514" s="139" t="s">
        <v>467</v>
      </c>
      <c r="H514" s="139" t="s">
        <v>468</v>
      </c>
    </row>
    <row r="515" spans="1:8">
      <c r="A515" s="131"/>
      <c r="B515" s="137">
        <v>111219</v>
      </c>
      <c r="C515" s="138" t="s">
        <v>382</v>
      </c>
      <c r="D515" s="139" t="s">
        <v>1410</v>
      </c>
      <c r="E515" s="139" t="s">
        <v>1411</v>
      </c>
      <c r="F515" s="139" t="s">
        <v>802</v>
      </c>
      <c r="G515" s="139" t="s">
        <v>467</v>
      </c>
      <c r="H515" s="139" t="s">
        <v>468</v>
      </c>
    </row>
    <row r="516" spans="1:8">
      <c r="A516" s="131"/>
      <c r="B516" s="137">
        <v>112415</v>
      </c>
      <c r="C516" s="138" t="s">
        <v>338</v>
      </c>
      <c r="D516" s="139" t="s">
        <v>1412</v>
      </c>
      <c r="E516" s="139" t="s">
        <v>1413</v>
      </c>
      <c r="F516" s="139" t="s">
        <v>802</v>
      </c>
      <c r="G516" s="139" t="s">
        <v>467</v>
      </c>
      <c r="H516" s="139" t="s">
        <v>468</v>
      </c>
    </row>
    <row r="517" spans="1:8">
      <c r="A517" s="131"/>
      <c r="B517" s="137">
        <v>103198</v>
      </c>
      <c r="C517" s="138" t="s">
        <v>455</v>
      </c>
      <c r="D517" s="139" t="s">
        <v>1414</v>
      </c>
      <c r="E517" s="139" t="s">
        <v>470</v>
      </c>
      <c r="F517" s="139" t="s">
        <v>802</v>
      </c>
      <c r="G517" s="139" t="s">
        <v>467</v>
      </c>
      <c r="H517" s="139" t="s">
        <v>468</v>
      </c>
    </row>
    <row r="518" spans="1:8">
      <c r="A518" s="131"/>
      <c r="B518" s="137">
        <v>106485</v>
      </c>
      <c r="C518" s="138" t="s">
        <v>870</v>
      </c>
      <c r="D518" s="139" t="s">
        <v>1415</v>
      </c>
      <c r="E518" s="139" t="s">
        <v>1416</v>
      </c>
      <c r="F518" s="139" t="s">
        <v>802</v>
      </c>
      <c r="G518" s="139" t="s">
        <v>467</v>
      </c>
      <c r="H518" s="139" t="s">
        <v>468</v>
      </c>
    </row>
    <row r="519" spans="1:8">
      <c r="A519" s="131"/>
      <c r="B519" s="137">
        <v>706</v>
      </c>
      <c r="C519" s="138" t="s">
        <v>1081</v>
      </c>
      <c r="D519" s="139" t="s">
        <v>1417</v>
      </c>
      <c r="E519" s="139" t="s">
        <v>1418</v>
      </c>
      <c r="F519" s="139" t="s">
        <v>802</v>
      </c>
      <c r="G519" s="139" t="s">
        <v>467</v>
      </c>
      <c r="H519" s="139" t="s">
        <v>468</v>
      </c>
    </row>
    <row r="520" spans="1:8">
      <c r="A520" s="131"/>
      <c r="B520" s="137">
        <v>704</v>
      </c>
      <c r="C520" s="138" t="s">
        <v>512</v>
      </c>
      <c r="D520" s="139" t="s">
        <v>1419</v>
      </c>
      <c r="E520" s="139" t="s">
        <v>1420</v>
      </c>
      <c r="F520" s="139" t="s">
        <v>802</v>
      </c>
      <c r="G520" s="139" t="s">
        <v>467</v>
      </c>
      <c r="H520" s="139" t="s">
        <v>468</v>
      </c>
    </row>
    <row r="521" spans="1:8">
      <c r="A521" s="131"/>
      <c r="B521" s="137">
        <v>113298</v>
      </c>
      <c r="C521" s="138" t="s">
        <v>367</v>
      </c>
      <c r="D521" s="139" t="s">
        <v>1421</v>
      </c>
      <c r="E521" s="139" t="s">
        <v>1422</v>
      </c>
      <c r="F521" s="139" t="s">
        <v>802</v>
      </c>
      <c r="G521" s="139" t="s">
        <v>467</v>
      </c>
      <c r="H521" s="139" t="s">
        <v>468</v>
      </c>
    </row>
    <row r="522" spans="1:8">
      <c r="A522" s="131"/>
      <c r="B522" s="137">
        <v>101453</v>
      </c>
      <c r="C522" s="138" t="s">
        <v>377</v>
      </c>
      <c r="D522" s="139" t="s">
        <v>1423</v>
      </c>
      <c r="E522" s="139" t="s">
        <v>1424</v>
      </c>
      <c r="F522" s="139" t="s">
        <v>802</v>
      </c>
      <c r="G522" s="139" t="s">
        <v>467</v>
      </c>
      <c r="H522" s="139" t="s">
        <v>468</v>
      </c>
    </row>
    <row r="523" spans="1:8">
      <c r="A523" s="131"/>
      <c r="B523" s="137">
        <v>105267</v>
      </c>
      <c r="C523" s="138" t="s">
        <v>362</v>
      </c>
      <c r="D523" s="139" t="s">
        <v>1425</v>
      </c>
      <c r="E523" s="139" t="s">
        <v>1426</v>
      </c>
      <c r="F523" s="139" t="s">
        <v>802</v>
      </c>
      <c r="G523" s="139" t="s">
        <v>467</v>
      </c>
      <c r="H523" s="139" t="s">
        <v>468</v>
      </c>
    </row>
    <row r="524" spans="1:8">
      <c r="A524" s="131"/>
      <c r="B524" s="137">
        <v>704</v>
      </c>
      <c r="C524" s="138" t="s">
        <v>512</v>
      </c>
      <c r="D524" s="139" t="s">
        <v>1427</v>
      </c>
      <c r="E524" s="139" t="s">
        <v>1428</v>
      </c>
      <c r="F524" s="139" t="s">
        <v>802</v>
      </c>
      <c r="G524" s="139" t="s">
        <v>467</v>
      </c>
      <c r="H524" s="139" t="s">
        <v>468</v>
      </c>
    </row>
    <row r="525" spans="1:8">
      <c r="A525" s="131"/>
      <c r="B525" s="137">
        <v>730</v>
      </c>
      <c r="C525" s="138" t="s">
        <v>1090</v>
      </c>
      <c r="D525" s="139" t="s">
        <v>1429</v>
      </c>
      <c r="E525" s="139" t="s">
        <v>1430</v>
      </c>
      <c r="F525" s="139" t="s">
        <v>802</v>
      </c>
      <c r="G525" s="139" t="s">
        <v>467</v>
      </c>
      <c r="H525" s="139" t="s">
        <v>468</v>
      </c>
    </row>
    <row r="526" spans="1:8">
      <c r="A526" s="131"/>
      <c r="B526" s="137">
        <v>511</v>
      </c>
      <c r="C526" s="138" t="s">
        <v>1381</v>
      </c>
      <c r="D526" s="139" t="s">
        <v>1431</v>
      </c>
      <c r="E526" s="139" t="s">
        <v>1432</v>
      </c>
      <c r="F526" s="139" t="s">
        <v>802</v>
      </c>
      <c r="G526" s="139" t="s">
        <v>467</v>
      </c>
      <c r="H526" s="139" t="s">
        <v>468</v>
      </c>
    </row>
    <row r="527" spans="1:8">
      <c r="A527" s="131"/>
      <c r="B527" s="137">
        <v>337</v>
      </c>
      <c r="C527" s="138" t="s">
        <v>504</v>
      </c>
      <c r="D527" s="139" t="s">
        <v>1433</v>
      </c>
      <c r="E527" s="139" t="s">
        <v>1434</v>
      </c>
      <c r="F527" s="139" t="s">
        <v>802</v>
      </c>
      <c r="G527" s="139" t="s">
        <v>467</v>
      </c>
      <c r="H527" s="139" t="s">
        <v>468</v>
      </c>
    </row>
    <row r="528" spans="1:8">
      <c r="A528" s="131"/>
      <c r="B528" s="137">
        <v>307</v>
      </c>
      <c r="C528" s="138" t="s">
        <v>324</v>
      </c>
      <c r="D528" s="139" t="s">
        <v>1435</v>
      </c>
      <c r="E528" s="139" t="s">
        <v>200</v>
      </c>
      <c r="F528" s="139" t="s">
        <v>802</v>
      </c>
      <c r="G528" s="139" t="s">
        <v>467</v>
      </c>
      <c r="H528" s="139" t="s">
        <v>468</v>
      </c>
    </row>
    <row r="529" spans="1:8">
      <c r="A529" s="131"/>
      <c r="B529" s="137">
        <v>727</v>
      </c>
      <c r="C529" s="138" t="s">
        <v>1017</v>
      </c>
      <c r="D529" s="139" t="s">
        <v>1436</v>
      </c>
      <c r="E529" s="139" t="s">
        <v>1437</v>
      </c>
      <c r="F529" s="139" t="s">
        <v>802</v>
      </c>
      <c r="G529" s="139" t="s">
        <v>467</v>
      </c>
      <c r="H529" s="139" t="s">
        <v>468</v>
      </c>
    </row>
  </sheetData>
  <phoneticPr fontId="3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141"/>
  <sheetViews>
    <sheetView workbookViewId="0">
      <pane xSplit="7" topLeftCell="AO1" activePane="topRight" state="frozen"/>
      <selection pane="topRight" activeCell="J139" sqref="J139"/>
    </sheetView>
  </sheetViews>
  <sheetFormatPr defaultRowHeight="13.5"/>
  <cols>
    <col min="1" max="1" width="4.625" style="27" customWidth="1"/>
    <col min="2" max="2" width="7.75" style="27" customWidth="1"/>
    <col min="3" max="3" width="33.375" style="45" customWidth="1"/>
    <col min="4" max="4" width="12.75" style="46" customWidth="1"/>
    <col min="5" max="5" width="4.875" style="47" hidden="1" customWidth="1"/>
    <col min="6" max="6" width="4.5" style="48" customWidth="1"/>
    <col min="7" max="8" width="7.375" style="48" customWidth="1"/>
    <col min="9" max="9" width="5.125" style="49" customWidth="1"/>
    <col min="10" max="10" width="8.125" style="48" customWidth="1"/>
    <col min="11" max="11" width="9.875" style="50" customWidth="1"/>
    <col min="12" max="12" width="8.5" style="51" customWidth="1"/>
    <col min="13" max="13" width="9.375" style="17" hidden="1" customWidth="1"/>
    <col min="14" max="14" width="10.75" style="17" hidden="1" customWidth="1"/>
    <col min="15" max="15" width="8.75" style="52" hidden="1" customWidth="1"/>
    <col min="16" max="16" width="12.125" style="52" customWidth="1"/>
    <col min="17" max="17" width="9" style="16"/>
    <col min="18" max="18" width="9" style="17"/>
    <col min="19" max="19" width="12.5" style="17" customWidth="1"/>
    <col min="20" max="20" width="8.25" style="48" customWidth="1"/>
    <col min="21" max="21" width="9.75" style="17" hidden="1" customWidth="1"/>
    <col min="22" max="22" width="10.125" style="17" hidden="1" customWidth="1"/>
    <col min="23" max="23" width="7.25" style="52" hidden="1" customWidth="1"/>
    <col min="24" max="24" width="9.75" style="52" customWidth="1"/>
    <col min="25" max="25" width="9" style="16"/>
    <col min="26" max="26" width="9" style="17"/>
    <col min="27" max="27" width="11.875" style="17" customWidth="1"/>
    <col min="28" max="28" width="5.5" style="48" customWidth="1"/>
    <col min="29" max="29" width="8.5" style="17" hidden="1" customWidth="1"/>
    <col min="30" max="30" width="10.125" style="17" hidden="1" customWidth="1"/>
    <col min="31" max="31" width="9.375" style="52" hidden="1" customWidth="1"/>
    <col min="32" max="32" width="9.25" style="52" customWidth="1"/>
    <col min="33" max="33" width="9" style="16"/>
    <col min="34" max="34" width="9" style="17"/>
    <col min="35" max="35" width="12.25" style="17" customWidth="1"/>
    <col min="36" max="36" width="9" style="48" hidden="1" customWidth="1"/>
    <col min="37" max="37" width="11.875" style="17" hidden="1" customWidth="1"/>
    <col min="38" max="38" width="9" style="17" hidden="1" customWidth="1"/>
    <col min="39" max="39" width="7" style="52" hidden="1" customWidth="1"/>
    <col min="40" max="40" width="9.75" style="53" customWidth="1"/>
    <col min="41" max="41" width="9" style="16"/>
    <col min="42" max="42" width="9" style="17"/>
    <col min="43" max="43" width="9" style="48"/>
    <col min="44" max="44" width="11.5" style="17" hidden="1" customWidth="1"/>
    <col min="45" max="45" width="9.375" style="17" hidden="1" customWidth="1"/>
    <col min="46" max="46" width="8.875" style="52" hidden="1" customWidth="1"/>
    <col min="47" max="47" width="9" style="52"/>
    <col min="48" max="48" width="9" style="16"/>
    <col min="49" max="49" width="9" style="17"/>
    <col min="50" max="50" width="9" style="48"/>
    <col min="51" max="53" width="9" style="17"/>
    <col min="54" max="16384" width="9" style="48"/>
  </cols>
  <sheetData>
    <row r="1" spans="1:53" ht="15.75">
      <c r="A1" s="269" t="s">
        <v>1438</v>
      </c>
      <c r="B1" s="270"/>
      <c r="C1" s="270"/>
      <c r="D1" s="270"/>
      <c r="E1" s="270"/>
      <c r="F1" s="270"/>
      <c r="G1" s="270"/>
      <c r="H1" s="270"/>
      <c r="I1" s="270"/>
      <c r="J1" s="65" t="s">
        <v>1</v>
      </c>
      <c r="K1" s="65"/>
      <c r="L1" s="66"/>
      <c r="P1" s="266" t="s">
        <v>1439</v>
      </c>
      <c r="Q1" s="266"/>
      <c r="R1" s="266"/>
      <c r="S1" s="266"/>
      <c r="X1" s="264" t="s">
        <v>1440</v>
      </c>
      <c r="Y1" s="265"/>
      <c r="Z1" s="266"/>
      <c r="AA1" s="266"/>
      <c r="AF1" s="264" t="s">
        <v>1441</v>
      </c>
      <c r="AG1" s="265"/>
      <c r="AH1" s="266"/>
      <c r="AI1" s="266"/>
      <c r="AN1" s="264" t="s">
        <v>1442</v>
      </c>
      <c r="AO1" s="265"/>
      <c r="AP1" s="266"/>
      <c r="AQ1" s="266"/>
      <c r="AU1" s="264" t="s">
        <v>1443</v>
      </c>
      <c r="AV1" s="265"/>
      <c r="AW1" s="266"/>
      <c r="AX1" s="266"/>
    </row>
    <row r="2" spans="1:53">
      <c r="A2" s="226" t="s">
        <v>9</v>
      </c>
      <c r="B2" s="226" t="s">
        <v>10</v>
      </c>
      <c r="C2" s="228" t="s">
        <v>11</v>
      </c>
      <c r="D2" s="226" t="s">
        <v>12</v>
      </c>
      <c r="E2" s="226" t="s">
        <v>13</v>
      </c>
      <c r="F2" s="237" t="s">
        <v>14</v>
      </c>
      <c r="G2" s="239" t="s">
        <v>15</v>
      </c>
      <c r="H2" s="239" t="s">
        <v>1444</v>
      </c>
      <c r="I2" s="267" t="s">
        <v>1445</v>
      </c>
      <c r="J2" s="256" t="s">
        <v>18</v>
      </c>
      <c r="K2" s="256"/>
      <c r="L2" s="271"/>
      <c r="P2" s="266"/>
      <c r="Q2" s="266"/>
      <c r="R2" s="266"/>
      <c r="S2" s="266"/>
      <c r="X2" s="264"/>
      <c r="Y2" s="265"/>
      <c r="Z2" s="266"/>
      <c r="AA2" s="266"/>
      <c r="AF2" s="264"/>
      <c r="AG2" s="265"/>
      <c r="AH2" s="266"/>
      <c r="AI2" s="266"/>
      <c r="AN2" s="264"/>
      <c r="AO2" s="265"/>
      <c r="AP2" s="266"/>
      <c r="AQ2" s="266"/>
      <c r="AU2" s="264"/>
      <c r="AV2" s="265"/>
      <c r="AW2" s="266"/>
      <c r="AX2" s="266"/>
    </row>
    <row r="3" spans="1:53">
      <c r="A3" s="227"/>
      <c r="B3" s="227"/>
      <c r="C3" s="229"/>
      <c r="D3" s="227"/>
      <c r="E3" s="227"/>
      <c r="F3" s="238"/>
      <c r="G3" s="240"/>
      <c r="H3" s="240"/>
      <c r="I3" s="268"/>
      <c r="J3" s="67" t="s">
        <v>20</v>
      </c>
      <c r="K3" s="67" t="s">
        <v>21</v>
      </c>
      <c r="L3" s="68" t="s">
        <v>26</v>
      </c>
      <c r="M3" s="69" t="s">
        <v>20</v>
      </c>
      <c r="N3" s="69" t="s">
        <v>21</v>
      </c>
      <c r="O3" s="70" t="s">
        <v>26</v>
      </c>
      <c r="P3" s="71" t="s">
        <v>27</v>
      </c>
      <c r="Q3" s="20" t="s">
        <v>1446</v>
      </c>
      <c r="R3" s="24" t="s">
        <v>1447</v>
      </c>
      <c r="S3" s="24" t="s">
        <v>1448</v>
      </c>
      <c r="U3" s="69" t="s">
        <v>20</v>
      </c>
      <c r="V3" s="69" t="s">
        <v>21</v>
      </c>
      <c r="W3" s="70" t="s">
        <v>26</v>
      </c>
      <c r="X3" s="92" t="s">
        <v>27</v>
      </c>
      <c r="Y3" s="20" t="s">
        <v>1446</v>
      </c>
      <c r="Z3" s="24" t="s">
        <v>1447</v>
      </c>
      <c r="AA3" s="24" t="s">
        <v>1448</v>
      </c>
      <c r="AC3" s="69" t="s">
        <v>20</v>
      </c>
      <c r="AD3" s="69" t="s">
        <v>21</v>
      </c>
      <c r="AE3" s="70" t="s">
        <v>26</v>
      </c>
      <c r="AF3" s="92" t="s">
        <v>27</v>
      </c>
      <c r="AG3" s="20" t="s">
        <v>1446</v>
      </c>
      <c r="AH3" s="24" t="s">
        <v>1447</v>
      </c>
      <c r="AI3" s="24" t="s">
        <v>1448</v>
      </c>
      <c r="AK3" s="69" t="s">
        <v>20</v>
      </c>
      <c r="AL3" s="69" t="s">
        <v>21</v>
      </c>
      <c r="AM3" s="70" t="s">
        <v>26</v>
      </c>
      <c r="AN3" s="71" t="s">
        <v>27</v>
      </c>
      <c r="AO3" s="20" t="s">
        <v>1446</v>
      </c>
      <c r="AP3" s="24" t="s">
        <v>1447</v>
      </c>
      <c r="AQ3" s="24" t="s">
        <v>1448</v>
      </c>
      <c r="AR3" s="103" t="s">
        <v>20</v>
      </c>
      <c r="AS3" s="103" t="s">
        <v>21</v>
      </c>
      <c r="AT3" s="104" t="s">
        <v>26</v>
      </c>
      <c r="AU3" s="71" t="s">
        <v>27</v>
      </c>
      <c r="AV3" s="20" t="s">
        <v>1446</v>
      </c>
      <c r="AW3" s="24" t="s">
        <v>1447</v>
      </c>
      <c r="AX3" s="24" t="s">
        <v>1448</v>
      </c>
      <c r="AY3" s="109" t="s">
        <v>1446</v>
      </c>
      <c r="AZ3" s="109" t="s">
        <v>1449</v>
      </c>
      <c r="BA3" s="109" t="s">
        <v>1450</v>
      </c>
    </row>
    <row r="4" spans="1:53">
      <c r="A4" s="54">
        <v>1</v>
      </c>
      <c r="B4" s="54">
        <v>114685</v>
      </c>
      <c r="C4" s="55" t="s">
        <v>151</v>
      </c>
      <c r="D4" s="55" t="s">
        <v>42</v>
      </c>
      <c r="E4" s="54" t="s">
        <v>95</v>
      </c>
      <c r="F4" s="56">
        <v>1</v>
      </c>
      <c r="G4" s="56">
        <v>200</v>
      </c>
      <c r="H4" s="56">
        <f>G4*3</f>
        <v>600</v>
      </c>
      <c r="I4" s="72">
        <v>6</v>
      </c>
      <c r="J4" s="56">
        <v>26000</v>
      </c>
      <c r="K4" s="73">
        <f t="shared" ref="K4:K9" si="0">J4*L4</f>
        <v>3770</v>
      </c>
      <c r="L4" s="74">
        <v>0.14499999999999999</v>
      </c>
      <c r="M4" s="63">
        <v>15709.43</v>
      </c>
      <c r="N4" s="63">
        <v>2339.9499999999998</v>
      </c>
      <c r="O4" s="75">
        <f>N4/M4</f>
        <v>0.14895193523889799</v>
      </c>
      <c r="P4" s="75">
        <f>M4/J4</f>
        <v>0.60420884615384596</v>
      </c>
      <c r="Q4" s="93"/>
      <c r="R4" s="63">
        <v>0</v>
      </c>
      <c r="S4" s="63" t="s">
        <v>1451</v>
      </c>
      <c r="T4" s="94"/>
      <c r="U4" s="63">
        <v>14682.29</v>
      </c>
      <c r="V4" s="63">
        <v>2365.9</v>
      </c>
      <c r="W4" s="75">
        <f>V4/U4</f>
        <v>0.16113971321912299</v>
      </c>
      <c r="X4" s="75">
        <f>U4/J4</f>
        <v>0.56470346153846196</v>
      </c>
      <c r="Y4" s="93"/>
      <c r="Z4" s="63">
        <v>0</v>
      </c>
      <c r="AA4" s="63" t="s">
        <v>1452</v>
      </c>
      <c r="AB4" s="94"/>
      <c r="AC4" s="63">
        <v>26594.48</v>
      </c>
      <c r="AD4" s="63">
        <v>3830.13</v>
      </c>
      <c r="AE4" s="75">
        <f>AD4/AC4</f>
        <v>0.14401973642650701</v>
      </c>
      <c r="AF4" s="75">
        <f>AC4/J4</f>
        <v>1.0228646153846199</v>
      </c>
      <c r="AG4" s="93"/>
      <c r="AH4" s="63">
        <v>200</v>
      </c>
      <c r="AI4" s="63"/>
      <c r="AJ4" s="94" t="s">
        <v>1453</v>
      </c>
      <c r="AK4" s="100">
        <v>17247.21</v>
      </c>
      <c r="AL4" s="100">
        <v>1396.52</v>
      </c>
      <c r="AM4" s="101">
        <f>AL4/AK4</f>
        <v>8.0970777302531799E-2</v>
      </c>
      <c r="AN4" s="75">
        <f>AK4/J4</f>
        <v>0.66335423076923095</v>
      </c>
      <c r="AO4" s="93"/>
      <c r="AP4" s="63">
        <v>0</v>
      </c>
      <c r="AQ4" s="105"/>
      <c r="AR4" s="63">
        <v>34349.360000000001</v>
      </c>
      <c r="AS4" s="63">
        <v>2717.8</v>
      </c>
      <c r="AT4" s="75">
        <f>AS4/AR4</f>
        <v>7.9122289323585698E-2</v>
      </c>
      <c r="AU4" s="75">
        <f>AR4/J4</f>
        <v>1.3211292307692299</v>
      </c>
      <c r="AV4" s="93"/>
      <c r="AW4" s="63">
        <v>200</v>
      </c>
      <c r="AX4" s="105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54">
        <v>2</v>
      </c>
      <c r="B5" s="54">
        <v>742</v>
      </c>
      <c r="C5" s="55" t="s">
        <v>147</v>
      </c>
      <c r="D5" s="55" t="s">
        <v>69</v>
      </c>
      <c r="E5" s="54" t="s">
        <v>60</v>
      </c>
      <c r="F5" s="56">
        <v>1</v>
      </c>
      <c r="G5" s="56">
        <v>200</v>
      </c>
      <c r="H5" s="56">
        <f t="shared" ref="H5:H36" si="1">G5*3</f>
        <v>600</v>
      </c>
      <c r="I5" s="72">
        <v>0</v>
      </c>
      <c r="J5" s="56">
        <v>18000</v>
      </c>
      <c r="K5" s="73">
        <f t="shared" si="0"/>
        <v>3330</v>
      </c>
      <c r="L5" s="74">
        <v>0.185</v>
      </c>
      <c r="M5" s="63">
        <v>13147.78</v>
      </c>
      <c r="N5" s="63">
        <v>2494.91</v>
      </c>
      <c r="O5" s="75">
        <f t="shared" ref="O5:O36" si="2">N5/M5</f>
        <v>0.18975903156274301</v>
      </c>
      <c r="P5" s="75">
        <f t="shared" ref="P5:P36" si="3">M5/J5</f>
        <v>0.73043222222222204</v>
      </c>
      <c r="Q5" s="93"/>
      <c r="R5" s="63">
        <v>0</v>
      </c>
      <c r="S5" s="63" t="s">
        <v>1451</v>
      </c>
      <c r="T5" s="94"/>
      <c r="U5" s="63">
        <v>10068.219999999999</v>
      </c>
      <c r="V5" s="63">
        <v>2390.44</v>
      </c>
      <c r="W5" s="75">
        <f t="shared" ref="W5:W36" si="4">V5/U5</f>
        <v>0.2374242914835</v>
      </c>
      <c r="X5" s="75">
        <f t="shared" ref="X5:X36" si="5">U5/J5</f>
        <v>0.55934555555555598</v>
      </c>
      <c r="Y5" s="93"/>
      <c r="Z5" s="63">
        <v>0</v>
      </c>
      <c r="AA5" s="63" t="s">
        <v>1452</v>
      </c>
      <c r="AB5" s="94"/>
      <c r="AC5" s="63">
        <v>19070.43</v>
      </c>
      <c r="AD5" s="63">
        <v>2666.71</v>
      </c>
      <c r="AE5" s="75">
        <f t="shared" ref="AE5:AE36" si="6">AD5/AC5</f>
        <v>0.13983481232462999</v>
      </c>
      <c r="AF5" s="89">
        <f t="shared" ref="AF5:AF36" si="7">AC5/J5</f>
        <v>1.0594683333333299</v>
      </c>
      <c r="AG5" s="93">
        <v>200</v>
      </c>
      <c r="AH5" s="63">
        <v>200</v>
      </c>
      <c r="AI5" s="63" t="s">
        <v>1454</v>
      </c>
      <c r="AJ5" s="94" t="s">
        <v>1453</v>
      </c>
      <c r="AK5" s="100">
        <v>18232.939999999999</v>
      </c>
      <c r="AL5" s="100">
        <v>3097.3</v>
      </c>
      <c r="AM5" s="101">
        <f t="shared" ref="AM5:AM36" si="8">AL5/AK5</f>
        <v>0.16987386565194601</v>
      </c>
      <c r="AN5" s="89">
        <f t="shared" ref="AN5:AN36" si="9">AK5/J5</f>
        <v>1.01294111111111</v>
      </c>
      <c r="AO5" s="93">
        <v>200</v>
      </c>
      <c r="AP5" s="63">
        <v>200</v>
      </c>
      <c r="AQ5" s="105" t="s">
        <v>1453</v>
      </c>
      <c r="AR5" s="63">
        <v>25586.3</v>
      </c>
      <c r="AS5" s="63">
        <v>5578.71</v>
      </c>
      <c r="AT5" s="75">
        <f t="shared" ref="AT5:AT36" si="10">AS5/AR5</f>
        <v>0.21803504219054701</v>
      </c>
      <c r="AU5" s="89">
        <f t="shared" ref="AU5:AU36" si="11">AR5/J5</f>
        <v>1.42146111111111</v>
      </c>
      <c r="AV5" s="93">
        <v>200</v>
      </c>
      <c r="AW5" s="63">
        <v>200</v>
      </c>
      <c r="AX5" s="105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57">
        <v>3</v>
      </c>
      <c r="B6" s="57">
        <v>517</v>
      </c>
      <c r="C6" s="58" t="s">
        <v>94</v>
      </c>
      <c r="D6" s="58" t="s">
        <v>42</v>
      </c>
      <c r="E6" s="57" t="s">
        <v>95</v>
      </c>
      <c r="F6" s="59">
        <v>2</v>
      </c>
      <c r="G6" s="59">
        <v>200</v>
      </c>
      <c r="H6" s="56">
        <f t="shared" si="1"/>
        <v>600</v>
      </c>
      <c r="I6" s="76">
        <v>7</v>
      </c>
      <c r="J6" s="59">
        <v>55000</v>
      </c>
      <c r="K6" s="77">
        <f t="shared" si="0"/>
        <v>9075</v>
      </c>
      <c r="L6" s="78">
        <v>0.16500000000000001</v>
      </c>
      <c r="M6" s="64">
        <v>47729.89</v>
      </c>
      <c r="N6" s="64">
        <v>8813.89</v>
      </c>
      <c r="O6" s="79">
        <f t="shared" si="2"/>
        <v>0.18466185444802</v>
      </c>
      <c r="P6" s="79">
        <f t="shared" si="3"/>
        <v>0.86781618181818199</v>
      </c>
      <c r="Q6" s="95"/>
      <c r="R6" s="64">
        <v>0</v>
      </c>
      <c r="S6" s="64" t="s">
        <v>1451</v>
      </c>
      <c r="U6" s="64">
        <v>39372.300000000003</v>
      </c>
      <c r="V6" s="64">
        <v>8023.5</v>
      </c>
      <c r="W6" s="79">
        <f t="shared" si="4"/>
        <v>0.20378540242759499</v>
      </c>
      <c r="X6" s="79">
        <f t="shared" si="5"/>
        <v>0.71586000000000005</v>
      </c>
      <c r="Y6" s="95"/>
      <c r="Z6" s="64">
        <v>0</v>
      </c>
      <c r="AA6" s="64" t="s">
        <v>1452</v>
      </c>
      <c r="AC6" s="64">
        <v>63170.2</v>
      </c>
      <c r="AD6" s="64">
        <v>12841.48</v>
      </c>
      <c r="AE6" s="79">
        <f t="shared" si="6"/>
        <v>0.203283826867732</v>
      </c>
      <c r="AF6" s="91">
        <f t="shared" si="7"/>
        <v>1.1485490909090901</v>
      </c>
      <c r="AG6" s="95">
        <v>200</v>
      </c>
      <c r="AH6" s="64">
        <v>200</v>
      </c>
      <c r="AI6" s="64" t="s">
        <v>1454</v>
      </c>
      <c r="AJ6" s="48" t="s">
        <v>1453</v>
      </c>
      <c r="AK6" s="17">
        <v>55438.87</v>
      </c>
      <c r="AL6" s="17">
        <v>8518.57</v>
      </c>
      <c r="AM6" s="52">
        <f t="shared" si="8"/>
        <v>0.15365699192642299</v>
      </c>
      <c r="AN6" s="91">
        <f t="shared" si="9"/>
        <v>1.0079794545454499</v>
      </c>
      <c r="AO6" s="95">
        <v>200</v>
      </c>
      <c r="AP6" s="64">
        <v>200</v>
      </c>
      <c r="AQ6" s="106" t="s">
        <v>1453</v>
      </c>
      <c r="AR6" s="64">
        <v>50982.81</v>
      </c>
      <c r="AS6" s="64">
        <v>10425.99</v>
      </c>
      <c r="AT6" s="79">
        <f t="shared" si="10"/>
        <v>0.204500105035403</v>
      </c>
      <c r="AU6" s="79">
        <f t="shared" si="11"/>
        <v>0.92696018181818196</v>
      </c>
      <c r="AV6" s="95"/>
      <c r="AW6" s="64">
        <v>0</v>
      </c>
      <c r="AX6" s="106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57">
        <v>4</v>
      </c>
      <c r="B7" s="57">
        <v>582</v>
      </c>
      <c r="C7" s="58" t="s">
        <v>128</v>
      </c>
      <c r="D7" s="58" t="s">
        <v>50</v>
      </c>
      <c r="E7" s="57" t="s">
        <v>95</v>
      </c>
      <c r="F7" s="59">
        <v>2</v>
      </c>
      <c r="G7" s="59">
        <v>200</v>
      </c>
      <c r="H7" s="56">
        <f t="shared" si="1"/>
        <v>600</v>
      </c>
      <c r="I7" s="76">
        <v>8</v>
      </c>
      <c r="J7" s="59">
        <v>60000</v>
      </c>
      <c r="K7" s="77">
        <f t="shared" si="0"/>
        <v>9900</v>
      </c>
      <c r="L7" s="78">
        <v>0.16500000000000001</v>
      </c>
      <c r="M7" s="64">
        <v>34717.480000000003</v>
      </c>
      <c r="N7" s="64">
        <v>3007.15</v>
      </c>
      <c r="O7" s="79">
        <f t="shared" si="2"/>
        <v>8.6617749905811101E-2</v>
      </c>
      <c r="P7" s="79">
        <f t="shared" si="3"/>
        <v>0.57862466666666701</v>
      </c>
      <c r="Q7" s="95"/>
      <c r="R7" s="64">
        <v>0</v>
      </c>
      <c r="S7" s="64" t="s">
        <v>1451</v>
      </c>
      <c r="U7" s="64">
        <v>45694.97</v>
      </c>
      <c r="V7" s="64">
        <v>4272.66</v>
      </c>
      <c r="W7" s="79">
        <f t="shared" si="4"/>
        <v>9.3503945839115296E-2</v>
      </c>
      <c r="X7" s="79">
        <f t="shared" si="5"/>
        <v>0.76158283333333299</v>
      </c>
      <c r="Y7" s="95"/>
      <c r="Z7" s="64">
        <v>0</v>
      </c>
      <c r="AA7" s="64" t="s">
        <v>1452</v>
      </c>
      <c r="AC7" s="64">
        <v>60152.11</v>
      </c>
      <c r="AD7" s="64">
        <v>1171.44</v>
      </c>
      <c r="AE7" s="79">
        <f t="shared" si="6"/>
        <v>1.9474628570801601E-2</v>
      </c>
      <c r="AF7" s="79">
        <f t="shared" si="7"/>
        <v>1.00253516666667</v>
      </c>
      <c r="AG7" s="95"/>
      <c r="AH7" s="64">
        <v>200</v>
      </c>
      <c r="AI7" s="64"/>
      <c r="AJ7" s="48" t="s">
        <v>1453</v>
      </c>
      <c r="AK7" s="17">
        <v>36398.22</v>
      </c>
      <c r="AL7" s="17">
        <v>-148.63999999999999</v>
      </c>
      <c r="AM7" s="52">
        <f t="shared" si="8"/>
        <v>-4.0837161817253703E-3</v>
      </c>
      <c r="AN7" s="79">
        <f t="shared" si="9"/>
        <v>0.60663699999999998</v>
      </c>
      <c r="AO7" s="95"/>
      <c r="AP7" s="64">
        <v>0</v>
      </c>
      <c r="AQ7" s="106"/>
      <c r="AR7" s="64">
        <v>52878.51</v>
      </c>
      <c r="AS7" s="64">
        <v>6589.06</v>
      </c>
      <c r="AT7" s="79">
        <f t="shared" si="10"/>
        <v>0.124607520143816</v>
      </c>
      <c r="AU7" s="79">
        <f t="shared" si="11"/>
        <v>0.88130850000000005</v>
      </c>
      <c r="AV7" s="95"/>
      <c r="AW7" s="64">
        <v>0</v>
      </c>
      <c r="AX7" s="106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60">
        <v>5</v>
      </c>
      <c r="B8" s="60">
        <v>337</v>
      </c>
      <c r="C8" s="61" t="s">
        <v>139</v>
      </c>
      <c r="D8" s="61" t="s">
        <v>42</v>
      </c>
      <c r="E8" s="60" t="s">
        <v>95</v>
      </c>
      <c r="F8" s="62">
        <v>3</v>
      </c>
      <c r="G8" s="62">
        <v>200</v>
      </c>
      <c r="H8" s="56">
        <f t="shared" si="1"/>
        <v>600</v>
      </c>
      <c r="I8" s="80">
        <v>7</v>
      </c>
      <c r="J8" s="81">
        <v>45000</v>
      </c>
      <c r="K8" s="82">
        <f t="shared" si="0"/>
        <v>8325</v>
      </c>
      <c r="L8" s="83">
        <v>0.185</v>
      </c>
      <c r="M8" s="84">
        <v>35074.699999999997</v>
      </c>
      <c r="N8" s="84">
        <v>7810.15</v>
      </c>
      <c r="O8" s="85">
        <f t="shared" si="2"/>
        <v>0.22267189740753299</v>
      </c>
      <c r="P8" s="85">
        <f t="shared" si="3"/>
        <v>0.77943777777777801</v>
      </c>
      <c r="Q8" s="96"/>
      <c r="R8" s="97">
        <v>0</v>
      </c>
      <c r="S8" s="97" t="s">
        <v>1451</v>
      </c>
      <c r="U8" s="97">
        <v>23411.1</v>
      </c>
      <c r="V8" s="97">
        <v>4764.9399999999996</v>
      </c>
      <c r="W8" s="98">
        <f t="shared" si="4"/>
        <v>0.203533366650862</v>
      </c>
      <c r="X8" s="98">
        <f t="shared" si="5"/>
        <v>0.52024666666666697</v>
      </c>
      <c r="Y8" s="96"/>
      <c r="Z8" s="97">
        <v>0</v>
      </c>
      <c r="AA8" s="97" t="s">
        <v>1452</v>
      </c>
      <c r="AC8" s="97">
        <v>47238.16</v>
      </c>
      <c r="AD8" s="97">
        <v>10158.36</v>
      </c>
      <c r="AE8" s="98">
        <f t="shared" si="6"/>
        <v>0.215045632598729</v>
      </c>
      <c r="AF8" s="99">
        <f t="shared" si="7"/>
        <v>1.0497368888888901</v>
      </c>
      <c r="AG8" s="96">
        <v>200</v>
      </c>
      <c r="AH8" s="97">
        <v>200</v>
      </c>
      <c r="AI8" s="97" t="s">
        <v>1454</v>
      </c>
      <c r="AJ8" s="48" t="s">
        <v>1453</v>
      </c>
      <c r="AK8" s="17">
        <v>51756.02</v>
      </c>
      <c r="AL8" s="17">
        <v>8825.61</v>
      </c>
      <c r="AM8" s="52">
        <f t="shared" si="8"/>
        <v>0.17052335167966901</v>
      </c>
      <c r="AN8" s="99">
        <f t="shared" si="9"/>
        <v>1.15013377777778</v>
      </c>
      <c r="AO8" s="96">
        <v>200</v>
      </c>
      <c r="AP8" s="97">
        <v>200</v>
      </c>
      <c r="AQ8" s="107" t="s">
        <v>1453</v>
      </c>
      <c r="AR8" s="97">
        <v>71078.399999999994</v>
      </c>
      <c r="AS8" s="97">
        <v>10497.79</v>
      </c>
      <c r="AT8" s="98">
        <f t="shared" si="10"/>
        <v>0.147693110705925</v>
      </c>
      <c r="AU8" s="99">
        <f t="shared" si="11"/>
        <v>1.57952</v>
      </c>
      <c r="AV8" s="96">
        <v>200</v>
      </c>
      <c r="AW8" s="97">
        <v>200</v>
      </c>
      <c r="AX8" s="107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60">
        <v>6</v>
      </c>
      <c r="B9" s="60">
        <v>750</v>
      </c>
      <c r="C9" s="61" t="s">
        <v>131</v>
      </c>
      <c r="D9" s="61" t="s">
        <v>54</v>
      </c>
      <c r="E9" s="60" t="s">
        <v>95</v>
      </c>
      <c r="F9" s="62">
        <v>3</v>
      </c>
      <c r="G9" s="62">
        <v>200</v>
      </c>
      <c r="H9" s="56">
        <f t="shared" si="1"/>
        <v>600</v>
      </c>
      <c r="I9" s="80">
        <v>9</v>
      </c>
      <c r="J9" s="81">
        <v>48000</v>
      </c>
      <c r="K9" s="82">
        <f t="shared" si="0"/>
        <v>11393.7996706593</v>
      </c>
      <c r="L9" s="83">
        <v>0.237370826472069</v>
      </c>
      <c r="M9" s="86">
        <v>35015.01</v>
      </c>
      <c r="N9" s="86">
        <v>8370.17</v>
      </c>
      <c r="O9" s="87">
        <f t="shared" si="2"/>
        <v>0.23904519804506699</v>
      </c>
      <c r="P9" s="87">
        <f t="shared" si="3"/>
        <v>0.72947937500000004</v>
      </c>
      <c r="Q9" s="96"/>
      <c r="R9" s="97">
        <v>0</v>
      </c>
      <c r="S9" s="97" t="s">
        <v>1451</v>
      </c>
      <c r="U9" s="97">
        <v>27164.98</v>
      </c>
      <c r="V9" s="97">
        <v>8068.89</v>
      </c>
      <c r="W9" s="98">
        <f t="shared" si="4"/>
        <v>0.29703279737367699</v>
      </c>
      <c r="X9" s="98">
        <f t="shared" si="5"/>
        <v>0.56593708333333304</v>
      </c>
      <c r="Y9" s="96"/>
      <c r="Z9" s="97">
        <v>0</v>
      </c>
      <c r="AA9" s="97" t="s">
        <v>1452</v>
      </c>
      <c r="AC9" s="97">
        <v>49810.64</v>
      </c>
      <c r="AD9" s="97">
        <v>9771.3700000000008</v>
      </c>
      <c r="AE9" s="98">
        <f t="shared" si="6"/>
        <v>0.19617033629762601</v>
      </c>
      <c r="AF9" s="98">
        <f t="shared" si="7"/>
        <v>1.03772166666667</v>
      </c>
      <c r="AG9" s="96"/>
      <c r="AH9" s="97">
        <v>200</v>
      </c>
      <c r="AI9" s="97"/>
      <c r="AJ9" s="48" t="s">
        <v>1453</v>
      </c>
      <c r="AK9" s="17">
        <v>52270.2</v>
      </c>
      <c r="AL9" s="17">
        <v>10384.379999999999</v>
      </c>
      <c r="AM9" s="52">
        <f t="shared" si="8"/>
        <v>0.19866730948035399</v>
      </c>
      <c r="AN9" s="98">
        <f t="shared" si="9"/>
        <v>1.0889625000000001</v>
      </c>
      <c r="AO9" s="96"/>
      <c r="AP9" s="97">
        <v>200</v>
      </c>
      <c r="AQ9" s="107" t="s">
        <v>1453</v>
      </c>
      <c r="AR9" s="97">
        <v>49243.91</v>
      </c>
      <c r="AS9" s="97">
        <v>11216.14</v>
      </c>
      <c r="AT9" s="98">
        <f t="shared" si="10"/>
        <v>0.22776704774255299</v>
      </c>
      <c r="AU9" s="98">
        <f t="shared" si="11"/>
        <v>1.02591479166667</v>
      </c>
      <c r="AV9" s="96"/>
      <c r="AW9" s="97">
        <v>200</v>
      </c>
      <c r="AX9" s="107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54">
        <v>7</v>
      </c>
      <c r="B10" s="54">
        <v>341</v>
      </c>
      <c r="C10" s="55" t="s">
        <v>170</v>
      </c>
      <c r="D10" s="55" t="s">
        <v>64</v>
      </c>
      <c r="E10" s="54" t="s">
        <v>60</v>
      </c>
      <c r="F10" s="63">
        <v>3</v>
      </c>
      <c r="G10" s="63">
        <v>200</v>
      </c>
      <c r="H10" s="56">
        <f t="shared" si="1"/>
        <v>600</v>
      </c>
      <c r="I10" s="88">
        <v>5</v>
      </c>
      <c r="J10" s="56">
        <v>38000</v>
      </c>
      <c r="K10" s="73">
        <f t="shared" ref="K10:K67" si="15">J10*L10</f>
        <v>7600</v>
      </c>
      <c r="L10" s="74">
        <v>0.2</v>
      </c>
      <c r="M10" s="63">
        <v>19928.87</v>
      </c>
      <c r="N10" s="63">
        <v>3635.21</v>
      </c>
      <c r="O10" s="75">
        <f t="shared" si="2"/>
        <v>0.182409238456571</v>
      </c>
      <c r="P10" s="75">
        <f t="shared" si="3"/>
        <v>0.52444394736842104</v>
      </c>
      <c r="Q10" s="93"/>
      <c r="R10" s="63">
        <v>0</v>
      </c>
      <c r="S10" s="63"/>
      <c r="U10" s="63">
        <v>29929.38</v>
      </c>
      <c r="V10" s="63">
        <v>6442.11</v>
      </c>
      <c r="W10" s="75">
        <f t="shared" si="4"/>
        <v>0.215243683631268</v>
      </c>
      <c r="X10" s="75">
        <f t="shared" si="5"/>
        <v>0.78761526315789498</v>
      </c>
      <c r="Y10" s="93"/>
      <c r="Z10" s="63">
        <v>0</v>
      </c>
      <c r="AA10" s="63"/>
      <c r="AC10" s="63">
        <v>25230.13</v>
      </c>
      <c r="AD10" s="63">
        <v>5619.2</v>
      </c>
      <c r="AE10" s="75">
        <f t="shared" si="6"/>
        <v>0.22271783775985299</v>
      </c>
      <c r="AF10" s="75">
        <f t="shared" si="7"/>
        <v>0.66395078947368402</v>
      </c>
      <c r="AG10" s="93"/>
      <c r="AH10" s="63">
        <v>0</v>
      </c>
      <c r="AI10" s="63"/>
      <c r="AK10" s="17">
        <v>19654.8</v>
      </c>
      <c r="AL10" s="17">
        <v>4309.8500000000004</v>
      </c>
      <c r="AM10" s="52">
        <f t="shared" si="8"/>
        <v>0.21927722490180501</v>
      </c>
      <c r="AN10" s="102">
        <f t="shared" si="9"/>
        <v>0.51723157894736804</v>
      </c>
      <c r="AO10" s="23"/>
      <c r="AP10" s="25"/>
      <c r="AQ10" s="108"/>
      <c r="AR10" s="25">
        <v>18639.830000000002</v>
      </c>
      <c r="AS10" s="25">
        <v>3956.95</v>
      </c>
      <c r="AT10" s="102">
        <f t="shared" si="10"/>
        <v>0.21228466139444399</v>
      </c>
      <c r="AU10" s="102">
        <f t="shared" si="11"/>
        <v>0.49052184210526301</v>
      </c>
      <c r="AV10" s="23"/>
      <c r="AW10" s="25"/>
      <c r="AX10" s="108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54">
        <v>8</v>
      </c>
      <c r="B11" s="54">
        <v>343</v>
      </c>
      <c r="C11" s="55" t="s">
        <v>141</v>
      </c>
      <c r="D11" s="55" t="s">
        <v>50</v>
      </c>
      <c r="E11" s="54" t="s">
        <v>60</v>
      </c>
      <c r="F11" s="63">
        <v>3</v>
      </c>
      <c r="G11" s="63">
        <v>200</v>
      </c>
      <c r="H11" s="56">
        <f t="shared" si="1"/>
        <v>600</v>
      </c>
      <c r="I11" s="88">
        <v>7</v>
      </c>
      <c r="J11" s="56">
        <v>40000</v>
      </c>
      <c r="K11" s="73">
        <f t="shared" si="15"/>
        <v>8800</v>
      </c>
      <c r="L11" s="74">
        <v>0.22</v>
      </c>
      <c r="M11" s="63">
        <v>30993.15</v>
      </c>
      <c r="N11" s="63">
        <v>6625.31</v>
      </c>
      <c r="O11" s="75">
        <f t="shared" si="2"/>
        <v>0.213766913011424</v>
      </c>
      <c r="P11" s="75">
        <f t="shared" si="3"/>
        <v>0.77482874999999996</v>
      </c>
      <c r="Q11" s="93"/>
      <c r="R11" s="63">
        <v>0</v>
      </c>
      <c r="S11" s="63"/>
      <c r="U11" s="63">
        <v>40036.01</v>
      </c>
      <c r="V11" s="63">
        <v>8652.24</v>
      </c>
      <c r="W11" s="75">
        <f t="shared" si="4"/>
        <v>0.21611144567103499</v>
      </c>
      <c r="X11" s="75">
        <f t="shared" si="5"/>
        <v>1.0009002499999999</v>
      </c>
      <c r="Y11" s="93"/>
      <c r="Z11" s="63">
        <v>200</v>
      </c>
      <c r="AA11" s="63"/>
      <c r="AB11" s="48" t="s">
        <v>1453</v>
      </c>
      <c r="AC11" s="63">
        <v>22656.65</v>
      </c>
      <c r="AD11" s="63">
        <v>5916.03</v>
      </c>
      <c r="AE11" s="75">
        <f t="shared" si="6"/>
        <v>0.26111671407732401</v>
      </c>
      <c r="AF11" s="75">
        <f t="shared" si="7"/>
        <v>0.56641624999999995</v>
      </c>
      <c r="AG11" s="93"/>
      <c r="AH11" s="63">
        <v>0</v>
      </c>
      <c r="AI11" s="63"/>
      <c r="AK11" s="17">
        <v>18410.87</v>
      </c>
      <c r="AL11" s="17">
        <v>3944.28</v>
      </c>
      <c r="AM11" s="52">
        <f t="shared" si="8"/>
        <v>0.21423648094848299</v>
      </c>
      <c r="AN11" s="102">
        <f t="shared" si="9"/>
        <v>0.46027174999999998</v>
      </c>
      <c r="AO11" s="23"/>
      <c r="AP11" s="25"/>
      <c r="AQ11" s="108"/>
      <c r="AR11" s="25">
        <v>22050.49</v>
      </c>
      <c r="AS11" s="25">
        <v>3598.01</v>
      </c>
      <c r="AT11" s="102">
        <f t="shared" si="10"/>
        <v>0.16317143065754999</v>
      </c>
      <c r="AU11" s="102">
        <f t="shared" si="11"/>
        <v>0.55126224999999995</v>
      </c>
      <c r="AV11" s="23"/>
      <c r="AW11" s="25"/>
      <c r="AX11" s="108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54">
        <v>9</v>
      </c>
      <c r="B12" s="54">
        <v>730</v>
      </c>
      <c r="C12" s="55" t="s">
        <v>118</v>
      </c>
      <c r="D12" s="55" t="s">
        <v>50</v>
      </c>
      <c r="E12" s="54" t="s">
        <v>60</v>
      </c>
      <c r="F12" s="63">
        <v>3</v>
      </c>
      <c r="G12" s="63">
        <v>200</v>
      </c>
      <c r="H12" s="56">
        <f t="shared" si="1"/>
        <v>600</v>
      </c>
      <c r="I12" s="88">
        <v>5</v>
      </c>
      <c r="J12" s="56">
        <v>22000</v>
      </c>
      <c r="K12" s="73">
        <f t="shared" si="15"/>
        <v>4840</v>
      </c>
      <c r="L12" s="74">
        <v>0.22</v>
      </c>
      <c r="M12" s="63">
        <v>22699.45</v>
      </c>
      <c r="N12" s="63">
        <v>4464.7</v>
      </c>
      <c r="O12" s="75">
        <f t="shared" si="2"/>
        <v>0.196687584941485</v>
      </c>
      <c r="P12" s="89">
        <f t="shared" si="3"/>
        <v>1.03179318181818</v>
      </c>
      <c r="Q12" s="93">
        <v>400</v>
      </c>
      <c r="R12" s="63">
        <v>200</v>
      </c>
      <c r="S12" s="63" t="s">
        <v>1455</v>
      </c>
      <c r="T12" s="48" t="s">
        <v>1453</v>
      </c>
      <c r="U12" s="63">
        <v>22197.08</v>
      </c>
      <c r="V12" s="63">
        <v>4630.8999999999996</v>
      </c>
      <c r="W12" s="75">
        <f t="shared" si="4"/>
        <v>0.208626540067432</v>
      </c>
      <c r="X12" s="89">
        <f t="shared" si="5"/>
        <v>1.0089581818181801</v>
      </c>
      <c r="Y12" s="93">
        <v>200</v>
      </c>
      <c r="Z12" s="63">
        <v>200</v>
      </c>
      <c r="AA12" s="63" t="s">
        <v>1456</v>
      </c>
      <c r="AB12" s="48" t="s">
        <v>1453</v>
      </c>
      <c r="AC12" s="63">
        <v>13902.03</v>
      </c>
      <c r="AD12" s="63">
        <v>3244.42</v>
      </c>
      <c r="AE12" s="75">
        <f t="shared" si="6"/>
        <v>0.23337742761308999</v>
      </c>
      <c r="AF12" s="75">
        <f t="shared" si="7"/>
        <v>0.63191045454545502</v>
      </c>
      <c r="AG12" s="93"/>
      <c r="AH12" s="63">
        <v>0</v>
      </c>
      <c r="AI12" s="63"/>
      <c r="AK12" s="17">
        <v>11435.51</v>
      </c>
      <c r="AL12" s="17">
        <v>3191.48</v>
      </c>
      <c r="AM12" s="52">
        <f t="shared" si="8"/>
        <v>0.27908506048265402</v>
      </c>
      <c r="AN12" s="102">
        <f t="shared" si="9"/>
        <v>0.519795909090909</v>
      </c>
      <c r="AO12" s="23"/>
      <c r="AP12" s="25"/>
      <c r="AQ12" s="108"/>
      <c r="AR12" s="25">
        <v>7579.1</v>
      </c>
      <c r="AS12" s="25">
        <v>1817.78</v>
      </c>
      <c r="AT12" s="102">
        <f t="shared" si="10"/>
        <v>0.239841142088111</v>
      </c>
      <c r="AU12" s="102">
        <f t="shared" si="11"/>
        <v>0.34450454545454501</v>
      </c>
      <c r="AV12" s="23"/>
      <c r="AW12" s="25"/>
      <c r="AX12" s="108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57">
        <v>10</v>
      </c>
      <c r="B13" s="57">
        <v>385</v>
      </c>
      <c r="C13" s="58" t="s">
        <v>98</v>
      </c>
      <c r="D13" s="58" t="s">
        <v>48</v>
      </c>
      <c r="E13" s="57" t="s">
        <v>60</v>
      </c>
      <c r="F13" s="64">
        <v>4</v>
      </c>
      <c r="G13" s="64">
        <v>200</v>
      </c>
      <c r="H13" s="56">
        <f t="shared" si="1"/>
        <v>600</v>
      </c>
      <c r="I13" s="90">
        <v>4</v>
      </c>
      <c r="J13" s="59">
        <v>26000</v>
      </c>
      <c r="K13" s="77">
        <f t="shared" si="15"/>
        <v>4810</v>
      </c>
      <c r="L13" s="78">
        <v>0.185</v>
      </c>
      <c r="M13" s="64">
        <v>21004.92</v>
      </c>
      <c r="N13" s="64">
        <v>3108.76</v>
      </c>
      <c r="O13" s="79">
        <f t="shared" si="2"/>
        <v>0.14800151583533799</v>
      </c>
      <c r="P13" s="79">
        <f t="shared" si="3"/>
        <v>0.80788153846153798</v>
      </c>
      <c r="Q13" s="95"/>
      <c r="R13" s="64">
        <v>0</v>
      </c>
      <c r="S13" s="64"/>
      <c r="U13" s="64">
        <v>31475.24</v>
      </c>
      <c r="V13" s="64">
        <v>4500.1099999999997</v>
      </c>
      <c r="W13" s="79">
        <f t="shared" si="4"/>
        <v>0.14297301625023401</v>
      </c>
      <c r="X13" s="79">
        <f t="shared" si="5"/>
        <v>1.21058615384615</v>
      </c>
      <c r="Y13" s="95"/>
      <c r="Z13" s="64">
        <v>200</v>
      </c>
      <c r="AA13" s="64"/>
      <c r="AB13" s="48" t="s">
        <v>1453</v>
      </c>
      <c r="AC13" s="64">
        <v>26009.279999999999</v>
      </c>
      <c r="AD13" s="64">
        <v>2273.59</v>
      </c>
      <c r="AE13" s="79">
        <f t="shared" si="6"/>
        <v>8.7414568953850302E-2</v>
      </c>
      <c r="AF13" s="91">
        <f t="shared" si="7"/>
        <v>1.00035692307692</v>
      </c>
      <c r="AG13" s="95">
        <v>400</v>
      </c>
      <c r="AH13" s="64">
        <v>200</v>
      </c>
      <c r="AI13" s="64" t="s">
        <v>1457</v>
      </c>
      <c r="AJ13" s="48" t="s">
        <v>1453</v>
      </c>
      <c r="AK13" s="17">
        <v>7202.95</v>
      </c>
      <c r="AL13" s="17">
        <v>1427.04</v>
      </c>
      <c r="AM13" s="52">
        <f t="shared" si="8"/>
        <v>0.19811882631421801</v>
      </c>
      <c r="AN13" s="102">
        <f t="shared" si="9"/>
        <v>0.27703653846153797</v>
      </c>
      <c r="AO13" s="23"/>
      <c r="AP13" s="25"/>
      <c r="AQ13" s="108"/>
      <c r="AR13" s="25">
        <v>16909.2</v>
      </c>
      <c r="AS13" s="25">
        <v>3811.44</v>
      </c>
      <c r="AT13" s="102">
        <f t="shared" si="10"/>
        <v>0.22540628770137</v>
      </c>
      <c r="AU13" s="102">
        <f t="shared" si="11"/>
        <v>0.65035384615384595</v>
      </c>
      <c r="AV13" s="23"/>
      <c r="AW13" s="25"/>
      <c r="AX13" s="108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57">
        <v>11</v>
      </c>
      <c r="B14" s="57">
        <v>546</v>
      </c>
      <c r="C14" s="58" t="s">
        <v>117</v>
      </c>
      <c r="D14" s="58" t="s">
        <v>54</v>
      </c>
      <c r="E14" s="57" t="s">
        <v>60</v>
      </c>
      <c r="F14" s="64">
        <v>4</v>
      </c>
      <c r="G14" s="64">
        <v>200</v>
      </c>
      <c r="H14" s="56">
        <f t="shared" si="1"/>
        <v>600</v>
      </c>
      <c r="I14" s="90">
        <v>5</v>
      </c>
      <c r="J14" s="59">
        <v>26000</v>
      </c>
      <c r="K14" s="77">
        <f t="shared" si="15"/>
        <v>6370</v>
      </c>
      <c r="L14" s="78">
        <v>0.245</v>
      </c>
      <c r="M14" s="64">
        <v>26061.96</v>
      </c>
      <c r="N14" s="64">
        <v>4539.01</v>
      </c>
      <c r="O14" s="79">
        <f t="shared" si="2"/>
        <v>0.17416226561624701</v>
      </c>
      <c r="P14" s="91">
        <f t="shared" si="3"/>
        <v>1.0023830769230799</v>
      </c>
      <c r="Q14" s="95">
        <v>400</v>
      </c>
      <c r="R14" s="64">
        <v>200</v>
      </c>
      <c r="S14" s="64" t="s">
        <v>1458</v>
      </c>
      <c r="T14" s="48" t="s">
        <v>1453</v>
      </c>
      <c r="U14" s="64">
        <v>26023.42</v>
      </c>
      <c r="V14" s="64">
        <v>6114.4</v>
      </c>
      <c r="W14" s="79">
        <f t="shared" si="4"/>
        <v>0.234957588203242</v>
      </c>
      <c r="X14" s="79">
        <f t="shared" si="5"/>
        <v>1.0009007692307701</v>
      </c>
      <c r="Y14" s="95"/>
      <c r="Z14" s="64">
        <v>200</v>
      </c>
      <c r="AA14" s="64"/>
      <c r="AB14" s="48" t="s">
        <v>1453</v>
      </c>
      <c r="AC14" s="64">
        <v>12247.64</v>
      </c>
      <c r="AD14" s="64">
        <v>3531.6</v>
      </c>
      <c r="AE14" s="79">
        <f t="shared" si="6"/>
        <v>0.28834942895121002</v>
      </c>
      <c r="AF14" s="79">
        <f t="shared" si="7"/>
        <v>0.47106307692307697</v>
      </c>
      <c r="AG14" s="95"/>
      <c r="AH14" s="64">
        <v>0</v>
      </c>
      <c r="AI14" s="64"/>
      <c r="AK14" s="17">
        <v>12998.07</v>
      </c>
      <c r="AL14" s="17">
        <v>3526.37</v>
      </c>
      <c r="AM14" s="52">
        <f t="shared" si="8"/>
        <v>0.27129950831161898</v>
      </c>
      <c r="AN14" s="102">
        <f t="shared" si="9"/>
        <v>0.49992576923076898</v>
      </c>
      <c r="AO14" s="23"/>
      <c r="AP14" s="25"/>
      <c r="AQ14" s="108"/>
      <c r="AR14" s="25">
        <v>11091.06</v>
      </c>
      <c r="AS14" s="25">
        <v>1796.53</v>
      </c>
      <c r="AT14" s="102">
        <f t="shared" si="10"/>
        <v>0.161980009124466</v>
      </c>
      <c r="AU14" s="102">
        <f t="shared" si="11"/>
        <v>0.42657923076923099</v>
      </c>
      <c r="AV14" s="23"/>
      <c r="AW14" s="25"/>
      <c r="AX14" s="108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57">
        <v>12</v>
      </c>
      <c r="B15" s="57">
        <v>707</v>
      </c>
      <c r="C15" s="58" t="s">
        <v>149</v>
      </c>
      <c r="D15" s="58" t="s">
        <v>54</v>
      </c>
      <c r="E15" s="57" t="s">
        <v>60</v>
      </c>
      <c r="F15" s="64">
        <v>4</v>
      </c>
      <c r="G15" s="64">
        <v>200</v>
      </c>
      <c r="H15" s="56">
        <f t="shared" si="1"/>
        <v>600</v>
      </c>
      <c r="I15" s="90">
        <v>6</v>
      </c>
      <c r="J15" s="59">
        <v>25000</v>
      </c>
      <c r="K15" s="77">
        <f t="shared" si="15"/>
        <v>6181.8559285316496</v>
      </c>
      <c r="L15" s="78">
        <v>0.24727423714126601</v>
      </c>
      <c r="M15" s="64">
        <v>15416.94</v>
      </c>
      <c r="N15" s="64">
        <v>3626.63</v>
      </c>
      <c r="O15" s="79">
        <f t="shared" si="2"/>
        <v>0.235236694181854</v>
      </c>
      <c r="P15" s="79">
        <f t="shared" si="3"/>
        <v>0.61667760000000005</v>
      </c>
      <c r="Q15" s="95"/>
      <c r="R15" s="64">
        <v>0</v>
      </c>
      <c r="S15" s="64"/>
      <c r="U15" s="64">
        <v>30500.22</v>
      </c>
      <c r="V15" s="64">
        <v>7361.86</v>
      </c>
      <c r="W15" s="79">
        <f t="shared" si="4"/>
        <v>0.24137071798170601</v>
      </c>
      <c r="X15" s="91">
        <f t="shared" si="5"/>
        <v>1.2200088</v>
      </c>
      <c r="Y15" s="95">
        <v>200</v>
      </c>
      <c r="Z15" s="64">
        <v>200</v>
      </c>
      <c r="AA15" s="64" t="s">
        <v>1454</v>
      </c>
      <c r="AB15" s="48" t="s">
        <v>1453</v>
      </c>
      <c r="AC15" s="64">
        <v>10049.19</v>
      </c>
      <c r="AD15" s="64">
        <v>2981.82</v>
      </c>
      <c r="AE15" s="79">
        <f t="shared" si="6"/>
        <v>0.296722422404194</v>
      </c>
      <c r="AF15" s="79">
        <f t="shared" si="7"/>
        <v>0.40196759999999998</v>
      </c>
      <c r="AG15" s="95"/>
      <c r="AH15" s="64">
        <v>0</v>
      </c>
      <c r="AI15" s="64"/>
      <c r="AK15" s="17">
        <v>11200.46</v>
      </c>
      <c r="AL15" s="17">
        <v>2597.4</v>
      </c>
      <c r="AM15" s="52">
        <f t="shared" si="8"/>
        <v>0.23190118977256299</v>
      </c>
      <c r="AN15" s="102">
        <f t="shared" si="9"/>
        <v>0.44801839999999998</v>
      </c>
      <c r="AO15" s="23"/>
      <c r="AP15" s="25"/>
      <c r="AQ15" s="108"/>
      <c r="AR15" s="25">
        <v>11056.23</v>
      </c>
      <c r="AS15" s="25">
        <v>3623.67</v>
      </c>
      <c r="AT15" s="102">
        <f t="shared" si="10"/>
        <v>0.32774915138342797</v>
      </c>
      <c r="AU15" s="102">
        <f t="shared" si="11"/>
        <v>0.44224920000000001</v>
      </c>
      <c r="AV15" s="23"/>
      <c r="AW15" s="25"/>
      <c r="AX15" s="108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54">
        <v>13</v>
      </c>
      <c r="B16" s="54">
        <v>571</v>
      </c>
      <c r="C16" s="55" t="s">
        <v>152</v>
      </c>
      <c r="D16" s="55" t="s">
        <v>54</v>
      </c>
      <c r="E16" s="54" t="s">
        <v>60</v>
      </c>
      <c r="F16" s="63">
        <v>5</v>
      </c>
      <c r="G16" s="63">
        <v>200</v>
      </c>
      <c r="H16" s="56">
        <f t="shared" si="1"/>
        <v>600</v>
      </c>
      <c r="I16" s="88">
        <v>5</v>
      </c>
      <c r="J16" s="56">
        <v>35000</v>
      </c>
      <c r="K16" s="73">
        <f t="shared" si="15"/>
        <v>7700</v>
      </c>
      <c r="L16" s="74">
        <v>0.22</v>
      </c>
      <c r="M16" s="63">
        <v>26504.49</v>
      </c>
      <c r="N16" s="63">
        <v>3571.46</v>
      </c>
      <c r="O16" s="75">
        <f t="shared" si="2"/>
        <v>0.13474924437331201</v>
      </c>
      <c r="P16" s="75">
        <f t="shared" si="3"/>
        <v>0.75727114285714303</v>
      </c>
      <c r="Q16" s="93"/>
      <c r="R16" s="63">
        <v>0</v>
      </c>
      <c r="S16" s="63"/>
      <c r="U16" s="63">
        <v>31240.04</v>
      </c>
      <c r="V16" s="63">
        <v>7895.13</v>
      </c>
      <c r="W16" s="75">
        <f t="shared" si="4"/>
        <v>0.25272470841906702</v>
      </c>
      <c r="X16" s="75">
        <f t="shared" si="5"/>
        <v>0.89257257142857105</v>
      </c>
      <c r="Y16" s="93"/>
      <c r="Z16" s="63">
        <v>0</v>
      </c>
      <c r="AA16" s="63"/>
      <c r="AC16" s="63">
        <v>19409.169999999998</v>
      </c>
      <c r="AD16" s="63">
        <v>4486.25</v>
      </c>
      <c r="AE16" s="75">
        <f t="shared" si="6"/>
        <v>0.23114074429767001</v>
      </c>
      <c r="AF16" s="75">
        <f t="shared" si="7"/>
        <v>0.55454771428571403</v>
      </c>
      <c r="AG16" s="93"/>
      <c r="AH16" s="63">
        <v>0</v>
      </c>
      <c r="AI16" s="63"/>
      <c r="AK16" s="17">
        <v>11732.32</v>
      </c>
      <c r="AL16" s="17">
        <v>3051.88</v>
      </c>
      <c r="AM16" s="52">
        <f t="shared" si="8"/>
        <v>0.26012587450734398</v>
      </c>
      <c r="AN16" s="102">
        <f t="shared" si="9"/>
        <v>0.33520914285714298</v>
      </c>
      <c r="AO16" s="23"/>
      <c r="AP16" s="25"/>
      <c r="AQ16" s="108"/>
      <c r="AR16" s="25">
        <v>18460.86</v>
      </c>
      <c r="AS16" s="25">
        <v>4340.13</v>
      </c>
      <c r="AT16" s="102">
        <f t="shared" si="10"/>
        <v>0.235099014888797</v>
      </c>
      <c r="AU16" s="102">
        <f t="shared" si="11"/>
        <v>0.52745314285714295</v>
      </c>
      <c r="AV16" s="23"/>
      <c r="AW16" s="25"/>
      <c r="AX16" s="108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54">
        <v>14</v>
      </c>
      <c r="B17" s="54">
        <v>585</v>
      </c>
      <c r="C17" s="55" t="s">
        <v>97</v>
      </c>
      <c r="D17" s="55" t="s">
        <v>42</v>
      </c>
      <c r="E17" s="54" t="s">
        <v>60</v>
      </c>
      <c r="F17" s="63">
        <v>5</v>
      </c>
      <c r="G17" s="63">
        <v>200</v>
      </c>
      <c r="H17" s="56">
        <f t="shared" si="1"/>
        <v>600</v>
      </c>
      <c r="I17" s="88">
        <v>5</v>
      </c>
      <c r="J17" s="56">
        <v>21000</v>
      </c>
      <c r="K17" s="73">
        <f t="shared" si="15"/>
        <v>4935</v>
      </c>
      <c r="L17" s="74">
        <v>0.23499999999999999</v>
      </c>
      <c r="M17" s="63">
        <v>23546.720000000001</v>
      </c>
      <c r="N17" s="63">
        <v>5905.55</v>
      </c>
      <c r="O17" s="75">
        <f t="shared" si="2"/>
        <v>0.25080138550082598</v>
      </c>
      <c r="P17" s="89">
        <f t="shared" si="3"/>
        <v>1.1212723809523799</v>
      </c>
      <c r="Q17" s="93">
        <v>200</v>
      </c>
      <c r="R17" s="63">
        <v>200</v>
      </c>
      <c r="S17" s="63" t="s">
        <v>1459</v>
      </c>
      <c r="T17" s="48" t="s">
        <v>1453</v>
      </c>
      <c r="U17" s="63">
        <v>21843.54</v>
      </c>
      <c r="V17" s="63">
        <v>4380.7</v>
      </c>
      <c r="W17" s="75">
        <f t="shared" si="4"/>
        <v>0.20054899526358799</v>
      </c>
      <c r="X17" s="75">
        <f t="shared" si="5"/>
        <v>1.04016857142857</v>
      </c>
      <c r="Y17" s="93"/>
      <c r="Z17" s="63">
        <v>200</v>
      </c>
      <c r="AA17" s="63"/>
      <c r="AB17" s="48" t="s">
        <v>1453</v>
      </c>
      <c r="AC17" s="63">
        <v>17429.37</v>
      </c>
      <c r="AD17" s="63">
        <v>3791.04</v>
      </c>
      <c r="AE17" s="75">
        <f t="shared" si="6"/>
        <v>0.21750872234624699</v>
      </c>
      <c r="AF17" s="75">
        <f t="shared" si="7"/>
        <v>0.82996999999999999</v>
      </c>
      <c r="AG17" s="93"/>
      <c r="AH17" s="63">
        <v>0</v>
      </c>
      <c r="AI17" s="63"/>
      <c r="AK17" s="17">
        <v>10007.82</v>
      </c>
      <c r="AL17" s="17">
        <v>2594.67</v>
      </c>
      <c r="AM17" s="52">
        <f t="shared" si="8"/>
        <v>0.25926425535231501</v>
      </c>
      <c r="AN17" s="102">
        <f t="shared" si="9"/>
        <v>0.47656285714285701</v>
      </c>
      <c r="AO17" s="23"/>
      <c r="AP17" s="25"/>
      <c r="AQ17" s="108"/>
      <c r="AR17" s="25">
        <v>11782.48</v>
      </c>
      <c r="AS17" s="25">
        <v>2487.0100000000002</v>
      </c>
      <c r="AT17" s="102">
        <f t="shared" si="10"/>
        <v>0.21107695493648199</v>
      </c>
      <c r="AU17" s="102">
        <f t="shared" si="11"/>
        <v>0.56107047619047601</v>
      </c>
      <c r="AV17" s="23"/>
      <c r="AW17" s="25"/>
      <c r="AX17" s="108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54">
        <v>15</v>
      </c>
      <c r="B18" s="54">
        <v>307</v>
      </c>
      <c r="C18" s="55" t="s">
        <v>68</v>
      </c>
      <c r="D18" s="55" t="s">
        <v>69</v>
      </c>
      <c r="E18" s="54" t="s">
        <v>70</v>
      </c>
      <c r="F18" s="63">
        <v>5</v>
      </c>
      <c r="G18" s="63">
        <v>200</v>
      </c>
      <c r="H18" s="56">
        <f t="shared" si="1"/>
        <v>600</v>
      </c>
      <c r="I18" s="88">
        <v>22</v>
      </c>
      <c r="J18" s="56">
        <v>110000</v>
      </c>
      <c r="K18" s="73">
        <f t="shared" si="15"/>
        <v>23100</v>
      </c>
      <c r="L18" s="74">
        <v>0.21</v>
      </c>
      <c r="M18" s="63">
        <v>120548.93</v>
      </c>
      <c r="N18" s="63">
        <v>17961.25</v>
      </c>
      <c r="O18" s="75">
        <f t="shared" si="2"/>
        <v>0.14899551576277001</v>
      </c>
      <c r="P18" s="75">
        <f t="shared" si="3"/>
        <v>1.0958993636363601</v>
      </c>
      <c r="Q18" s="93"/>
      <c r="R18" s="63">
        <v>200</v>
      </c>
      <c r="S18" s="63"/>
      <c r="T18" s="48" t="s">
        <v>1453</v>
      </c>
      <c r="U18" s="63">
        <v>125138.94</v>
      </c>
      <c r="V18" s="63">
        <v>40396.17</v>
      </c>
      <c r="W18" s="75">
        <f t="shared" si="4"/>
        <v>0.32281054961788902</v>
      </c>
      <c r="X18" s="89">
        <f t="shared" si="5"/>
        <v>1.1376267272727301</v>
      </c>
      <c r="Y18" s="93">
        <v>200</v>
      </c>
      <c r="Z18" s="63">
        <v>200</v>
      </c>
      <c r="AA18" s="63" t="s">
        <v>1459</v>
      </c>
      <c r="AB18" s="48" t="s">
        <v>1453</v>
      </c>
      <c r="AC18" s="63">
        <v>110501.7</v>
      </c>
      <c r="AD18" s="63">
        <v>15292.55</v>
      </c>
      <c r="AE18" s="75">
        <f t="shared" si="6"/>
        <v>0.13839198853954299</v>
      </c>
      <c r="AF18" s="89">
        <f t="shared" si="7"/>
        <v>1.00456090909091</v>
      </c>
      <c r="AG18" s="93">
        <v>400</v>
      </c>
      <c r="AH18" s="63">
        <v>200</v>
      </c>
      <c r="AI18" s="63" t="s">
        <v>1460</v>
      </c>
      <c r="AJ18" s="48" t="s">
        <v>1453</v>
      </c>
      <c r="AK18" s="17">
        <v>71281.73</v>
      </c>
      <c r="AL18" s="17">
        <v>10613.81</v>
      </c>
      <c r="AM18" s="52">
        <f t="shared" si="8"/>
        <v>0.14889944450001399</v>
      </c>
      <c r="AN18" s="102">
        <f t="shared" si="9"/>
        <v>0.64801572727272705</v>
      </c>
      <c r="AO18" s="23"/>
      <c r="AP18" s="25"/>
      <c r="AQ18" s="108"/>
      <c r="AR18" s="25">
        <v>49436.99</v>
      </c>
      <c r="AS18" s="25">
        <v>9509.86</v>
      </c>
      <c r="AT18" s="102">
        <f t="shared" si="10"/>
        <v>0.192363248652477</v>
      </c>
      <c r="AU18" s="102">
        <f t="shared" si="11"/>
        <v>0.44942718181818198</v>
      </c>
      <c r="AV18" s="23"/>
      <c r="AW18" s="25"/>
      <c r="AX18" s="108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57">
        <v>16</v>
      </c>
      <c r="B19" s="57">
        <v>359</v>
      </c>
      <c r="C19" s="58" t="s">
        <v>57</v>
      </c>
      <c r="D19" s="58" t="s">
        <v>50</v>
      </c>
      <c r="E19" s="57" t="s">
        <v>43</v>
      </c>
      <c r="F19" s="64">
        <v>6</v>
      </c>
      <c r="G19" s="64">
        <v>200</v>
      </c>
      <c r="H19" s="56">
        <f t="shared" si="1"/>
        <v>600</v>
      </c>
      <c r="I19" s="90">
        <v>4</v>
      </c>
      <c r="J19" s="59">
        <v>17000</v>
      </c>
      <c r="K19" s="77">
        <f t="shared" si="15"/>
        <v>3740</v>
      </c>
      <c r="L19" s="78">
        <v>0.22</v>
      </c>
      <c r="M19" s="64">
        <v>17694.080000000002</v>
      </c>
      <c r="N19" s="64">
        <v>3766.41</v>
      </c>
      <c r="O19" s="79">
        <f t="shared" si="2"/>
        <v>0.21286272018663899</v>
      </c>
      <c r="P19" s="91">
        <f t="shared" si="3"/>
        <v>1.0408282352941201</v>
      </c>
      <c r="Q19" s="95">
        <v>200</v>
      </c>
      <c r="R19" s="64">
        <v>200</v>
      </c>
      <c r="S19" s="64" t="s">
        <v>1461</v>
      </c>
      <c r="T19" s="48" t="s">
        <v>1453</v>
      </c>
      <c r="U19" s="64">
        <v>23086.84</v>
      </c>
      <c r="V19" s="64">
        <v>3155.58</v>
      </c>
      <c r="W19" s="79">
        <f t="shared" si="4"/>
        <v>0.136683062731842</v>
      </c>
      <c r="X19" s="91">
        <f t="shared" si="5"/>
        <v>1.3580494117647099</v>
      </c>
      <c r="Y19" s="95">
        <v>200</v>
      </c>
      <c r="Z19" s="64">
        <v>200</v>
      </c>
      <c r="AA19" s="64" t="s">
        <v>1462</v>
      </c>
      <c r="AB19" s="48" t="s">
        <v>1453</v>
      </c>
      <c r="AC19" s="64">
        <v>18949.62</v>
      </c>
      <c r="AD19" s="64">
        <v>3759.87</v>
      </c>
      <c r="AE19" s="79">
        <f t="shared" si="6"/>
        <v>0.19841400513572299</v>
      </c>
      <c r="AF19" s="79">
        <f t="shared" si="7"/>
        <v>1.1146835294117601</v>
      </c>
      <c r="AG19" s="95"/>
      <c r="AH19" s="64">
        <v>200</v>
      </c>
      <c r="AI19" s="64"/>
      <c r="AJ19" s="48" t="s">
        <v>1453</v>
      </c>
      <c r="AK19" s="17">
        <v>12309.09</v>
      </c>
      <c r="AL19" s="17">
        <v>2133.34</v>
      </c>
      <c r="AM19" s="52">
        <f t="shared" si="8"/>
        <v>0.173314193006957</v>
      </c>
      <c r="AN19" s="102">
        <f t="shared" si="9"/>
        <v>0.72406411764705902</v>
      </c>
      <c r="AO19" s="23"/>
      <c r="AP19" s="25"/>
      <c r="AQ19" s="108"/>
      <c r="AR19" s="25">
        <v>10284.280000000001</v>
      </c>
      <c r="AS19" s="25">
        <v>2459.83</v>
      </c>
      <c r="AT19" s="102">
        <f t="shared" si="10"/>
        <v>0.23918349169800901</v>
      </c>
      <c r="AU19" s="102">
        <f t="shared" si="11"/>
        <v>0.60495764705882404</v>
      </c>
      <c r="AV19" s="23"/>
      <c r="AW19" s="25"/>
      <c r="AX19" s="108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57">
        <v>17</v>
      </c>
      <c r="B20" s="57">
        <v>373</v>
      </c>
      <c r="C20" s="58" t="s">
        <v>80</v>
      </c>
      <c r="D20" s="58" t="s">
        <v>42</v>
      </c>
      <c r="E20" s="57" t="s">
        <v>43</v>
      </c>
      <c r="F20" s="64">
        <v>6</v>
      </c>
      <c r="G20" s="64">
        <v>200</v>
      </c>
      <c r="H20" s="56">
        <f t="shared" si="1"/>
        <v>600</v>
      </c>
      <c r="I20" s="90">
        <v>4</v>
      </c>
      <c r="J20" s="59">
        <v>20000</v>
      </c>
      <c r="K20" s="77">
        <f t="shared" si="15"/>
        <v>4388.9342240568803</v>
      </c>
      <c r="L20" s="78">
        <v>0.21944671120284401</v>
      </c>
      <c r="M20" s="64">
        <v>20619.38</v>
      </c>
      <c r="N20" s="64">
        <v>3364.18</v>
      </c>
      <c r="O20" s="79">
        <f t="shared" si="2"/>
        <v>0.16315621517232801</v>
      </c>
      <c r="P20" s="79">
        <f t="shared" si="3"/>
        <v>1.030969</v>
      </c>
      <c r="Q20" s="95"/>
      <c r="R20" s="64">
        <v>200</v>
      </c>
      <c r="S20" s="64"/>
      <c r="T20" s="48" t="s">
        <v>1453</v>
      </c>
      <c r="U20" s="64">
        <v>20006.189999999999</v>
      </c>
      <c r="V20" s="64">
        <v>4427.04</v>
      </c>
      <c r="W20" s="79">
        <f t="shared" si="4"/>
        <v>0.221283512752803</v>
      </c>
      <c r="X20" s="79">
        <f t="shared" si="5"/>
        <v>1.0003095</v>
      </c>
      <c r="Y20" s="95"/>
      <c r="Z20" s="64">
        <v>200</v>
      </c>
      <c r="AA20" s="64"/>
      <c r="AB20" s="48" t="s">
        <v>1453</v>
      </c>
      <c r="AC20" s="64">
        <v>23868.57</v>
      </c>
      <c r="AD20" s="64">
        <v>4895.74</v>
      </c>
      <c r="AE20" s="79">
        <f t="shared" si="6"/>
        <v>0.20511241352121201</v>
      </c>
      <c r="AF20" s="91">
        <f t="shared" si="7"/>
        <v>1.1934285</v>
      </c>
      <c r="AG20" s="95">
        <v>200</v>
      </c>
      <c r="AH20" s="64">
        <v>200</v>
      </c>
      <c r="AI20" s="64" t="s">
        <v>1463</v>
      </c>
      <c r="AJ20" s="48" t="s">
        <v>1453</v>
      </c>
      <c r="AK20" s="17">
        <v>11236.09</v>
      </c>
      <c r="AL20" s="17">
        <v>2843.48</v>
      </c>
      <c r="AM20" s="52">
        <f t="shared" si="8"/>
        <v>0.25306668066916499</v>
      </c>
      <c r="AN20" s="102">
        <f t="shared" si="9"/>
        <v>0.56180450000000004</v>
      </c>
      <c r="AO20" s="23"/>
      <c r="AP20" s="25"/>
      <c r="AQ20" s="108"/>
      <c r="AR20" s="25">
        <v>13479.61</v>
      </c>
      <c r="AS20" s="25">
        <v>2779.39</v>
      </c>
      <c r="AT20" s="102">
        <f t="shared" si="10"/>
        <v>0.206192167280804</v>
      </c>
      <c r="AU20" s="102">
        <f t="shared" si="11"/>
        <v>0.67398049999999998</v>
      </c>
      <c r="AV20" s="23"/>
      <c r="AW20" s="25"/>
      <c r="AX20" s="108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57">
        <v>18</v>
      </c>
      <c r="B21" s="57">
        <v>578</v>
      </c>
      <c r="C21" s="58" t="s">
        <v>150</v>
      </c>
      <c r="D21" s="58" t="s">
        <v>42</v>
      </c>
      <c r="E21" s="57" t="s">
        <v>43</v>
      </c>
      <c r="F21" s="64">
        <v>6</v>
      </c>
      <c r="G21" s="64">
        <v>200</v>
      </c>
      <c r="H21" s="56">
        <f t="shared" si="1"/>
        <v>600</v>
      </c>
      <c r="I21" s="90">
        <v>6</v>
      </c>
      <c r="J21" s="59">
        <v>20000</v>
      </c>
      <c r="K21" s="77">
        <f t="shared" si="15"/>
        <v>4718.4710373508196</v>
      </c>
      <c r="L21" s="78">
        <v>0.23592355186754099</v>
      </c>
      <c r="M21" s="64">
        <v>20074.48</v>
      </c>
      <c r="N21" s="64">
        <v>5095.07</v>
      </c>
      <c r="O21" s="79">
        <f t="shared" si="2"/>
        <v>0.25380831782442198</v>
      </c>
      <c r="P21" s="79">
        <f t="shared" si="3"/>
        <v>1.0037240000000001</v>
      </c>
      <c r="Q21" s="95"/>
      <c r="R21" s="64">
        <v>200</v>
      </c>
      <c r="S21" s="64"/>
      <c r="T21" s="48" t="s">
        <v>1453</v>
      </c>
      <c r="U21" s="64">
        <v>13450.53</v>
      </c>
      <c r="V21" s="64">
        <v>3595.51</v>
      </c>
      <c r="W21" s="79">
        <f t="shared" si="4"/>
        <v>0.26731363002052699</v>
      </c>
      <c r="X21" s="79">
        <f t="shared" si="5"/>
        <v>0.67252650000000003</v>
      </c>
      <c r="Y21" s="95"/>
      <c r="Z21" s="64">
        <v>0</v>
      </c>
      <c r="AA21" s="64"/>
      <c r="AC21" s="64">
        <v>13094.57</v>
      </c>
      <c r="AD21" s="64">
        <v>2533.81</v>
      </c>
      <c r="AE21" s="79">
        <f t="shared" si="6"/>
        <v>0.19350081751443499</v>
      </c>
      <c r="AF21" s="79">
        <f t="shared" si="7"/>
        <v>0.65472850000000005</v>
      </c>
      <c r="AG21" s="95"/>
      <c r="AH21" s="64">
        <v>0</v>
      </c>
      <c r="AI21" s="64"/>
      <c r="AK21" s="17">
        <v>9275.36</v>
      </c>
      <c r="AL21" s="17">
        <v>1765.74</v>
      </c>
      <c r="AM21" s="52">
        <f t="shared" si="8"/>
        <v>0.19036889134222301</v>
      </c>
      <c r="AN21" s="102">
        <f t="shared" si="9"/>
        <v>0.46376800000000001</v>
      </c>
      <c r="AO21" s="23"/>
      <c r="AP21" s="25"/>
      <c r="AQ21" s="108"/>
      <c r="AR21" s="25">
        <v>9738.0400000000009</v>
      </c>
      <c r="AS21" s="25">
        <v>2287.52</v>
      </c>
      <c r="AT21" s="102">
        <f t="shared" si="10"/>
        <v>0.23490558675051701</v>
      </c>
      <c r="AU21" s="102">
        <f t="shared" si="11"/>
        <v>0.486902</v>
      </c>
      <c r="AV21" s="23"/>
      <c r="AW21" s="25"/>
      <c r="AX21" s="108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54">
        <v>19</v>
      </c>
      <c r="B22" s="54">
        <v>712</v>
      </c>
      <c r="C22" s="55" t="s">
        <v>81</v>
      </c>
      <c r="D22" s="55" t="s">
        <v>54</v>
      </c>
      <c r="E22" s="54" t="s">
        <v>60</v>
      </c>
      <c r="F22" s="63">
        <v>7</v>
      </c>
      <c r="G22" s="63">
        <v>200</v>
      </c>
      <c r="H22" s="56">
        <f t="shared" si="1"/>
        <v>600</v>
      </c>
      <c r="I22" s="88">
        <v>5</v>
      </c>
      <c r="J22" s="56">
        <v>24000</v>
      </c>
      <c r="K22" s="73">
        <f t="shared" si="15"/>
        <v>6035.5202985202304</v>
      </c>
      <c r="L22" s="74">
        <v>0.251480012438343</v>
      </c>
      <c r="M22" s="63">
        <v>24027.360000000001</v>
      </c>
      <c r="N22" s="63">
        <v>5960.13</v>
      </c>
      <c r="O22" s="75">
        <f t="shared" si="2"/>
        <v>0.24805596619853401</v>
      </c>
      <c r="P22" s="75">
        <f t="shared" si="3"/>
        <v>1.0011399999999999</v>
      </c>
      <c r="Q22" s="93"/>
      <c r="R22" s="63">
        <v>200</v>
      </c>
      <c r="S22" s="63"/>
      <c r="T22" s="48" t="s">
        <v>1453</v>
      </c>
      <c r="U22" s="63">
        <v>25957.06</v>
      </c>
      <c r="V22" s="63">
        <v>5457.3</v>
      </c>
      <c r="W22" s="75">
        <f t="shared" si="4"/>
        <v>0.21024337887264599</v>
      </c>
      <c r="X22" s="75">
        <f t="shared" si="5"/>
        <v>1.0815441666666701</v>
      </c>
      <c r="Y22" s="93"/>
      <c r="Z22" s="63">
        <v>200</v>
      </c>
      <c r="AA22" s="63"/>
      <c r="AB22" s="48" t="s">
        <v>1453</v>
      </c>
      <c r="AC22" s="63">
        <v>24022.68</v>
      </c>
      <c r="AD22" s="63">
        <v>6855.61</v>
      </c>
      <c r="AE22" s="75">
        <f t="shared" si="6"/>
        <v>0.28538073187504498</v>
      </c>
      <c r="AF22" s="75">
        <f t="shared" si="7"/>
        <v>1.000945</v>
      </c>
      <c r="AG22" s="93"/>
      <c r="AH22" s="63">
        <v>200</v>
      </c>
      <c r="AI22" s="63"/>
      <c r="AJ22" s="48" t="s">
        <v>1453</v>
      </c>
      <c r="AK22" s="17">
        <v>10600.79</v>
      </c>
      <c r="AL22" s="17">
        <v>3770.49</v>
      </c>
      <c r="AM22" s="52">
        <f t="shared" si="8"/>
        <v>0.35568009554004898</v>
      </c>
      <c r="AN22" s="102">
        <f t="shared" si="9"/>
        <v>0.44169958333333298</v>
      </c>
      <c r="AO22" s="23"/>
      <c r="AP22" s="25"/>
      <c r="AQ22" s="108"/>
      <c r="AR22" s="25">
        <v>13379.17</v>
      </c>
      <c r="AS22" s="25">
        <v>3795.99</v>
      </c>
      <c r="AT22" s="102">
        <f t="shared" si="10"/>
        <v>0.28372387823758899</v>
      </c>
      <c r="AU22" s="102">
        <f t="shared" si="11"/>
        <v>0.55746541666666705</v>
      </c>
      <c r="AV22" s="23"/>
      <c r="AW22" s="25"/>
      <c r="AX22" s="108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54">
        <v>20</v>
      </c>
      <c r="B23" s="54">
        <v>744</v>
      </c>
      <c r="C23" s="55" t="s">
        <v>116</v>
      </c>
      <c r="D23" s="55" t="s">
        <v>42</v>
      </c>
      <c r="E23" s="54" t="s">
        <v>43</v>
      </c>
      <c r="F23" s="63">
        <v>7</v>
      </c>
      <c r="G23" s="63">
        <v>200</v>
      </c>
      <c r="H23" s="56">
        <f t="shared" si="1"/>
        <v>600</v>
      </c>
      <c r="I23" s="88">
        <v>4</v>
      </c>
      <c r="J23" s="56">
        <v>18000</v>
      </c>
      <c r="K23" s="73">
        <f t="shared" si="15"/>
        <v>4067.5213445970398</v>
      </c>
      <c r="L23" s="74">
        <v>0.22597340803316901</v>
      </c>
      <c r="M23" s="63">
        <v>18067.93</v>
      </c>
      <c r="N23" s="63">
        <v>4355.08</v>
      </c>
      <c r="O23" s="75">
        <f t="shared" si="2"/>
        <v>0.24103923360340701</v>
      </c>
      <c r="P23" s="75">
        <f t="shared" si="3"/>
        <v>1.0037738888888901</v>
      </c>
      <c r="Q23" s="93"/>
      <c r="R23" s="63">
        <v>200</v>
      </c>
      <c r="S23" s="63"/>
      <c r="T23" s="48" t="s">
        <v>1453</v>
      </c>
      <c r="U23" s="63">
        <v>19704</v>
      </c>
      <c r="V23" s="63">
        <v>3864.3</v>
      </c>
      <c r="W23" s="75">
        <f t="shared" si="4"/>
        <v>0.196117539585871</v>
      </c>
      <c r="X23" s="75">
        <f t="shared" si="5"/>
        <v>1.09466666666667</v>
      </c>
      <c r="Y23" s="93"/>
      <c r="Z23" s="63">
        <v>200</v>
      </c>
      <c r="AA23" s="63"/>
      <c r="AB23" s="48" t="s">
        <v>1453</v>
      </c>
      <c r="AC23" s="63">
        <v>10121.85</v>
      </c>
      <c r="AD23" s="63">
        <v>2663.43</v>
      </c>
      <c r="AE23" s="75">
        <f t="shared" si="6"/>
        <v>0.26313667955956699</v>
      </c>
      <c r="AF23" s="75">
        <f t="shared" si="7"/>
        <v>0.56232499999999996</v>
      </c>
      <c r="AG23" s="93"/>
      <c r="AH23" s="63">
        <v>0</v>
      </c>
      <c r="AI23" s="63"/>
      <c r="AK23" s="17">
        <v>9394.56</v>
      </c>
      <c r="AL23" s="17">
        <v>2383.52</v>
      </c>
      <c r="AM23" s="52">
        <f t="shared" si="8"/>
        <v>0.25371278697458999</v>
      </c>
      <c r="AN23" s="102">
        <f t="shared" si="9"/>
        <v>0.52192000000000005</v>
      </c>
      <c r="AO23" s="23"/>
      <c r="AP23" s="25"/>
      <c r="AQ23" s="108"/>
      <c r="AR23" s="25">
        <v>11203.03</v>
      </c>
      <c r="AS23" s="25">
        <v>2179.4299999999998</v>
      </c>
      <c r="AT23" s="102">
        <f t="shared" si="10"/>
        <v>0.19453933444791299</v>
      </c>
      <c r="AU23" s="102">
        <f t="shared" si="11"/>
        <v>0.622390555555556</v>
      </c>
      <c r="AV23" s="23"/>
      <c r="AW23" s="25"/>
      <c r="AX23" s="108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54">
        <v>21</v>
      </c>
      <c r="B24" s="54">
        <v>106066</v>
      </c>
      <c r="C24" s="55" t="s">
        <v>72</v>
      </c>
      <c r="D24" s="55" t="s">
        <v>69</v>
      </c>
      <c r="E24" s="54" t="s">
        <v>46</v>
      </c>
      <c r="F24" s="63">
        <v>7</v>
      </c>
      <c r="G24" s="63">
        <v>200</v>
      </c>
      <c r="H24" s="56">
        <f t="shared" si="1"/>
        <v>600</v>
      </c>
      <c r="I24" s="88">
        <v>0</v>
      </c>
      <c r="J24" s="56">
        <v>16000</v>
      </c>
      <c r="K24" s="73">
        <f t="shared" si="15"/>
        <v>4150.8370667689096</v>
      </c>
      <c r="L24" s="74">
        <v>0.25942731667305702</v>
      </c>
      <c r="M24" s="63">
        <v>18531.349999999999</v>
      </c>
      <c r="N24" s="63">
        <v>3161.73</v>
      </c>
      <c r="O24" s="75">
        <f t="shared" si="2"/>
        <v>0.17061520072741601</v>
      </c>
      <c r="P24" s="89">
        <f t="shared" si="3"/>
        <v>1.158209375</v>
      </c>
      <c r="Q24" s="93">
        <v>200</v>
      </c>
      <c r="R24" s="63">
        <v>200</v>
      </c>
      <c r="S24" s="63" t="s">
        <v>1461</v>
      </c>
      <c r="T24" s="48" t="s">
        <v>1453</v>
      </c>
      <c r="U24" s="63">
        <v>17809.47</v>
      </c>
      <c r="V24" s="63">
        <v>4245.24</v>
      </c>
      <c r="W24" s="75">
        <f t="shared" si="4"/>
        <v>0.23836981111734401</v>
      </c>
      <c r="X24" s="89">
        <f t="shared" si="5"/>
        <v>1.1130918750000001</v>
      </c>
      <c r="Y24" s="93">
        <v>200</v>
      </c>
      <c r="Z24" s="63">
        <v>200</v>
      </c>
      <c r="AA24" s="63" t="s">
        <v>1454</v>
      </c>
      <c r="AB24" s="48" t="s">
        <v>1453</v>
      </c>
      <c r="AC24" s="63">
        <v>17409.5</v>
      </c>
      <c r="AD24" s="63">
        <v>2757.57</v>
      </c>
      <c r="AE24" s="75">
        <f t="shared" si="6"/>
        <v>0.158394554697148</v>
      </c>
      <c r="AF24" s="89">
        <f t="shared" si="7"/>
        <v>1.0880937500000001</v>
      </c>
      <c r="AG24" s="93">
        <v>200</v>
      </c>
      <c r="AH24" s="63">
        <v>200</v>
      </c>
      <c r="AI24" s="63" t="s">
        <v>1464</v>
      </c>
      <c r="AJ24" s="48" t="s">
        <v>1453</v>
      </c>
      <c r="AK24" s="17">
        <v>6551.17</v>
      </c>
      <c r="AL24" s="17">
        <v>1376.25</v>
      </c>
      <c r="AM24" s="52">
        <f t="shared" si="8"/>
        <v>0.210076978616033</v>
      </c>
      <c r="AN24" s="102">
        <f t="shared" si="9"/>
        <v>0.409448125</v>
      </c>
      <c r="AO24" s="23"/>
      <c r="AP24" s="25"/>
      <c r="AQ24" s="108"/>
      <c r="AR24" s="25">
        <v>7031.7</v>
      </c>
      <c r="AS24" s="25">
        <v>1863.78</v>
      </c>
      <c r="AT24" s="102">
        <f t="shared" si="10"/>
        <v>0.265053969879261</v>
      </c>
      <c r="AU24" s="102">
        <f t="shared" si="11"/>
        <v>0.43948124999999999</v>
      </c>
      <c r="AV24" s="23"/>
      <c r="AW24" s="25"/>
      <c r="AX24" s="108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57">
        <v>22</v>
      </c>
      <c r="B25" s="57">
        <v>111400</v>
      </c>
      <c r="C25" s="58" t="s">
        <v>63</v>
      </c>
      <c r="D25" s="58" t="s">
        <v>64</v>
      </c>
      <c r="E25" s="57" t="s">
        <v>60</v>
      </c>
      <c r="F25" s="64">
        <v>8</v>
      </c>
      <c r="G25" s="64">
        <v>200</v>
      </c>
      <c r="H25" s="56">
        <f t="shared" si="1"/>
        <v>600</v>
      </c>
      <c r="I25" s="90">
        <v>4</v>
      </c>
      <c r="J25" s="59">
        <v>18000</v>
      </c>
      <c r="K25" s="77">
        <f t="shared" si="15"/>
        <v>3330</v>
      </c>
      <c r="L25" s="78">
        <v>0.185</v>
      </c>
      <c r="M25" s="64">
        <v>19302.849999999999</v>
      </c>
      <c r="N25" s="64">
        <v>2584.5500000000002</v>
      </c>
      <c r="O25" s="79">
        <f t="shared" si="2"/>
        <v>0.133894735751456</v>
      </c>
      <c r="P25" s="91">
        <f t="shared" si="3"/>
        <v>1.0723805555555601</v>
      </c>
      <c r="Q25" s="95">
        <v>200</v>
      </c>
      <c r="R25" s="64">
        <v>200</v>
      </c>
      <c r="S25" s="64" t="s">
        <v>1465</v>
      </c>
      <c r="T25" s="48" t="s">
        <v>1453</v>
      </c>
      <c r="U25" s="64">
        <v>23299.37</v>
      </c>
      <c r="V25" s="64">
        <v>3755.16</v>
      </c>
      <c r="W25" s="79">
        <f t="shared" si="4"/>
        <v>0.16117002305212499</v>
      </c>
      <c r="X25" s="91">
        <f t="shared" si="5"/>
        <v>1.2944094444444401</v>
      </c>
      <c r="Y25" s="95">
        <v>200</v>
      </c>
      <c r="Z25" s="64">
        <v>200</v>
      </c>
      <c r="AA25" s="64" t="s">
        <v>1465</v>
      </c>
      <c r="AB25" s="48" t="s">
        <v>1453</v>
      </c>
      <c r="AC25" s="64">
        <v>19908.3</v>
      </c>
      <c r="AD25" s="64">
        <v>2763.54</v>
      </c>
      <c r="AE25" s="79">
        <f t="shared" si="6"/>
        <v>0.138813459712783</v>
      </c>
      <c r="AF25" s="91">
        <f t="shared" si="7"/>
        <v>1.10601666666667</v>
      </c>
      <c r="AG25" s="95">
        <v>200</v>
      </c>
      <c r="AH25" s="64">
        <v>200</v>
      </c>
      <c r="AI25" s="64" t="s">
        <v>1465</v>
      </c>
      <c r="AJ25" s="48" t="s">
        <v>1453</v>
      </c>
      <c r="AK25" s="17">
        <v>9703.91</v>
      </c>
      <c r="AL25" s="17">
        <v>1981.84</v>
      </c>
      <c r="AM25" s="52">
        <f t="shared" si="8"/>
        <v>0.20423107798815099</v>
      </c>
      <c r="AN25" s="102">
        <f t="shared" si="9"/>
        <v>0.53910611111111095</v>
      </c>
      <c r="AO25" s="23"/>
      <c r="AP25" s="25"/>
      <c r="AQ25" s="108"/>
      <c r="AR25" s="25">
        <v>24107.05</v>
      </c>
      <c r="AS25" s="25">
        <v>3622.23</v>
      </c>
      <c r="AT25" s="102">
        <f t="shared" si="10"/>
        <v>0.15025604543069401</v>
      </c>
      <c r="AU25" s="102">
        <f t="shared" si="11"/>
        <v>1.33928055555556</v>
      </c>
      <c r="AV25" s="23"/>
      <c r="AW25" s="25"/>
      <c r="AX25" s="108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57">
        <v>23</v>
      </c>
      <c r="B26" s="57">
        <v>581</v>
      </c>
      <c r="C26" s="58" t="s">
        <v>74</v>
      </c>
      <c r="D26" s="58" t="s">
        <v>42</v>
      </c>
      <c r="E26" s="57" t="s">
        <v>43</v>
      </c>
      <c r="F26" s="64">
        <v>8</v>
      </c>
      <c r="G26" s="64">
        <v>200</v>
      </c>
      <c r="H26" s="56">
        <f t="shared" si="1"/>
        <v>600</v>
      </c>
      <c r="I26" s="90">
        <v>5</v>
      </c>
      <c r="J26" s="59">
        <v>22000</v>
      </c>
      <c r="K26" s="77">
        <f t="shared" si="15"/>
        <v>4070</v>
      </c>
      <c r="L26" s="78">
        <v>0.185</v>
      </c>
      <c r="M26" s="64">
        <v>22112.83</v>
      </c>
      <c r="N26" s="64">
        <v>3548.08</v>
      </c>
      <c r="O26" s="79">
        <f t="shared" si="2"/>
        <v>0.160453456206193</v>
      </c>
      <c r="P26" s="79">
        <f t="shared" si="3"/>
        <v>1.00512863636364</v>
      </c>
      <c r="Q26" s="95"/>
      <c r="R26" s="64">
        <v>200</v>
      </c>
      <c r="S26" s="64"/>
      <c r="T26" s="48" t="s">
        <v>1453</v>
      </c>
      <c r="U26" s="64">
        <v>28401.01</v>
      </c>
      <c r="V26" s="64">
        <v>4995.5</v>
      </c>
      <c r="W26" s="79">
        <f t="shared" si="4"/>
        <v>0.175891632022946</v>
      </c>
      <c r="X26" s="79">
        <f t="shared" si="5"/>
        <v>1.2909550000000001</v>
      </c>
      <c r="Y26" s="95"/>
      <c r="Z26" s="64">
        <v>200</v>
      </c>
      <c r="AA26" s="64"/>
      <c r="AB26" s="48" t="s">
        <v>1453</v>
      </c>
      <c r="AC26" s="64">
        <v>22647.4</v>
      </c>
      <c r="AD26" s="64">
        <v>3383.51</v>
      </c>
      <c r="AE26" s="79">
        <f t="shared" si="6"/>
        <v>0.149399489566131</v>
      </c>
      <c r="AF26" s="79">
        <f t="shared" si="7"/>
        <v>1.02942727272727</v>
      </c>
      <c r="AG26" s="95"/>
      <c r="AH26" s="64">
        <v>200</v>
      </c>
      <c r="AI26" s="64"/>
      <c r="AJ26" s="48" t="s">
        <v>1453</v>
      </c>
      <c r="AK26" s="17">
        <v>8400.09</v>
      </c>
      <c r="AL26" s="17">
        <v>1526.81</v>
      </c>
      <c r="AM26" s="52">
        <f t="shared" si="8"/>
        <v>0.18176114779722599</v>
      </c>
      <c r="AN26" s="102">
        <f t="shared" si="9"/>
        <v>0.38182227272727298</v>
      </c>
      <c r="AO26" s="23"/>
      <c r="AP26" s="25"/>
      <c r="AQ26" s="108"/>
      <c r="AR26" s="25">
        <v>12551.12</v>
      </c>
      <c r="AS26" s="25">
        <v>2972.09</v>
      </c>
      <c r="AT26" s="102">
        <f t="shared" si="10"/>
        <v>0.23679878767791199</v>
      </c>
      <c r="AU26" s="102">
        <f t="shared" si="11"/>
        <v>0.57050545454545498</v>
      </c>
      <c r="AV26" s="23"/>
      <c r="AW26" s="25"/>
      <c r="AX26" s="108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57">
        <v>24</v>
      </c>
      <c r="B27" s="57">
        <v>709</v>
      </c>
      <c r="C27" s="58" t="s">
        <v>158</v>
      </c>
      <c r="D27" s="58" t="s">
        <v>50</v>
      </c>
      <c r="E27" s="57" t="s">
        <v>43</v>
      </c>
      <c r="F27" s="64">
        <v>8</v>
      </c>
      <c r="G27" s="64">
        <v>200</v>
      </c>
      <c r="H27" s="56">
        <f t="shared" si="1"/>
        <v>600</v>
      </c>
      <c r="I27" s="90">
        <v>4</v>
      </c>
      <c r="J27" s="59">
        <v>21000</v>
      </c>
      <c r="K27" s="77">
        <f t="shared" si="15"/>
        <v>4830</v>
      </c>
      <c r="L27" s="78">
        <v>0.23</v>
      </c>
      <c r="M27" s="64">
        <v>13319.79</v>
      </c>
      <c r="N27" s="64">
        <v>3203.03</v>
      </c>
      <c r="O27" s="79">
        <f t="shared" si="2"/>
        <v>0.240471508935201</v>
      </c>
      <c r="P27" s="79">
        <f t="shared" si="3"/>
        <v>0.63427571428571405</v>
      </c>
      <c r="Q27" s="95"/>
      <c r="R27" s="64">
        <v>0</v>
      </c>
      <c r="S27" s="64"/>
      <c r="U27" s="64">
        <v>17590.21</v>
      </c>
      <c r="V27" s="64">
        <v>3967.4</v>
      </c>
      <c r="W27" s="79">
        <f t="shared" si="4"/>
        <v>0.225545914460373</v>
      </c>
      <c r="X27" s="79">
        <f t="shared" si="5"/>
        <v>0.83762904761904799</v>
      </c>
      <c r="Y27" s="95"/>
      <c r="Z27" s="64">
        <v>0</v>
      </c>
      <c r="AA27" s="64"/>
      <c r="AC27" s="64">
        <v>14823.59</v>
      </c>
      <c r="AD27" s="64">
        <v>4428.93</v>
      </c>
      <c r="AE27" s="79">
        <f t="shared" si="6"/>
        <v>0.29877580262271197</v>
      </c>
      <c r="AF27" s="79">
        <f t="shared" si="7"/>
        <v>0.70588523809523795</v>
      </c>
      <c r="AG27" s="95"/>
      <c r="AH27" s="64">
        <v>0</v>
      </c>
      <c r="AI27" s="64"/>
      <c r="AK27" s="17">
        <v>10677.21</v>
      </c>
      <c r="AL27" s="17">
        <v>2299.88</v>
      </c>
      <c r="AM27" s="52">
        <f t="shared" si="8"/>
        <v>0.21540083973247701</v>
      </c>
      <c r="AN27" s="102">
        <f t="shared" si="9"/>
        <v>0.50843857142857096</v>
      </c>
      <c r="AO27" s="23"/>
      <c r="AP27" s="25"/>
      <c r="AQ27" s="108"/>
      <c r="AR27" s="25">
        <v>9518.7800000000007</v>
      </c>
      <c r="AS27" s="25">
        <v>1803</v>
      </c>
      <c r="AT27" s="102">
        <f t="shared" si="10"/>
        <v>0.189415030077384</v>
      </c>
      <c r="AU27" s="102">
        <f t="shared" si="11"/>
        <v>0.45327523809523801</v>
      </c>
      <c r="AV27" s="23"/>
      <c r="AW27" s="25"/>
      <c r="AX27" s="108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54">
        <v>25</v>
      </c>
      <c r="B28" s="54">
        <v>387</v>
      </c>
      <c r="C28" s="55" t="s">
        <v>109</v>
      </c>
      <c r="D28" s="55" t="s">
        <v>54</v>
      </c>
      <c r="E28" s="54" t="s">
        <v>43</v>
      </c>
      <c r="F28" s="63">
        <v>9</v>
      </c>
      <c r="G28" s="63">
        <v>200</v>
      </c>
      <c r="H28" s="56">
        <f t="shared" si="1"/>
        <v>600</v>
      </c>
      <c r="I28" s="88">
        <v>5</v>
      </c>
      <c r="J28" s="56">
        <v>18000</v>
      </c>
      <c r="K28" s="73">
        <f t="shared" si="15"/>
        <v>3330</v>
      </c>
      <c r="L28" s="74">
        <v>0.185</v>
      </c>
      <c r="M28" s="63">
        <v>18469.32</v>
      </c>
      <c r="N28" s="63">
        <v>2358.9299999999998</v>
      </c>
      <c r="O28" s="75">
        <f t="shared" si="2"/>
        <v>0.12772154037073399</v>
      </c>
      <c r="P28" s="75">
        <f t="shared" si="3"/>
        <v>1.0260733333333301</v>
      </c>
      <c r="Q28" s="93"/>
      <c r="R28" s="63">
        <v>200</v>
      </c>
      <c r="S28" s="63"/>
      <c r="T28" s="48" t="s">
        <v>1453</v>
      </c>
      <c r="U28" s="63">
        <v>18335.189999999999</v>
      </c>
      <c r="V28" s="63">
        <v>3785.65</v>
      </c>
      <c r="W28" s="75">
        <f t="shared" si="4"/>
        <v>0.20646909031212701</v>
      </c>
      <c r="X28" s="75">
        <f t="shared" si="5"/>
        <v>1.0186216666666701</v>
      </c>
      <c r="Y28" s="93"/>
      <c r="Z28" s="63">
        <v>200</v>
      </c>
      <c r="AA28" s="63"/>
      <c r="AB28" s="48" t="s">
        <v>1453</v>
      </c>
      <c r="AC28" s="63">
        <v>13714.2</v>
      </c>
      <c r="AD28" s="63">
        <v>2550</v>
      </c>
      <c r="AE28" s="75">
        <f t="shared" si="6"/>
        <v>0.18593866211663801</v>
      </c>
      <c r="AF28" s="75">
        <f t="shared" si="7"/>
        <v>0.76190000000000002</v>
      </c>
      <c r="AG28" s="93"/>
      <c r="AH28" s="63">
        <v>0</v>
      </c>
      <c r="AI28" s="63"/>
      <c r="AK28" s="17">
        <v>8346.7099999999991</v>
      </c>
      <c r="AL28" s="17">
        <v>1873.19</v>
      </c>
      <c r="AM28" s="52">
        <f t="shared" si="8"/>
        <v>0.224422556911645</v>
      </c>
      <c r="AN28" s="102">
        <f t="shared" si="9"/>
        <v>0.46370611111111099</v>
      </c>
      <c r="AO28" s="23"/>
      <c r="AP28" s="25"/>
      <c r="AQ28" s="108"/>
      <c r="AR28" s="25">
        <v>12397.96</v>
      </c>
      <c r="AS28" s="25">
        <v>2334.94</v>
      </c>
      <c r="AT28" s="102">
        <f t="shared" si="10"/>
        <v>0.18833259665299801</v>
      </c>
      <c r="AU28" s="102">
        <f t="shared" si="11"/>
        <v>0.68877555555555503</v>
      </c>
      <c r="AV28" s="23"/>
      <c r="AW28" s="25"/>
      <c r="AX28" s="108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54">
        <v>26</v>
      </c>
      <c r="B29" s="54">
        <v>513</v>
      </c>
      <c r="C29" s="55" t="s">
        <v>123</v>
      </c>
      <c r="D29" s="55" t="s">
        <v>50</v>
      </c>
      <c r="E29" s="54" t="s">
        <v>43</v>
      </c>
      <c r="F29" s="63">
        <v>9</v>
      </c>
      <c r="G29" s="63">
        <v>200</v>
      </c>
      <c r="H29" s="56">
        <f t="shared" si="1"/>
        <v>600</v>
      </c>
      <c r="I29" s="88">
        <v>4</v>
      </c>
      <c r="J29" s="56">
        <v>20000</v>
      </c>
      <c r="K29" s="73">
        <f t="shared" si="15"/>
        <v>4483.2797613213997</v>
      </c>
      <c r="L29" s="74">
        <v>0.22416398806606999</v>
      </c>
      <c r="M29" s="63">
        <v>20336.650000000001</v>
      </c>
      <c r="N29" s="63">
        <v>5526.35</v>
      </c>
      <c r="O29" s="75">
        <f t="shared" si="2"/>
        <v>0.27174337956349698</v>
      </c>
      <c r="P29" s="75">
        <f t="shared" si="3"/>
        <v>1.0168325</v>
      </c>
      <c r="Q29" s="93"/>
      <c r="R29" s="63">
        <v>200</v>
      </c>
      <c r="S29" s="63"/>
      <c r="T29" s="48" t="s">
        <v>1453</v>
      </c>
      <c r="U29" s="63">
        <v>23022.53</v>
      </c>
      <c r="V29" s="63">
        <v>5307.58</v>
      </c>
      <c r="W29" s="75">
        <f t="shared" si="4"/>
        <v>0.23053852031032199</v>
      </c>
      <c r="X29" s="89">
        <f t="shared" si="5"/>
        <v>1.1511264999999999</v>
      </c>
      <c r="Y29" s="93">
        <v>200</v>
      </c>
      <c r="Z29" s="63">
        <v>200</v>
      </c>
      <c r="AA29" s="63" t="s">
        <v>1454</v>
      </c>
      <c r="AB29" s="48" t="s">
        <v>1453</v>
      </c>
      <c r="AC29" s="63">
        <v>9275.82</v>
      </c>
      <c r="AD29" s="63">
        <v>2626.75</v>
      </c>
      <c r="AE29" s="75">
        <f t="shared" si="6"/>
        <v>0.28318251108796799</v>
      </c>
      <c r="AF29" s="75">
        <f t="shared" si="7"/>
        <v>0.46379100000000001</v>
      </c>
      <c r="AG29" s="93"/>
      <c r="AH29" s="63">
        <v>0</v>
      </c>
      <c r="AI29" s="63"/>
      <c r="AK29" s="17">
        <v>11264.59</v>
      </c>
      <c r="AL29" s="17">
        <v>2175.64</v>
      </c>
      <c r="AM29" s="52">
        <f t="shared" si="8"/>
        <v>0.193139741437549</v>
      </c>
      <c r="AN29" s="102">
        <f t="shared" si="9"/>
        <v>0.56322950000000005</v>
      </c>
      <c r="AO29" s="23"/>
      <c r="AP29" s="25"/>
      <c r="AQ29" s="108"/>
      <c r="AR29" s="25">
        <v>8317.75</v>
      </c>
      <c r="AS29" s="25">
        <v>1749.04</v>
      </c>
      <c r="AT29" s="102">
        <f t="shared" si="10"/>
        <v>0.21027801989720801</v>
      </c>
      <c r="AU29" s="102">
        <f t="shared" si="11"/>
        <v>0.41588750000000002</v>
      </c>
      <c r="AV29" s="23"/>
      <c r="AW29" s="25"/>
      <c r="AX29" s="108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54">
        <v>27</v>
      </c>
      <c r="B30" s="54">
        <v>514</v>
      </c>
      <c r="C30" s="55" t="s">
        <v>66</v>
      </c>
      <c r="D30" s="55" t="s">
        <v>48</v>
      </c>
      <c r="E30" s="54" t="s">
        <v>43</v>
      </c>
      <c r="F30" s="63">
        <v>9</v>
      </c>
      <c r="G30" s="63">
        <v>200</v>
      </c>
      <c r="H30" s="56">
        <f t="shared" si="1"/>
        <v>600</v>
      </c>
      <c r="I30" s="88">
        <v>4</v>
      </c>
      <c r="J30" s="56">
        <v>20000</v>
      </c>
      <c r="K30" s="73">
        <f t="shared" si="15"/>
        <v>5082.6117218396403</v>
      </c>
      <c r="L30" s="74">
        <v>0.25413058609198202</v>
      </c>
      <c r="M30" s="63">
        <v>25974.81</v>
      </c>
      <c r="N30" s="63">
        <v>4811.43</v>
      </c>
      <c r="O30" s="75">
        <f t="shared" si="2"/>
        <v>0.18523446369771299</v>
      </c>
      <c r="P30" s="89">
        <f t="shared" si="3"/>
        <v>1.2987405000000001</v>
      </c>
      <c r="Q30" s="93">
        <v>200</v>
      </c>
      <c r="R30" s="63">
        <v>200</v>
      </c>
      <c r="S30" s="63" t="s">
        <v>1461</v>
      </c>
      <c r="T30" s="48" t="s">
        <v>1453</v>
      </c>
      <c r="U30" s="63">
        <v>22176.34</v>
      </c>
      <c r="V30" s="63">
        <v>3283.94</v>
      </c>
      <c r="W30" s="75">
        <f t="shared" si="4"/>
        <v>0.14808304706728001</v>
      </c>
      <c r="X30" s="75">
        <f t="shared" si="5"/>
        <v>1.1088169999999999</v>
      </c>
      <c r="Y30" s="93"/>
      <c r="Z30" s="63">
        <v>200</v>
      </c>
      <c r="AA30" s="63"/>
      <c r="AB30" s="48" t="s">
        <v>1453</v>
      </c>
      <c r="AC30" s="63">
        <v>20325.939999999999</v>
      </c>
      <c r="AD30" s="63">
        <v>2457.6</v>
      </c>
      <c r="AE30" s="75">
        <f t="shared" si="6"/>
        <v>0.12090953727109301</v>
      </c>
      <c r="AF30" s="89">
        <f t="shared" si="7"/>
        <v>1.016297</v>
      </c>
      <c r="AG30" s="93">
        <v>400</v>
      </c>
      <c r="AH30" s="63">
        <v>200</v>
      </c>
      <c r="AI30" s="63" t="s">
        <v>1466</v>
      </c>
      <c r="AJ30" s="48" t="s">
        <v>1453</v>
      </c>
      <c r="AK30" s="17">
        <v>12773.27</v>
      </c>
      <c r="AL30" s="17">
        <v>2278.02</v>
      </c>
      <c r="AM30" s="52">
        <f t="shared" si="8"/>
        <v>0.17834274230482899</v>
      </c>
      <c r="AN30" s="102">
        <f t="shared" si="9"/>
        <v>0.63866350000000005</v>
      </c>
      <c r="AO30" s="23"/>
      <c r="AP30" s="25"/>
      <c r="AQ30" s="108"/>
      <c r="AR30" s="25">
        <v>14839.31</v>
      </c>
      <c r="AS30" s="25">
        <v>1818.36</v>
      </c>
      <c r="AT30" s="102">
        <f t="shared" si="10"/>
        <v>0.122536694765457</v>
      </c>
      <c r="AU30" s="102">
        <f t="shared" si="11"/>
        <v>0.74196549999999994</v>
      </c>
      <c r="AV30" s="23"/>
      <c r="AW30" s="25"/>
      <c r="AX30" s="108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57">
        <v>28</v>
      </c>
      <c r="B31" s="57">
        <v>365</v>
      </c>
      <c r="C31" s="58" t="s">
        <v>59</v>
      </c>
      <c r="D31" s="58" t="s">
        <v>50</v>
      </c>
      <c r="E31" s="57" t="s">
        <v>60</v>
      </c>
      <c r="F31" s="64">
        <v>10</v>
      </c>
      <c r="G31" s="64">
        <v>200</v>
      </c>
      <c r="H31" s="56">
        <f t="shared" si="1"/>
        <v>600</v>
      </c>
      <c r="I31" s="90">
        <v>4</v>
      </c>
      <c r="J31" s="59">
        <v>24000</v>
      </c>
      <c r="K31" s="77">
        <f t="shared" si="15"/>
        <v>5280</v>
      </c>
      <c r="L31" s="78">
        <v>0.22</v>
      </c>
      <c r="M31" s="64">
        <v>25000.799999999999</v>
      </c>
      <c r="N31" s="64">
        <v>4437.47</v>
      </c>
      <c r="O31" s="79">
        <f t="shared" si="2"/>
        <v>0.17749312022015301</v>
      </c>
      <c r="P31" s="91">
        <f t="shared" si="3"/>
        <v>1.0417000000000001</v>
      </c>
      <c r="Q31" s="95">
        <v>200</v>
      </c>
      <c r="R31" s="64">
        <v>200</v>
      </c>
      <c r="S31" s="64" t="s">
        <v>1461</v>
      </c>
      <c r="T31" s="48" t="s">
        <v>1453</v>
      </c>
      <c r="U31" s="64">
        <v>28372.51</v>
      </c>
      <c r="V31" s="64">
        <v>6538.41</v>
      </c>
      <c r="W31" s="79">
        <f t="shared" si="4"/>
        <v>0.230448768896372</v>
      </c>
      <c r="X31" s="91">
        <f t="shared" si="5"/>
        <v>1.18218791666667</v>
      </c>
      <c r="Y31" s="95">
        <v>200</v>
      </c>
      <c r="Z31" s="64">
        <v>200</v>
      </c>
      <c r="AA31" s="64" t="s">
        <v>1467</v>
      </c>
      <c r="AB31" s="48" t="s">
        <v>1453</v>
      </c>
      <c r="AC31" s="64">
        <v>28837.71</v>
      </c>
      <c r="AD31" s="64">
        <v>6920.04</v>
      </c>
      <c r="AE31" s="79">
        <f t="shared" si="6"/>
        <v>0.23996496254383601</v>
      </c>
      <c r="AF31" s="91">
        <f t="shared" si="7"/>
        <v>1.20157125</v>
      </c>
      <c r="AG31" s="95">
        <v>200</v>
      </c>
      <c r="AH31" s="64">
        <v>200</v>
      </c>
      <c r="AI31" s="64" t="s">
        <v>1467</v>
      </c>
      <c r="AJ31" s="48" t="s">
        <v>1453</v>
      </c>
      <c r="AK31" s="17">
        <v>12724.81</v>
      </c>
      <c r="AL31" s="17">
        <v>2606.0700000000002</v>
      </c>
      <c r="AM31" s="52">
        <f t="shared" si="8"/>
        <v>0.204802272096794</v>
      </c>
      <c r="AN31" s="102">
        <f t="shared" si="9"/>
        <v>0.53020041666666695</v>
      </c>
      <c r="AO31" s="23"/>
      <c r="AP31" s="25"/>
      <c r="AQ31" s="108"/>
      <c r="AR31" s="25">
        <v>11907.5</v>
      </c>
      <c r="AS31" s="25">
        <v>1161.73</v>
      </c>
      <c r="AT31" s="102">
        <f t="shared" si="10"/>
        <v>9.7562880537476401E-2</v>
      </c>
      <c r="AU31" s="102">
        <f t="shared" si="11"/>
        <v>0.49614583333333301</v>
      </c>
      <c r="AV31" s="23"/>
      <c r="AW31" s="25"/>
      <c r="AX31" s="108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57">
        <v>29</v>
      </c>
      <c r="B32" s="57">
        <v>379</v>
      </c>
      <c r="C32" s="58" t="s">
        <v>90</v>
      </c>
      <c r="D32" s="58" t="s">
        <v>50</v>
      </c>
      <c r="E32" s="57" t="s">
        <v>60</v>
      </c>
      <c r="F32" s="64">
        <v>10</v>
      </c>
      <c r="G32" s="64">
        <v>200</v>
      </c>
      <c r="H32" s="56">
        <f t="shared" si="1"/>
        <v>600</v>
      </c>
      <c r="I32" s="90">
        <v>4</v>
      </c>
      <c r="J32" s="59">
        <v>20000</v>
      </c>
      <c r="K32" s="77">
        <f t="shared" si="15"/>
        <v>4000</v>
      </c>
      <c r="L32" s="78">
        <v>0.2</v>
      </c>
      <c r="M32" s="64">
        <v>20134.22</v>
      </c>
      <c r="N32" s="64">
        <v>2415.0500000000002</v>
      </c>
      <c r="O32" s="79">
        <f t="shared" si="2"/>
        <v>0.11994753211199601</v>
      </c>
      <c r="P32" s="79">
        <f t="shared" si="3"/>
        <v>1.0067109999999999</v>
      </c>
      <c r="Q32" s="95"/>
      <c r="R32" s="64">
        <v>200</v>
      </c>
      <c r="S32" s="64"/>
      <c r="T32" s="48" t="s">
        <v>1453</v>
      </c>
      <c r="U32" s="64">
        <v>21479.24</v>
      </c>
      <c r="V32" s="64">
        <v>4231.9799999999996</v>
      </c>
      <c r="W32" s="79">
        <f t="shared" si="4"/>
        <v>0.197026524215941</v>
      </c>
      <c r="X32" s="79">
        <f t="shared" si="5"/>
        <v>1.0739620000000001</v>
      </c>
      <c r="Y32" s="95"/>
      <c r="Z32" s="64">
        <v>200</v>
      </c>
      <c r="AA32" s="64"/>
      <c r="AB32" s="48" t="s">
        <v>1453</v>
      </c>
      <c r="AC32" s="64">
        <v>20421.86</v>
      </c>
      <c r="AD32" s="64">
        <v>4228.7700000000004</v>
      </c>
      <c r="AE32" s="79">
        <f t="shared" si="6"/>
        <v>0.20707075653246099</v>
      </c>
      <c r="AF32" s="79">
        <f t="shared" si="7"/>
        <v>1.021093</v>
      </c>
      <c r="AG32" s="95"/>
      <c r="AH32" s="64">
        <v>200</v>
      </c>
      <c r="AI32" s="64"/>
      <c r="AJ32" s="48" t="s">
        <v>1453</v>
      </c>
      <c r="AK32" s="17">
        <v>10183.540000000001</v>
      </c>
      <c r="AL32" s="17">
        <v>1928.34</v>
      </c>
      <c r="AM32" s="52">
        <f t="shared" si="8"/>
        <v>0.189358513837035</v>
      </c>
      <c r="AN32" s="102">
        <f t="shared" si="9"/>
        <v>0.50917699999999999</v>
      </c>
      <c r="AO32" s="23"/>
      <c r="AP32" s="25"/>
      <c r="AQ32" s="108"/>
      <c r="AR32" s="25">
        <v>8965.17</v>
      </c>
      <c r="AS32" s="25">
        <v>1609.77</v>
      </c>
      <c r="AT32" s="102">
        <f t="shared" si="10"/>
        <v>0.17955822365889301</v>
      </c>
      <c r="AU32" s="102">
        <f t="shared" si="11"/>
        <v>0.4482585</v>
      </c>
      <c r="AV32" s="23"/>
      <c r="AW32" s="25"/>
      <c r="AX32" s="108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57">
        <v>30</v>
      </c>
      <c r="B33" s="57">
        <v>747</v>
      </c>
      <c r="C33" s="58" t="s">
        <v>172</v>
      </c>
      <c r="D33" s="58" t="s">
        <v>42</v>
      </c>
      <c r="E33" s="57" t="s">
        <v>43</v>
      </c>
      <c r="F33" s="64">
        <v>10</v>
      </c>
      <c r="G33" s="64">
        <v>200</v>
      </c>
      <c r="H33" s="56">
        <f t="shared" si="1"/>
        <v>600</v>
      </c>
      <c r="I33" s="90">
        <v>5</v>
      </c>
      <c r="J33" s="59">
        <v>20000</v>
      </c>
      <c r="K33" s="77">
        <f t="shared" si="15"/>
        <v>3300</v>
      </c>
      <c r="L33" s="78">
        <v>0.16500000000000001</v>
      </c>
      <c r="M33" s="64">
        <v>20487.53</v>
      </c>
      <c r="N33" s="64">
        <v>2735.03</v>
      </c>
      <c r="O33" s="79">
        <f t="shared" si="2"/>
        <v>0.13349730299357701</v>
      </c>
      <c r="P33" s="79">
        <f t="shared" si="3"/>
        <v>1.0243765</v>
      </c>
      <c r="Q33" s="95"/>
      <c r="R33" s="64">
        <v>200</v>
      </c>
      <c r="S33" s="64"/>
      <c r="T33" s="48" t="s">
        <v>1453</v>
      </c>
      <c r="U33" s="64">
        <v>11545.71</v>
      </c>
      <c r="V33" s="64">
        <v>-200.26</v>
      </c>
      <c r="W33" s="79">
        <f t="shared" si="4"/>
        <v>-1.7344970556163301E-2</v>
      </c>
      <c r="X33" s="79">
        <f t="shared" si="5"/>
        <v>0.57728550000000001</v>
      </c>
      <c r="Y33" s="95"/>
      <c r="Z33" s="64">
        <v>0</v>
      </c>
      <c r="AA33" s="64"/>
      <c r="AC33" s="64">
        <v>8643.43</v>
      </c>
      <c r="AD33" s="64">
        <v>-912.46</v>
      </c>
      <c r="AE33" s="79">
        <f t="shared" si="6"/>
        <v>-0.10556688721954099</v>
      </c>
      <c r="AF33" s="79">
        <f t="shared" si="7"/>
        <v>0.43217149999999999</v>
      </c>
      <c r="AG33" s="95"/>
      <c r="AH33" s="64">
        <v>0</v>
      </c>
      <c r="AI33" s="64"/>
      <c r="AK33" s="17">
        <v>7578.7</v>
      </c>
      <c r="AL33" s="17">
        <v>715.16</v>
      </c>
      <c r="AM33" s="52">
        <f t="shared" si="8"/>
        <v>9.4364468840302404E-2</v>
      </c>
      <c r="AN33" s="102">
        <f t="shared" si="9"/>
        <v>0.37893500000000002</v>
      </c>
      <c r="AO33" s="23"/>
      <c r="AP33" s="25"/>
      <c r="AQ33" s="108"/>
      <c r="AR33" s="25">
        <v>7564.92</v>
      </c>
      <c r="AS33" s="25">
        <v>1548.51</v>
      </c>
      <c r="AT33" s="102">
        <f t="shared" si="10"/>
        <v>0.204696150124522</v>
      </c>
      <c r="AU33" s="102">
        <f t="shared" si="11"/>
        <v>0.37824600000000003</v>
      </c>
      <c r="AV33" s="23"/>
      <c r="AW33" s="25"/>
      <c r="AX33" s="108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54">
        <v>31</v>
      </c>
      <c r="B34" s="54">
        <v>724</v>
      </c>
      <c r="C34" s="55" t="s">
        <v>114</v>
      </c>
      <c r="D34" s="55" t="s">
        <v>54</v>
      </c>
      <c r="E34" s="54" t="s">
        <v>43</v>
      </c>
      <c r="F34" s="63">
        <v>11</v>
      </c>
      <c r="G34" s="63">
        <v>150</v>
      </c>
      <c r="H34" s="56">
        <f t="shared" si="1"/>
        <v>450</v>
      </c>
      <c r="I34" s="88">
        <v>5</v>
      </c>
      <c r="J34" s="56">
        <v>18000</v>
      </c>
      <c r="K34" s="73">
        <f t="shared" si="15"/>
        <v>4346.4547742587001</v>
      </c>
      <c r="L34" s="74">
        <v>0.24146970968103901</v>
      </c>
      <c r="M34" s="63">
        <v>18872.669999999998</v>
      </c>
      <c r="N34" s="63">
        <v>3663.34</v>
      </c>
      <c r="O34" s="75">
        <f t="shared" si="2"/>
        <v>0.194108199846657</v>
      </c>
      <c r="P34" s="89">
        <f t="shared" si="3"/>
        <v>1.0484816666666701</v>
      </c>
      <c r="Q34" s="93">
        <v>150</v>
      </c>
      <c r="R34" s="63">
        <v>150</v>
      </c>
      <c r="S34" s="63" t="s">
        <v>1461</v>
      </c>
      <c r="T34" s="48" t="s">
        <v>1453</v>
      </c>
      <c r="U34" s="63">
        <v>18141.36</v>
      </c>
      <c r="V34" s="63">
        <v>3068.45</v>
      </c>
      <c r="W34" s="75">
        <f t="shared" si="4"/>
        <v>0.169141122826514</v>
      </c>
      <c r="X34" s="75">
        <f t="shared" si="5"/>
        <v>1.0078533333333299</v>
      </c>
      <c r="Y34" s="93"/>
      <c r="Z34" s="63">
        <v>150</v>
      </c>
      <c r="AA34" s="63"/>
      <c r="AB34" s="48" t="s">
        <v>1453</v>
      </c>
      <c r="AC34" s="63">
        <v>12095.89</v>
      </c>
      <c r="AD34" s="63">
        <v>2478.14</v>
      </c>
      <c r="AE34" s="75">
        <f t="shared" si="6"/>
        <v>0.20487454829698401</v>
      </c>
      <c r="AF34" s="75">
        <f t="shared" si="7"/>
        <v>0.671993888888889</v>
      </c>
      <c r="AG34" s="93"/>
      <c r="AH34" s="63">
        <v>0</v>
      </c>
      <c r="AI34" s="63"/>
      <c r="AK34" s="17">
        <v>10125.709999999999</v>
      </c>
      <c r="AL34" s="17">
        <v>2103.38</v>
      </c>
      <c r="AM34" s="52">
        <f t="shared" si="8"/>
        <v>0.20772666805587001</v>
      </c>
      <c r="AN34" s="102">
        <f t="shared" si="9"/>
        <v>0.56253944444444404</v>
      </c>
      <c r="AO34" s="23"/>
      <c r="AP34" s="25"/>
      <c r="AQ34" s="108"/>
      <c r="AR34" s="25">
        <v>10603.61</v>
      </c>
      <c r="AS34" s="25">
        <v>1978.94</v>
      </c>
      <c r="AT34" s="102">
        <f t="shared" si="10"/>
        <v>0.18662889336744801</v>
      </c>
      <c r="AU34" s="102">
        <f t="shared" si="11"/>
        <v>0.589089444444444</v>
      </c>
      <c r="AV34" s="23"/>
      <c r="AW34" s="25"/>
      <c r="AX34" s="108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54">
        <v>32</v>
      </c>
      <c r="B35" s="54">
        <v>102934</v>
      </c>
      <c r="C35" s="55" t="s">
        <v>58</v>
      </c>
      <c r="D35" s="55" t="s">
        <v>50</v>
      </c>
      <c r="E35" s="54" t="s">
        <v>43</v>
      </c>
      <c r="F35" s="63">
        <v>11</v>
      </c>
      <c r="G35" s="63">
        <v>150</v>
      </c>
      <c r="H35" s="56">
        <f t="shared" si="1"/>
        <v>450</v>
      </c>
      <c r="I35" s="88">
        <v>5</v>
      </c>
      <c r="J35" s="56">
        <v>18000</v>
      </c>
      <c r="K35" s="73">
        <f t="shared" si="15"/>
        <v>3780</v>
      </c>
      <c r="L35" s="74">
        <v>0.21</v>
      </c>
      <c r="M35" s="63">
        <v>18473.23</v>
      </c>
      <c r="N35" s="63">
        <v>1424.51</v>
      </c>
      <c r="O35" s="75">
        <f t="shared" si="2"/>
        <v>7.7112123867888793E-2</v>
      </c>
      <c r="P35" s="75">
        <f t="shared" si="3"/>
        <v>1.0262905555555599</v>
      </c>
      <c r="Q35" s="93"/>
      <c r="R35" s="63">
        <v>150</v>
      </c>
      <c r="S35" s="63"/>
      <c r="T35" s="48" t="s">
        <v>1453</v>
      </c>
      <c r="U35" s="63">
        <v>25343.34</v>
      </c>
      <c r="V35" s="63">
        <v>3745.29</v>
      </c>
      <c r="W35" s="75">
        <f t="shared" si="4"/>
        <v>0.147782020838611</v>
      </c>
      <c r="X35" s="89">
        <f t="shared" si="5"/>
        <v>1.4079633333333299</v>
      </c>
      <c r="Y35" s="93">
        <v>150</v>
      </c>
      <c r="Z35" s="63">
        <v>150</v>
      </c>
      <c r="AA35" s="63" t="s">
        <v>1454</v>
      </c>
      <c r="AB35" s="48" t="s">
        <v>1453</v>
      </c>
      <c r="AC35" s="63">
        <v>19303.02</v>
      </c>
      <c r="AD35" s="63">
        <v>2788.17</v>
      </c>
      <c r="AE35" s="75">
        <f t="shared" si="6"/>
        <v>0.144442165008377</v>
      </c>
      <c r="AF35" s="89">
        <f t="shared" si="7"/>
        <v>1.07239</v>
      </c>
      <c r="AG35" s="93">
        <v>150</v>
      </c>
      <c r="AH35" s="63">
        <v>150</v>
      </c>
      <c r="AI35" s="63" t="s">
        <v>1468</v>
      </c>
      <c r="AJ35" s="48" t="s">
        <v>1453</v>
      </c>
      <c r="AK35" s="17">
        <v>10240.14</v>
      </c>
      <c r="AL35" s="17">
        <v>1728.57</v>
      </c>
      <c r="AM35" s="52">
        <f t="shared" si="8"/>
        <v>0.16880335620411399</v>
      </c>
      <c r="AN35" s="102">
        <f t="shared" si="9"/>
        <v>0.56889666666666705</v>
      </c>
      <c r="AO35" s="23"/>
      <c r="AP35" s="25"/>
      <c r="AQ35" s="108"/>
      <c r="AR35" s="25">
        <v>8411.2199999999993</v>
      </c>
      <c r="AS35" s="25">
        <v>2239.35</v>
      </c>
      <c r="AT35" s="102">
        <f t="shared" si="10"/>
        <v>0.26623367359312899</v>
      </c>
      <c r="AU35" s="102">
        <f t="shared" si="11"/>
        <v>0.46728999999999998</v>
      </c>
      <c r="AV35" s="23"/>
      <c r="AW35" s="25"/>
      <c r="AX35" s="108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54">
        <v>33</v>
      </c>
      <c r="B36" s="54">
        <v>399</v>
      </c>
      <c r="C36" s="55" t="s">
        <v>79</v>
      </c>
      <c r="D36" s="55" t="s">
        <v>54</v>
      </c>
      <c r="E36" s="54" t="s">
        <v>46</v>
      </c>
      <c r="F36" s="63">
        <v>11</v>
      </c>
      <c r="G36" s="63">
        <v>150</v>
      </c>
      <c r="H36" s="56">
        <f t="shared" si="1"/>
        <v>450</v>
      </c>
      <c r="I36" s="88">
        <v>4</v>
      </c>
      <c r="J36" s="56">
        <v>15500</v>
      </c>
      <c r="K36" s="73">
        <f t="shared" si="15"/>
        <v>3418.0424848808502</v>
      </c>
      <c r="L36" s="74">
        <v>0.22051886999231299</v>
      </c>
      <c r="M36" s="63">
        <v>15620.07</v>
      </c>
      <c r="N36" s="63">
        <v>3237.85</v>
      </c>
      <c r="O36" s="75">
        <f t="shared" si="2"/>
        <v>0.207287803447744</v>
      </c>
      <c r="P36" s="75">
        <f t="shared" si="3"/>
        <v>1.0077464516129</v>
      </c>
      <c r="Q36" s="93"/>
      <c r="R36" s="63">
        <v>150</v>
      </c>
      <c r="S36" s="63"/>
      <c r="T36" s="48" t="s">
        <v>1453</v>
      </c>
      <c r="U36" s="63">
        <v>16469.990000000002</v>
      </c>
      <c r="V36" s="63">
        <v>2741.31</v>
      </c>
      <c r="W36" s="75">
        <f t="shared" si="4"/>
        <v>0.16644272400894</v>
      </c>
      <c r="X36" s="75">
        <f t="shared" si="5"/>
        <v>1.0625800000000001</v>
      </c>
      <c r="Y36" s="93"/>
      <c r="Z36" s="63">
        <v>150</v>
      </c>
      <c r="AA36" s="63"/>
      <c r="AB36" s="48" t="s">
        <v>1453</v>
      </c>
      <c r="AC36" s="63">
        <v>16112.05</v>
      </c>
      <c r="AD36" s="63">
        <v>3385.94</v>
      </c>
      <c r="AE36" s="75">
        <f t="shared" si="6"/>
        <v>0.210149546457465</v>
      </c>
      <c r="AF36" s="75">
        <f t="shared" si="7"/>
        <v>1.03948709677419</v>
      </c>
      <c r="AG36" s="93"/>
      <c r="AH36" s="63">
        <v>150</v>
      </c>
      <c r="AI36" s="63"/>
      <c r="AJ36" s="48" t="s">
        <v>1453</v>
      </c>
      <c r="AK36" s="17">
        <v>5990.04</v>
      </c>
      <c r="AL36" s="17">
        <v>1606.85</v>
      </c>
      <c r="AM36" s="52">
        <f t="shared" si="8"/>
        <v>0.268253634366381</v>
      </c>
      <c r="AN36" s="102">
        <f t="shared" si="9"/>
        <v>0.386454193548387</v>
      </c>
      <c r="AO36" s="23"/>
      <c r="AP36" s="25"/>
      <c r="AQ36" s="108"/>
      <c r="AR36" s="25">
        <v>7210.55</v>
      </c>
      <c r="AS36" s="25">
        <v>1831.88</v>
      </c>
      <c r="AT36" s="102">
        <f t="shared" si="10"/>
        <v>0.25405551587604303</v>
      </c>
      <c r="AU36" s="102">
        <f t="shared" si="11"/>
        <v>0.46519677419354799</v>
      </c>
      <c r="AV36" s="23"/>
      <c r="AW36" s="25"/>
      <c r="AX36" s="108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57">
        <v>34</v>
      </c>
      <c r="B37" s="57">
        <v>737</v>
      </c>
      <c r="C37" s="58" t="s">
        <v>78</v>
      </c>
      <c r="D37" s="58" t="s">
        <v>54</v>
      </c>
      <c r="E37" s="57" t="s">
        <v>43</v>
      </c>
      <c r="F37" s="64">
        <v>12</v>
      </c>
      <c r="G37" s="64">
        <v>150</v>
      </c>
      <c r="H37" s="56">
        <f t="shared" ref="H37:H68" si="16">G37*3</f>
        <v>450</v>
      </c>
      <c r="I37" s="90">
        <v>5</v>
      </c>
      <c r="J37" s="59">
        <v>16500</v>
      </c>
      <c r="K37" s="77">
        <f t="shared" si="15"/>
        <v>4280.4390789148902</v>
      </c>
      <c r="L37" s="78">
        <v>0.25942055023726601</v>
      </c>
      <c r="M37" s="64">
        <v>16585.84</v>
      </c>
      <c r="N37" s="64">
        <v>2968.46</v>
      </c>
      <c r="O37" s="79">
        <f t="shared" ref="O37:O68" si="17">N37/M37</f>
        <v>0.178975559875171</v>
      </c>
      <c r="P37" s="91">
        <f t="shared" ref="P37:P68" si="18">M37/J37</f>
        <v>1.00520242424242</v>
      </c>
      <c r="Q37" s="95">
        <v>300</v>
      </c>
      <c r="R37" s="64">
        <v>150</v>
      </c>
      <c r="S37" s="64" t="s">
        <v>1469</v>
      </c>
      <c r="T37" s="48" t="s">
        <v>1453</v>
      </c>
      <c r="U37" s="64">
        <v>18457.09</v>
      </c>
      <c r="V37" s="64">
        <v>4210.59</v>
      </c>
      <c r="W37" s="79">
        <f t="shared" ref="W37:W68" si="19">V37/U37</f>
        <v>0.22812859448591299</v>
      </c>
      <c r="X37" s="91">
        <f t="shared" ref="X37:X68" si="20">U37/J37</f>
        <v>1.1186115151515199</v>
      </c>
      <c r="Y37" s="95">
        <v>150</v>
      </c>
      <c r="Z37" s="64">
        <v>150</v>
      </c>
      <c r="AA37" s="64" t="s">
        <v>1470</v>
      </c>
      <c r="AB37" s="48" t="s">
        <v>1453</v>
      </c>
      <c r="AC37" s="64">
        <v>16534.12</v>
      </c>
      <c r="AD37" s="64">
        <v>2976.55</v>
      </c>
      <c r="AE37" s="79">
        <f t="shared" ref="AE37:AE68" si="21">AD37/AC37</f>
        <v>0.18002470043763999</v>
      </c>
      <c r="AF37" s="91">
        <f t="shared" ref="AF37:AF68" si="22">AC37/J37</f>
        <v>1.0020678787878801</v>
      </c>
      <c r="AG37" s="95">
        <v>300</v>
      </c>
      <c r="AH37" s="64">
        <v>150</v>
      </c>
      <c r="AI37" s="64" t="s">
        <v>1469</v>
      </c>
      <c r="AJ37" s="48" t="s">
        <v>1453</v>
      </c>
      <c r="AK37" s="17">
        <v>5768.63</v>
      </c>
      <c r="AL37" s="17">
        <v>1531.77</v>
      </c>
      <c r="AM37" s="52">
        <f t="shared" ref="AM37:AM68" si="23">AL37/AK37</f>
        <v>0.26553445098749601</v>
      </c>
      <c r="AN37" s="102">
        <f t="shared" ref="AN37:AN68" si="24">AK37/J37</f>
        <v>0.34961393939393898</v>
      </c>
      <c r="AO37" s="23"/>
      <c r="AP37" s="25"/>
      <c r="AQ37" s="108"/>
      <c r="AR37" s="25">
        <v>7144.3</v>
      </c>
      <c r="AS37" s="25">
        <v>1940.44</v>
      </c>
      <c r="AT37" s="102">
        <f t="shared" ref="AT37:AT68" si="25">AS37/AR37</f>
        <v>0.27160673543944103</v>
      </c>
      <c r="AU37" s="102">
        <f t="shared" ref="AU37:AU68" si="26">AR37/J37</f>
        <v>0.43298787878787898</v>
      </c>
      <c r="AV37" s="23"/>
      <c r="AW37" s="25"/>
      <c r="AX37" s="108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57">
        <v>35</v>
      </c>
      <c r="B38" s="57">
        <v>101453</v>
      </c>
      <c r="C38" s="58" t="s">
        <v>130</v>
      </c>
      <c r="D38" s="58" t="s">
        <v>45</v>
      </c>
      <c r="E38" s="57" t="s">
        <v>46</v>
      </c>
      <c r="F38" s="64">
        <v>12</v>
      </c>
      <c r="G38" s="64">
        <v>150</v>
      </c>
      <c r="H38" s="56">
        <f t="shared" si="16"/>
        <v>450</v>
      </c>
      <c r="I38" s="90">
        <v>4</v>
      </c>
      <c r="J38" s="59">
        <v>15500</v>
      </c>
      <c r="K38" s="77">
        <f t="shared" si="15"/>
        <v>3758.5779844537401</v>
      </c>
      <c r="L38" s="78">
        <v>0.24248890222282199</v>
      </c>
      <c r="M38" s="64">
        <v>13824.34</v>
      </c>
      <c r="N38" s="64">
        <v>3240.95</v>
      </c>
      <c r="O38" s="79">
        <f t="shared" si="17"/>
        <v>0.234437955085017</v>
      </c>
      <c r="P38" s="79">
        <f t="shared" si="18"/>
        <v>0.89189290322580606</v>
      </c>
      <c r="Q38" s="95"/>
      <c r="R38" s="64">
        <v>0</v>
      </c>
      <c r="S38" s="64"/>
      <c r="U38" s="64">
        <v>16831.68</v>
      </c>
      <c r="V38" s="64">
        <v>4741.7299999999996</v>
      </c>
      <c r="W38" s="79">
        <f t="shared" si="19"/>
        <v>0.28171460008745403</v>
      </c>
      <c r="X38" s="79">
        <f t="shared" si="20"/>
        <v>1.08591483870968</v>
      </c>
      <c r="Y38" s="95"/>
      <c r="Z38" s="64">
        <v>150</v>
      </c>
      <c r="AA38" s="64"/>
      <c r="AB38" s="48" t="s">
        <v>1453</v>
      </c>
      <c r="AC38" s="64">
        <v>7143.02</v>
      </c>
      <c r="AD38" s="64">
        <v>1869.16</v>
      </c>
      <c r="AE38" s="79">
        <f t="shared" si="21"/>
        <v>0.26167643377730998</v>
      </c>
      <c r="AF38" s="79">
        <f t="shared" si="22"/>
        <v>0.46084000000000003</v>
      </c>
      <c r="AG38" s="95"/>
      <c r="AH38" s="64">
        <v>0</v>
      </c>
      <c r="AI38" s="64"/>
      <c r="AK38" s="17">
        <v>5759.76</v>
      </c>
      <c r="AL38" s="17">
        <v>1497.6</v>
      </c>
      <c r="AM38" s="52">
        <f t="shared" si="23"/>
        <v>0.26001083378474099</v>
      </c>
      <c r="AN38" s="102">
        <f t="shared" si="24"/>
        <v>0.37159741935483898</v>
      </c>
      <c r="AO38" s="23"/>
      <c r="AP38" s="25"/>
      <c r="AQ38" s="108"/>
      <c r="AR38" s="25">
        <v>6668.5</v>
      </c>
      <c r="AS38" s="25">
        <v>637.09</v>
      </c>
      <c r="AT38" s="102">
        <f t="shared" si="25"/>
        <v>9.55372272625028E-2</v>
      </c>
      <c r="AU38" s="102">
        <f t="shared" si="26"/>
        <v>0.43022580645161301</v>
      </c>
      <c r="AV38" s="23"/>
      <c r="AW38" s="25"/>
      <c r="AX38" s="108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57">
        <v>36</v>
      </c>
      <c r="B39" s="57">
        <v>106569</v>
      </c>
      <c r="C39" s="58" t="s">
        <v>174</v>
      </c>
      <c r="D39" s="58" t="s">
        <v>50</v>
      </c>
      <c r="E39" s="57" t="s">
        <v>46</v>
      </c>
      <c r="F39" s="64">
        <v>12</v>
      </c>
      <c r="G39" s="64">
        <v>150</v>
      </c>
      <c r="H39" s="56">
        <f t="shared" si="16"/>
        <v>450</v>
      </c>
      <c r="I39" s="90">
        <v>3</v>
      </c>
      <c r="J39" s="59">
        <v>13500</v>
      </c>
      <c r="K39" s="77">
        <f t="shared" si="15"/>
        <v>3268.7578495790699</v>
      </c>
      <c r="L39" s="78">
        <v>0.24213021107993099</v>
      </c>
      <c r="M39" s="64">
        <v>6056.54</v>
      </c>
      <c r="N39" s="64">
        <v>1811.7</v>
      </c>
      <c r="O39" s="79">
        <f t="shared" si="17"/>
        <v>0.29913118711343401</v>
      </c>
      <c r="P39" s="79">
        <f t="shared" si="18"/>
        <v>0.44863259259259303</v>
      </c>
      <c r="Q39" s="95"/>
      <c r="R39" s="64">
        <v>0</v>
      </c>
      <c r="S39" s="64"/>
      <c r="U39" s="64">
        <v>11658.22</v>
      </c>
      <c r="V39" s="64">
        <v>2802.45</v>
      </c>
      <c r="W39" s="79">
        <f t="shared" si="19"/>
        <v>0.240384038043544</v>
      </c>
      <c r="X39" s="79">
        <f t="shared" si="20"/>
        <v>0.86357185185185203</v>
      </c>
      <c r="Y39" s="95"/>
      <c r="Z39" s="64">
        <v>0</v>
      </c>
      <c r="AA39" s="64"/>
      <c r="AC39" s="64">
        <v>8768.42</v>
      </c>
      <c r="AD39" s="64">
        <v>2423.79</v>
      </c>
      <c r="AE39" s="79">
        <f t="shared" si="21"/>
        <v>0.27642266223561401</v>
      </c>
      <c r="AF39" s="79">
        <f t="shared" si="22"/>
        <v>0.64951259259259297</v>
      </c>
      <c r="AG39" s="95"/>
      <c r="AH39" s="64">
        <v>0</v>
      </c>
      <c r="AI39" s="64"/>
      <c r="AK39" s="17">
        <v>4561.07</v>
      </c>
      <c r="AL39" s="17">
        <v>1008.18</v>
      </c>
      <c r="AM39" s="52">
        <f t="shared" si="23"/>
        <v>0.22104023836511999</v>
      </c>
      <c r="AN39" s="102">
        <f t="shared" si="24"/>
        <v>0.33785703703703701</v>
      </c>
      <c r="AO39" s="23"/>
      <c r="AP39" s="25"/>
      <c r="AQ39" s="108"/>
      <c r="AR39" s="25">
        <v>11677.88</v>
      </c>
      <c r="AS39" s="25">
        <v>3661.61</v>
      </c>
      <c r="AT39" s="102">
        <f t="shared" si="25"/>
        <v>0.31355091848862998</v>
      </c>
      <c r="AU39" s="102">
        <f t="shared" si="26"/>
        <v>0.86502814814814799</v>
      </c>
      <c r="AV39" s="23"/>
      <c r="AW39" s="25"/>
      <c r="AX39" s="108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54">
        <v>37</v>
      </c>
      <c r="B40" s="54">
        <v>511</v>
      </c>
      <c r="C40" s="55" t="s">
        <v>41</v>
      </c>
      <c r="D40" s="55" t="s">
        <v>42</v>
      </c>
      <c r="E40" s="54" t="s">
        <v>43</v>
      </c>
      <c r="F40" s="63">
        <v>13</v>
      </c>
      <c r="G40" s="63">
        <v>150</v>
      </c>
      <c r="H40" s="56">
        <f t="shared" si="16"/>
        <v>450</v>
      </c>
      <c r="I40" s="88">
        <v>4</v>
      </c>
      <c r="J40" s="56">
        <v>16000</v>
      </c>
      <c r="K40" s="73">
        <f t="shared" si="15"/>
        <v>3402.30608359085</v>
      </c>
      <c r="L40" s="74">
        <v>0.21264413022442799</v>
      </c>
      <c r="M40" s="63">
        <v>24262.82</v>
      </c>
      <c r="N40" s="63">
        <v>5657.68</v>
      </c>
      <c r="O40" s="75">
        <f t="shared" si="17"/>
        <v>0.23318311721391</v>
      </c>
      <c r="P40" s="89">
        <f t="shared" si="18"/>
        <v>1.5164262500000001</v>
      </c>
      <c r="Q40" s="93">
        <v>150</v>
      </c>
      <c r="R40" s="63">
        <v>150</v>
      </c>
      <c r="S40" s="63" t="s">
        <v>1471</v>
      </c>
      <c r="T40" s="48" t="s">
        <v>1453</v>
      </c>
      <c r="U40" s="63">
        <v>18516.650000000001</v>
      </c>
      <c r="V40" s="63">
        <v>4111.22</v>
      </c>
      <c r="W40" s="75">
        <f t="shared" si="19"/>
        <v>0.22202828265371999</v>
      </c>
      <c r="X40" s="89">
        <f t="shared" si="20"/>
        <v>1.1572906249999999</v>
      </c>
      <c r="Y40" s="93">
        <v>150</v>
      </c>
      <c r="Z40" s="63">
        <v>150</v>
      </c>
      <c r="AA40" s="63" t="s">
        <v>1454</v>
      </c>
      <c r="AB40" s="48" t="s">
        <v>1453</v>
      </c>
      <c r="AC40" s="63">
        <v>18664.14</v>
      </c>
      <c r="AD40" s="63">
        <v>3905.19</v>
      </c>
      <c r="AE40" s="75">
        <f t="shared" si="21"/>
        <v>0.209234928584976</v>
      </c>
      <c r="AF40" s="75">
        <f t="shared" si="22"/>
        <v>1.16650875</v>
      </c>
      <c r="AG40" s="93"/>
      <c r="AH40" s="63">
        <v>150</v>
      </c>
      <c r="AI40" s="63"/>
      <c r="AJ40" s="48" t="s">
        <v>1453</v>
      </c>
      <c r="AK40" s="17">
        <v>10792.02</v>
      </c>
      <c r="AL40" s="17">
        <v>3053.72</v>
      </c>
      <c r="AM40" s="52">
        <f t="shared" si="23"/>
        <v>0.28296092853793797</v>
      </c>
      <c r="AN40" s="102">
        <f t="shared" si="24"/>
        <v>0.67450125000000005</v>
      </c>
      <c r="AO40" s="23"/>
      <c r="AP40" s="25"/>
      <c r="AQ40" s="108"/>
      <c r="AR40" s="25">
        <v>12042.62</v>
      </c>
      <c r="AS40" s="25">
        <v>2484.15</v>
      </c>
      <c r="AT40" s="102">
        <f t="shared" si="25"/>
        <v>0.206279862687688</v>
      </c>
      <c r="AU40" s="102">
        <f t="shared" si="26"/>
        <v>0.75266374999999996</v>
      </c>
      <c r="AV40" s="23"/>
      <c r="AW40" s="25"/>
      <c r="AX40" s="108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54">
        <v>38</v>
      </c>
      <c r="B41" s="54">
        <v>105267</v>
      </c>
      <c r="C41" s="55" t="s">
        <v>96</v>
      </c>
      <c r="D41" s="55" t="s">
        <v>50</v>
      </c>
      <c r="E41" s="54" t="s">
        <v>46</v>
      </c>
      <c r="F41" s="63">
        <v>13</v>
      </c>
      <c r="G41" s="63">
        <v>150</v>
      </c>
      <c r="H41" s="56">
        <f t="shared" si="16"/>
        <v>450</v>
      </c>
      <c r="I41" s="88">
        <v>5</v>
      </c>
      <c r="J41" s="56">
        <v>15000</v>
      </c>
      <c r="K41" s="73">
        <f t="shared" si="15"/>
        <v>3848.8599721238102</v>
      </c>
      <c r="L41" s="74">
        <v>0.25659066480825399</v>
      </c>
      <c r="M41" s="63">
        <v>10455.65</v>
      </c>
      <c r="N41" s="63">
        <v>2943.26</v>
      </c>
      <c r="O41" s="75">
        <f t="shared" si="17"/>
        <v>0.28149947635967199</v>
      </c>
      <c r="P41" s="75">
        <f t="shared" si="18"/>
        <v>0.69704333333333302</v>
      </c>
      <c r="Q41" s="93"/>
      <c r="R41" s="63">
        <v>0</v>
      </c>
      <c r="S41" s="63"/>
      <c r="U41" s="63">
        <v>15625.53</v>
      </c>
      <c r="V41" s="63">
        <v>3833.47</v>
      </c>
      <c r="W41" s="75">
        <f t="shared" si="19"/>
        <v>0.24533375827891901</v>
      </c>
      <c r="X41" s="75">
        <f t="shared" si="20"/>
        <v>1.0417019999999999</v>
      </c>
      <c r="Y41" s="93"/>
      <c r="Z41" s="63">
        <v>150</v>
      </c>
      <c r="AA41" s="63"/>
      <c r="AB41" s="48" t="s">
        <v>1453</v>
      </c>
      <c r="AC41" s="63">
        <v>18008.189999999999</v>
      </c>
      <c r="AD41" s="63">
        <v>2279.89</v>
      </c>
      <c r="AE41" s="75">
        <f t="shared" si="21"/>
        <v>0.126602951212754</v>
      </c>
      <c r="AF41" s="75">
        <f t="shared" si="22"/>
        <v>1.2005459999999999</v>
      </c>
      <c r="AG41" s="93"/>
      <c r="AH41" s="63">
        <v>150</v>
      </c>
      <c r="AI41" s="63"/>
      <c r="AJ41" s="48" t="s">
        <v>1453</v>
      </c>
      <c r="AK41" s="17">
        <v>12341.24</v>
      </c>
      <c r="AL41" s="17">
        <v>2785.9</v>
      </c>
      <c r="AM41" s="52">
        <f t="shared" si="23"/>
        <v>0.22573906673883701</v>
      </c>
      <c r="AN41" s="102">
        <f t="shared" si="24"/>
        <v>0.822749333333333</v>
      </c>
      <c r="AO41" s="23"/>
      <c r="AP41" s="25"/>
      <c r="AQ41" s="108"/>
      <c r="AR41" s="25">
        <v>7529.33</v>
      </c>
      <c r="AS41" s="25">
        <v>2092.96</v>
      </c>
      <c r="AT41" s="102">
        <f t="shared" si="25"/>
        <v>0.27797426862682301</v>
      </c>
      <c r="AU41" s="102">
        <f t="shared" si="26"/>
        <v>0.50195533333333298</v>
      </c>
      <c r="AV41" s="23"/>
      <c r="AW41" s="25"/>
      <c r="AX41" s="108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54">
        <v>39</v>
      </c>
      <c r="B42" s="54">
        <v>111219</v>
      </c>
      <c r="C42" s="55" t="s">
        <v>73</v>
      </c>
      <c r="D42" s="55" t="s">
        <v>50</v>
      </c>
      <c r="E42" s="54" t="s">
        <v>46</v>
      </c>
      <c r="F42" s="63">
        <v>13</v>
      </c>
      <c r="G42" s="63">
        <v>150</v>
      </c>
      <c r="H42" s="56">
        <f t="shared" si="16"/>
        <v>450</v>
      </c>
      <c r="I42" s="88">
        <v>4</v>
      </c>
      <c r="J42" s="56">
        <v>16000</v>
      </c>
      <c r="K42" s="73">
        <f t="shared" si="15"/>
        <v>3882.2320241201901</v>
      </c>
      <c r="L42" s="74">
        <v>0.24263950150751201</v>
      </c>
      <c r="M42" s="63">
        <v>16117.65</v>
      </c>
      <c r="N42" s="63">
        <v>3669.92</v>
      </c>
      <c r="O42" s="75">
        <f t="shared" si="17"/>
        <v>0.22769572487304299</v>
      </c>
      <c r="P42" s="75">
        <f t="shared" si="18"/>
        <v>1.0073531250000001</v>
      </c>
      <c r="Q42" s="93"/>
      <c r="R42" s="63">
        <v>150</v>
      </c>
      <c r="S42" s="63"/>
      <c r="T42" s="48" t="s">
        <v>1453</v>
      </c>
      <c r="U42" s="63">
        <v>16241.78</v>
      </c>
      <c r="V42" s="63">
        <v>3744.91</v>
      </c>
      <c r="W42" s="75">
        <f t="shared" si="19"/>
        <v>0.230572634280233</v>
      </c>
      <c r="X42" s="75">
        <f t="shared" si="20"/>
        <v>1.0151112499999999</v>
      </c>
      <c r="Y42" s="93"/>
      <c r="Z42" s="63">
        <v>150</v>
      </c>
      <c r="AA42" s="63"/>
      <c r="AB42" s="48" t="s">
        <v>1453</v>
      </c>
      <c r="AC42" s="63">
        <v>21279.96</v>
      </c>
      <c r="AD42" s="63">
        <v>4144.5200000000004</v>
      </c>
      <c r="AE42" s="75">
        <f t="shared" si="21"/>
        <v>0.19476164428880499</v>
      </c>
      <c r="AF42" s="89">
        <f t="shared" si="22"/>
        <v>1.3299974999999999</v>
      </c>
      <c r="AG42" s="93">
        <v>150</v>
      </c>
      <c r="AH42" s="63">
        <v>150</v>
      </c>
      <c r="AI42" s="63" t="s">
        <v>1454</v>
      </c>
      <c r="AJ42" s="48" t="s">
        <v>1453</v>
      </c>
      <c r="AK42" s="17">
        <v>9166.75</v>
      </c>
      <c r="AL42" s="17">
        <v>2380.7600000000002</v>
      </c>
      <c r="AM42" s="52">
        <f t="shared" si="23"/>
        <v>0.259716911664439</v>
      </c>
      <c r="AN42" s="102">
        <f t="shared" si="24"/>
        <v>0.57292187500000002</v>
      </c>
      <c r="AO42" s="23"/>
      <c r="AP42" s="25"/>
      <c r="AQ42" s="108"/>
      <c r="AR42" s="25">
        <v>10170.14</v>
      </c>
      <c r="AS42" s="25">
        <v>1944.41</v>
      </c>
      <c r="AT42" s="102">
        <f t="shared" si="25"/>
        <v>0.19118812523721401</v>
      </c>
      <c r="AU42" s="102">
        <f t="shared" si="26"/>
        <v>0.63563375</v>
      </c>
      <c r="AV42" s="23"/>
      <c r="AW42" s="25"/>
      <c r="AX42" s="108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57">
        <v>40</v>
      </c>
      <c r="B43" s="57">
        <v>746</v>
      </c>
      <c r="C43" s="58" t="s">
        <v>153</v>
      </c>
      <c r="D43" s="58" t="s">
        <v>62</v>
      </c>
      <c r="E43" s="57" t="s">
        <v>46</v>
      </c>
      <c r="F43" s="64">
        <v>14</v>
      </c>
      <c r="G43" s="64">
        <v>150</v>
      </c>
      <c r="H43" s="56">
        <f t="shared" si="16"/>
        <v>450</v>
      </c>
      <c r="I43" s="90">
        <v>4</v>
      </c>
      <c r="J43" s="59">
        <v>18000</v>
      </c>
      <c r="K43" s="77">
        <f t="shared" si="15"/>
        <v>4373.8427854609199</v>
      </c>
      <c r="L43" s="78">
        <v>0.24299126585893999</v>
      </c>
      <c r="M43" s="64">
        <v>16440.86</v>
      </c>
      <c r="N43" s="64">
        <v>3685.54</v>
      </c>
      <c r="O43" s="79">
        <f t="shared" si="17"/>
        <v>0.224169538576449</v>
      </c>
      <c r="P43" s="79">
        <f t="shared" si="18"/>
        <v>0.91338111111111098</v>
      </c>
      <c r="Q43" s="95"/>
      <c r="R43" s="64">
        <v>0</v>
      </c>
      <c r="S43" s="64"/>
      <c r="U43" s="64">
        <v>13977.4</v>
      </c>
      <c r="V43" s="64">
        <v>3915</v>
      </c>
      <c r="W43" s="79">
        <f t="shared" si="19"/>
        <v>0.28009501051697699</v>
      </c>
      <c r="X43" s="79">
        <f t="shared" si="20"/>
        <v>0.776522222222222</v>
      </c>
      <c r="Y43" s="95"/>
      <c r="Z43" s="64">
        <v>0</v>
      </c>
      <c r="AA43" s="64"/>
      <c r="AC43" s="64">
        <v>10836.32</v>
      </c>
      <c r="AD43" s="64">
        <v>2473.9</v>
      </c>
      <c r="AE43" s="79">
        <f t="shared" si="21"/>
        <v>0.228297060256619</v>
      </c>
      <c r="AF43" s="79">
        <f t="shared" si="22"/>
        <v>0.60201777777777798</v>
      </c>
      <c r="AG43" s="95"/>
      <c r="AH43" s="64">
        <v>0</v>
      </c>
      <c r="AI43" s="64"/>
      <c r="AK43" s="17">
        <v>26149.97</v>
      </c>
      <c r="AL43" s="17">
        <v>8436.83</v>
      </c>
      <c r="AM43" s="52">
        <f t="shared" si="23"/>
        <v>0.32263249250381498</v>
      </c>
      <c r="AN43" s="102">
        <f t="shared" si="24"/>
        <v>1.4527761111111099</v>
      </c>
      <c r="AO43" s="23"/>
      <c r="AP43" s="25"/>
      <c r="AQ43" s="108"/>
      <c r="AR43" s="25">
        <v>5383.05</v>
      </c>
      <c r="AS43" s="25">
        <v>1005.83</v>
      </c>
      <c r="AT43" s="102">
        <f t="shared" si="25"/>
        <v>0.18685132034813001</v>
      </c>
      <c r="AU43" s="102">
        <f t="shared" si="26"/>
        <v>0.29905833333333298</v>
      </c>
      <c r="AV43" s="23"/>
      <c r="AW43" s="25"/>
      <c r="AX43" s="108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57">
        <v>41</v>
      </c>
      <c r="B44" s="57">
        <v>105751</v>
      </c>
      <c r="C44" s="58" t="s">
        <v>171</v>
      </c>
      <c r="D44" s="58" t="s">
        <v>54</v>
      </c>
      <c r="E44" s="57" t="s">
        <v>46</v>
      </c>
      <c r="F44" s="64">
        <v>14</v>
      </c>
      <c r="G44" s="64">
        <v>150</v>
      </c>
      <c r="H44" s="56">
        <f t="shared" si="16"/>
        <v>450</v>
      </c>
      <c r="I44" s="90">
        <v>4</v>
      </c>
      <c r="J44" s="59">
        <v>15000</v>
      </c>
      <c r="K44" s="77">
        <f t="shared" si="15"/>
        <v>3787.3709358402998</v>
      </c>
      <c r="L44" s="78">
        <v>0.25249139572268697</v>
      </c>
      <c r="M44" s="64">
        <v>10108.64</v>
      </c>
      <c r="N44" s="64">
        <v>3018.42</v>
      </c>
      <c r="O44" s="79">
        <f t="shared" si="17"/>
        <v>0.29859803099130999</v>
      </c>
      <c r="P44" s="79">
        <f t="shared" si="18"/>
        <v>0.67390933333333303</v>
      </c>
      <c r="Q44" s="95"/>
      <c r="R44" s="64">
        <v>0</v>
      </c>
      <c r="S44" s="64"/>
      <c r="U44" s="64">
        <v>12374.85</v>
      </c>
      <c r="V44" s="64">
        <v>3436.28</v>
      </c>
      <c r="W44" s="79">
        <f t="shared" si="19"/>
        <v>0.27768255776837703</v>
      </c>
      <c r="X44" s="79">
        <f t="shared" si="20"/>
        <v>0.82499</v>
      </c>
      <c r="Y44" s="95"/>
      <c r="Z44" s="64">
        <v>0</v>
      </c>
      <c r="AA44" s="64"/>
      <c r="AC44" s="64">
        <v>8135.21</v>
      </c>
      <c r="AD44" s="64">
        <v>2599.1999999999998</v>
      </c>
      <c r="AE44" s="79">
        <f t="shared" si="21"/>
        <v>0.31950004978359497</v>
      </c>
      <c r="AF44" s="79">
        <f t="shared" si="22"/>
        <v>0.54234733333333296</v>
      </c>
      <c r="AG44" s="95"/>
      <c r="AH44" s="64">
        <v>0</v>
      </c>
      <c r="AI44" s="64"/>
      <c r="AK44" s="17">
        <v>8248.76</v>
      </c>
      <c r="AL44" s="17">
        <v>2548.7199999999998</v>
      </c>
      <c r="AM44" s="52">
        <f t="shared" si="23"/>
        <v>0.30898219853650699</v>
      </c>
      <c r="AN44" s="102">
        <f t="shared" si="24"/>
        <v>0.54991733333333304</v>
      </c>
      <c r="AO44" s="23"/>
      <c r="AP44" s="25"/>
      <c r="AQ44" s="108"/>
      <c r="AR44" s="25">
        <v>8667.41</v>
      </c>
      <c r="AS44" s="25">
        <v>2595.56</v>
      </c>
      <c r="AT44" s="102">
        <f t="shared" si="25"/>
        <v>0.29946200768164899</v>
      </c>
      <c r="AU44" s="102">
        <f t="shared" si="26"/>
        <v>0.57782733333333303</v>
      </c>
      <c r="AV44" s="23"/>
      <c r="AW44" s="25"/>
      <c r="AX44" s="108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57">
        <v>42</v>
      </c>
      <c r="B45" s="57">
        <v>114622</v>
      </c>
      <c r="C45" s="58" t="s">
        <v>127</v>
      </c>
      <c r="D45" s="58" t="s">
        <v>42</v>
      </c>
      <c r="E45" s="57" t="s">
        <v>46</v>
      </c>
      <c r="F45" s="64">
        <v>14</v>
      </c>
      <c r="G45" s="64">
        <v>150</v>
      </c>
      <c r="H45" s="56">
        <f t="shared" si="16"/>
        <v>450</v>
      </c>
      <c r="I45" s="90">
        <v>5</v>
      </c>
      <c r="J45" s="59">
        <v>15000</v>
      </c>
      <c r="K45" s="77">
        <f t="shared" si="15"/>
        <v>3005.2581528114501</v>
      </c>
      <c r="L45" s="78">
        <v>0.20035054352076301</v>
      </c>
      <c r="M45" s="64">
        <v>15342.39</v>
      </c>
      <c r="N45" s="64">
        <v>2927.07</v>
      </c>
      <c r="O45" s="79">
        <f t="shared" si="17"/>
        <v>0.19078318306339501</v>
      </c>
      <c r="P45" s="91">
        <f t="shared" si="18"/>
        <v>1.022826</v>
      </c>
      <c r="Q45" s="95">
        <v>300</v>
      </c>
      <c r="R45" s="64">
        <v>150</v>
      </c>
      <c r="S45" s="64" t="s">
        <v>1472</v>
      </c>
      <c r="T45" s="48" t="s">
        <v>1453</v>
      </c>
      <c r="U45" s="64">
        <v>15252.3</v>
      </c>
      <c r="V45" s="64">
        <v>3046.36</v>
      </c>
      <c r="W45" s="79">
        <f t="shared" si="19"/>
        <v>0.199731188083109</v>
      </c>
      <c r="X45" s="91">
        <f t="shared" si="20"/>
        <v>1.0168200000000001</v>
      </c>
      <c r="Y45" s="95">
        <v>300</v>
      </c>
      <c r="Z45" s="64">
        <v>150</v>
      </c>
      <c r="AA45" s="64" t="s">
        <v>1473</v>
      </c>
      <c r="AB45" s="48" t="s">
        <v>1453</v>
      </c>
      <c r="AC45" s="64">
        <v>8274.2000000000007</v>
      </c>
      <c r="AD45" s="64">
        <v>1667.74</v>
      </c>
      <c r="AE45" s="79">
        <f t="shared" si="21"/>
        <v>0.20155906311184199</v>
      </c>
      <c r="AF45" s="79">
        <f t="shared" si="22"/>
        <v>0.55161333333333296</v>
      </c>
      <c r="AG45" s="95"/>
      <c r="AH45" s="64">
        <v>0</v>
      </c>
      <c r="AI45" s="64"/>
      <c r="AK45" s="17">
        <v>8752.18</v>
      </c>
      <c r="AL45" s="17">
        <v>1653.59</v>
      </c>
      <c r="AM45" s="52">
        <f t="shared" si="23"/>
        <v>0.18893464256905099</v>
      </c>
      <c r="AN45" s="102">
        <f t="shared" si="24"/>
        <v>0.58347866666666703</v>
      </c>
      <c r="AO45" s="23"/>
      <c r="AP45" s="25"/>
      <c r="AQ45" s="108"/>
      <c r="AR45" s="25">
        <v>10004.73</v>
      </c>
      <c r="AS45" s="25">
        <v>2555.87</v>
      </c>
      <c r="AT45" s="102">
        <f t="shared" si="25"/>
        <v>0.25546616450419002</v>
      </c>
      <c r="AU45" s="102">
        <f t="shared" si="26"/>
        <v>0.66698199999999996</v>
      </c>
      <c r="AV45" s="23"/>
      <c r="AW45" s="25"/>
      <c r="AX45" s="108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54">
        <v>43</v>
      </c>
      <c r="B46" s="54">
        <v>598</v>
      </c>
      <c r="C46" s="55" t="s">
        <v>178</v>
      </c>
      <c r="D46" s="55" t="s">
        <v>54</v>
      </c>
      <c r="E46" s="54" t="s">
        <v>46</v>
      </c>
      <c r="F46" s="63">
        <v>15</v>
      </c>
      <c r="G46" s="63">
        <v>150</v>
      </c>
      <c r="H46" s="56">
        <f t="shared" si="16"/>
        <v>450</v>
      </c>
      <c r="I46" s="88">
        <v>4</v>
      </c>
      <c r="J46" s="56">
        <v>15000</v>
      </c>
      <c r="K46" s="73">
        <f t="shared" si="15"/>
        <v>3701.52435114829</v>
      </c>
      <c r="L46" s="74">
        <v>0.24676829007655299</v>
      </c>
      <c r="M46" s="63">
        <v>9840.2099999999991</v>
      </c>
      <c r="N46" s="63">
        <v>2635.29</v>
      </c>
      <c r="O46" s="75">
        <f t="shared" si="17"/>
        <v>0.26780830896901597</v>
      </c>
      <c r="P46" s="75">
        <f t="shared" si="18"/>
        <v>0.65601399999999999</v>
      </c>
      <c r="Q46" s="93"/>
      <c r="R46" s="63">
        <v>0</v>
      </c>
      <c r="S46" s="63"/>
      <c r="U46" s="63">
        <v>9827.65</v>
      </c>
      <c r="V46" s="63">
        <v>2593.37</v>
      </c>
      <c r="W46" s="75">
        <f t="shared" si="19"/>
        <v>0.26388505899172199</v>
      </c>
      <c r="X46" s="75">
        <f t="shared" si="20"/>
        <v>0.65517666666666696</v>
      </c>
      <c r="Y46" s="93"/>
      <c r="Z46" s="63">
        <v>0</v>
      </c>
      <c r="AA46" s="63"/>
      <c r="AC46" s="63">
        <v>8400.41</v>
      </c>
      <c r="AD46" s="63">
        <v>2154.0500000000002</v>
      </c>
      <c r="AE46" s="75">
        <f t="shared" si="21"/>
        <v>0.25642200797342002</v>
      </c>
      <c r="AF46" s="75">
        <f t="shared" si="22"/>
        <v>0.56002733333333299</v>
      </c>
      <c r="AG46" s="93"/>
      <c r="AH46" s="63">
        <v>0</v>
      </c>
      <c r="AI46" s="63"/>
      <c r="AK46" s="17">
        <v>5314.64</v>
      </c>
      <c r="AL46" s="17">
        <v>1772.46</v>
      </c>
      <c r="AM46" s="52">
        <f t="shared" si="23"/>
        <v>0.33350518567579401</v>
      </c>
      <c r="AN46" s="102">
        <f t="shared" si="24"/>
        <v>0.35430933333333298</v>
      </c>
      <c r="AO46" s="23"/>
      <c r="AP46" s="25"/>
      <c r="AQ46" s="108"/>
      <c r="AR46" s="25">
        <v>8684.34</v>
      </c>
      <c r="AS46" s="25">
        <v>2496.17</v>
      </c>
      <c r="AT46" s="102">
        <f t="shared" si="25"/>
        <v>0.28743347220399001</v>
      </c>
      <c r="AU46" s="102">
        <f t="shared" si="26"/>
        <v>0.57895600000000003</v>
      </c>
      <c r="AV46" s="23"/>
      <c r="AW46" s="25"/>
      <c r="AX46" s="108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54">
        <v>44</v>
      </c>
      <c r="B47" s="54">
        <v>726</v>
      </c>
      <c r="C47" s="55" t="s">
        <v>49</v>
      </c>
      <c r="D47" s="55" t="s">
        <v>50</v>
      </c>
      <c r="E47" s="54" t="s">
        <v>46</v>
      </c>
      <c r="F47" s="63">
        <v>15</v>
      </c>
      <c r="G47" s="63">
        <v>150</v>
      </c>
      <c r="H47" s="56">
        <f t="shared" si="16"/>
        <v>450</v>
      </c>
      <c r="I47" s="88">
        <v>4</v>
      </c>
      <c r="J47" s="56">
        <v>16000</v>
      </c>
      <c r="K47" s="73">
        <f t="shared" si="15"/>
        <v>3243.0498311480601</v>
      </c>
      <c r="L47" s="74">
        <v>0.20269061444675401</v>
      </c>
      <c r="M47" s="63">
        <v>20439.97</v>
      </c>
      <c r="N47" s="63">
        <v>2241.59</v>
      </c>
      <c r="O47" s="75">
        <f t="shared" si="17"/>
        <v>0.109666990704977</v>
      </c>
      <c r="P47" s="89">
        <f t="shared" si="18"/>
        <v>1.2774981249999999</v>
      </c>
      <c r="Q47" s="93">
        <v>300</v>
      </c>
      <c r="R47" s="63">
        <v>150</v>
      </c>
      <c r="S47" s="63" t="s">
        <v>1474</v>
      </c>
      <c r="T47" s="48" t="s">
        <v>1453</v>
      </c>
      <c r="U47" s="63">
        <v>20285.68</v>
      </c>
      <c r="V47" s="63">
        <v>4511.0600000000004</v>
      </c>
      <c r="W47" s="75">
        <f t="shared" si="19"/>
        <v>0.222376573030828</v>
      </c>
      <c r="X47" s="89">
        <f t="shared" si="20"/>
        <v>1.267855</v>
      </c>
      <c r="Y47" s="93">
        <v>150</v>
      </c>
      <c r="Z47" s="63">
        <v>150</v>
      </c>
      <c r="AA47" s="63" t="s">
        <v>1475</v>
      </c>
      <c r="AB47" s="48" t="s">
        <v>1453</v>
      </c>
      <c r="AC47" s="63">
        <v>19556.990000000002</v>
      </c>
      <c r="AD47" s="63">
        <v>3398.92</v>
      </c>
      <c r="AE47" s="75">
        <f t="shared" si="21"/>
        <v>0.1737956607842</v>
      </c>
      <c r="AF47" s="89">
        <f t="shared" si="22"/>
        <v>1.2223118749999999</v>
      </c>
      <c r="AG47" s="93">
        <v>150</v>
      </c>
      <c r="AH47" s="63">
        <v>150</v>
      </c>
      <c r="AI47" s="63" t="s">
        <v>1475</v>
      </c>
      <c r="AJ47" s="48" t="s">
        <v>1453</v>
      </c>
      <c r="AK47" s="17">
        <v>10801.08</v>
      </c>
      <c r="AL47" s="17">
        <v>1751.02</v>
      </c>
      <c r="AM47" s="52">
        <f t="shared" si="23"/>
        <v>0.162115269954486</v>
      </c>
      <c r="AN47" s="102">
        <f t="shared" si="24"/>
        <v>0.67506750000000004</v>
      </c>
      <c r="AO47" s="23"/>
      <c r="AP47" s="25"/>
      <c r="AQ47" s="108"/>
      <c r="AR47" s="25">
        <v>11992.56</v>
      </c>
      <c r="AS47" s="25">
        <v>2728.54</v>
      </c>
      <c r="AT47" s="102">
        <f t="shared" si="25"/>
        <v>0.227519395358456</v>
      </c>
      <c r="AU47" s="102">
        <f t="shared" si="26"/>
        <v>0.74953499999999995</v>
      </c>
      <c r="AV47" s="23"/>
      <c r="AW47" s="25"/>
      <c r="AX47" s="108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54">
        <v>45</v>
      </c>
      <c r="B48" s="54">
        <v>102565</v>
      </c>
      <c r="C48" s="55" t="s">
        <v>92</v>
      </c>
      <c r="D48" s="55" t="s">
        <v>50</v>
      </c>
      <c r="E48" s="54" t="s">
        <v>46</v>
      </c>
      <c r="F48" s="63">
        <v>15</v>
      </c>
      <c r="G48" s="63">
        <v>150</v>
      </c>
      <c r="H48" s="56">
        <f t="shared" si="16"/>
        <v>450</v>
      </c>
      <c r="I48" s="88">
        <v>4</v>
      </c>
      <c r="J48" s="56">
        <v>15000</v>
      </c>
      <c r="K48" s="73">
        <f t="shared" si="15"/>
        <v>3757.7349012974901</v>
      </c>
      <c r="L48" s="74">
        <v>0.250515660086499</v>
      </c>
      <c r="M48" s="63">
        <v>13201.47</v>
      </c>
      <c r="N48" s="63">
        <v>3064.81</v>
      </c>
      <c r="O48" s="75">
        <f t="shared" si="17"/>
        <v>0.23215672194081399</v>
      </c>
      <c r="P48" s="75">
        <f t="shared" si="18"/>
        <v>0.88009800000000005</v>
      </c>
      <c r="Q48" s="93"/>
      <c r="R48" s="63">
        <v>0</v>
      </c>
      <c r="S48" s="63"/>
      <c r="U48" s="63">
        <v>17326.52</v>
      </c>
      <c r="V48" s="63">
        <v>4498.3</v>
      </c>
      <c r="W48" s="75">
        <f t="shared" si="19"/>
        <v>0.25961935807074898</v>
      </c>
      <c r="X48" s="75">
        <f t="shared" si="20"/>
        <v>1.15510133333333</v>
      </c>
      <c r="Y48" s="93"/>
      <c r="Z48" s="63">
        <v>150</v>
      </c>
      <c r="AA48" s="63"/>
      <c r="AB48" s="48" t="s">
        <v>1453</v>
      </c>
      <c r="AC48" s="63">
        <v>15156.96</v>
      </c>
      <c r="AD48" s="63">
        <v>4142.83</v>
      </c>
      <c r="AE48" s="75">
        <f t="shared" si="21"/>
        <v>0.27332855664988198</v>
      </c>
      <c r="AF48" s="75">
        <f t="shared" si="22"/>
        <v>1.010464</v>
      </c>
      <c r="AG48" s="93"/>
      <c r="AH48" s="63">
        <v>150</v>
      </c>
      <c r="AI48" s="63"/>
      <c r="AJ48" s="48" t="s">
        <v>1453</v>
      </c>
      <c r="AK48" s="17">
        <v>9908.32</v>
      </c>
      <c r="AL48" s="17">
        <v>3156.9</v>
      </c>
      <c r="AM48" s="52">
        <f t="shared" si="23"/>
        <v>0.31861102588531698</v>
      </c>
      <c r="AN48" s="102">
        <f t="shared" si="24"/>
        <v>0.66055466666666696</v>
      </c>
      <c r="AO48" s="23"/>
      <c r="AP48" s="25"/>
      <c r="AQ48" s="108"/>
      <c r="AR48" s="25">
        <v>6955.86</v>
      </c>
      <c r="AS48" s="25">
        <v>1340.53</v>
      </c>
      <c r="AT48" s="102">
        <f t="shared" si="25"/>
        <v>0.192719519944335</v>
      </c>
      <c r="AU48" s="102">
        <f t="shared" si="26"/>
        <v>0.46372400000000003</v>
      </c>
      <c r="AV48" s="23"/>
      <c r="AW48" s="25"/>
      <c r="AX48" s="108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57">
        <v>46</v>
      </c>
      <c r="B49" s="57">
        <v>54</v>
      </c>
      <c r="C49" s="58" t="s">
        <v>44</v>
      </c>
      <c r="D49" s="58" t="s">
        <v>45</v>
      </c>
      <c r="E49" s="57" t="s">
        <v>46</v>
      </c>
      <c r="F49" s="64">
        <v>16</v>
      </c>
      <c r="G49" s="64">
        <v>150</v>
      </c>
      <c r="H49" s="56">
        <f t="shared" si="16"/>
        <v>450</v>
      </c>
      <c r="I49" s="90">
        <v>4</v>
      </c>
      <c r="J49" s="59">
        <v>16000</v>
      </c>
      <c r="K49" s="77">
        <f t="shared" si="15"/>
        <v>3914.25054076997</v>
      </c>
      <c r="L49" s="78">
        <v>0.244640658798123</v>
      </c>
      <c r="M49" s="64">
        <v>17506.96</v>
      </c>
      <c r="N49" s="64">
        <v>4300.4799999999996</v>
      </c>
      <c r="O49" s="79">
        <f t="shared" si="17"/>
        <v>0.245644018150496</v>
      </c>
      <c r="P49" s="91">
        <f t="shared" si="18"/>
        <v>1.094185</v>
      </c>
      <c r="Q49" s="95">
        <v>150</v>
      </c>
      <c r="R49" s="64">
        <v>150</v>
      </c>
      <c r="S49" s="64" t="s">
        <v>1476</v>
      </c>
      <c r="T49" s="48" t="s">
        <v>1453</v>
      </c>
      <c r="U49" s="64">
        <v>26369.84</v>
      </c>
      <c r="V49" s="64">
        <v>5213.72</v>
      </c>
      <c r="W49" s="79">
        <f t="shared" si="19"/>
        <v>0.19771526865540301</v>
      </c>
      <c r="X49" s="91">
        <f t="shared" si="20"/>
        <v>1.648115</v>
      </c>
      <c r="Y49" s="95">
        <v>150</v>
      </c>
      <c r="Z49" s="64">
        <v>150</v>
      </c>
      <c r="AA49" s="64" t="s">
        <v>1476</v>
      </c>
      <c r="AB49" s="48" t="s">
        <v>1453</v>
      </c>
      <c r="AC49" s="64">
        <v>17222.02</v>
      </c>
      <c r="AD49" s="64">
        <v>4162.17</v>
      </c>
      <c r="AE49" s="79">
        <f t="shared" si="21"/>
        <v>0.241677224855156</v>
      </c>
      <c r="AF49" s="91">
        <f t="shared" si="22"/>
        <v>1.07637625</v>
      </c>
      <c r="AG49" s="95">
        <v>150</v>
      </c>
      <c r="AH49" s="64">
        <v>150</v>
      </c>
      <c r="AI49" s="64" t="s">
        <v>1476</v>
      </c>
      <c r="AJ49" s="48" t="s">
        <v>1453</v>
      </c>
      <c r="AK49" s="17">
        <v>9091.52</v>
      </c>
      <c r="AL49" s="17">
        <v>2355.7199999999998</v>
      </c>
      <c r="AM49" s="52">
        <f t="shared" si="23"/>
        <v>0.25911178768786702</v>
      </c>
      <c r="AN49" s="102">
        <f t="shared" si="24"/>
        <v>0.56821999999999995</v>
      </c>
      <c r="AO49" s="23"/>
      <c r="AP49" s="25"/>
      <c r="AQ49" s="108"/>
      <c r="AR49" s="25">
        <v>11587.75</v>
      </c>
      <c r="AS49" s="25">
        <v>2397.33</v>
      </c>
      <c r="AT49" s="102">
        <f t="shared" si="25"/>
        <v>0.20688485685314201</v>
      </c>
      <c r="AU49" s="102">
        <f t="shared" si="26"/>
        <v>0.72423437499999999</v>
      </c>
      <c r="AV49" s="23"/>
      <c r="AW49" s="25"/>
      <c r="AX49" s="108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57">
        <v>47</v>
      </c>
      <c r="B50" s="57">
        <v>357</v>
      </c>
      <c r="C50" s="58" t="s">
        <v>164</v>
      </c>
      <c r="D50" s="58" t="s">
        <v>50</v>
      </c>
      <c r="E50" s="57" t="s">
        <v>46</v>
      </c>
      <c r="F50" s="64">
        <v>16</v>
      </c>
      <c r="G50" s="64">
        <v>150</v>
      </c>
      <c r="H50" s="56">
        <f t="shared" si="16"/>
        <v>450</v>
      </c>
      <c r="I50" s="90">
        <v>4</v>
      </c>
      <c r="J50" s="59">
        <v>14000</v>
      </c>
      <c r="K50" s="77">
        <f t="shared" si="15"/>
        <v>2940</v>
      </c>
      <c r="L50" s="78">
        <v>0.21</v>
      </c>
      <c r="M50" s="64">
        <v>8054.07</v>
      </c>
      <c r="N50" s="64">
        <v>2373.44</v>
      </c>
      <c r="O50" s="79">
        <f t="shared" si="17"/>
        <v>0.29468827561717198</v>
      </c>
      <c r="P50" s="79">
        <f t="shared" si="18"/>
        <v>0.57529071428571399</v>
      </c>
      <c r="Q50" s="95"/>
      <c r="R50" s="64">
        <v>0</v>
      </c>
      <c r="S50" s="64"/>
      <c r="U50" s="64">
        <v>13198.3</v>
      </c>
      <c r="V50" s="64">
        <v>3193.47</v>
      </c>
      <c r="W50" s="79">
        <f t="shared" si="19"/>
        <v>0.24196070706075801</v>
      </c>
      <c r="X50" s="79">
        <f t="shared" si="20"/>
        <v>0.94273571428571401</v>
      </c>
      <c r="Y50" s="95"/>
      <c r="Z50" s="64">
        <v>0</v>
      </c>
      <c r="AA50" s="64"/>
      <c r="AC50" s="64">
        <v>10322.68</v>
      </c>
      <c r="AD50" s="64">
        <v>2516.85</v>
      </c>
      <c r="AE50" s="79">
        <f t="shared" si="21"/>
        <v>0.243817497006591</v>
      </c>
      <c r="AF50" s="79">
        <f t="shared" si="22"/>
        <v>0.73733428571428605</v>
      </c>
      <c r="AG50" s="95"/>
      <c r="AH50" s="64">
        <v>0</v>
      </c>
      <c r="AI50" s="64"/>
      <c r="AK50" s="17">
        <v>14391.25</v>
      </c>
      <c r="AL50" s="17">
        <v>3184.65</v>
      </c>
      <c r="AM50" s="52">
        <f t="shared" si="23"/>
        <v>0.22129071484408899</v>
      </c>
      <c r="AN50" s="102">
        <f t="shared" si="24"/>
        <v>1.0279464285714299</v>
      </c>
      <c r="AO50" s="23"/>
      <c r="AP50" s="25"/>
      <c r="AQ50" s="108"/>
      <c r="AR50" s="25">
        <v>12194.66</v>
      </c>
      <c r="AS50" s="25">
        <v>2158.38</v>
      </c>
      <c r="AT50" s="102">
        <f t="shared" si="25"/>
        <v>0.176993864527588</v>
      </c>
      <c r="AU50" s="102">
        <f t="shared" si="26"/>
        <v>0.87104714285714302</v>
      </c>
      <c r="AV50" s="23"/>
      <c r="AW50" s="25"/>
      <c r="AX50" s="108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54">
        <v>48</v>
      </c>
      <c r="B51" s="54">
        <v>107658</v>
      </c>
      <c r="C51" s="55" t="s">
        <v>143</v>
      </c>
      <c r="D51" s="55" t="s">
        <v>50</v>
      </c>
      <c r="E51" s="54" t="s">
        <v>43</v>
      </c>
      <c r="F51" s="63">
        <v>17</v>
      </c>
      <c r="G51" s="63">
        <v>150</v>
      </c>
      <c r="H51" s="56">
        <f t="shared" si="16"/>
        <v>450</v>
      </c>
      <c r="I51" s="88">
        <v>3</v>
      </c>
      <c r="J51" s="56">
        <v>15000</v>
      </c>
      <c r="K51" s="73">
        <f t="shared" si="15"/>
        <v>3190.8227628751702</v>
      </c>
      <c r="L51" s="74">
        <v>0.21272151752501101</v>
      </c>
      <c r="M51" s="63">
        <v>15598.73</v>
      </c>
      <c r="N51" s="63">
        <v>1473.88</v>
      </c>
      <c r="O51" s="75">
        <f t="shared" si="17"/>
        <v>9.4487179404990004E-2</v>
      </c>
      <c r="P51" s="75">
        <f t="shared" si="18"/>
        <v>1.03991533333333</v>
      </c>
      <c r="Q51" s="93"/>
      <c r="R51" s="63">
        <v>150</v>
      </c>
      <c r="S51" s="63"/>
      <c r="T51" s="48" t="s">
        <v>1453</v>
      </c>
      <c r="U51" s="63">
        <v>11055.76</v>
      </c>
      <c r="V51" s="63">
        <v>2554.0700000000002</v>
      </c>
      <c r="W51" s="75">
        <f t="shared" si="19"/>
        <v>0.23101713495951401</v>
      </c>
      <c r="X51" s="75">
        <f t="shared" si="20"/>
        <v>0.73705066666666696</v>
      </c>
      <c r="Y51" s="93"/>
      <c r="Z51" s="63">
        <v>0</v>
      </c>
      <c r="AA51" s="63"/>
      <c r="AC51" s="63">
        <v>9740.66</v>
      </c>
      <c r="AD51" s="63">
        <v>1667.86</v>
      </c>
      <c r="AE51" s="75">
        <f t="shared" si="21"/>
        <v>0.17122659039531199</v>
      </c>
      <c r="AF51" s="75">
        <f t="shared" si="22"/>
        <v>0.64937733333333303</v>
      </c>
      <c r="AG51" s="93"/>
      <c r="AH51" s="63">
        <v>0</v>
      </c>
      <c r="AI51" s="63"/>
      <c r="AK51" s="17">
        <v>8511.16</v>
      </c>
      <c r="AL51" s="17">
        <v>730.87</v>
      </c>
      <c r="AM51" s="52">
        <f t="shared" si="23"/>
        <v>8.5871961048787707E-2</v>
      </c>
      <c r="AN51" s="102">
        <f t="shared" si="24"/>
        <v>0.56741066666666695</v>
      </c>
      <c r="AO51" s="23"/>
      <c r="AP51" s="25"/>
      <c r="AQ51" s="108"/>
      <c r="AR51" s="25">
        <v>5084.72</v>
      </c>
      <c r="AS51" s="25">
        <v>1353.14</v>
      </c>
      <c r="AT51" s="102">
        <f t="shared" si="25"/>
        <v>0.266118881669</v>
      </c>
      <c r="AU51" s="102">
        <f t="shared" si="26"/>
        <v>0.33898133333333302</v>
      </c>
      <c r="AV51" s="23"/>
      <c r="AW51" s="25"/>
      <c r="AX51" s="108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54">
        <v>49</v>
      </c>
      <c r="B52" s="54">
        <v>108656</v>
      </c>
      <c r="C52" s="55" t="s">
        <v>47</v>
      </c>
      <c r="D52" s="55" t="s">
        <v>48</v>
      </c>
      <c r="E52" s="54" t="s">
        <v>43</v>
      </c>
      <c r="F52" s="63">
        <v>17</v>
      </c>
      <c r="G52" s="63">
        <v>150</v>
      </c>
      <c r="H52" s="56">
        <f t="shared" si="16"/>
        <v>450</v>
      </c>
      <c r="I52" s="88">
        <v>3</v>
      </c>
      <c r="J52" s="56">
        <v>13500</v>
      </c>
      <c r="K52" s="73">
        <f t="shared" si="15"/>
        <v>2160</v>
      </c>
      <c r="L52" s="74">
        <v>0.16</v>
      </c>
      <c r="M52" s="63">
        <v>15461.82</v>
      </c>
      <c r="N52" s="63">
        <v>2048.61</v>
      </c>
      <c r="O52" s="75">
        <f t="shared" si="17"/>
        <v>0.132494751588105</v>
      </c>
      <c r="P52" s="89">
        <f t="shared" si="18"/>
        <v>1.1453199999999999</v>
      </c>
      <c r="Q52" s="93">
        <v>150</v>
      </c>
      <c r="R52" s="63">
        <v>150</v>
      </c>
      <c r="S52" s="63" t="s">
        <v>1461</v>
      </c>
      <c r="T52" s="48" t="s">
        <v>1453</v>
      </c>
      <c r="U52" s="63">
        <v>17270.490000000002</v>
      </c>
      <c r="V52" s="63">
        <v>1891.95</v>
      </c>
      <c r="W52" s="75">
        <f t="shared" si="19"/>
        <v>0.109548136734974</v>
      </c>
      <c r="X52" s="89">
        <f t="shared" si="20"/>
        <v>1.2792955555555601</v>
      </c>
      <c r="Y52" s="93">
        <v>150</v>
      </c>
      <c r="Z52" s="63">
        <v>150</v>
      </c>
      <c r="AA52" s="63" t="s">
        <v>1477</v>
      </c>
      <c r="AB52" s="48" t="s">
        <v>1453</v>
      </c>
      <c r="AC52" s="63">
        <v>18498.95</v>
      </c>
      <c r="AD52" s="63">
        <v>1575.59</v>
      </c>
      <c r="AE52" s="75">
        <f t="shared" si="21"/>
        <v>8.5171861105630298E-2</v>
      </c>
      <c r="AF52" s="89">
        <f t="shared" si="22"/>
        <v>1.37029259259259</v>
      </c>
      <c r="AG52" s="93">
        <v>150</v>
      </c>
      <c r="AH52" s="63">
        <v>150</v>
      </c>
      <c r="AI52" s="63" t="s">
        <v>1478</v>
      </c>
      <c r="AJ52" s="48" t="s">
        <v>1453</v>
      </c>
      <c r="AK52" s="17">
        <v>10969.5</v>
      </c>
      <c r="AL52" s="17">
        <v>1652.86</v>
      </c>
      <c r="AM52" s="52">
        <f t="shared" si="23"/>
        <v>0.15067778841332799</v>
      </c>
      <c r="AN52" s="102">
        <f t="shared" si="24"/>
        <v>0.81255555555555603</v>
      </c>
      <c r="AO52" s="23"/>
      <c r="AP52" s="25"/>
      <c r="AQ52" s="108"/>
      <c r="AR52" s="25">
        <v>14203.51</v>
      </c>
      <c r="AS52" s="25">
        <v>2205.25</v>
      </c>
      <c r="AT52" s="102">
        <f t="shared" si="25"/>
        <v>0.15526091789987101</v>
      </c>
      <c r="AU52" s="102">
        <f t="shared" si="26"/>
        <v>1.05211185185185</v>
      </c>
      <c r="AV52" s="23"/>
      <c r="AW52" s="25"/>
      <c r="AX52" s="108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57">
        <v>50</v>
      </c>
      <c r="B53" s="57">
        <v>377</v>
      </c>
      <c r="C53" s="58" t="s">
        <v>121</v>
      </c>
      <c r="D53" s="58" t="s">
        <v>54</v>
      </c>
      <c r="E53" s="57" t="s">
        <v>46</v>
      </c>
      <c r="F53" s="64">
        <v>18</v>
      </c>
      <c r="G53" s="64">
        <v>150</v>
      </c>
      <c r="H53" s="56">
        <f t="shared" si="16"/>
        <v>450</v>
      </c>
      <c r="I53" s="90">
        <v>4</v>
      </c>
      <c r="J53" s="59">
        <v>16000</v>
      </c>
      <c r="K53" s="77">
        <f t="shared" si="15"/>
        <v>3877.1601386827701</v>
      </c>
      <c r="L53" s="78">
        <v>0.24232250866767299</v>
      </c>
      <c r="M53" s="64">
        <v>16064.63</v>
      </c>
      <c r="N53" s="64">
        <v>3364.49</v>
      </c>
      <c r="O53" s="79">
        <f t="shared" si="17"/>
        <v>0.209434639951247</v>
      </c>
      <c r="P53" s="79">
        <f t="shared" si="18"/>
        <v>1.0040393750000001</v>
      </c>
      <c r="Q53" s="95"/>
      <c r="R53" s="64">
        <v>150</v>
      </c>
      <c r="S53" s="64"/>
      <c r="T53" s="48" t="s">
        <v>1453</v>
      </c>
      <c r="U53" s="64">
        <v>18502.41</v>
      </c>
      <c r="V53" s="64">
        <v>4242.0200000000004</v>
      </c>
      <c r="W53" s="79">
        <f t="shared" si="19"/>
        <v>0.22926851150742</v>
      </c>
      <c r="X53" s="91">
        <f t="shared" si="20"/>
        <v>1.1564006250000001</v>
      </c>
      <c r="Y53" s="95">
        <v>150</v>
      </c>
      <c r="Z53" s="64">
        <v>150</v>
      </c>
      <c r="AA53" s="64" t="s">
        <v>1479</v>
      </c>
      <c r="AB53" s="48" t="s">
        <v>1453</v>
      </c>
      <c r="AC53" s="64">
        <v>7858.37</v>
      </c>
      <c r="AD53" s="64">
        <v>2283.37</v>
      </c>
      <c r="AE53" s="79">
        <f t="shared" si="21"/>
        <v>0.29056534624864899</v>
      </c>
      <c r="AF53" s="79">
        <f t="shared" si="22"/>
        <v>0.49114812499999999</v>
      </c>
      <c r="AG53" s="95"/>
      <c r="AH53" s="64">
        <v>0</v>
      </c>
      <c r="AI53" s="64"/>
      <c r="AK53" s="17">
        <v>6704.58</v>
      </c>
      <c r="AL53" s="17">
        <v>2227.5700000000002</v>
      </c>
      <c r="AM53" s="52">
        <f t="shared" si="23"/>
        <v>0.33224601690187899</v>
      </c>
      <c r="AN53" s="102">
        <f t="shared" si="24"/>
        <v>0.41903625</v>
      </c>
      <c r="AO53" s="23"/>
      <c r="AP53" s="25"/>
      <c r="AQ53" s="108"/>
      <c r="AR53" s="25">
        <v>6124.75</v>
      </c>
      <c r="AS53" s="25">
        <v>1924.27</v>
      </c>
      <c r="AT53" s="102">
        <f t="shared" si="25"/>
        <v>0.314179354259358</v>
      </c>
      <c r="AU53" s="102">
        <f t="shared" si="26"/>
        <v>0.38279687499999998</v>
      </c>
      <c r="AV53" s="23"/>
      <c r="AW53" s="25"/>
      <c r="AX53" s="108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57">
        <v>51</v>
      </c>
      <c r="B54" s="57">
        <v>106399</v>
      </c>
      <c r="C54" s="58" t="s">
        <v>142</v>
      </c>
      <c r="D54" s="58" t="s">
        <v>50</v>
      </c>
      <c r="E54" s="57" t="s">
        <v>46</v>
      </c>
      <c r="F54" s="64">
        <v>18</v>
      </c>
      <c r="G54" s="64">
        <v>150</v>
      </c>
      <c r="H54" s="56">
        <f t="shared" si="16"/>
        <v>450</v>
      </c>
      <c r="I54" s="90">
        <v>4</v>
      </c>
      <c r="J54" s="59">
        <v>13500</v>
      </c>
      <c r="K54" s="77">
        <f t="shared" si="15"/>
        <v>3051.8937152694202</v>
      </c>
      <c r="L54" s="78">
        <v>0.22606620113106801</v>
      </c>
      <c r="M54" s="64">
        <v>13539.31</v>
      </c>
      <c r="N54" s="64">
        <v>3067.86</v>
      </c>
      <c r="O54" s="79">
        <f t="shared" si="17"/>
        <v>0.22658909501296601</v>
      </c>
      <c r="P54" s="79">
        <f t="shared" si="18"/>
        <v>1.0029118518518501</v>
      </c>
      <c r="Q54" s="95"/>
      <c r="R54" s="64">
        <v>150</v>
      </c>
      <c r="S54" s="64"/>
      <c r="T54" s="48" t="s">
        <v>1453</v>
      </c>
      <c r="U54" s="64">
        <v>11117.12</v>
      </c>
      <c r="V54" s="64">
        <v>2904.75</v>
      </c>
      <c r="W54" s="79">
        <f t="shared" si="19"/>
        <v>0.26128619642497303</v>
      </c>
      <c r="X54" s="79">
        <f t="shared" si="20"/>
        <v>0.82349037037036998</v>
      </c>
      <c r="Y54" s="95"/>
      <c r="Z54" s="64">
        <v>0</v>
      </c>
      <c r="AA54" s="64"/>
      <c r="AC54" s="64">
        <v>8154.83</v>
      </c>
      <c r="AD54" s="64">
        <v>1895.86</v>
      </c>
      <c r="AE54" s="79">
        <f t="shared" si="21"/>
        <v>0.23248308057924</v>
      </c>
      <c r="AF54" s="79">
        <f t="shared" si="22"/>
        <v>0.60406148148148098</v>
      </c>
      <c r="AG54" s="95"/>
      <c r="AH54" s="64">
        <v>0</v>
      </c>
      <c r="AI54" s="64"/>
      <c r="AK54" s="17">
        <v>7650.86</v>
      </c>
      <c r="AL54" s="17">
        <v>2376.86</v>
      </c>
      <c r="AM54" s="52">
        <f t="shared" si="23"/>
        <v>0.31066572908143703</v>
      </c>
      <c r="AN54" s="102">
        <f t="shared" si="24"/>
        <v>0.56673037037037</v>
      </c>
      <c r="AO54" s="23"/>
      <c r="AP54" s="25"/>
      <c r="AQ54" s="108"/>
      <c r="AR54" s="25">
        <v>8134.12</v>
      </c>
      <c r="AS54" s="25">
        <v>2243.85</v>
      </c>
      <c r="AT54" s="102">
        <f t="shared" si="25"/>
        <v>0.27585651551735202</v>
      </c>
      <c r="AU54" s="102">
        <f t="shared" si="26"/>
        <v>0.60252740740740696</v>
      </c>
      <c r="AV54" s="23"/>
      <c r="AW54" s="25"/>
      <c r="AX54" s="108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57">
        <v>52</v>
      </c>
      <c r="B55" s="57">
        <v>103639</v>
      </c>
      <c r="C55" s="58" t="s">
        <v>82</v>
      </c>
      <c r="D55" s="58" t="s">
        <v>54</v>
      </c>
      <c r="E55" s="57" t="s">
        <v>76</v>
      </c>
      <c r="F55" s="64">
        <v>18</v>
      </c>
      <c r="G55" s="64">
        <v>150</v>
      </c>
      <c r="H55" s="56">
        <f t="shared" si="16"/>
        <v>450</v>
      </c>
      <c r="I55" s="90">
        <v>4</v>
      </c>
      <c r="J55" s="59">
        <v>12500</v>
      </c>
      <c r="K55" s="77">
        <f t="shared" si="15"/>
        <v>2676.4750785822098</v>
      </c>
      <c r="L55" s="78">
        <v>0.21411800628657701</v>
      </c>
      <c r="M55" s="64">
        <v>13634.84</v>
      </c>
      <c r="N55" s="64">
        <v>2265.39</v>
      </c>
      <c r="O55" s="79">
        <f t="shared" si="17"/>
        <v>0.16614716417647701</v>
      </c>
      <c r="P55" s="91">
        <f t="shared" si="18"/>
        <v>1.0907872000000001</v>
      </c>
      <c r="Q55" s="95">
        <v>150</v>
      </c>
      <c r="R55" s="64">
        <v>150</v>
      </c>
      <c r="S55" s="64" t="s">
        <v>1461</v>
      </c>
      <c r="T55" s="48" t="s">
        <v>1453</v>
      </c>
      <c r="U55" s="64">
        <v>14353.8</v>
      </c>
      <c r="V55" s="64">
        <v>3241.69</v>
      </c>
      <c r="W55" s="79">
        <f t="shared" si="19"/>
        <v>0.22584193732670099</v>
      </c>
      <c r="X55" s="79">
        <f t="shared" si="20"/>
        <v>1.148304</v>
      </c>
      <c r="Y55" s="95"/>
      <c r="Z55" s="64">
        <v>150</v>
      </c>
      <c r="AA55" s="64"/>
      <c r="AB55" s="48" t="s">
        <v>1453</v>
      </c>
      <c r="AC55" s="64">
        <v>6399.46</v>
      </c>
      <c r="AD55" s="64">
        <v>1537.85</v>
      </c>
      <c r="AE55" s="79">
        <f t="shared" si="21"/>
        <v>0.24030933860044401</v>
      </c>
      <c r="AF55" s="79">
        <f t="shared" si="22"/>
        <v>0.51195679999999999</v>
      </c>
      <c r="AG55" s="95"/>
      <c r="AH55" s="64">
        <v>0</v>
      </c>
      <c r="AI55" s="64"/>
      <c r="AK55" s="17">
        <v>158</v>
      </c>
      <c r="AL55" s="17">
        <v>43.82</v>
      </c>
      <c r="AM55" s="52">
        <f t="shared" si="23"/>
        <v>0.27734177215189898</v>
      </c>
      <c r="AN55" s="102">
        <f t="shared" si="24"/>
        <v>1.264E-2</v>
      </c>
      <c r="AO55" s="23"/>
      <c r="AP55" s="25"/>
      <c r="AQ55" s="108"/>
      <c r="AR55" s="25">
        <v>5427.93</v>
      </c>
      <c r="AS55" s="25">
        <v>1262.9000000000001</v>
      </c>
      <c r="AT55" s="102">
        <f t="shared" si="25"/>
        <v>0.23266696512298399</v>
      </c>
      <c r="AU55" s="102">
        <f t="shared" si="26"/>
        <v>0.43423440000000002</v>
      </c>
      <c r="AV55" s="23"/>
      <c r="AW55" s="25"/>
      <c r="AX55" s="108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54">
        <v>53</v>
      </c>
      <c r="B56" s="54">
        <v>515</v>
      </c>
      <c r="C56" s="55" t="s">
        <v>138</v>
      </c>
      <c r="D56" s="55" t="s">
        <v>42</v>
      </c>
      <c r="E56" s="54" t="s">
        <v>46</v>
      </c>
      <c r="F56" s="63">
        <v>19</v>
      </c>
      <c r="G56" s="63">
        <v>150</v>
      </c>
      <c r="H56" s="56">
        <f t="shared" si="16"/>
        <v>450</v>
      </c>
      <c r="I56" s="88">
        <v>4</v>
      </c>
      <c r="J56" s="56">
        <v>14000</v>
      </c>
      <c r="K56" s="73">
        <f t="shared" si="15"/>
        <v>3283.9093519776902</v>
      </c>
      <c r="L56" s="74">
        <v>0.23456495371269201</v>
      </c>
      <c r="M56" s="63">
        <v>14399.18</v>
      </c>
      <c r="N56" s="63">
        <v>3115.5</v>
      </c>
      <c r="O56" s="75">
        <f t="shared" si="17"/>
        <v>0.216366487536096</v>
      </c>
      <c r="P56" s="75">
        <f t="shared" si="18"/>
        <v>1.0285128571428599</v>
      </c>
      <c r="Q56" s="93"/>
      <c r="R56" s="63">
        <v>150</v>
      </c>
      <c r="S56" s="63"/>
      <c r="T56" s="48" t="s">
        <v>1453</v>
      </c>
      <c r="U56" s="63">
        <v>10817.98</v>
      </c>
      <c r="V56" s="63">
        <v>2671.28</v>
      </c>
      <c r="W56" s="75">
        <f t="shared" si="19"/>
        <v>0.24692964860352901</v>
      </c>
      <c r="X56" s="75">
        <f t="shared" si="20"/>
        <v>0.77271285714285698</v>
      </c>
      <c r="Y56" s="93"/>
      <c r="Z56" s="63">
        <v>0</v>
      </c>
      <c r="AA56" s="63"/>
      <c r="AC56" s="63">
        <v>8615.84</v>
      </c>
      <c r="AD56" s="63">
        <v>2025.36</v>
      </c>
      <c r="AE56" s="75">
        <f t="shared" si="21"/>
        <v>0.23507400323125799</v>
      </c>
      <c r="AF56" s="75">
        <f t="shared" si="22"/>
        <v>0.615417142857143</v>
      </c>
      <c r="AG56" s="93"/>
      <c r="AH56" s="63">
        <v>0</v>
      </c>
      <c r="AI56" s="63"/>
      <c r="AK56" s="17">
        <v>6630.57</v>
      </c>
      <c r="AL56" s="17">
        <v>1746.75</v>
      </c>
      <c r="AM56" s="52">
        <f t="shared" si="23"/>
        <v>0.263438889869197</v>
      </c>
      <c r="AN56" s="102">
        <f t="shared" si="24"/>
        <v>0.47361214285714298</v>
      </c>
      <c r="AO56" s="23"/>
      <c r="AP56" s="25"/>
      <c r="AQ56" s="108"/>
      <c r="AR56" s="25">
        <v>5879.8</v>
      </c>
      <c r="AS56" s="25">
        <v>1554.37</v>
      </c>
      <c r="AT56" s="102">
        <f t="shared" si="25"/>
        <v>0.264357631211946</v>
      </c>
      <c r="AU56" s="102">
        <f t="shared" si="26"/>
        <v>0.41998571428571402</v>
      </c>
      <c r="AV56" s="23"/>
      <c r="AW56" s="25"/>
      <c r="AX56" s="108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54">
        <v>54</v>
      </c>
      <c r="B57" s="54">
        <v>754</v>
      </c>
      <c r="C57" s="55" t="s">
        <v>86</v>
      </c>
      <c r="D57" s="55" t="s">
        <v>45</v>
      </c>
      <c r="E57" s="54" t="s">
        <v>46</v>
      </c>
      <c r="F57" s="63">
        <v>19</v>
      </c>
      <c r="G57" s="63">
        <v>150</v>
      </c>
      <c r="H57" s="56">
        <f t="shared" si="16"/>
        <v>450</v>
      </c>
      <c r="I57" s="88">
        <v>3</v>
      </c>
      <c r="J57" s="56">
        <v>13000</v>
      </c>
      <c r="K57" s="73">
        <f t="shared" si="15"/>
        <v>3031.3567314952502</v>
      </c>
      <c r="L57" s="74">
        <v>0.23318128703809601</v>
      </c>
      <c r="M57" s="63">
        <v>13680.61</v>
      </c>
      <c r="N57" s="63">
        <v>3100.25</v>
      </c>
      <c r="O57" s="75">
        <f t="shared" si="17"/>
        <v>0.22661635701916799</v>
      </c>
      <c r="P57" s="89">
        <f t="shared" si="18"/>
        <v>1.0523546153846199</v>
      </c>
      <c r="Q57" s="93">
        <v>150</v>
      </c>
      <c r="R57" s="63">
        <v>150</v>
      </c>
      <c r="S57" s="63" t="s">
        <v>1461</v>
      </c>
      <c r="T57" s="48" t="s">
        <v>1453</v>
      </c>
      <c r="U57" s="63">
        <v>14098.84</v>
      </c>
      <c r="V57" s="63">
        <v>3528.28</v>
      </c>
      <c r="W57" s="75">
        <f t="shared" si="19"/>
        <v>0.250253212321014</v>
      </c>
      <c r="X57" s="89">
        <f t="shared" si="20"/>
        <v>1.0845261538461499</v>
      </c>
      <c r="Y57" s="93">
        <v>300</v>
      </c>
      <c r="Z57" s="63">
        <v>150</v>
      </c>
      <c r="AA57" s="63" t="s">
        <v>1480</v>
      </c>
      <c r="AB57" s="48" t="s">
        <v>1453</v>
      </c>
      <c r="AC57" s="63">
        <v>13241.92</v>
      </c>
      <c r="AD57" s="63">
        <v>2832.79</v>
      </c>
      <c r="AE57" s="75">
        <f t="shared" si="21"/>
        <v>0.21392592614968201</v>
      </c>
      <c r="AF57" s="89">
        <f t="shared" si="22"/>
        <v>1.01860923076923</v>
      </c>
      <c r="AG57" s="93">
        <v>300</v>
      </c>
      <c r="AH57" s="63">
        <v>150</v>
      </c>
      <c r="AI57" s="63" t="s">
        <v>1480</v>
      </c>
      <c r="AJ57" s="48" t="s">
        <v>1453</v>
      </c>
      <c r="AK57" s="17">
        <v>9555.52</v>
      </c>
      <c r="AL57" s="17">
        <v>2082.4</v>
      </c>
      <c r="AM57" s="52">
        <f t="shared" si="23"/>
        <v>0.21792639228425001</v>
      </c>
      <c r="AN57" s="102">
        <f t="shared" si="24"/>
        <v>0.73504000000000003</v>
      </c>
      <c r="AO57" s="23"/>
      <c r="AP57" s="25"/>
      <c r="AQ57" s="108"/>
      <c r="AR57" s="25">
        <v>11671.63</v>
      </c>
      <c r="AS57" s="25">
        <v>3173.78</v>
      </c>
      <c r="AT57" s="102">
        <f t="shared" si="25"/>
        <v>0.27192260207014801</v>
      </c>
      <c r="AU57" s="102">
        <f t="shared" si="26"/>
        <v>0.89781769230769204</v>
      </c>
      <c r="AV57" s="23"/>
      <c r="AW57" s="25"/>
      <c r="AX57" s="108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54">
        <v>55</v>
      </c>
      <c r="B58" s="54">
        <v>103198</v>
      </c>
      <c r="C58" s="55" t="s">
        <v>144</v>
      </c>
      <c r="D58" s="55" t="s">
        <v>50</v>
      </c>
      <c r="E58" s="54" t="s">
        <v>46</v>
      </c>
      <c r="F58" s="63">
        <v>19</v>
      </c>
      <c r="G58" s="63">
        <v>150</v>
      </c>
      <c r="H58" s="56">
        <f t="shared" si="16"/>
        <v>450</v>
      </c>
      <c r="I58" s="88">
        <v>4</v>
      </c>
      <c r="J58" s="56">
        <v>15000</v>
      </c>
      <c r="K58" s="73">
        <f t="shared" si="15"/>
        <v>3204.44400982875</v>
      </c>
      <c r="L58" s="74">
        <v>0.21362960065525</v>
      </c>
      <c r="M58" s="63">
        <v>15093.14</v>
      </c>
      <c r="N58" s="63">
        <v>2231.02</v>
      </c>
      <c r="O58" s="75">
        <f t="shared" si="17"/>
        <v>0.14781682274198699</v>
      </c>
      <c r="P58" s="75">
        <f t="shared" si="18"/>
        <v>1.00620933333333</v>
      </c>
      <c r="Q58" s="93"/>
      <c r="R58" s="63">
        <v>150</v>
      </c>
      <c r="S58" s="63"/>
      <c r="T58" s="48" t="s">
        <v>1453</v>
      </c>
      <c r="U58" s="63">
        <v>10845.82</v>
      </c>
      <c r="V58" s="63">
        <v>2489.1799999999998</v>
      </c>
      <c r="W58" s="75">
        <f t="shared" si="19"/>
        <v>0.22950592947328999</v>
      </c>
      <c r="X58" s="75">
        <f t="shared" si="20"/>
        <v>0.72305466666666696</v>
      </c>
      <c r="Y58" s="93"/>
      <c r="Z58" s="63">
        <v>0</v>
      </c>
      <c r="AA58" s="63"/>
      <c r="AC58" s="63">
        <v>8975.2000000000007</v>
      </c>
      <c r="AD58" s="63">
        <v>912.38</v>
      </c>
      <c r="AE58" s="75">
        <f t="shared" si="21"/>
        <v>0.101655673411177</v>
      </c>
      <c r="AF58" s="75">
        <f t="shared" si="22"/>
        <v>0.59834666666666703</v>
      </c>
      <c r="AG58" s="93"/>
      <c r="AH58" s="63">
        <v>0</v>
      </c>
      <c r="AI58" s="63"/>
      <c r="AK58" s="17">
        <v>7515.19</v>
      </c>
      <c r="AL58" s="17">
        <v>1840.9</v>
      </c>
      <c r="AM58" s="52">
        <f t="shared" si="23"/>
        <v>0.24495721332394799</v>
      </c>
      <c r="AN58" s="102">
        <f t="shared" si="24"/>
        <v>0.50101266666666699</v>
      </c>
      <c r="AO58" s="23"/>
      <c r="AP58" s="25"/>
      <c r="AQ58" s="108"/>
      <c r="AR58" s="25">
        <v>5197.07</v>
      </c>
      <c r="AS58" s="25">
        <v>1159.0899999999999</v>
      </c>
      <c r="AT58" s="102">
        <f t="shared" si="25"/>
        <v>0.22302759054621199</v>
      </c>
      <c r="AU58" s="102">
        <f t="shared" si="26"/>
        <v>0.34647133333333302</v>
      </c>
      <c r="AV58" s="23"/>
      <c r="AW58" s="25"/>
      <c r="AX58" s="108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57">
        <v>56</v>
      </c>
      <c r="B59" s="57">
        <v>748</v>
      </c>
      <c r="C59" s="58" t="s">
        <v>61</v>
      </c>
      <c r="D59" s="58" t="s">
        <v>62</v>
      </c>
      <c r="E59" s="57" t="s">
        <v>46</v>
      </c>
      <c r="F59" s="64">
        <v>20</v>
      </c>
      <c r="G59" s="64">
        <v>150</v>
      </c>
      <c r="H59" s="56">
        <f t="shared" si="16"/>
        <v>450</v>
      </c>
      <c r="I59" s="90">
        <v>3</v>
      </c>
      <c r="J59" s="59">
        <v>12000</v>
      </c>
      <c r="K59" s="77">
        <f t="shared" si="15"/>
        <v>2796.0208292454599</v>
      </c>
      <c r="L59" s="78">
        <v>0.23300173577045499</v>
      </c>
      <c r="M59" s="64">
        <v>15621.65</v>
      </c>
      <c r="N59" s="64">
        <v>3617.95</v>
      </c>
      <c r="O59" s="79">
        <f t="shared" si="17"/>
        <v>0.23159845470869</v>
      </c>
      <c r="P59" s="91">
        <f t="shared" si="18"/>
        <v>1.30180416666667</v>
      </c>
      <c r="Q59" s="95">
        <v>150</v>
      </c>
      <c r="R59" s="64">
        <v>150</v>
      </c>
      <c r="S59" s="64" t="s">
        <v>1481</v>
      </c>
      <c r="T59" s="48" t="s">
        <v>1453</v>
      </c>
      <c r="U59" s="64">
        <v>15507.54</v>
      </c>
      <c r="V59" s="64">
        <v>3642.73</v>
      </c>
      <c r="W59" s="79">
        <f t="shared" si="19"/>
        <v>0.23490057094806799</v>
      </c>
      <c r="X59" s="91">
        <f t="shared" si="20"/>
        <v>1.292295</v>
      </c>
      <c r="Y59" s="95">
        <v>150</v>
      </c>
      <c r="Z59" s="64">
        <v>150</v>
      </c>
      <c r="AA59" s="64" t="s">
        <v>1454</v>
      </c>
      <c r="AB59" s="48" t="s">
        <v>1453</v>
      </c>
      <c r="AC59" s="64">
        <v>12007.38</v>
      </c>
      <c r="AD59" s="64">
        <v>3513.51</v>
      </c>
      <c r="AE59" s="79">
        <f t="shared" si="21"/>
        <v>0.29261254328587899</v>
      </c>
      <c r="AF59" s="91">
        <f t="shared" si="22"/>
        <v>1.000615</v>
      </c>
      <c r="AG59" s="95">
        <v>300</v>
      </c>
      <c r="AH59" s="64">
        <v>150</v>
      </c>
      <c r="AI59" s="64" t="s">
        <v>1482</v>
      </c>
      <c r="AJ59" s="48" t="s">
        <v>1453</v>
      </c>
      <c r="AK59" s="17">
        <v>20887.349999999999</v>
      </c>
      <c r="AL59" s="17">
        <v>7114.96</v>
      </c>
      <c r="AM59" s="52">
        <f t="shared" si="23"/>
        <v>0.34063488187826602</v>
      </c>
      <c r="AN59" s="102">
        <f t="shared" si="24"/>
        <v>1.7406124999999999</v>
      </c>
      <c r="AO59" s="23"/>
      <c r="AP59" s="25"/>
      <c r="AQ59" s="108"/>
      <c r="AR59" s="25">
        <v>7177.95</v>
      </c>
      <c r="AS59" s="25">
        <v>1824.99</v>
      </c>
      <c r="AT59" s="102">
        <f t="shared" si="25"/>
        <v>0.25424947234238199</v>
      </c>
      <c r="AU59" s="102">
        <f t="shared" si="26"/>
        <v>0.59816250000000004</v>
      </c>
      <c r="AV59" s="23"/>
      <c r="AW59" s="25"/>
      <c r="AX59" s="108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57">
        <v>57</v>
      </c>
      <c r="B60" s="57">
        <v>716</v>
      </c>
      <c r="C60" s="58" t="s">
        <v>112</v>
      </c>
      <c r="D60" s="58" t="s">
        <v>62</v>
      </c>
      <c r="E60" s="57" t="s">
        <v>76</v>
      </c>
      <c r="F60" s="64">
        <v>20</v>
      </c>
      <c r="G60" s="64">
        <v>150</v>
      </c>
      <c r="H60" s="56">
        <f t="shared" si="16"/>
        <v>450</v>
      </c>
      <c r="I60" s="90">
        <v>3</v>
      </c>
      <c r="J60" s="59">
        <v>14000</v>
      </c>
      <c r="K60" s="77">
        <f t="shared" si="15"/>
        <v>3544.1578412640802</v>
      </c>
      <c r="L60" s="78">
        <v>0.25315413151886301</v>
      </c>
      <c r="M60" s="64">
        <v>15643.33</v>
      </c>
      <c r="N60" s="64">
        <v>3538.8</v>
      </c>
      <c r="O60" s="79">
        <f t="shared" si="17"/>
        <v>0.226217819351762</v>
      </c>
      <c r="P60" s="79">
        <f t="shared" si="18"/>
        <v>1.11738071428571</v>
      </c>
      <c r="Q60" s="95"/>
      <c r="R60" s="64">
        <v>150</v>
      </c>
      <c r="S60" s="64"/>
      <c r="T60" s="48" t="s">
        <v>1453</v>
      </c>
      <c r="U60" s="64">
        <v>17188.740000000002</v>
      </c>
      <c r="V60" s="64">
        <v>4141.1400000000003</v>
      </c>
      <c r="W60" s="79">
        <f t="shared" si="19"/>
        <v>0.24092167314183599</v>
      </c>
      <c r="X60" s="79">
        <f t="shared" si="20"/>
        <v>1.2277671428571399</v>
      </c>
      <c r="Y60" s="95"/>
      <c r="Z60" s="64">
        <v>150</v>
      </c>
      <c r="AA60" s="64"/>
      <c r="AB60" s="48" t="s">
        <v>1453</v>
      </c>
      <c r="AC60" s="64">
        <v>5832.91</v>
      </c>
      <c r="AD60" s="64">
        <v>1069.22</v>
      </c>
      <c r="AE60" s="79">
        <f t="shared" si="21"/>
        <v>0.18330816007790299</v>
      </c>
      <c r="AF60" s="79">
        <f t="shared" si="22"/>
        <v>0.41663642857142902</v>
      </c>
      <c r="AG60" s="95"/>
      <c r="AH60" s="64">
        <v>0</v>
      </c>
      <c r="AI60" s="64"/>
      <c r="AK60" s="17">
        <v>15113.78</v>
      </c>
      <c r="AL60" s="17">
        <v>4881.5600000000004</v>
      </c>
      <c r="AM60" s="52">
        <f t="shared" si="23"/>
        <v>0.32298736649600601</v>
      </c>
      <c r="AN60" s="102">
        <f t="shared" si="24"/>
        <v>1.07955571428571</v>
      </c>
      <c r="AO60" s="23"/>
      <c r="AP60" s="25"/>
      <c r="AQ60" s="108"/>
      <c r="AR60" s="25">
        <v>6938.04</v>
      </c>
      <c r="AS60" s="25">
        <v>2036.06</v>
      </c>
      <c r="AT60" s="102">
        <f t="shared" si="25"/>
        <v>0.29346328357864798</v>
      </c>
      <c r="AU60" s="102">
        <f t="shared" si="26"/>
        <v>0.49557428571428602</v>
      </c>
      <c r="AV60" s="23"/>
      <c r="AW60" s="25"/>
      <c r="AX60" s="108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57">
        <v>58</v>
      </c>
      <c r="B61" s="57">
        <v>103199</v>
      </c>
      <c r="C61" s="58" t="s">
        <v>165</v>
      </c>
      <c r="D61" s="58" t="s">
        <v>42</v>
      </c>
      <c r="E61" s="57" t="s">
        <v>76</v>
      </c>
      <c r="F61" s="64">
        <v>20</v>
      </c>
      <c r="G61" s="64">
        <v>150</v>
      </c>
      <c r="H61" s="56">
        <f t="shared" si="16"/>
        <v>450</v>
      </c>
      <c r="I61" s="90">
        <v>5</v>
      </c>
      <c r="J61" s="59">
        <v>12000</v>
      </c>
      <c r="K61" s="77">
        <f t="shared" si="15"/>
        <v>3004.28093533322</v>
      </c>
      <c r="L61" s="78">
        <v>0.25035674461110202</v>
      </c>
      <c r="M61" s="64">
        <v>8582.4</v>
      </c>
      <c r="N61" s="64">
        <v>2236.38</v>
      </c>
      <c r="O61" s="79">
        <f t="shared" si="17"/>
        <v>0.26057746085011202</v>
      </c>
      <c r="P61" s="79">
        <f t="shared" si="18"/>
        <v>0.71519999999999995</v>
      </c>
      <c r="Q61" s="95"/>
      <c r="R61" s="64">
        <v>0</v>
      </c>
      <c r="S61" s="64"/>
      <c r="U61" s="64">
        <v>12329.67</v>
      </c>
      <c r="V61" s="64">
        <v>3500.83</v>
      </c>
      <c r="W61" s="79">
        <f t="shared" si="19"/>
        <v>0.28393541757403101</v>
      </c>
      <c r="X61" s="79">
        <f t="shared" si="20"/>
        <v>1.0274725</v>
      </c>
      <c r="Y61" s="95"/>
      <c r="Z61" s="64">
        <v>150</v>
      </c>
      <c r="AA61" s="64"/>
      <c r="AB61" s="48" t="s">
        <v>1453</v>
      </c>
      <c r="AC61" s="64">
        <v>5172.6899999999996</v>
      </c>
      <c r="AD61" s="64">
        <v>1725.5</v>
      </c>
      <c r="AE61" s="79">
        <f t="shared" si="21"/>
        <v>0.33357885355588701</v>
      </c>
      <c r="AF61" s="79">
        <f t="shared" si="22"/>
        <v>0.43105749999999998</v>
      </c>
      <c r="AG61" s="95"/>
      <c r="AH61" s="64">
        <v>0</v>
      </c>
      <c r="AI61" s="64"/>
      <c r="AK61" s="17">
        <v>6825.27</v>
      </c>
      <c r="AL61" s="17">
        <v>1939.93</v>
      </c>
      <c r="AM61" s="52">
        <f t="shared" si="23"/>
        <v>0.28422758367068301</v>
      </c>
      <c r="AN61" s="102">
        <f t="shared" si="24"/>
        <v>0.56877250000000001</v>
      </c>
      <c r="AO61" s="23"/>
      <c r="AP61" s="25"/>
      <c r="AQ61" s="108"/>
      <c r="AR61" s="25">
        <v>5270.51</v>
      </c>
      <c r="AS61" s="25">
        <v>1135.92</v>
      </c>
      <c r="AT61" s="102">
        <f t="shared" si="25"/>
        <v>0.21552373489472601</v>
      </c>
      <c r="AU61" s="102">
        <f t="shared" si="26"/>
        <v>0.43920916666666698</v>
      </c>
      <c r="AV61" s="23"/>
      <c r="AW61" s="25"/>
      <c r="AX61" s="108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54">
        <v>59</v>
      </c>
      <c r="B62" s="54">
        <v>539</v>
      </c>
      <c r="C62" s="55" t="s">
        <v>110</v>
      </c>
      <c r="D62" s="55" t="s">
        <v>62</v>
      </c>
      <c r="E62" s="54" t="s">
        <v>76</v>
      </c>
      <c r="F62" s="63">
        <v>21</v>
      </c>
      <c r="G62" s="63">
        <v>150</v>
      </c>
      <c r="H62" s="56">
        <f t="shared" si="16"/>
        <v>450</v>
      </c>
      <c r="I62" s="88">
        <v>3</v>
      </c>
      <c r="J62" s="56">
        <v>12000</v>
      </c>
      <c r="K62" s="73">
        <f t="shared" si="15"/>
        <v>2521.1382209954299</v>
      </c>
      <c r="L62" s="74">
        <v>0.210094851749619</v>
      </c>
      <c r="M62" s="63">
        <v>12910.67</v>
      </c>
      <c r="N62" s="63">
        <v>2936.56</v>
      </c>
      <c r="O62" s="75">
        <f t="shared" si="17"/>
        <v>0.227452177152696</v>
      </c>
      <c r="P62" s="75">
        <f t="shared" si="18"/>
        <v>1.0758891666666699</v>
      </c>
      <c r="Q62" s="93"/>
      <c r="R62" s="63">
        <v>150</v>
      </c>
      <c r="S62" s="63"/>
      <c r="T62" s="48" t="s">
        <v>1453</v>
      </c>
      <c r="U62" s="63">
        <v>13881.13</v>
      </c>
      <c r="V62" s="63">
        <v>2795.44</v>
      </c>
      <c r="W62" s="75">
        <f t="shared" si="19"/>
        <v>0.201384181259019</v>
      </c>
      <c r="X62" s="89">
        <f t="shared" si="20"/>
        <v>1.1567608333333299</v>
      </c>
      <c r="Y62" s="93">
        <v>150</v>
      </c>
      <c r="Z62" s="63">
        <v>150</v>
      </c>
      <c r="AA62" s="63" t="s">
        <v>1483</v>
      </c>
      <c r="AB62" s="48" t="s">
        <v>1453</v>
      </c>
      <c r="AC62" s="63">
        <v>7847.29</v>
      </c>
      <c r="AD62" s="63">
        <v>1855.33</v>
      </c>
      <c r="AE62" s="75">
        <f t="shared" si="21"/>
        <v>0.23642939154791001</v>
      </c>
      <c r="AF62" s="75">
        <f t="shared" si="22"/>
        <v>0.65394083333333297</v>
      </c>
      <c r="AG62" s="93"/>
      <c r="AH62" s="63">
        <v>0</v>
      </c>
      <c r="AI62" s="63"/>
      <c r="AK62" s="17">
        <v>13454.28</v>
      </c>
      <c r="AL62" s="17">
        <v>4596.75</v>
      </c>
      <c r="AM62" s="52">
        <f t="shared" si="23"/>
        <v>0.34165707863965999</v>
      </c>
      <c r="AN62" s="102">
        <f t="shared" si="24"/>
        <v>1.1211899999999999</v>
      </c>
      <c r="AO62" s="23"/>
      <c r="AP62" s="25"/>
      <c r="AQ62" s="108"/>
      <c r="AR62" s="25">
        <v>6940.23</v>
      </c>
      <c r="AS62" s="25">
        <v>1846.2</v>
      </c>
      <c r="AT62" s="102">
        <f t="shared" si="25"/>
        <v>0.26601423872119501</v>
      </c>
      <c r="AU62" s="102">
        <f t="shared" si="26"/>
        <v>0.57835250000000005</v>
      </c>
      <c r="AV62" s="23"/>
      <c r="AW62" s="25"/>
      <c r="AX62" s="108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54">
        <v>60</v>
      </c>
      <c r="B63" s="54">
        <v>745</v>
      </c>
      <c r="C63" s="55" t="s">
        <v>107</v>
      </c>
      <c r="D63" s="55" t="s">
        <v>50</v>
      </c>
      <c r="E63" s="54" t="s">
        <v>76</v>
      </c>
      <c r="F63" s="63">
        <v>21</v>
      </c>
      <c r="G63" s="63">
        <v>150</v>
      </c>
      <c r="H63" s="56">
        <f t="shared" si="16"/>
        <v>450</v>
      </c>
      <c r="I63" s="88">
        <v>4</v>
      </c>
      <c r="J63" s="56">
        <v>12000</v>
      </c>
      <c r="K63" s="73">
        <f t="shared" si="15"/>
        <v>2607.4235883697602</v>
      </c>
      <c r="L63" s="74">
        <v>0.21728529903081301</v>
      </c>
      <c r="M63" s="63">
        <v>13004.6</v>
      </c>
      <c r="N63" s="63">
        <v>3144.82</v>
      </c>
      <c r="O63" s="75">
        <f t="shared" si="17"/>
        <v>0.241823662396383</v>
      </c>
      <c r="P63" s="89">
        <f t="shared" si="18"/>
        <v>1.08371666666667</v>
      </c>
      <c r="Q63" s="93">
        <v>150</v>
      </c>
      <c r="R63" s="63">
        <v>150</v>
      </c>
      <c r="S63" s="63" t="s">
        <v>1461</v>
      </c>
      <c r="T63" s="48" t="s">
        <v>1453</v>
      </c>
      <c r="U63" s="63">
        <v>10804.71</v>
      </c>
      <c r="V63" s="63">
        <v>2487.87</v>
      </c>
      <c r="W63" s="75">
        <f t="shared" si="19"/>
        <v>0.23025791529805101</v>
      </c>
      <c r="X63" s="75">
        <f t="shared" si="20"/>
        <v>0.90039250000000004</v>
      </c>
      <c r="Y63" s="93"/>
      <c r="Z63" s="63">
        <v>0</v>
      </c>
      <c r="AA63" s="63"/>
      <c r="AC63" s="63">
        <v>12289.61</v>
      </c>
      <c r="AD63" s="63">
        <v>2204.4299999999998</v>
      </c>
      <c r="AE63" s="75">
        <f t="shared" si="21"/>
        <v>0.17937347076107399</v>
      </c>
      <c r="AF63" s="89">
        <f t="shared" si="22"/>
        <v>1.0241341666666699</v>
      </c>
      <c r="AG63" s="93">
        <v>300</v>
      </c>
      <c r="AH63" s="63">
        <v>150</v>
      </c>
      <c r="AI63" s="63" t="s">
        <v>1484</v>
      </c>
      <c r="AJ63" s="48" t="s">
        <v>1453</v>
      </c>
      <c r="AK63" s="17">
        <v>4657.63</v>
      </c>
      <c r="AL63" s="17">
        <v>1505.57</v>
      </c>
      <c r="AM63" s="52">
        <f t="shared" si="23"/>
        <v>0.32324808969368501</v>
      </c>
      <c r="AN63" s="102">
        <f t="shared" si="24"/>
        <v>0.38813583333333301</v>
      </c>
      <c r="AO63" s="23"/>
      <c r="AP63" s="25"/>
      <c r="AQ63" s="108"/>
      <c r="AR63" s="25">
        <v>6954.92</v>
      </c>
      <c r="AS63" s="25">
        <v>539.16999999999996</v>
      </c>
      <c r="AT63" s="102">
        <f t="shared" si="25"/>
        <v>7.7523537294462E-2</v>
      </c>
      <c r="AU63" s="102">
        <f t="shared" si="26"/>
        <v>0.57957666666666696</v>
      </c>
      <c r="AV63" s="23"/>
      <c r="AW63" s="25"/>
      <c r="AX63" s="108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54">
        <v>61</v>
      </c>
      <c r="B64" s="54">
        <v>102479</v>
      </c>
      <c r="C64" s="55" t="s">
        <v>115</v>
      </c>
      <c r="D64" s="55" t="s">
        <v>42</v>
      </c>
      <c r="E64" s="54" t="s">
        <v>76</v>
      </c>
      <c r="F64" s="63">
        <v>21</v>
      </c>
      <c r="G64" s="63">
        <v>150</v>
      </c>
      <c r="H64" s="56">
        <f t="shared" si="16"/>
        <v>450</v>
      </c>
      <c r="I64" s="88">
        <v>4</v>
      </c>
      <c r="J64" s="56">
        <v>11000</v>
      </c>
      <c r="K64" s="73">
        <f t="shared" si="15"/>
        <v>2887.2094218059201</v>
      </c>
      <c r="L64" s="74">
        <v>0.26247358380053798</v>
      </c>
      <c r="M64" s="63">
        <v>11050.07</v>
      </c>
      <c r="N64" s="63">
        <v>1972.59</v>
      </c>
      <c r="O64" s="75">
        <f t="shared" si="17"/>
        <v>0.17851380127003699</v>
      </c>
      <c r="P64" s="75">
        <f t="shared" si="18"/>
        <v>1.00455181818182</v>
      </c>
      <c r="Q64" s="93"/>
      <c r="R64" s="63">
        <v>150</v>
      </c>
      <c r="S64" s="63"/>
      <c r="T64" s="48" t="s">
        <v>1453</v>
      </c>
      <c r="U64" s="63">
        <v>11022.65</v>
      </c>
      <c r="V64" s="63">
        <v>2543.04</v>
      </c>
      <c r="W64" s="75">
        <f t="shared" si="19"/>
        <v>0.230710400856418</v>
      </c>
      <c r="X64" s="75">
        <f t="shared" si="20"/>
        <v>1.0020590909090901</v>
      </c>
      <c r="Y64" s="93"/>
      <c r="Z64" s="63">
        <v>150</v>
      </c>
      <c r="AA64" s="63"/>
      <c r="AB64" s="48" t="s">
        <v>1453</v>
      </c>
      <c r="AC64" s="63">
        <v>8312.41</v>
      </c>
      <c r="AD64" s="63">
        <v>1452.38</v>
      </c>
      <c r="AE64" s="75">
        <f t="shared" si="21"/>
        <v>0.17472429776683299</v>
      </c>
      <c r="AF64" s="75">
        <f t="shared" si="22"/>
        <v>0.75567363636363605</v>
      </c>
      <c r="AG64" s="93"/>
      <c r="AH64" s="63">
        <v>0</v>
      </c>
      <c r="AI64" s="63"/>
      <c r="AK64" s="17">
        <v>3843.8</v>
      </c>
      <c r="AL64" s="17">
        <v>1296.28</v>
      </c>
      <c r="AM64" s="52">
        <f t="shared" si="23"/>
        <v>0.337239190384515</v>
      </c>
      <c r="AN64" s="102">
        <f t="shared" si="24"/>
        <v>0.34943636363636399</v>
      </c>
      <c r="AO64" s="23"/>
      <c r="AP64" s="25"/>
      <c r="AQ64" s="108"/>
      <c r="AR64" s="25">
        <v>4980.3599999999997</v>
      </c>
      <c r="AS64" s="25">
        <v>840.39</v>
      </c>
      <c r="AT64" s="102">
        <f t="shared" si="25"/>
        <v>0.168740813917066</v>
      </c>
      <c r="AU64" s="102">
        <f t="shared" si="26"/>
        <v>0.45276</v>
      </c>
      <c r="AV64" s="23"/>
      <c r="AW64" s="25"/>
      <c r="AX64" s="108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57">
        <v>62</v>
      </c>
      <c r="B65" s="57">
        <v>311</v>
      </c>
      <c r="C65" s="58" t="s">
        <v>75</v>
      </c>
      <c r="D65" s="58" t="s">
        <v>50</v>
      </c>
      <c r="E65" s="57" t="s">
        <v>76</v>
      </c>
      <c r="F65" s="64">
        <v>22</v>
      </c>
      <c r="G65" s="64">
        <v>150</v>
      </c>
      <c r="H65" s="56">
        <f t="shared" si="16"/>
        <v>450</v>
      </c>
      <c r="I65" s="90">
        <v>2</v>
      </c>
      <c r="J65" s="59">
        <v>12000</v>
      </c>
      <c r="K65" s="77">
        <f t="shared" si="15"/>
        <v>2220</v>
      </c>
      <c r="L65" s="78">
        <v>0.185</v>
      </c>
      <c r="M65" s="64">
        <v>12471.14</v>
      </c>
      <c r="N65" s="64">
        <v>1037.06</v>
      </c>
      <c r="O65" s="79">
        <f t="shared" si="17"/>
        <v>8.3156792402298396E-2</v>
      </c>
      <c r="P65" s="79">
        <f t="shared" si="18"/>
        <v>1.0392616666666701</v>
      </c>
      <c r="Q65" s="95"/>
      <c r="R65" s="64">
        <v>150</v>
      </c>
      <c r="S65" s="64"/>
      <c r="T65" s="48" t="s">
        <v>1453</v>
      </c>
      <c r="U65" s="64">
        <v>12462.79</v>
      </c>
      <c r="V65" s="64">
        <v>1555.22</v>
      </c>
      <c r="W65" s="79">
        <f t="shared" si="19"/>
        <v>0.124789072109857</v>
      </c>
      <c r="X65" s="79">
        <f t="shared" si="20"/>
        <v>1.0385658333333301</v>
      </c>
      <c r="Y65" s="95"/>
      <c r="Z65" s="64">
        <v>150</v>
      </c>
      <c r="AA65" s="64"/>
      <c r="AB65" s="48" t="s">
        <v>1453</v>
      </c>
      <c r="AC65" s="64">
        <v>15710.52</v>
      </c>
      <c r="AD65" s="64">
        <v>2634.05</v>
      </c>
      <c r="AE65" s="79">
        <f t="shared" si="21"/>
        <v>0.167661541438476</v>
      </c>
      <c r="AF65" s="91">
        <f t="shared" si="22"/>
        <v>1.30921</v>
      </c>
      <c r="AG65" s="95">
        <v>300</v>
      </c>
      <c r="AH65" s="64">
        <v>150</v>
      </c>
      <c r="AI65" s="64" t="s">
        <v>1485</v>
      </c>
      <c r="AJ65" s="48" t="s">
        <v>1453</v>
      </c>
      <c r="AK65" s="17">
        <v>7812.38</v>
      </c>
      <c r="AL65" s="17">
        <v>1679.36</v>
      </c>
      <c r="AM65" s="52">
        <f t="shared" si="23"/>
        <v>0.214961381806825</v>
      </c>
      <c r="AN65" s="102">
        <f t="shared" si="24"/>
        <v>0.65103166666666701</v>
      </c>
      <c r="AO65" s="23"/>
      <c r="AP65" s="25"/>
      <c r="AQ65" s="108"/>
      <c r="AR65" s="25">
        <v>5546.41</v>
      </c>
      <c r="AS65" s="25">
        <v>1181.51</v>
      </c>
      <c r="AT65" s="102">
        <f t="shared" si="25"/>
        <v>0.21302247760262899</v>
      </c>
      <c r="AU65" s="102">
        <f t="shared" si="26"/>
        <v>0.46220083333333301</v>
      </c>
      <c r="AV65" s="23"/>
      <c r="AW65" s="25"/>
      <c r="AX65" s="108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57">
        <v>63</v>
      </c>
      <c r="B66" s="57">
        <v>355</v>
      </c>
      <c r="C66" s="58" t="s">
        <v>168</v>
      </c>
      <c r="D66" s="58" t="s">
        <v>42</v>
      </c>
      <c r="E66" s="57" t="s">
        <v>76</v>
      </c>
      <c r="F66" s="64">
        <v>22</v>
      </c>
      <c r="G66" s="64">
        <v>150</v>
      </c>
      <c r="H66" s="56">
        <f t="shared" si="16"/>
        <v>450</v>
      </c>
      <c r="I66" s="90">
        <v>5</v>
      </c>
      <c r="J66" s="59">
        <v>13000</v>
      </c>
      <c r="K66" s="77">
        <f t="shared" si="15"/>
        <v>2696.3527634381398</v>
      </c>
      <c r="L66" s="78">
        <v>0.20741175103370299</v>
      </c>
      <c r="M66" s="64">
        <v>15197.06</v>
      </c>
      <c r="N66" s="64">
        <v>2429.81</v>
      </c>
      <c r="O66" s="79">
        <f t="shared" si="17"/>
        <v>0.15988684653478999</v>
      </c>
      <c r="P66" s="91">
        <f t="shared" si="18"/>
        <v>1.1690046153846201</v>
      </c>
      <c r="Q66" s="95">
        <v>150</v>
      </c>
      <c r="R66" s="64">
        <v>150</v>
      </c>
      <c r="S66" s="64" t="s">
        <v>1461</v>
      </c>
      <c r="T66" s="48" t="s">
        <v>1453</v>
      </c>
      <c r="U66" s="64">
        <v>6133.83</v>
      </c>
      <c r="V66" s="64">
        <v>1170.1500000000001</v>
      </c>
      <c r="W66" s="79">
        <f t="shared" si="19"/>
        <v>0.19076987787402</v>
      </c>
      <c r="X66" s="79">
        <f t="shared" si="20"/>
        <v>0.47183307692307702</v>
      </c>
      <c r="Y66" s="95"/>
      <c r="Z66" s="64">
        <v>0</v>
      </c>
      <c r="AA66" s="64"/>
      <c r="AC66" s="64">
        <v>5748.64</v>
      </c>
      <c r="AD66" s="64">
        <v>1178.1300000000001</v>
      </c>
      <c r="AE66" s="79">
        <f t="shared" si="21"/>
        <v>0.20494064683125099</v>
      </c>
      <c r="AF66" s="79">
        <f t="shared" si="22"/>
        <v>0.44220307692307698</v>
      </c>
      <c r="AG66" s="95"/>
      <c r="AH66" s="64">
        <v>0</v>
      </c>
      <c r="AI66" s="64"/>
      <c r="AK66" s="17">
        <v>4978.13</v>
      </c>
      <c r="AL66" s="17">
        <v>1544.56</v>
      </c>
      <c r="AM66" s="52">
        <f t="shared" si="23"/>
        <v>0.31026911711827498</v>
      </c>
      <c r="AN66" s="102">
        <f t="shared" si="24"/>
        <v>0.38293307692307699</v>
      </c>
      <c r="AO66" s="23"/>
      <c r="AP66" s="25"/>
      <c r="AQ66" s="108"/>
      <c r="AR66" s="25">
        <v>5200.25</v>
      </c>
      <c r="AS66" s="25">
        <v>1332.57</v>
      </c>
      <c r="AT66" s="102">
        <f t="shared" si="25"/>
        <v>0.25625114177203001</v>
      </c>
      <c r="AU66" s="102">
        <f t="shared" si="26"/>
        <v>0.40001923076923102</v>
      </c>
      <c r="AV66" s="23"/>
      <c r="AW66" s="25"/>
      <c r="AX66" s="108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57">
        <v>64</v>
      </c>
      <c r="B67" s="57">
        <v>104428</v>
      </c>
      <c r="C67" s="58" t="s">
        <v>122</v>
      </c>
      <c r="D67" s="58" t="s">
        <v>45</v>
      </c>
      <c r="E67" s="57" t="s">
        <v>76</v>
      </c>
      <c r="F67" s="64">
        <v>22</v>
      </c>
      <c r="G67" s="64">
        <v>150</v>
      </c>
      <c r="H67" s="56">
        <f t="shared" si="16"/>
        <v>450</v>
      </c>
      <c r="I67" s="90">
        <v>4</v>
      </c>
      <c r="J67" s="59">
        <v>13000</v>
      </c>
      <c r="K67" s="77">
        <f t="shared" si="15"/>
        <v>3112.6844088185699</v>
      </c>
      <c r="L67" s="78">
        <v>0.239437262216813</v>
      </c>
      <c r="M67" s="64">
        <v>13831.57</v>
      </c>
      <c r="N67" s="64">
        <v>3005.31</v>
      </c>
      <c r="O67" s="79">
        <f t="shared" si="17"/>
        <v>0.21727902183194001</v>
      </c>
      <c r="P67" s="79">
        <f t="shared" si="18"/>
        <v>1.06396692307692</v>
      </c>
      <c r="Q67" s="95"/>
      <c r="R67" s="64">
        <v>150</v>
      </c>
      <c r="S67" s="64"/>
      <c r="T67" s="48" t="s">
        <v>1453</v>
      </c>
      <c r="U67" s="64">
        <v>13591.14</v>
      </c>
      <c r="V67" s="64">
        <v>2939.04</v>
      </c>
      <c r="W67" s="79">
        <f t="shared" si="19"/>
        <v>0.21624676075737601</v>
      </c>
      <c r="X67" s="91">
        <f t="shared" si="20"/>
        <v>1.04547230769231</v>
      </c>
      <c r="Y67" s="95">
        <v>150</v>
      </c>
      <c r="Z67" s="64">
        <v>150</v>
      </c>
      <c r="AA67" s="64" t="s">
        <v>1486</v>
      </c>
      <c r="AB67" s="48" t="s">
        <v>1453</v>
      </c>
      <c r="AC67" s="64">
        <v>6833.76</v>
      </c>
      <c r="AD67" s="64">
        <v>1804.49</v>
      </c>
      <c r="AE67" s="79">
        <f t="shared" si="21"/>
        <v>0.26405521996675302</v>
      </c>
      <c r="AF67" s="79">
        <f t="shared" si="22"/>
        <v>0.52567384615384605</v>
      </c>
      <c r="AG67" s="95"/>
      <c r="AH67" s="64">
        <v>0</v>
      </c>
      <c r="AI67" s="64"/>
      <c r="AK67" s="17">
        <v>6882.41</v>
      </c>
      <c r="AL67" s="17">
        <v>1918.96</v>
      </c>
      <c r="AM67" s="52">
        <f t="shared" si="23"/>
        <v>0.27882093627087001</v>
      </c>
      <c r="AN67" s="102">
        <f t="shared" si="24"/>
        <v>0.52941615384615404</v>
      </c>
      <c r="AO67" s="23"/>
      <c r="AP67" s="25"/>
      <c r="AQ67" s="108"/>
      <c r="AR67" s="25">
        <v>11838.14</v>
      </c>
      <c r="AS67" s="25">
        <v>2585.5</v>
      </c>
      <c r="AT67" s="102">
        <f t="shared" si="25"/>
        <v>0.21840424255837501</v>
      </c>
      <c r="AU67" s="102">
        <f t="shared" si="26"/>
        <v>0.91062615384615397</v>
      </c>
      <c r="AV67" s="23"/>
      <c r="AW67" s="25"/>
      <c r="AX67" s="108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54">
        <v>65</v>
      </c>
      <c r="B68" s="54">
        <v>572</v>
      </c>
      <c r="C68" s="55" t="s">
        <v>157</v>
      </c>
      <c r="D68" s="55" t="s">
        <v>42</v>
      </c>
      <c r="E68" s="54" t="s">
        <v>76</v>
      </c>
      <c r="F68" s="63">
        <v>23</v>
      </c>
      <c r="G68" s="63">
        <v>150</v>
      </c>
      <c r="H68" s="56">
        <f t="shared" si="16"/>
        <v>450</v>
      </c>
      <c r="I68" s="88">
        <v>4</v>
      </c>
      <c r="J68" s="56">
        <v>13000</v>
      </c>
      <c r="K68" s="73">
        <f t="shared" ref="K68:K131" si="30">J68*L68</f>
        <v>3232.0780436884902</v>
      </c>
      <c r="L68" s="74">
        <v>0.248621387976038</v>
      </c>
      <c r="M68" s="63">
        <v>10730.19</v>
      </c>
      <c r="N68" s="63">
        <v>1515.82</v>
      </c>
      <c r="O68" s="75">
        <f t="shared" si="17"/>
        <v>0.14126683684072699</v>
      </c>
      <c r="P68" s="75">
        <f t="shared" si="18"/>
        <v>0.82539923076923105</v>
      </c>
      <c r="Q68" s="93"/>
      <c r="R68" s="63">
        <v>0</v>
      </c>
      <c r="S68" s="63"/>
      <c r="U68" s="63">
        <v>13304.3</v>
      </c>
      <c r="V68" s="63">
        <v>2917.6</v>
      </c>
      <c r="W68" s="75">
        <f t="shared" si="19"/>
        <v>0.21929752035056299</v>
      </c>
      <c r="X68" s="75">
        <f t="shared" si="20"/>
        <v>1.02340769230769</v>
      </c>
      <c r="Y68" s="93"/>
      <c r="Z68" s="63">
        <v>150</v>
      </c>
      <c r="AA68" s="63"/>
      <c r="AB68" s="48" t="s">
        <v>1453</v>
      </c>
      <c r="AC68" s="63">
        <v>4301.6000000000004</v>
      </c>
      <c r="AD68" s="63">
        <v>1132.3699999999999</v>
      </c>
      <c r="AE68" s="75">
        <f t="shared" si="21"/>
        <v>0.26324390924307201</v>
      </c>
      <c r="AF68" s="75">
        <f t="shared" si="22"/>
        <v>0.33089230769230799</v>
      </c>
      <c r="AG68" s="93"/>
      <c r="AH68" s="63">
        <v>0</v>
      </c>
      <c r="AI68" s="63"/>
      <c r="AK68" s="17">
        <v>7138.6</v>
      </c>
      <c r="AL68" s="17">
        <v>1692.62</v>
      </c>
      <c r="AM68" s="52">
        <f t="shared" si="23"/>
        <v>0.23710811643739699</v>
      </c>
      <c r="AN68" s="102">
        <f t="shared" si="24"/>
        <v>0.54912307692307705</v>
      </c>
      <c r="AO68" s="23"/>
      <c r="AP68" s="25"/>
      <c r="AQ68" s="108"/>
      <c r="AR68" s="25">
        <v>3971.26</v>
      </c>
      <c r="AS68" s="25">
        <v>885.22</v>
      </c>
      <c r="AT68" s="102">
        <f t="shared" si="25"/>
        <v>0.22290658380463599</v>
      </c>
      <c r="AU68" s="102">
        <f t="shared" si="26"/>
        <v>0.30548153846153803</v>
      </c>
      <c r="AV68" s="23"/>
      <c r="AW68" s="25"/>
      <c r="AX68" s="108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54">
        <v>66</v>
      </c>
      <c r="B69" s="54">
        <v>102564</v>
      </c>
      <c r="C69" s="55" t="s">
        <v>113</v>
      </c>
      <c r="D69" s="55" t="s">
        <v>64</v>
      </c>
      <c r="E69" s="54" t="s">
        <v>76</v>
      </c>
      <c r="F69" s="63">
        <v>23</v>
      </c>
      <c r="G69" s="63">
        <v>150</v>
      </c>
      <c r="H69" s="56">
        <f t="shared" ref="H69:H100" si="31">G69*3</f>
        <v>450</v>
      </c>
      <c r="I69" s="88">
        <v>3</v>
      </c>
      <c r="J69" s="56">
        <v>10000</v>
      </c>
      <c r="K69" s="73">
        <f t="shared" si="30"/>
        <v>2553.9848341911002</v>
      </c>
      <c r="L69" s="74">
        <v>0.25539848341910998</v>
      </c>
      <c r="M69" s="63">
        <v>6585.65</v>
      </c>
      <c r="N69" s="63">
        <v>1463.07</v>
      </c>
      <c r="O69" s="75">
        <f t="shared" ref="O69:O100" si="32">N69/M69</f>
        <v>0.22216030308321899</v>
      </c>
      <c r="P69" s="75">
        <f t="shared" ref="P69:P100" si="33">M69/J69</f>
        <v>0.65856499999999996</v>
      </c>
      <c r="Q69" s="93"/>
      <c r="R69" s="63">
        <v>0</v>
      </c>
      <c r="S69" s="63"/>
      <c r="U69" s="63">
        <v>10867.07</v>
      </c>
      <c r="V69" s="63">
        <v>2545.85</v>
      </c>
      <c r="W69" s="75">
        <f t="shared" ref="W69:W100" si="34">V69/U69</f>
        <v>0.23427197947560799</v>
      </c>
      <c r="X69" s="89">
        <f t="shared" ref="X69:X100" si="35">U69/J69</f>
        <v>1.0867070000000001</v>
      </c>
      <c r="Y69" s="93">
        <v>150</v>
      </c>
      <c r="Z69" s="63">
        <v>150</v>
      </c>
      <c r="AA69" s="63" t="s">
        <v>1454</v>
      </c>
      <c r="AB69" s="48" t="s">
        <v>1453</v>
      </c>
      <c r="AC69" s="63">
        <v>10596.16</v>
      </c>
      <c r="AD69" s="63">
        <v>2512.91</v>
      </c>
      <c r="AE69" s="75">
        <f t="shared" ref="AE69:AE100" si="36">AD69/AC69</f>
        <v>0.23715289312354701</v>
      </c>
      <c r="AF69" s="89">
        <f t="shared" ref="AF69:AF100" si="37">AC69/J69</f>
        <v>1.0596159999999999</v>
      </c>
      <c r="AG69" s="93">
        <v>150</v>
      </c>
      <c r="AH69" s="63">
        <v>150</v>
      </c>
      <c r="AI69" s="63" t="s">
        <v>1487</v>
      </c>
      <c r="AJ69" s="48" t="s">
        <v>1453</v>
      </c>
      <c r="AK69" s="17">
        <v>5626.4</v>
      </c>
      <c r="AL69" s="17">
        <v>869.53</v>
      </c>
      <c r="AM69" s="52">
        <f t="shared" ref="AM69:AM100" si="38">AL69/AK69</f>
        <v>0.15454464666571899</v>
      </c>
      <c r="AN69" s="102">
        <f t="shared" ref="AN69:AN100" si="39">AK69/J69</f>
        <v>0.56264000000000003</v>
      </c>
      <c r="AO69" s="23"/>
      <c r="AP69" s="25"/>
      <c r="AQ69" s="108"/>
      <c r="AR69" s="25">
        <v>8190.35</v>
      </c>
      <c r="AS69" s="25">
        <v>1572.55</v>
      </c>
      <c r="AT69" s="102">
        <f t="shared" ref="AT69:AT100" si="40">AS69/AR69</f>
        <v>0.192000341865732</v>
      </c>
      <c r="AU69" s="102">
        <f t="shared" ref="AU69:AU100" si="41">AR69/J69</f>
        <v>0.81903499999999996</v>
      </c>
      <c r="AV69" s="23"/>
      <c r="AW69" s="25"/>
      <c r="AX69" s="108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54">
        <v>67</v>
      </c>
      <c r="B70" s="54">
        <v>105910</v>
      </c>
      <c r="C70" s="55" t="s">
        <v>105</v>
      </c>
      <c r="D70" s="55" t="s">
        <v>54</v>
      </c>
      <c r="E70" s="54" t="s">
        <v>76</v>
      </c>
      <c r="F70" s="63">
        <v>23</v>
      </c>
      <c r="G70" s="63">
        <v>150</v>
      </c>
      <c r="H70" s="56">
        <f t="shared" si="31"/>
        <v>450</v>
      </c>
      <c r="I70" s="88">
        <v>3</v>
      </c>
      <c r="J70" s="56">
        <v>12000</v>
      </c>
      <c r="K70" s="73">
        <f t="shared" si="30"/>
        <v>3087.3265609903801</v>
      </c>
      <c r="L70" s="74">
        <v>0.25727721341586501</v>
      </c>
      <c r="M70" s="63">
        <v>12195.68</v>
      </c>
      <c r="N70" s="63">
        <v>2628.94</v>
      </c>
      <c r="O70" s="75">
        <f t="shared" si="32"/>
        <v>0.215563215827244</v>
      </c>
      <c r="P70" s="75">
        <f t="shared" si="33"/>
        <v>1.01630666666667</v>
      </c>
      <c r="Q70" s="93">
        <v>300</v>
      </c>
      <c r="R70" s="63">
        <v>150</v>
      </c>
      <c r="S70" s="63" t="s">
        <v>1488</v>
      </c>
      <c r="T70" s="48" t="s">
        <v>1453</v>
      </c>
      <c r="U70" s="63">
        <v>12321.25</v>
      </c>
      <c r="V70" s="63">
        <v>2375.08</v>
      </c>
      <c r="W70" s="75">
        <f t="shared" si="34"/>
        <v>0.19276290960738601</v>
      </c>
      <c r="X70" s="75">
        <f t="shared" si="35"/>
        <v>1.0267708333333301</v>
      </c>
      <c r="Y70" s="93"/>
      <c r="Z70" s="63">
        <v>150</v>
      </c>
      <c r="AA70" s="63"/>
      <c r="AB70" s="48" t="s">
        <v>1453</v>
      </c>
      <c r="AC70" s="63">
        <v>12011.18</v>
      </c>
      <c r="AD70" s="63">
        <v>1593.07</v>
      </c>
      <c r="AE70" s="75">
        <f t="shared" si="36"/>
        <v>0.13263226427378499</v>
      </c>
      <c r="AF70" s="75">
        <f t="shared" si="37"/>
        <v>1.0009316666666701</v>
      </c>
      <c r="AG70" s="93"/>
      <c r="AH70" s="63">
        <v>150</v>
      </c>
      <c r="AI70" s="63"/>
      <c r="AJ70" s="48" t="s">
        <v>1453</v>
      </c>
      <c r="AK70" s="17">
        <v>7707.7</v>
      </c>
      <c r="AL70" s="17">
        <v>2151.67</v>
      </c>
      <c r="AM70" s="52">
        <f t="shared" si="38"/>
        <v>0.27915850383382901</v>
      </c>
      <c r="AN70" s="102">
        <f t="shared" si="39"/>
        <v>0.64230833333333304</v>
      </c>
      <c r="AO70" s="23"/>
      <c r="AP70" s="25"/>
      <c r="AQ70" s="108"/>
      <c r="AR70" s="25">
        <v>5531.02</v>
      </c>
      <c r="AS70" s="25">
        <v>1454.56</v>
      </c>
      <c r="AT70" s="102">
        <f t="shared" si="40"/>
        <v>0.262982234741512</v>
      </c>
      <c r="AU70" s="102">
        <f t="shared" si="41"/>
        <v>0.46091833333333299</v>
      </c>
      <c r="AV70" s="23"/>
      <c r="AW70" s="25"/>
      <c r="AX70" s="108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57">
        <v>68</v>
      </c>
      <c r="B71" s="57">
        <v>721</v>
      </c>
      <c r="C71" s="58" t="s">
        <v>100</v>
      </c>
      <c r="D71" s="58" t="s">
        <v>64</v>
      </c>
      <c r="E71" s="57" t="s">
        <v>46</v>
      </c>
      <c r="F71" s="64">
        <v>24</v>
      </c>
      <c r="G71" s="64">
        <v>150</v>
      </c>
      <c r="H71" s="56">
        <f t="shared" si="31"/>
        <v>450</v>
      </c>
      <c r="I71" s="90">
        <v>4</v>
      </c>
      <c r="J71" s="59">
        <v>12000</v>
      </c>
      <c r="K71" s="77">
        <f t="shared" si="30"/>
        <v>3002.8223923659598</v>
      </c>
      <c r="L71" s="78">
        <v>0.25023519936382999</v>
      </c>
      <c r="M71" s="64">
        <v>12281.78</v>
      </c>
      <c r="N71" s="64">
        <v>2900.48</v>
      </c>
      <c r="O71" s="79">
        <f t="shared" si="32"/>
        <v>0.236161207903089</v>
      </c>
      <c r="P71" s="91">
        <f t="shared" si="33"/>
        <v>1.02348166666667</v>
      </c>
      <c r="Q71" s="95">
        <v>150</v>
      </c>
      <c r="R71" s="64">
        <v>150</v>
      </c>
      <c r="S71" s="64" t="s">
        <v>1489</v>
      </c>
      <c r="T71" s="48" t="s">
        <v>1453</v>
      </c>
      <c r="U71" s="64">
        <v>12369.51</v>
      </c>
      <c r="V71" s="64">
        <v>3103.73</v>
      </c>
      <c r="W71" s="79">
        <f t="shared" si="34"/>
        <v>0.25091778089835398</v>
      </c>
      <c r="X71" s="91">
        <f t="shared" si="35"/>
        <v>1.0307925</v>
      </c>
      <c r="Y71" s="95">
        <v>150</v>
      </c>
      <c r="Z71" s="64">
        <v>150</v>
      </c>
      <c r="AA71" s="64" t="s">
        <v>1489</v>
      </c>
      <c r="AB71" s="48" t="s">
        <v>1453</v>
      </c>
      <c r="AC71" s="64">
        <v>12173.77</v>
      </c>
      <c r="AD71" s="64">
        <v>2465.5</v>
      </c>
      <c r="AE71" s="79">
        <f t="shared" si="36"/>
        <v>0.20252559396144301</v>
      </c>
      <c r="AF71" s="79">
        <f t="shared" si="37"/>
        <v>1.0144808333333299</v>
      </c>
      <c r="AG71" s="95"/>
      <c r="AH71" s="64">
        <v>150</v>
      </c>
      <c r="AI71" s="64"/>
      <c r="AJ71" s="48" t="s">
        <v>1453</v>
      </c>
      <c r="AK71" s="17">
        <v>10683.6</v>
      </c>
      <c r="AL71" s="17">
        <v>2647.66</v>
      </c>
      <c r="AM71" s="52">
        <f t="shared" si="38"/>
        <v>0.24782470328353701</v>
      </c>
      <c r="AN71" s="102">
        <f t="shared" si="39"/>
        <v>0.89029999999999998</v>
      </c>
      <c r="AO71" s="23"/>
      <c r="AP71" s="25"/>
      <c r="AQ71" s="108"/>
      <c r="AR71" s="25">
        <v>9846.43</v>
      </c>
      <c r="AS71" s="25">
        <v>2480.06</v>
      </c>
      <c r="AT71" s="102">
        <f t="shared" si="40"/>
        <v>0.25187402947058002</v>
      </c>
      <c r="AU71" s="102">
        <f t="shared" si="41"/>
        <v>0.82053583333333302</v>
      </c>
      <c r="AV71" s="23"/>
      <c r="AW71" s="25"/>
      <c r="AX71" s="108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57">
        <v>69</v>
      </c>
      <c r="B72" s="57">
        <v>367</v>
      </c>
      <c r="C72" s="58" t="s">
        <v>89</v>
      </c>
      <c r="D72" s="58" t="s">
        <v>45</v>
      </c>
      <c r="E72" s="57" t="s">
        <v>76</v>
      </c>
      <c r="F72" s="64">
        <v>24</v>
      </c>
      <c r="G72" s="64">
        <v>150</v>
      </c>
      <c r="H72" s="56">
        <f t="shared" si="31"/>
        <v>450</v>
      </c>
      <c r="I72" s="90">
        <v>3</v>
      </c>
      <c r="J72" s="59">
        <v>12000</v>
      </c>
      <c r="K72" s="77">
        <f t="shared" si="30"/>
        <v>2452.8422482432402</v>
      </c>
      <c r="L72" s="78">
        <v>0.20440352068693701</v>
      </c>
      <c r="M72" s="64">
        <v>12046.84</v>
      </c>
      <c r="N72" s="64">
        <v>2599.14</v>
      </c>
      <c r="O72" s="79">
        <f t="shared" si="32"/>
        <v>0.21575284472940601</v>
      </c>
      <c r="P72" s="79">
        <f t="shared" si="33"/>
        <v>1.00390333333333</v>
      </c>
      <c r="Q72" s="95"/>
      <c r="R72" s="64">
        <v>150</v>
      </c>
      <c r="S72" s="64"/>
      <c r="T72" s="48" t="s">
        <v>1453</v>
      </c>
      <c r="U72" s="64">
        <v>12010.31</v>
      </c>
      <c r="V72" s="64">
        <v>2154.1799999999998</v>
      </c>
      <c r="W72" s="79">
        <f t="shared" si="34"/>
        <v>0.179360899094195</v>
      </c>
      <c r="X72" s="79">
        <f t="shared" si="35"/>
        <v>1.00085916666667</v>
      </c>
      <c r="Y72" s="95"/>
      <c r="Z72" s="64">
        <v>150</v>
      </c>
      <c r="AA72" s="64"/>
      <c r="AB72" s="48" t="s">
        <v>1453</v>
      </c>
      <c r="AC72" s="64">
        <v>14454.51</v>
      </c>
      <c r="AD72" s="64">
        <v>2362.38</v>
      </c>
      <c r="AE72" s="79">
        <f t="shared" si="36"/>
        <v>0.163435495219139</v>
      </c>
      <c r="AF72" s="91">
        <f t="shared" si="37"/>
        <v>1.2045425000000001</v>
      </c>
      <c r="AG72" s="95">
        <v>150</v>
      </c>
      <c r="AH72" s="64">
        <v>150</v>
      </c>
      <c r="AI72" s="64" t="s">
        <v>1489</v>
      </c>
      <c r="AJ72" s="48" t="s">
        <v>1453</v>
      </c>
      <c r="AK72" s="17">
        <v>7179.37</v>
      </c>
      <c r="AL72" s="17">
        <v>1398.47</v>
      </c>
      <c r="AM72" s="52">
        <f t="shared" si="38"/>
        <v>0.194790072109391</v>
      </c>
      <c r="AN72" s="102">
        <f t="shared" si="39"/>
        <v>0.59828083333333304</v>
      </c>
      <c r="AO72" s="23"/>
      <c r="AP72" s="25"/>
      <c r="AQ72" s="108"/>
      <c r="AR72" s="25">
        <v>6537.99</v>
      </c>
      <c r="AS72" s="25">
        <v>957.24</v>
      </c>
      <c r="AT72" s="102">
        <f t="shared" si="40"/>
        <v>0.146411970651531</v>
      </c>
      <c r="AU72" s="102">
        <f t="shared" si="41"/>
        <v>0.54483250000000005</v>
      </c>
      <c r="AV72" s="23"/>
      <c r="AW72" s="25"/>
      <c r="AX72" s="108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57">
        <v>70</v>
      </c>
      <c r="B73" s="57">
        <v>102935</v>
      </c>
      <c r="C73" s="58" t="s">
        <v>173</v>
      </c>
      <c r="D73" s="58" t="s">
        <v>42</v>
      </c>
      <c r="E73" s="57" t="s">
        <v>76</v>
      </c>
      <c r="F73" s="64">
        <v>24</v>
      </c>
      <c r="G73" s="64">
        <v>150</v>
      </c>
      <c r="H73" s="56">
        <f t="shared" si="31"/>
        <v>450</v>
      </c>
      <c r="I73" s="90">
        <v>2</v>
      </c>
      <c r="J73" s="59">
        <v>10000</v>
      </c>
      <c r="K73" s="77">
        <f t="shared" si="30"/>
        <v>2785.2541967656002</v>
      </c>
      <c r="L73" s="78">
        <v>0.27852541967656003</v>
      </c>
      <c r="M73" s="64">
        <v>7080.83</v>
      </c>
      <c r="N73" s="64">
        <v>1955.25</v>
      </c>
      <c r="O73" s="79">
        <f t="shared" si="32"/>
        <v>0.27613288272702502</v>
      </c>
      <c r="P73" s="79">
        <f t="shared" si="33"/>
        <v>0.70808300000000002</v>
      </c>
      <c r="Q73" s="95"/>
      <c r="R73" s="64">
        <v>0</v>
      </c>
      <c r="S73" s="64"/>
      <c r="U73" s="64">
        <v>5285.56</v>
      </c>
      <c r="V73" s="64">
        <v>1875.21</v>
      </c>
      <c r="W73" s="79">
        <f t="shared" si="34"/>
        <v>0.354779815194606</v>
      </c>
      <c r="X73" s="79">
        <f t="shared" si="35"/>
        <v>0.52855600000000003</v>
      </c>
      <c r="Y73" s="95"/>
      <c r="Z73" s="64">
        <v>0</v>
      </c>
      <c r="AA73" s="64"/>
      <c r="AC73" s="64">
        <v>8437.61</v>
      </c>
      <c r="AD73" s="64">
        <v>1681.86</v>
      </c>
      <c r="AE73" s="79">
        <f t="shared" si="36"/>
        <v>0.19932895689656199</v>
      </c>
      <c r="AF73" s="79">
        <f t="shared" si="37"/>
        <v>0.84376099999999998</v>
      </c>
      <c r="AG73" s="95"/>
      <c r="AH73" s="64">
        <v>0</v>
      </c>
      <c r="AI73" s="64"/>
      <c r="AK73" s="17">
        <v>5136.07</v>
      </c>
      <c r="AL73" s="17">
        <v>1589.45</v>
      </c>
      <c r="AM73" s="52">
        <f t="shared" si="38"/>
        <v>0.30946813419599001</v>
      </c>
      <c r="AN73" s="102">
        <f t="shared" si="39"/>
        <v>0.51360700000000004</v>
      </c>
      <c r="AO73" s="23"/>
      <c r="AP73" s="25"/>
      <c r="AQ73" s="108"/>
      <c r="AR73" s="25">
        <v>4122.01</v>
      </c>
      <c r="AS73" s="25">
        <v>1541.16</v>
      </c>
      <c r="AT73" s="102">
        <f t="shared" si="40"/>
        <v>0.37388555583319799</v>
      </c>
      <c r="AU73" s="102">
        <f t="shared" si="41"/>
        <v>0.41220099999999998</v>
      </c>
      <c r="AV73" s="23"/>
      <c r="AW73" s="25"/>
      <c r="AX73" s="108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54">
        <v>71</v>
      </c>
      <c r="B74" s="54">
        <v>587</v>
      </c>
      <c r="C74" s="55" t="s">
        <v>88</v>
      </c>
      <c r="D74" s="55" t="s">
        <v>45</v>
      </c>
      <c r="E74" s="54" t="s">
        <v>76</v>
      </c>
      <c r="F74" s="63">
        <v>25</v>
      </c>
      <c r="G74" s="63">
        <v>150</v>
      </c>
      <c r="H74" s="56">
        <f t="shared" si="31"/>
        <v>450</v>
      </c>
      <c r="I74" s="88">
        <v>4</v>
      </c>
      <c r="J74" s="56">
        <v>13000</v>
      </c>
      <c r="K74" s="73">
        <f t="shared" si="30"/>
        <v>2708.4690778005202</v>
      </c>
      <c r="L74" s="74">
        <v>0.20834377521542499</v>
      </c>
      <c r="M74" s="63">
        <v>13103.9</v>
      </c>
      <c r="N74" s="63">
        <v>2802.3</v>
      </c>
      <c r="O74" s="75">
        <f t="shared" si="32"/>
        <v>0.21385236456322201</v>
      </c>
      <c r="P74" s="89">
        <f t="shared" si="33"/>
        <v>1.0079923076923101</v>
      </c>
      <c r="Q74" s="93">
        <v>150</v>
      </c>
      <c r="R74" s="63">
        <v>150</v>
      </c>
      <c r="S74" s="63" t="s">
        <v>1490</v>
      </c>
      <c r="T74" s="48" t="s">
        <v>1453</v>
      </c>
      <c r="U74" s="63">
        <v>13486.62</v>
      </c>
      <c r="V74" s="63">
        <v>2817.07</v>
      </c>
      <c r="W74" s="75">
        <f t="shared" si="34"/>
        <v>0.20887887402477401</v>
      </c>
      <c r="X74" s="89">
        <f t="shared" si="35"/>
        <v>1.03743230769231</v>
      </c>
      <c r="Y74" s="93">
        <v>300</v>
      </c>
      <c r="Z74" s="63">
        <v>150</v>
      </c>
      <c r="AA74" s="63" t="s">
        <v>1491</v>
      </c>
      <c r="AB74" s="48" t="s">
        <v>1453</v>
      </c>
      <c r="AC74" s="63">
        <v>13861.44</v>
      </c>
      <c r="AD74" s="63">
        <v>3063.83</v>
      </c>
      <c r="AE74" s="75">
        <f t="shared" si="36"/>
        <v>0.221032591130503</v>
      </c>
      <c r="AF74" s="89">
        <f t="shared" si="37"/>
        <v>1.06626461538462</v>
      </c>
      <c r="AG74" s="93">
        <v>150</v>
      </c>
      <c r="AH74" s="63">
        <v>150</v>
      </c>
      <c r="AI74" s="63" t="s">
        <v>1492</v>
      </c>
      <c r="AJ74" s="48" t="s">
        <v>1453</v>
      </c>
      <c r="AK74" s="17">
        <v>7034.65</v>
      </c>
      <c r="AL74" s="17">
        <v>1768.42</v>
      </c>
      <c r="AM74" s="52">
        <f t="shared" si="38"/>
        <v>0.25138706261150201</v>
      </c>
      <c r="AN74" s="102">
        <f t="shared" si="39"/>
        <v>0.54112692307692301</v>
      </c>
      <c r="AO74" s="23"/>
      <c r="AP74" s="25"/>
      <c r="AQ74" s="108"/>
      <c r="AR74" s="25">
        <v>5428.67</v>
      </c>
      <c r="AS74" s="25">
        <v>1364.55</v>
      </c>
      <c r="AT74" s="102">
        <f t="shared" si="40"/>
        <v>0.25135990951743198</v>
      </c>
      <c r="AU74" s="102">
        <f t="shared" si="41"/>
        <v>0.41759000000000002</v>
      </c>
      <c r="AV74" s="23"/>
      <c r="AW74" s="25"/>
      <c r="AX74" s="108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54">
        <v>72</v>
      </c>
      <c r="B75" s="54">
        <v>743</v>
      </c>
      <c r="C75" s="55" t="s">
        <v>155</v>
      </c>
      <c r="D75" s="55" t="s">
        <v>54</v>
      </c>
      <c r="E75" s="54" t="s">
        <v>76</v>
      </c>
      <c r="F75" s="63">
        <v>25</v>
      </c>
      <c r="G75" s="63">
        <v>150</v>
      </c>
      <c r="H75" s="56">
        <f t="shared" si="31"/>
        <v>450</v>
      </c>
      <c r="I75" s="88">
        <v>4</v>
      </c>
      <c r="J75" s="56">
        <v>14000</v>
      </c>
      <c r="K75" s="73">
        <f t="shared" si="30"/>
        <v>3680.9343956358098</v>
      </c>
      <c r="L75" s="74">
        <v>0.26292388540255801</v>
      </c>
      <c r="M75" s="63">
        <v>9379.4599999999991</v>
      </c>
      <c r="N75" s="63">
        <v>2476.19</v>
      </c>
      <c r="O75" s="75">
        <f t="shared" si="32"/>
        <v>0.26400133909628098</v>
      </c>
      <c r="P75" s="75">
        <f t="shared" si="33"/>
        <v>0.66996142857142804</v>
      </c>
      <c r="Q75" s="93"/>
      <c r="R75" s="63">
        <v>0</v>
      </c>
      <c r="S75" s="63"/>
      <c r="U75" s="63">
        <v>7816.27</v>
      </c>
      <c r="V75" s="63">
        <v>2313.2600000000002</v>
      </c>
      <c r="W75" s="75">
        <f t="shared" si="34"/>
        <v>0.29595446421374899</v>
      </c>
      <c r="X75" s="75">
        <f t="shared" si="35"/>
        <v>0.55830500000000005</v>
      </c>
      <c r="Y75" s="93"/>
      <c r="Z75" s="63">
        <v>0</v>
      </c>
      <c r="AA75" s="63"/>
      <c r="AC75" s="63">
        <v>14189.37</v>
      </c>
      <c r="AD75" s="63">
        <v>2615.0300000000002</v>
      </c>
      <c r="AE75" s="75">
        <f t="shared" si="36"/>
        <v>0.184295003936045</v>
      </c>
      <c r="AF75" s="75">
        <f t="shared" si="37"/>
        <v>1.01352642857143</v>
      </c>
      <c r="AG75" s="93"/>
      <c r="AH75" s="63">
        <v>150</v>
      </c>
      <c r="AI75" s="63"/>
      <c r="AJ75" s="48" t="s">
        <v>1453</v>
      </c>
      <c r="AK75" s="17">
        <v>4283.3900000000003</v>
      </c>
      <c r="AL75" s="17">
        <v>537.54999999999995</v>
      </c>
      <c r="AM75" s="52">
        <f t="shared" si="38"/>
        <v>0.12549639421112699</v>
      </c>
      <c r="AN75" s="102">
        <f t="shared" si="39"/>
        <v>0.30595642857142902</v>
      </c>
      <c r="AO75" s="23"/>
      <c r="AP75" s="25"/>
      <c r="AQ75" s="108"/>
      <c r="AR75" s="25">
        <v>5148.16</v>
      </c>
      <c r="AS75" s="25">
        <v>1641.13</v>
      </c>
      <c r="AT75" s="102">
        <f t="shared" si="40"/>
        <v>0.31877991360019903</v>
      </c>
      <c r="AU75" s="102">
        <f t="shared" si="41"/>
        <v>0.36772571428571399</v>
      </c>
      <c r="AV75" s="23"/>
      <c r="AW75" s="25"/>
      <c r="AX75" s="108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54">
        <v>73</v>
      </c>
      <c r="B76" s="54">
        <v>107728</v>
      </c>
      <c r="C76" s="55" t="s">
        <v>156</v>
      </c>
      <c r="D76" s="55" t="s">
        <v>62</v>
      </c>
      <c r="E76" s="54" t="s">
        <v>52</v>
      </c>
      <c r="F76" s="63">
        <v>25</v>
      </c>
      <c r="G76" s="63">
        <v>150</v>
      </c>
      <c r="H76" s="56">
        <f t="shared" si="31"/>
        <v>450</v>
      </c>
      <c r="I76" s="88">
        <v>4</v>
      </c>
      <c r="J76" s="56">
        <v>12000</v>
      </c>
      <c r="K76" s="73">
        <f t="shared" si="30"/>
        <v>2440.87701884138</v>
      </c>
      <c r="L76" s="74">
        <v>0.20340641823678199</v>
      </c>
      <c r="M76" s="63">
        <v>12010.06</v>
      </c>
      <c r="N76" s="63">
        <v>1687.83</v>
      </c>
      <c r="O76" s="75">
        <f t="shared" si="32"/>
        <v>0.14053468508899999</v>
      </c>
      <c r="P76" s="75">
        <f t="shared" si="33"/>
        <v>1.0008383333333299</v>
      </c>
      <c r="Q76" s="93"/>
      <c r="R76" s="63">
        <v>150</v>
      </c>
      <c r="S76" s="63"/>
      <c r="T76" s="48" t="s">
        <v>1453</v>
      </c>
      <c r="U76" s="63">
        <v>7497.4</v>
      </c>
      <c r="V76" s="63">
        <v>1599.94</v>
      </c>
      <c r="W76" s="75">
        <f t="shared" si="34"/>
        <v>0.213399311761411</v>
      </c>
      <c r="X76" s="75">
        <f t="shared" si="35"/>
        <v>0.62478333333333302</v>
      </c>
      <c r="Y76" s="93"/>
      <c r="Z76" s="63">
        <v>0</v>
      </c>
      <c r="AA76" s="63"/>
      <c r="AC76" s="63">
        <v>8242.3700000000008</v>
      </c>
      <c r="AD76" s="63">
        <v>1812.1</v>
      </c>
      <c r="AE76" s="75">
        <f t="shared" si="36"/>
        <v>0.21985181446598501</v>
      </c>
      <c r="AF76" s="75">
        <f t="shared" si="37"/>
        <v>0.68686416666666705</v>
      </c>
      <c r="AG76" s="93"/>
      <c r="AH76" s="63">
        <v>0</v>
      </c>
      <c r="AI76" s="63"/>
      <c r="AK76" s="17">
        <v>11652.86</v>
      </c>
      <c r="AL76" s="17">
        <v>3325.24</v>
      </c>
      <c r="AM76" s="52">
        <f t="shared" si="38"/>
        <v>0.28535827256141399</v>
      </c>
      <c r="AN76" s="102">
        <f t="shared" si="39"/>
        <v>0.971071666666667</v>
      </c>
      <c r="AO76" s="23"/>
      <c r="AP76" s="25"/>
      <c r="AQ76" s="108"/>
      <c r="AR76" s="25">
        <v>4378.3599999999997</v>
      </c>
      <c r="AS76" s="25">
        <v>1046.17</v>
      </c>
      <c r="AT76" s="102">
        <f t="shared" si="40"/>
        <v>0.23894106469088899</v>
      </c>
      <c r="AU76" s="102">
        <f t="shared" si="41"/>
        <v>0.36486333333333298</v>
      </c>
      <c r="AV76" s="23"/>
      <c r="AW76" s="25"/>
      <c r="AX76" s="108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57">
        <v>74</v>
      </c>
      <c r="B77" s="57">
        <v>570</v>
      </c>
      <c r="C77" s="58" t="s">
        <v>106</v>
      </c>
      <c r="D77" s="58" t="s">
        <v>50</v>
      </c>
      <c r="E77" s="57" t="s">
        <v>52</v>
      </c>
      <c r="F77" s="64">
        <v>26</v>
      </c>
      <c r="G77" s="64">
        <v>150</v>
      </c>
      <c r="H77" s="56">
        <f t="shared" si="31"/>
        <v>450</v>
      </c>
      <c r="I77" s="90">
        <v>4</v>
      </c>
      <c r="J77" s="59">
        <v>10000</v>
      </c>
      <c r="K77" s="77">
        <f t="shared" si="30"/>
        <v>2045.59926977135</v>
      </c>
      <c r="L77" s="78">
        <v>0.20455992697713499</v>
      </c>
      <c r="M77" s="64">
        <v>11219.86</v>
      </c>
      <c r="N77" s="64">
        <v>2254.0100000000002</v>
      </c>
      <c r="O77" s="79">
        <f t="shared" si="32"/>
        <v>0.200894663569777</v>
      </c>
      <c r="P77" s="91">
        <f t="shared" si="33"/>
        <v>1.1219859999999999</v>
      </c>
      <c r="Q77" s="95">
        <v>150</v>
      </c>
      <c r="R77" s="64">
        <v>150</v>
      </c>
      <c r="S77" s="64" t="s">
        <v>1461</v>
      </c>
      <c r="T77" s="48" t="s">
        <v>1453</v>
      </c>
      <c r="U77" s="64">
        <v>10255.25</v>
      </c>
      <c r="V77" s="64">
        <v>2147.42</v>
      </c>
      <c r="W77" s="79">
        <f t="shared" si="34"/>
        <v>0.20939713805124199</v>
      </c>
      <c r="X77" s="91">
        <f t="shared" si="35"/>
        <v>1.025525</v>
      </c>
      <c r="Y77" s="95">
        <v>150</v>
      </c>
      <c r="Z77" s="64">
        <v>150</v>
      </c>
      <c r="AA77" s="64" t="s">
        <v>1454</v>
      </c>
      <c r="AB77" s="48" t="s">
        <v>1453</v>
      </c>
      <c r="AC77" s="64">
        <v>8551</v>
      </c>
      <c r="AD77" s="64">
        <v>2627.81</v>
      </c>
      <c r="AE77" s="79">
        <f t="shared" si="36"/>
        <v>0.30731025611039597</v>
      </c>
      <c r="AF77" s="79">
        <f t="shared" si="37"/>
        <v>0.85509999999999997</v>
      </c>
      <c r="AG77" s="95"/>
      <c r="AH77" s="64">
        <v>0</v>
      </c>
      <c r="AI77" s="64"/>
      <c r="AK77" s="17">
        <v>4483.18</v>
      </c>
      <c r="AL77" s="17">
        <v>1141.46</v>
      </c>
      <c r="AM77" s="52">
        <f t="shared" si="38"/>
        <v>0.25460945132696</v>
      </c>
      <c r="AN77" s="102">
        <f t="shared" si="39"/>
        <v>0.44831799999999999</v>
      </c>
      <c r="AO77" s="23"/>
      <c r="AP77" s="25"/>
      <c r="AQ77" s="108"/>
      <c r="AR77" s="25">
        <v>3952.83</v>
      </c>
      <c r="AS77" s="25">
        <v>579.1</v>
      </c>
      <c r="AT77" s="102">
        <f t="shared" si="40"/>
        <v>0.14650263229129501</v>
      </c>
      <c r="AU77" s="102">
        <f t="shared" si="41"/>
        <v>0.395283</v>
      </c>
      <c r="AV77" s="23"/>
      <c r="AW77" s="25"/>
      <c r="AX77" s="108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57">
        <v>75</v>
      </c>
      <c r="B78" s="57">
        <v>710</v>
      </c>
      <c r="C78" s="58" t="s">
        <v>104</v>
      </c>
      <c r="D78" s="58" t="s">
        <v>45</v>
      </c>
      <c r="E78" s="57" t="s">
        <v>52</v>
      </c>
      <c r="F78" s="64">
        <v>26</v>
      </c>
      <c r="G78" s="64">
        <v>150</v>
      </c>
      <c r="H78" s="56">
        <f t="shared" si="31"/>
        <v>450</v>
      </c>
      <c r="I78" s="90">
        <v>4</v>
      </c>
      <c r="J78" s="59">
        <v>10500</v>
      </c>
      <c r="K78" s="77">
        <f t="shared" si="30"/>
        <v>2760.0090201077501</v>
      </c>
      <c r="L78" s="78">
        <v>0.26285800191502401</v>
      </c>
      <c r="M78" s="64">
        <v>10734.43</v>
      </c>
      <c r="N78" s="64">
        <v>1923.49</v>
      </c>
      <c r="O78" s="79">
        <f t="shared" si="32"/>
        <v>0.17918883443275499</v>
      </c>
      <c r="P78" s="79">
        <f t="shared" si="33"/>
        <v>1.0223266666666699</v>
      </c>
      <c r="Q78" s="95"/>
      <c r="R78" s="64">
        <v>150</v>
      </c>
      <c r="S78" s="64"/>
      <c r="T78" s="48" t="s">
        <v>1453</v>
      </c>
      <c r="U78" s="64">
        <v>10601.21</v>
      </c>
      <c r="V78" s="64">
        <v>2178.6799999999998</v>
      </c>
      <c r="W78" s="79">
        <f t="shared" si="34"/>
        <v>0.205512389623449</v>
      </c>
      <c r="X78" s="79">
        <f t="shared" si="35"/>
        <v>1.00963904761905</v>
      </c>
      <c r="Y78" s="95"/>
      <c r="Z78" s="64">
        <v>150</v>
      </c>
      <c r="AA78" s="64"/>
      <c r="AB78" s="48" t="s">
        <v>1453</v>
      </c>
      <c r="AC78" s="64">
        <v>10538.84</v>
      </c>
      <c r="AD78" s="64">
        <v>2910.67</v>
      </c>
      <c r="AE78" s="79">
        <f t="shared" si="36"/>
        <v>0.27618504503341901</v>
      </c>
      <c r="AF78" s="91">
        <f t="shared" si="37"/>
        <v>1.0036990476190499</v>
      </c>
      <c r="AG78" s="95">
        <v>300</v>
      </c>
      <c r="AH78" s="64">
        <v>150</v>
      </c>
      <c r="AI78" s="64" t="s">
        <v>1493</v>
      </c>
      <c r="AJ78" s="48" t="s">
        <v>1453</v>
      </c>
      <c r="AK78" s="17">
        <v>5204.46</v>
      </c>
      <c r="AL78" s="17">
        <v>1665.37</v>
      </c>
      <c r="AM78" s="52">
        <f t="shared" si="38"/>
        <v>0.31998900942653002</v>
      </c>
      <c r="AN78" s="102">
        <f t="shared" si="39"/>
        <v>0.49566285714285702</v>
      </c>
      <c r="AO78" s="23"/>
      <c r="AP78" s="25"/>
      <c r="AQ78" s="108"/>
      <c r="AR78" s="25">
        <v>4521.84</v>
      </c>
      <c r="AS78" s="25">
        <v>1224.67</v>
      </c>
      <c r="AT78" s="102">
        <f t="shared" si="40"/>
        <v>0.270834439077898</v>
      </c>
      <c r="AU78" s="102">
        <f t="shared" si="41"/>
        <v>0.43065142857142902</v>
      </c>
      <c r="AV78" s="23"/>
      <c r="AW78" s="25"/>
      <c r="AX78" s="108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57">
        <v>76</v>
      </c>
      <c r="B79" s="57">
        <v>108277</v>
      </c>
      <c r="C79" s="58" t="s">
        <v>111</v>
      </c>
      <c r="D79" s="58" t="s">
        <v>50</v>
      </c>
      <c r="E79" s="57" t="s">
        <v>52</v>
      </c>
      <c r="F79" s="64">
        <v>26</v>
      </c>
      <c r="G79" s="64">
        <v>150</v>
      </c>
      <c r="H79" s="56">
        <f t="shared" si="31"/>
        <v>450</v>
      </c>
      <c r="I79" s="90">
        <v>4</v>
      </c>
      <c r="J79" s="59">
        <v>10500</v>
      </c>
      <c r="K79" s="77">
        <f t="shared" si="30"/>
        <v>2100</v>
      </c>
      <c r="L79" s="78">
        <v>0.2</v>
      </c>
      <c r="M79" s="64">
        <v>10692.45</v>
      </c>
      <c r="N79" s="64">
        <v>1448.79</v>
      </c>
      <c r="O79" s="79">
        <f t="shared" si="32"/>
        <v>0.13549654195249899</v>
      </c>
      <c r="P79" s="79">
        <f t="shared" si="33"/>
        <v>1.0183285714285699</v>
      </c>
      <c r="Q79" s="95"/>
      <c r="R79" s="64">
        <v>150</v>
      </c>
      <c r="S79" s="64"/>
      <c r="T79" s="48" t="s">
        <v>1453</v>
      </c>
      <c r="U79" s="64">
        <v>10717.64</v>
      </c>
      <c r="V79" s="64">
        <v>2239.3200000000002</v>
      </c>
      <c r="W79" s="79">
        <f t="shared" si="34"/>
        <v>0.20893778854299999</v>
      </c>
      <c r="X79" s="79">
        <f t="shared" si="35"/>
        <v>1.02072761904762</v>
      </c>
      <c r="Y79" s="95"/>
      <c r="Z79" s="64">
        <v>150</v>
      </c>
      <c r="AA79" s="64"/>
      <c r="AB79" s="48" t="s">
        <v>1453</v>
      </c>
      <c r="AC79" s="64">
        <v>8584.98</v>
      </c>
      <c r="AD79" s="64">
        <v>1507.75</v>
      </c>
      <c r="AE79" s="79">
        <f t="shared" si="36"/>
        <v>0.17562650116831999</v>
      </c>
      <c r="AF79" s="79">
        <f t="shared" si="37"/>
        <v>0.81761714285714304</v>
      </c>
      <c r="AG79" s="95"/>
      <c r="AH79" s="64">
        <v>0</v>
      </c>
      <c r="AI79" s="64"/>
      <c r="AK79" s="17">
        <v>4039.55</v>
      </c>
      <c r="AL79" s="17">
        <v>839.25</v>
      </c>
      <c r="AM79" s="52">
        <f t="shared" si="38"/>
        <v>0.20775828990852899</v>
      </c>
      <c r="AN79" s="102">
        <f t="shared" si="39"/>
        <v>0.38471904761904802</v>
      </c>
      <c r="AO79" s="23"/>
      <c r="AP79" s="25"/>
      <c r="AQ79" s="108"/>
      <c r="AR79" s="25">
        <v>6559.04</v>
      </c>
      <c r="AS79" s="25">
        <v>572.51</v>
      </c>
      <c r="AT79" s="102">
        <f t="shared" si="40"/>
        <v>8.7285639361857806E-2</v>
      </c>
      <c r="AU79" s="102">
        <f t="shared" si="41"/>
        <v>0.624670476190476</v>
      </c>
      <c r="AV79" s="23"/>
      <c r="AW79" s="25"/>
      <c r="AX79" s="108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54">
        <v>77</v>
      </c>
      <c r="B80" s="54">
        <v>56</v>
      </c>
      <c r="C80" s="55" t="s">
        <v>119</v>
      </c>
      <c r="D80" s="55" t="s">
        <v>45</v>
      </c>
      <c r="E80" s="54" t="s">
        <v>52</v>
      </c>
      <c r="F80" s="63">
        <v>27</v>
      </c>
      <c r="G80" s="63">
        <v>150</v>
      </c>
      <c r="H80" s="56">
        <f t="shared" si="31"/>
        <v>450</v>
      </c>
      <c r="I80" s="88">
        <v>3</v>
      </c>
      <c r="J80" s="56">
        <v>11000</v>
      </c>
      <c r="K80" s="73">
        <f t="shared" si="30"/>
        <v>2425.38985702328</v>
      </c>
      <c r="L80" s="74">
        <v>0.220489987002116</v>
      </c>
      <c r="M80" s="63">
        <v>11742.88</v>
      </c>
      <c r="N80" s="63">
        <v>2445.02</v>
      </c>
      <c r="O80" s="75">
        <f t="shared" si="32"/>
        <v>0.208212976714401</v>
      </c>
      <c r="P80" s="75">
        <f t="shared" si="33"/>
        <v>1.06753454545455</v>
      </c>
      <c r="Q80" s="93"/>
      <c r="R80" s="63">
        <v>150</v>
      </c>
      <c r="S80" s="63"/>
      <c r="T80" s="48" t="s">
        <v>1453</v>
      </c>
      <c r="U80" s="63">
        <v>11143.91</v>
      </c>
      <c r="V80" s="63">
        <v>1901.63</v>
      </c>
      <c r="W80" s="75">
        <f t="shared" si="34"/>
        <v>0.17064297899031799</v>
      </c>
      <c r="X80" s="89">
        <f t="shared" si="35"/>
        <v>1.0130827272727301</v>
      </c>
      <c r="Y80" s="93">
        <v>300</v>
      </c>
      <c r="Z80" s="63">
        <v>150</v>
      </c>
      <c r="AA80" s="63" t="s">
        <v>1494</v>
      </c>
      <c r="AB80" s="48" t="s">
        <v>1453</v>
      </c>
      <c r="AC80" s="63">
        <v>6980.35</v>
      </c>
      <c r="AD80" s="63">
        <v>1102.06</v>
      </c>
      <c r="AE80" s="75">
        <f t="shared" si="36"/>
        <v>0.157880335513262</v>
      </c>
      <c r="AF80" s="75">
        <f t="shared" si="37"/>
        <v>0.63457727272727305</v>
      </c>
      <c r="AG80" s="93"/>
      <c r="AH80" s="63">
        <v>0</v>
      </c>
      <c r="AI80" s="63"/>
      <c r="AK80" s="17">
        <v>5762.01</v>
      </c>
      <c r="AL80" s="17">
        <v>1162.26</v>
      </c>
      <c r="AM80" s="52">
        <f t="shared" si="38"/>
        <v>0.20171086131402099</v>
      </c>
      <c r="AN80" s="102">
        <f t="shared" si="39"/>
        <v>0.52381909090909096</v>
      </c>
      <c r="AO80" s="23"/>
      <c r="AP80" s="25"/>
      <c r="AQ80" s="108"/>
      <c r="AR80" s="25">
        <v>9137.2800000000007</v>
      </c>
      <c r="AS80" s="25">
        <v>2337.85</v>
      </c>
      <c r="AT80" s="102">
        <f t="shared" si="40"/>
        <v>0.25585841738460502</v>
      </c>
      <c r="AU80" s="102">
        <f t="shared" si="41"/>
        <v>0.83066181818181795</v>
      </c>
      <c r="AV80" s="23"/>
      <c r="AW80" s="25"/>
      <c r="AX80" s="108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54">
        <v>78</v>
      </c>
      <c r="B81" s="54">
        <v>104838</v>
      </c>
      <c r="C81" s="55" t="s">
        <v>129</v>
      </c>
      <c r="D81" s="55" t="s">
        <v>45</v>
      </c>
      <c r="E81" s="54" t="s">
        <v>52</v>
      </c>
      <c r="F81" s="63">
        <v>27</v>
      </c>
      <c r="G81" s="63">
        <v>150</v>
      </c>
      <c r="H81" s="56">
        <f t="shared" si="31"/>
        <v>450</v>
      </c>
      <c r="I81" s="88">
        <v>3</v>
      </c>
      <c r="J81" s="56">
        <v>10500</v>
      </c>
      <c r="K81" s="73">
        <f t="shared" si="30"/>
        <v>2122.95546272515</v>
      </c>
      <c r="L81" s="74">
        <v>0.202186234545252</v>
      </c>
      <c r="M81" s="63">
        <v>11275.29</v>
      </c>
      <c r="N81" s="63">
        <v>2160.04</v>
      </c>
      <c r="O81" s="75">
        <f t="shared" si="32"/>
        <v>0.19157289967708099</v>
      </c>
      <c r="P81" s="89">
        <f t="shared" si="33"/>
        <v>1.07383714285714</v>
      </c>
      <c r="Q81" s="93">
        <v>150</v>
      </c>
      <c r="R81" s="63">
        <v>150</v>
      </c>
      <c r="S81" s="63" t="s">
        <v>1495</v>
      </c>
      <c r="T81" s="48" t="s">
        <v>1453</v>
      </c>
      <c r="U81" s="63">
        <v>8363.14</v>
      </c>
      <c r="V81" s="63">
        <v>1515.76</v>
      </c>
      <c r="W81" s="75">
        <f t="shared" si="34"/>
        <v>0.18124293028694999</v>
      </c>
      <c r="X81" s="75">
        <f t="shared" si="35"/>
        <v>0.79648952380952398</v>
      </c>
      <c r="Y81" s="93"/>
      <c r="Z81" s="63">
        <v>0</v>
      </c>
      <c r="AA81" s="63"/>
      <c r="AC81" s="63">
        <v>8022.62</v>
      </c>
      <c r="AD81" s="63">
        <v>1492.82</v>
      </c>
      <c r="AE81" s="75">
        <f t="shared" si="36"/>
        <v>0.18607636906646499</v>
      </c>
      <c r="AF81" s="75">
        <f t="shared" si="37"/>
        <v>0.76405904761904797</v>
      </c>
      <c r="AG81" s="93"/>
      <c r="AH81" s="63">
        <v>0</v>
      </c>
      <c r="AI81" s="63"/>
      <c r="AK81" s="17">
        <v>4877.1099999999997</v>
      </c>
      <c r="AL81" s="17">
        <v>842.14</v>
      </c>
      <c r="AM81" s="52">
        <f t="shared" si="38"/>
        <v>0.172671930713066</v>
      </c>
      <c r="AN81" s="102">
        <f t="shared" si="39"/>
        <v>0.46448666666666699</v>
      </c>
      <c r="AO81" s="23"/>
      <c r="AP81" s="25"/>
      <c r="AQ81" s="108"/>
      <c r="AR81" s="25">
        <v>5919.42</v>
      </c>
      <c r="AS81" s="25">
        <v>1493.88</v>
      </c>
      <c r="AT81" s="102">
        <f t="shared" si="40"/>
        <v>0.252369319967159</v>
      </c>
      <c r="AU81" s="102">
        <f t="shared" si="41"/>
        <v>0.56375428571428599</v>
      </c>
      <c r="AV81" s="23"/>
      <c r="AW81" s="25"/>
      <c r="AX81" s="108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54">
        <v>79</v>
      </c>
      <c r="B82" s="54">
        <v>106865</v>
      </c>
      <c r="C82" s="55" t="s">
        <v>184</v>
      </c>
      <c r="D82" s="55" t="s">
        <v>42</v>
      </c>
      <c r="E82" s="54" t="s">
        <v>52</v>
      </c>
      <c r="F82" s="63">
        <v>27</v>
      </c>
      <c r="G82" s="63">
        <v>150</v>
      </c>
      <c r="H82" s="56">
        <f t="shared" si="31"/>
        <v>450</v>
      </c>
      <c r="I82" s="88">
        <v>4</v>
      </c>
      <c r="J82" s="56">
        <v>10500</v>
      </c>
      <c r="K82" s="73">
        <f t="shared" si="30"/>
        <v>1837.5</v>
      </c>
      <c r="L82" s="74">
        <v>0.17499999999999999</v>
      </c>
      <c r="M82" s="63">
        <v>7040.33</v>
      </c>
      <c r="N82" s="63">
        <v>1256.24</v>
      </c>
      <c r="O82" s="75">
        <f t="shared" si="32"/>
        <v>0.178434817686103</v>
      </c>
      <c r="P82" s="75">
        <f t="shared" si="33"/>
        <v>0.67050761904761902</v>
      </c>
      <c r="Q82" s="93"/>
      <c r="R82" s="63">
        <v>0</v>
      </c>
      <c r="S82" s="63"/>
      <c r="U82" s="63">
        <v>5616.83</v>
      </c>
      <c r="V82" s="63">
        <v>1352.9</v>
      </c>
      <c r="W82" s="75">
        <f t="shared" si="34"/>
        <v>0.24086539916643401</v>
      </c>
      <c r="X82" s="75">
        <f t="shared" si="35"/>
        <v>0.53493619047619001</v>
      </c>
      <c r="Y82" s="93"/>
      <c r="Z82" s="63">
        <v>0</v>
      </c>
      <c r="AA82" s="63"/>
      <c r="AC82" s="63">
        <v>4640.92</v>
      </c>
      <c r="AD82" s="63">
        <v>961.22</v>
      </c>
      <c r="AE82" s="75">
        <f t="shared" si="36"/>
        <v>0.20711841617610299</v>
      </c>
      <c r="AF82" s="75">
        <f t="shared" si="37"/>
        <v>0.44199238095238103</v>
      </c>
      <c r="AG82" s="93"/>
      <c r="AH82" s="63">
        <v>0</v>
      </c>
      <c r="AI82" s="63"/>
      <c r="AK82" s="17">
        <v>6839.92</v>
      </c>
      <c r="AL82" s="17">
        <v>1337.82</v>
      </c>
      <c r="AM82" s="52">
        <f t="shared" si="38"/>
        <v>0.195590006900665</v>
      </c>
      <c r="AN82" s="102">
        <f t="shared" si="39"/>
        <v>0.65142095238095199</v>
      </c>
      <c r="AO82" s="23"/>
      <c r="AP82" s="25"/>
      <c r="AQ82" s="108"/>
      <c r="AR82" s="25">
        <v>4752.66</v>
      </c>
      <c r="AS82" s="25">
        <v>1145.49</v>
      </c>
      <c r="AT82" s="102">
        <f t="shared" si="40"/>
        <v>0.241020817815707</v>
      </c>
      <c r="AU82" s="102">
        <f t="shared" si="41"/>
        <v>0.45263428571428599</v>
      </c>
      <c r="AV82" s="23"/>
      <c r="AW82" s="25"/>
      <c r="AX82" s="108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57">
        <v>80</v>
      </c>
      <c r="B83" s="57">
        <v>704</v>
      </c>
      <c r="C83" s="58" t="s">
        <v>160</v>
      </c>
      <c r="D83" s="58" t="s">
        <v>45</v>
      </c>
      <c r="E83" s="57" t="s">
        <v>52</v>
      </c>
      <c r="F83" s="64">
        <v>28</v>
      </c>
      <c r="G83" s="64">
        <v>150</v>
      </c>
      <c r="H83" s="56">
        <f t="shared" si="31"/>
        <v>450</v>
      </c>
      <c r="I83" s="90">
        <v>4</v>
      </c>
      <c r="J83" s="59">
        <v>12500</v>
      </c>
      <c r="K83" s="77">
        <f t="shared" si="30"/>
        <v>2663.3418052362399</v>
      </c>
      <c r="L83" s="78">
        <v>0.21306734441889899</v>
      </c>
      <c r="M83" s="64">
        <v>13297.13</v>
      </c>
      <c r="N83" s="64">
        <v>2427.41</v>
      </c>
      <c r="O83" s="79">
        <f t="shared" si="32"/>
        <v>0.182551422750624</v>
      </c>
      <c r="P83" s="79">
        <f t="shared" si="33"/>
        <v>1.0637703999999999</v>
      </c>
      <c r="Q83" s="95"/>
      <c r="R83" s="64">
        <v>150</v>
      </c>
      <c r="S83" s="64"/>
      <c r="T83" s="48" t="s">
        <v>1453</v>
      </c>
      <c r="U83" s="64">
        <v>7137.17</v>
      </c>
      <c r="V83" s="64">
        <v>1473.49</v>
      </c>
      <c r="W83" s="79">
        <f t="shared" si="34"/>
        <v>0.206452977860973</v>
      </c>
      <c r="X83" s="79">
        <f t="shared" si="35"/>
        <v>0.57097359999999997</v>
      </c>
      <c r="Y83" s="95"/>
      <c r="Z83" s="64">
        <v>0</v>
      </c>
      <c r="AA83" s="64"/>
      <c r="AC83" s="64">
        <v>6643.61</v>
      </c>
      <c r="AD83" s="64">
        <v>1728.68</v>
      </c>
      <c r="AE83" s="79">
        <f t="shared" si="36"/>
        <v>0.26020190829985501</v>
      </c>
      <c r="AF83" s="79">
        <f t="shared" si="37"/>
        <v>0.53148879999999998</v>
      </c>
      <c r="AG83" s="95"/>
      <c r="AH83" s="64">
        <v>0</v>
      </c>
      <c r="AI83" s="64"/>
      <c r="AK83" s="17">
        <v>5474.65</v>
      </c>
      <c r="AL83" s="17">
        <v>1527.86</v>
      </c>
      <c r="AM83" s="52">
        <f t="shared" si="38"/>
        <v>0.27907902788306099</v>
      </c>
      <c r="AN83" s="102">
        <f t="shared" si="39"/>
        <v>0.43797199999999997</v>
      </c>
      <c r="AO83" s="23"/>
      <c r="AP83" s="25"/>
      <c r="AQ83" s="108"/>
      <c r="AR83" s="25">
        <v>5177</v>
      </c>
      <c r="AS83" s="25">
        <v>1072.98</v>
      </c>
      <c r="AT83" s="102">
        <f t="shared" si="40"/>
        <v>0.20725903032644399</v>
      </c>
      <c r="AU83" s="102">
        <f t="shared" si="41"/>
        <v>0.41415999999999997</v>
      </c>
      <c r="AV83" s="23"/>
      <c r="AW83" s="25"/>
      <c r="AX83" s="108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57">
        <v>81</v>
      </c>
      <c r="B84" s="57">
        <v>727</v>
      </c>
      <c r="C84" s="58" t="s">
        <v>103</v>
      </c>
      <c r="D84" s="58" t="s">
        <v>50</v>
      </c>
      <c r="E84" s="57" t="s">
        <v>52</v>
      </c>
      <c r="F84" s="64">
        <v>28</v>
      </c>
      <c r="G84" s="64">
        <v>150</v>
      </c>
      <c r="H84" s="56">
        <f t="shared" si="31"/>
        <v>450</v>
      </c>
      <c r="I84" s="90">
        <v>4</v>
      </c>
      <c r="J84" s="59">
        <v>10000</v>
      </c>
      <c r="K84" s="77">
        <f t="shared" si="30"/>
        <v>2307.3637252154399</v>
      </c>
      <c r="L84" s="78">
        <v>0.230736372521544</v>
      </c>
      <c r="M84" s="64">
        <v>10024.57</v>
      </c>
      <c r="N84" s="64">
        <v>2028.53</v>
      </c>
      <c r="O84" s="79">
        <f t="shared" si="32"/>
        <v>0.20235581177048001</v>
      </c>
      <c r="P84" s="79">
        <f t="shared" si="33"/>
        <v>1.0024569999999999</v>
      </c>
      <c r="Q84" s="95"/>
      <c r="R84" s="64">
        <v>150</v>
      </c>
      <c r="S84" s="64"/>
      <c r="T84" s="48" t="s">
        <v>1453</v>
      </c>
      <c r="U84" s="64">
        <v>5141.37</v>
      </c>
      <c r="V84" s="64">
        <v>1215.8399999999999</v>
      </c>
      <c r="W84" s="79">
        <f t="shared" si="34"/>
        <v>0.23648171596286599</v>
      </c>
      <c r="X84" s="79">
        <f t="shared" si="35"/>
        <v>0.51413699999999996</v>
      </c>
      <c r="Y84" s="95"/>
      <c r="Z84" s="64">
        <v>0</v>
      </c>
      <c r="AA84" s="64"/>
      <c r="AC84" s="64">
        <v>15069.11</v>
      </c>
      <c r="AD84" s="64">
        <v>2820.57</v>
      </c>
      <c r="AE84" s="79">
        <f t="shared" si="36"/>
        <v>0.187175619528957</v>
      </c>
      <c r="AF84" s="91">
        <f t="shared" si="37"/>
        <v>1.5069109999999999</v>
      </c>
      <c r="AG84" s="95">
        <v>300</v>
      </c>
      <c r="AH84" s="64">
        <v>150</v>
      </c>
      <c r="AI84" s="64" t="s">
        <v>1496</v>
      </c>
      <c r="AJ84" s="48" t="s">
        <v>1453</v>
      </c>
      <c r="AK84" s="17">
        <v>5571.13</v>
      </c>
      <c r="AL84" s="17">
        <v>887.71</v>
      </c>
      <c r="AM84" s="52">
        <f t="shared" si="38"/>
        <v>0.159341103151425</v>
      </c>
      <c r="AN84" s="102">
        <f t="shared" si="39"/>
        <v>0.55711299999999997</v>
      </c>
      <c r="AO84" s="23"/>
      <c r="AP84" s="25"/>
      <c r="AQ84" s="108"/>
      <c r="AR84" s="25">
        <v>7081.14</v>
      </c>
      <c r="AS84" s="25">
        <v>1378.08</v>
      </c>
      <c r="AT84" s="102">
        <f t="shared" si="40"/>
        <v>0.194612731848262</v>
      </c>
      <c r="AU84" s="102">
        <f t="shared" si="41"/>
        <v>0.70811400000000002</v>
      </c>
      <c r="AV84" s="23"/>
      <c r="AW84" s="25"/>
      <c r="AX84" s="108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57">
        <v>82</v>
      </c>
      <c r="B85" s="57">
        <v>752</v>
      </c>
      <c r="C85" s="58" t="s">
        <v>136</v>
      </c>
      <c r="D85" s="58" t="s">
        <v>50</v>
      </c>
      <c r="E85" s="57" t="s">
        <v>52</v>
      </c>
      <c r="F85" s="64">
        <v>28</v>
      </c>
      <c r="G85" s="64">
        <v>150</v>
      </c>
      <c r="H85" s="56">
        <f t="shared" si="31"/>
        <v>450</v>
      </c>
      <c r="I85" s="90">
        <v>4</v>
      </c>
      <c r="J85" s="59">
        <v>10000</v>
      </c>
      <c r="K85" s="77">
        <f t="shared" si="30"/>
        <v>2000</v>
      </c>
      <c r="L85" s="78">
        <v>0.2</v>
      </c>
      <c r="M85" s="64">
        <v>13076.34</v>
      </c>
      <c r="N85" s="64">
        <v>3934.62</v>
      </c>
      <c r="O85" s="79">
        <f t="shared" si="32"/>
        <v>0.30089612230945401</v>
      </c>
      <c r="P85" s="91">
        <f t="shared" si="33"/>
        <v>1.307634</v>
      </c>
      <c r="Q85" s="95">
        <v>150</v>
      </c>
      <c r="R85" s="64">
        <v>150</v>
      </c>
      <c r="S85" s="64" t="s">
        <v>1461</v>
      </c>
      <c r="T85" s="48" t="s">
        <v>1453</v>
      </c>
      <c r="U85" s="64">
        <v>7329.51</v>
      </c>
      <c r="V85" s="64">
        <v>1088.08</v>
      </c>
      <c r="W85" s="79">
        <f t="shared" si="34"/>
        <v>0.14845194289932101</v>
      </c>
      <c r="X85" s="79">
        <f t="shared" si="35"/>
        <v>0.73295100000000002</v>
      </c>
      <c r="Y85" s="95"/>
      <c r="Z85" s="64">
        <v>0</v>
      </c>
      <c r="AA85" s="64"/>
      <c r="AC85" s="64">
        <v>4350.2</v>
      </c>
      <c r="AD85" s="64">
        <v>666.01</v>
      </c>
      <c r="AE85" s="79">
        <f t="shared" si="36"/>
        <v>0.15309870810537399</v>
      </c>
      <c r="AF85" s="79">
        <f t="shared" si="37"/>
        <v>0.43502000000000002</v>
      </c>
      <c r="AG85" s="95"/>
      <c r="AH85" s="64">
        <v>0</v>
      </c>
      <c r="AI85" s="64"/>
      <c r="AK85" s="17">
        <v>3585.54</v>
      </c>
      <c r="AL85" s="17">
        <v>622.98</v>
      </c>
      <c r="AM85" s="52">
        <f t="shared" si="38"/>
        <v>0.17374788734751301</v>
      </c>
      <c r="AN85" s="102">
        <f t="shared" si="39"/>
        <v>0.35855399999999998</v>
      </c>
      <c r="AO85" s="23"/>
      <c r="AP85" s="25"/>
      <c r="AQ85" s="108"/>
      <c r="AR85" s="25">
        <v>4460.96</v>
      </c>
      <c r="AS85" s="25">
        <v>1209.93</v>
      </c>
      <c r="AT85" s="102">
        <f t="shared" si="40"/>
        <v>0.27122637279868</v>
      </c>
      <c r="AU85" s="102">
        <f t="shared" si="41"/>
        <v>0.44609599999999999</v>
      </c>
      <c r="AV85" s="23"/>
      <c r="AW85" s="25"/>
      <c r="AX85" s="108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54">
        <v>83</v>
      </c>
      <c r="B86" s="54">
        <v>723</v>
      </c>
      <c r="C86" s="55" t="s">
        <v>146</v>
      </c>
      <c r="D86" s="55" t="s">
        <v>42</v>
      </c>
      <c r="E86" s="54" t="s">
        <v>52</v>
      </c>
      <c r="F86" s="63">
        <v>29</v>
      </c>
      <c r="G86" s="63">
        <v>150</v>
      </c>
      <c r="H86" s="56">
        <f t="shared" si="31"/>
        <v>450</v>
      </c>
      <c r="I86" s="88">
        <v>3</v>
      </c>
      <c r="J86" s="56">
        <v>10000</v>
      </c>
      <c r="K86" s="73">
        <f t="shared" si="30"/>
        <v>1900</v>
      </c>
      <c r="L86" s="74">
        <v>0.19</v>
      </c>
      <c r="M86" s="63">
        <v>10001.19</v>
      </c>
      <c r="N86" s="63">
        <v>1982.67</v>
      </c>
      <c r="O86" s="75">
        <f t="shared" si="32"/>
        <v>0.198243409034325</v>
      </c>
      <c r="P86" s="75">
        <f t="shared" si="33"/>
        <v>1.000119</v>
      </c>
      <c r="Q86" s="93"/>
      <c r="R86" s="63">
        <v>150</v>
      </c>
      <c r="S86" s="63"/>
      <c r="T86" s="48" t="s">
        <v>1453</v>
      </c>
      <c r="U86" s="63">
        <v>10213.92</v>
      </c>
      <c r="V86" s="63">
        <v>1522.74</v>
      </c>
      <c r="W86" s="75">
        <f t="shared" si="34"/>
        <v>0.149084778420039</v>
      </c>
      <c r="X86" s="89">
        <f t="shared" si="35"/>
        <v>1.0213920000000001</v>
      </c>
      <c r="Y86" s="93">
        <v>150</v>
      </c>
      <c r="Z86" s="63">
        <v>150</v>
      </c>
      <c r="AA86" s="63" t="s">
        <v>1497</v>
      </c>
      <c r="AB86" s="48" t="s">
        <v>1453</v>
      </c>
      <c r="AC86" s="63">
        <v>4269.8</v>
      </c>
      <c r="AD86" s="63">
        <v>841.92</v>
      </c>
      <c r="AE86" s="75">
        <f t="shared" si="36"/>
        <v>0.19718019579371401</v>
      </c>
      <c r="AF86" s="75">
        <f t="shared" si="37"/>
        <v>0.42698000000000003</v>
      </c>
      <c r="AG86" s="93"/>
      <c r="AH86" s="63">
        <v>0</v>
      </c>
      <c r="AI86" s="63"/>
      <c r="AK86" s="17">
        <v>3937.39</v>
      </c>
      <c r="AL86" s="17">
        <v>1307.81</v>
      </c>
      <c r="AM86" s="52">
        <f t="shared" si="38"/>
        <v>0.33215150137527599</v>
      </c>
      <c r="AN86" s="102">
        <f t="shared" si="39"/>
        <v>0.39373900000000001</v>
      </c>
      <c r="AO86" s="23"/>
      <c r="AP86" s="25"/>
      <c r="AQ86" s="108"/>
      <c r="AR86" s="25">
        <v>3641.58</v>
      </c>
      <c r="AS86" s="25">
        <v>756.27</v>
      </c>
      <c r="AT86" s="102">
        <f t="shared" si="40"/>
        <v>0.207676338292719</v>
      </c>
      <c r="AU86" s="102">
        <f t="shared" si="41"/>
        <v>0.36415799999999998</v>
      </c>
      <c r="AV86" s="23"/>
      <c r="AW86" s="25"/>
      <c r="AX86" s="108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54">
        <v>84</v>
      </c>
      <c r="B87" s="54">
        <v>740</v>
      </c>
      <c r="C87" s="55" t="s">
        <v>162</v>
      </c>
      <c r="D87" s="55" t="s">
        <v>54</v>
      </c>
      <c r="E87" s="54" t="s">
        <v>52</v>
      </c>
      <c r="F87" s="63">
        <v>29</v>
      </c>
      <c r="G87" s="63">
        <v>150</v>
      </c>
      <c r="H87" s="56">
        <f t="shared" si="31"/>
        <v>450</v>
      </c>
      <c r="I87" s="88">
        <v>2</v>
      </c>
      <c r="J87" s="56">
        <v>10500</v>
      </c>
      <c r="K87" s="73">
        <f t="shared" si="30"/>
        <v>2726.8756796129101</v>
      </c>
      <c r="L87" s="74">
        <v>0.25970244567742001</v>
      </c>
      <c r="M87" s="63">
        <v>10528.36</v>
      </c>
      <c r="N87" s="63">
        <v>2853.58</v>
      </c>
      <c r="O87" s="75">
        <f t="shared" si="32"/>
        <v>0.27103746452438898</v>
      </c>
      <c r="P87" s="89">
        <f t="shared" si="33"/>
        <v>1.00270095238095</v>
      </c>
      <c r="Q87" s="93">
        <v>150</v>
      </c>
      <c r="R87" s="63">
        <v>150</v>
      </c>
      <c r="S87" s="63" t="s">
        <v>1461</v>
      </c>
      <c r="T87" s="48" t="s">
        <v>1453</v>
      </c>
      <c r="U87" s="63">
        <v>7654.56</v>
      </c>
      <c r="V87" s="63">
        <v>1729.12</v>
      </c>
      <c r="W87" s="75">
        <f t="shared" si="34"/>
        <v>0.22589410756464101</v>
      </c>
      <c r="X87" s="75">
        <f t="shared" si="35"/>
        <v>0.72900571428571403</v>
      </c>
      <c r="Y87" s="93"/>
      <c r="Z87" s="63">
        <v>0</v>
      </c>
      <c r="AA87" s="63"/>
      <c r="AC87" s="63">
        <v>4928.0200000000004</v>
      </c>
      <c r="AD87" s="63">
        <v>1209.21</v>
      </c>
      <c r="AE87" s="75">
        <f t="shared" si="36"/>
        <v>0.24537441000645299</v>
      </c>
      <c r="AF87" s="75">
        <f t="shared" si="37"/>
        <v>0.46933523809523803</v>
      </c>
      <c r="AG87" s="93"/>
      <c r="AH87" s="63">
        <v>0</v>
      </c>
      <c r="AI87" s="63"/>
      <c r="AK87" s="17">
        <v>9115.31</v>
      </c>
      <c r="AL87" s="17">
        <v>1870.03</v>
      </c>
      <c r="AM87" s="52">
        <f t="shared" si="38"/>
        <v>0.205152649772745</v>
      </c>
      <c r="AN87" s="102">
        <f t="shared" si="39"/>
        <v>0.86812476190476195</v>
      </c>
      <c r="AO87" s="23"/>
      <c r="AP87" s="25"/>
      <c r="AQ87" s="108"/>
      <c r="AR87" s="25">
        <v>4737.74</v>
      </c>
      <c r="AS87" s="25">
        <v>822.62</v>
      </c>
      <c r="AT87" s="102">
        <f t="shared" si="40"/>
        <v>0.17363130944289901</v>
      </c>
      <c r="AU87" s="102">
        <f t="shared" si="41"/>
        <v>0.45121333333333302</v>
      </c>
      <c r="AV87" s="23"/>
      <c r="AW87" s="25"/>
      <c r="AX87" s="108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57">
        <v>85</v>
      </c>
      <c r="B88" s="57">
        <v>717</v>
      </c>
      <c r="C88" s="58" t="s">
        <v>163</v>
      </c>
      <c r="D88" s="58" t="s">
        <v>62</v>
      </c>
      <c r="E88" s="57" t="s">
        <v>76</v>
      </c>
      <c r="F88" s="64">
        <v>30</v>
      </c>
      <c r="G88" s="64">
        <v>150</v>
      </c>
      <c r="H88" s="56">
        <f t="shared" si="31"/>
        <v>450</v>
      </c>
      <c r="I88" s="90">
        <v>4</v>
      </c>
      <c r="J88" s="59">
        <v>12000</v>
      </c>
      <c r="K88" s="77">
        <f t="shared" si="30"/>
        <v>2988.9829581683298</v>
      </c>
      <c r="L88" s="78">
        <v>0.249081913180694</v>
      </c>
      <c r="M88" s="64">
        <v>12110.48</v>
      </c>
      <c r="N88" s="64">
        <v>2910.09</v>
      </c>
      <c r="O88" s="79">
        <f t="shared" si="32"/>
        <v>0.24029518235445699</v>
      </c>
      <c r="P88" s="79">
        <f t="shared" si="33"/>
        <v>1.0092066666666699</v>
      </c>
      <c r="Q88" s="95"/>
      <c r="R88" s="64">
        <v>150</v>
      </c>
      <c r="S88" s="64"/>
      <c r="T88" s="48" t="s">
        <v>1453</v>
      </c>
      <c r="U88" s="64">
        <v>9124.4500000000007</v>
      </c>
      <c r="V88" s="64">
        <v>2004.35</v>
      </c>
      <c r="W88" s="79">
        <f t="shared" si="34"/>
        <v>0.219668034785658</v>
      </c>
      <c r="X88" s="79">
        <f t="shared" si="35"/>
        <v>0.760370833333333</v>
      </c>
      <c r="Y88" s="95"/>
      <c r="Z88" s="64">
        <v>0</v>
      </c>
      <c r="AA88" s="64"/>
      <c r="AC88" s="64">
        <v>5150.45</v>
      </c>
      <c r="AD88" s="64">
        <v>1227.53</v>
      </c>
      <c r="AE88" s="79">
        <f t="shared" si="36"/>
        <v>0.238334514459902</v>
      </c>
      <c r="AF88" s="79">
        <f t="shared" si="37"/>
        <v>0.429204166666667</v>
      </c>
      <c r="AG88" s="95"/>
      <c r="AH88" s="64">
        <v>0</v>
      </c>
      <c r="AI88" s="64"/>
      <c r="AK88" s="17">
        <v>15715.73</v>
      </c>
      <c r="AL88" s="17">
        <v>5373.19</v>
      </c>
      <c r="AM88" s="52">
        <f t="shared" si="38"/>
        <v>0.34189884911486801</v>
      </c>
      <c r="AN88" s="102">
        <f t="shared" si="39"/>
        <v>1.3096441666666701</v>
      </c>
      <c r="AO88" s="23"/>
      <c r="AP88" s="25"/>
      <c r="AQ88" s="108"/>
      <c r="AR88" s="25">
        <v>8396.58</v>
      </c>
      <c r="AS88" s="25">
        <v>2700.27</v>
      </c>
      <c r="AT88" s="102">
        <f t="shared" si="40"/>
        <v>0.32159164802812601</v>
      </c>
      <c r="AU88" s="102">
        <f t="shared" si="41"/>
        <v>0.69971499999999998</v>
      </c>
      <c r="AV88" s="23"/>
      <c r="AW88" s="25"/>
      <c r="AX88" s="108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57">
        <v>86</v>
      </c>
      <c r="B89" s="57">
        <v>733</v>
      </c>
      <c r="C89" s="58" t="s">
        <v>53</v>
      </c>
      <c r="D89" s="58" t="s">
        <v>54</v>
      </c>
      <c r="E89" s="57" t="s">
        <v>52</v>
      </c>
      <c r="F89" s="64">
        <v>30</v>
      </c>
      <c r="G89" s="64">
        <v>150</v>
      </c>
      <c r="H89" s="56">
        <f t="shared" si="31"/>
        <v>450</v>
      </c>
      <c r="I89" s="90">
        <v>5</v>
      </c>
      <c r="J89" s="59">
        <v>9500</v>
      </c>
      <c r="K89" s="77">
        <f t="shared" si="30"/>
        <v>2311.8285409656901</v>
      </c>
      <c r="L89" s="78">
        <v>0.24335037273323101</v>
      </c>
      <c r="M89" s="64">
        <v>11612.26</v>
      </c>
      <c r="N89" s="64">
        <v>2439.3000000000002</v>
      </c>
      <c r="O89" s="79">
        <f t="shared" si="32"/>
        <v>0.21006246846005899</v>
      </c>
      <c r="P89" s="91">
        <f t="shared" si="33"/>
        <v>1.2223431578947399</v>
      </c>
      <c r="Q89" s="95">
        <v>150</v>
      </c>
      <c r="R89" s="64">
        <v>150</v>
      </c>
      <c r="S89" s="64" t="s">
        <v>1461</v>
      </c>
      <c r="T89" s="48" t="s">
        <v>1453</v>
      </c>
      <c r="U89" s="64">
        <v>13450.37</v>
      </c>
      <c r="V89" s="64">
        <v>3290.13</v>
      </c>
      <c r="W89" s="79">
        <f t="shared" si="34"/>
        <v>0.24461260173512001</v>
      </c>
      <c r="X89" s="91">
        <f t="shared" si="35"/>
        <v>1.41582842105263</v>
      </c>
      <c r="Y89" s="95">
        <v>150</v>
      </c>
      <c r="Z89" s="64">
        <v>150</v>
      </c>
      <c r="AA89" s="64" t="s">
        <v>1498</v>
      </c>
      <c r="AB89" s="48" t="s">
        <v>1453</v>
      </c>
      <c r="AC89" s="64">
        <v>9732.27</v>
      </c>
      <c r="AD89" s="64">
        <v>1654</v>
      </c>
      <c r="AE89" s="79">
        <f t="shared" si="36"/>
        <v>0.16995007331280401</v>
      </c>
      <c r="AF89" s="91">
        <f t="shared" si="37"/>
        <v>1.02444947368421</v>
      </c>
      <c r="AG89" s="95">
        <v>150</v>
      </c>
      <c r="AH89" s="64">
        <v>150</v>
      </c>
      <c r="AI89" s="64" t="s">
        <v>1498</v>
      </c>
      <c r="AJ89" s="48" t="s">
        <v>1453</v>
      </c>
      <c r="AK89" s="17">
        <v>4570.26</v>
      </c>
      <c r="AL89" s="17">
        <v>1425.67</v>
      </c>
      <c r="AM89" s="52">
        <f t="shared" si="38"/>
        <v>0.31194505345428902</v>
      </c>
      <c r="AN89" s="102">
        <f t="shared" si="39"/>
        <v>0.48108000000000001</v>
      </c>
      <c r="AO89" s="23"/>
      <c r="AP89" s="25"/>
      <c r="AQ89" s="108"/>
      <c r="AR89" s="25">
        <v>6030.61</v>
      </c>
      <c r="AS89" s="25">
        <v>1454.96</v>
      </c>
      <c r="AT89" s="102">
        <f t="shared" si="40"/>
        <v>0.241262492517341</v>
      </c>
      <c r="AU89" s="102">
        <f t="shared" si="41"/>
        <v>0.63480105263157904</v>
      </c>
      <c r="AV89" s="23"/>
      <c r="AW89" s="25"/>
      <c r="AX89" s="108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54">
        <v>87</v>
      </c>
      <c r="B90" s="54">
        <v>594</v>
      </c>
      <c r="C90" s="55" t="s">
        <v>125</v>
      </c>
      <c r="D90" s="55" t="s">
        <v>62</v>
      </c>
      <c r="E90" s="54" t="s">
        <v>52</v>
      </c>
      <c r="F90" s="63">
        <v>31</v>
      </c>
      <c r="G90" s="63">
        <v>150</v>
      </c>
      <c r="H90" s="56">
        <f t="shared" si="31"/>
        <v>450</v>
      </c>
      <c r="I90" s="88">
        <v>2</v>
      </c>
      <c r="J90" s="56">
        <v>9500</v>
      </c>
      <c r="K90" s="73">
        <f t="shared" si="30"/>
        <v>2201.4863067749998</v>
      </c>
      <c r="L90" s="74">
        <v>0.23173540071315801</v>
      </c>
      <c r="M90" s="63">
        <v>8403.26</v>
      </c>
      <c r="N90" s="63">
        <v>2507.81</v>
      </c>
      <c r="O90" s="75">
        <f t="shared" si="32"/>
        <v>0.29843298910184901</v>
      </c>
      <c r="P90" s="75">
        <f t="shared" si="33"/>
        <v>0.88455368421052605</v>
      </c>
      <c r="Q90" s="93"/>
      <c r="R90" s="63">
        <v>0</v>
      </c>
      <c r="S90" s="63"/>
      <c r="U90" s="63">
        <v>12027.26</v>
      </c>
      <c r="V90" s="63">
        <v>3014.78</v>
      </c>
      <c r="W90" s="75">
        <f t="shared" si="34"/>
        <v>0.250662245598748</v>
      </c>
      <c r="X90" s="75">
        <f t="shared" si="35"/>
        <v>1.2660273684210499</v>
      </c>
      <c r="Y90" s="93"/>
      <c r="Z90" s="63">
        <v>150</v>
      </c>
      <c r="AA90" s="63"/>
      <c r="AB90" s="48" t="s">
        <v>1453</v>
      </c>
      <c r="AC90" s="63">
        <v>4716.37</v>
      </c>
      <c r="AD90" s="63">
        <v>1340.54</v>
      </c>
      <c r="AE90" s="75">
        <f t="shared" si="36"/>
        <v>0.28423130500787702</v>
      </c>
      <c r="AF90" s="75">
        <f t="shared" si="37"/>
        <v>0.49646000000000001</v>
      </c>
      <c r="AG90" s="93"/>
      <c r="AH90" s="63">
        <v>0</v>
      </c>
      <c r="AI90" s="63"/>
      <c r="AK90" s="17">
        <v>13433.38</v>
      </c>
      <c r="AL90" s="17">
        <v>3763.74</v>
      </c>
      <c r="AM90" s="52">
        <f t="shared" si="38"/>
        <v>0.28017818300383102</v>
      </c>
      <c r="AN90" s="102">
        <f t="shared" si="39"/>
        <v>1.41404</v>
      </c>
      <c r="AO90" s="23"/>
      <c r="AP90" s="25"/>
      <c r="AQ90" s="108"/>
      <c r="AR90" s="25">
        <v>4711.84</v>
      </c>
      <c r="AS90" s="25">
        <v>1094.3399999999999</v>
      </c>
      <c r="AT90" s="102">
        <f t="shared" si="40"/>
        <v>0.23225321742673799</v>
      </c>
      <c r="AU90" s="102">
        <f t="shared" si="41"/>
        <v>0.49598315789473701</v>
      </c>
      <c r="AV90" s="23"/>
      <c r="AW90" s="25"/>
      <c r="AX90" s="108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54">
        <v>88</v>
      </c>
      <c r="B91" s="54">
        <v>720</v>
      </c>
      <c r="C91" s="55" t="s">
        <v>93</v>
      </c>
      <c r="D91" s="55" t="s">
        <v>62</v>
      </c>
      <c r="E91" s="54" t="s">
        <v>52</v>
      </c>
      <c r="F91" s="63">
        <v>31</v>
      </c>
      <c r="G91" s="63">
        <v>150</v>
      </c>
      <c r="H91" s="56">
        <f t="shared" si="31"/>
        <v>450</v>
      </c>
      <c r="I91" s="88">
        <v>3</v>
      </c>
      <c r="J91" s="56">
        <v>9500</v>
      </c>
      <c r="K91" s="73">
        <f t="shared" si="30"/>
        <v>1992.67507156291</v>
      </c>
      <c r="L91" s="74">
        <v>0.209755270690833</v>
      </c>
      <c r="M91" s="63">
        <v>10892.04</v>
      </c>
      <c r="N91" s="63">
        <v>2400.48</v>
      </c>
      <c r="O91" s="75">
        <f t="shared" si="32"/>
        <v>0.220388467174193</v>
      </c>
      <c r="P91" s="89">
        <f t="shared" si="33"/>
        <v>1.1465305263157901</v>
      </c>
      <c r="Q91" s="93">
        <v>300</v>
      </c>
      <c r="R91" s="63">
        <v>150</v>
      </c>
      <c r="S91" s="63" t="s">
        <v>1499</v>
      </c>
      <c r="T91" s="48" t="s">
        <v>1453</v>
      </c>
      <c r="U91" s="63">
        <v>13061.55</v>
      </c>
      <c r="V91" s="63">
        <v>3634.3</v>
      </c>
      <c r="W91" s="75">
        <f t="shared" si="34"/>
        <v>0.27824415938384001</v>
      </c>
      <c r="X91" s="89">
        <f t="shared" si="35"/>
        <v>1.3749</v>
      </c>
      <c r="Y91" s="93">
        <v>150</v>
      </c>
      <c r="Z91" s="63">
        <v>150</v>
      </c>
      <c r="AA91" s="63" t="s">
        <v>1500</v>
      </c>
      <c r="AB91" s="48" t="s">
        <v>1453</v>
      </c>
      <c r="AC91" s="63">
        <v>13627.42</v>
      </c>
      <c r="AD91" s="63">
        <v>2974.16</v>
      </c>
      <c r="AE91" s="75">
        <f t="shared" si="36"/>
        <v>0.21824820839160999</v>
      </c>
      <c r="AF91" s="89">
        <f t="shared" si="37"/>
        <v>1.43446526315789</v>
      </c>
      <c r="AG91" s="93">
        <v>300</v>
      </c>
      <c r="AH91" s="63">
        <v>150</v>
      </c>
      <c r="AI91" s="63" t="s">
        <v>1499</v>
      </c>
      <c r="AJ91" s="48" t="s">
        <v>1453</v>
      </c>
      <c r="AK91" s="17">
        <v>22172.99</v>
      </c>
      <c r="AL91" s="17">
        <v>7058.51</v>
      </c>
      <c r="AM91" s="52">
        <f t="shared" si="38"/>
        <v>0.31833821239264498</v>
      </c>
      <c r="AN91" s="102">
        <f t="shared" si="39"/>
        <v>2.33399894736842</v>
      </c>
      <c r="AO91" s="23"/>
      <c r="AP91" s="25"/>
      <c r="AQ91" s="108"/>
      <c r="AR91" s="25">
        <v>8611.02</v>
      </c>
      <c r="AS91" s="25">
        <v>1750.22</v>
      </c>
      <c r="AT91" s="102">
        <f t="shared" si="40"/>
        <v>0.20325350539192799</v>
      </c>
      <c r="AU91" s="102">
        <f t="shared" si="41"/>
        <v>0.90642315789473704</v>
      </c>
      <c r="AV91" s="23"/>
      <c r="AW91" s="25"/>
      <c r="AX91" s="108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54">
        <v>89</v>
      </c>
      <c r="B92" s="54">
        <v>113299</v>
      </c>
      <c r="C92" s="55" t="s">
        <v>182</v>
      </c>
      <c r="D92" s="55" t="s">
        <v>42</v>
      </c>
      <c r="E92" s="54" t="s">
        <v>52</v>
      </c>
      <c r="F92" s="63">
        <v>31</v>
      </c>
      <c r="G92" s="63">
        <v>150</v>
      </c>
      <c r="H92" s="56">
        <f t="shared" si="31"/>
        <v>450</v>
      </c>
      <c r="I92" s="88">
        <v>3</v>
      </c>
      <c r="J92" s="56">
        <v>9500</v>
      </c>
      <c r="K92" s="73">
        <f t="shared" si="30"/>
        <v>1900</v>
      </c>
      <c r="L92" s="74">
        <v>0.2</v>
      </c>
      <c r="M92" s="63">
        <v>7093.05</v>
      </c>
      <c r="N92" s="63">
        <v>1285.96</v>
      </c>
      <c r="O92" s="75">
        <f t="shared" si="32"/>
        <v>0.18129859510365801</v>
      </c>
      <c r="P92" s="75">
        <f t="shared" si="33"/>
        <v>0.74663684210526304</v>
      </c>
      <c r="Q92" s="93"/>
      <c r="R92" s="63">
        <v>0</v>
      </c>
      <c r="S92" s="63"/>
      <c r="U92" s="63">
        <v>4816.09</v>
      </c>
      <c r="V92" s="63">
        <v>816.14</v>
      </c>
      <c r="W92" s="75">
        <f t="shared" si="34"/>
        <v>0.16946111887443999</v>
      </c>
      <c r="X92" s="75">
        <f t="shared" si="35"/>
        <v>0.50695684210526304</v>
      </c>
      <c r="Y92" s="93"/>
      <c r="Z92" s="63">
        <v>0</v>
      </c>
      <c r="AA92" s="63"/>
      <c r="AC92" s="63">
        <v>4691.91</v>
      </c>
      <c r="AD92" s="63">
        <v>1160.32</v>
      </c>
      <c r="AE92" s="75">
        <f t="shared" si="36"/>
        <v>0.24730227135644101</v>
      </c>
      <c r="AF92" s="75">
        <f t="shared" si="37"/>
        <v>0.49388526315789499</v>
      </c>
      <c r="AG92" s="93"/>
      <c r="AH92" s="63">
        <v>0</v>
      </c>
      <c r="AI92" s="63"/>
      <c r="AK92" s="17">
        <v>2855.71</v>
      </c>
      <c r="AL92" s="17">
        <v>951.62</v>
      </c>
      <c r="AM92" s="52">
        <f t="shared" si="38"/>
        <v>0.33323411690963001</v>
      </c>
      <c r="AN92" s="102">
        <f t="shared" si="39"/>
        <v>0.30060105263157899</v>
      </c>
      <c r="AO92" s="23"/>
      <c r="AP92" s="25"/>
      <c r="AQ92" s="108"/>
      <c r="AR92" s="25">
        <v>4175.54</v>
      </c>
      <c r="AS92" s="25">
        <v>1084.0899999999999</v>
      </c>
      <c r="AT92" s="102">
        <f t="shared" si="40"/>
        <v>0.25962869473169897</v>
      </c>
      <c r="AU92" s="102">
        <f t="shared" si="41"/>
        <v>0.43953052631578898</v>
      </c>
      <c r="AV92" s="23"/>
      <c r="AW92" s="25"/>
      <c r="AX92" s="108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57">
        <v>90</v>
      </c>
      <c r="B93" s="57">
        <v>339</v>
      </c>
      <c r="C93" s="58" t="s">
        <v>181</v>
      </c>
      <c r="D93" s="58" t="s">
        <v>50</v>
      </c>
      <c r="E93" s="57" t="s">
        <v>52</v>
      </c>
      <c r="F93" s="64">
        <v>32</v>
      </c>
      <c r="G93" s="64">
        <v>150</v>
      </c>
      <c r="H93" s="56">
        <f t="shared" si="31"/>
        <v>450</v>
      </c>
      <c r="I93" s="90">
        <v>3</v>
      </c>
      <c r="J93" s="59">
        <v>10000</v>
      </c>
      <c r="K93" s="77">
        <f t="shared" si="30"/>
        <v>2229.0013795283498</v>
      </c>
      <c r="L93" s="78">
        <v>0.222900137952835</v>
      </c>
      <c r="M93" s="64">
        <v>5507.76</v>
      </c>
      <c r="N93" s="64">
        <v>1535.77</v>
      </c>
      <c r="O93" s="79">
        <f t="shared" si="32"/>
        <v>0.27883749473470198</v>
      </c>
      <c r="P93" s="79">
        <f t="shared" si="33"/>
        <v>0.55077600000000004</v>
      </c>
      <c r="Q93" s="95"/>
      <c r="R93" s="64">
        <v>0</v>
      </c>
      <c r="S93" s="64"/>
      <c r="U93" s="64">
        <v>8018.52</v>
      </c>
      <c r="V93" s="64">
        <v>1445.13</v>
      </c>
      <c r="W93" s="79">
        <f t="shared" si="34"/>
        <v>0.18022403136738499</v>
      </c>
      <c r="X93" s="79">
        <f t="shared" si="35"/>
        <v>0.80185200000000001</v>
      </c>
      <c r="Y93" s="95"/>
      <c r="Z93" s="64">
        <v>0</v>
      </c>
      <c r="AA93" s="64"/>
      <c r="AC93" s="64">
        <v>4185.0600000000004</v>
      </c>
      <c r="AD93" s="64">
        <v>960.08</v>
      </c>
      <c r="AE93" s="79">
        <f t="shared" si="36"/>
        <v>0.22940650791147599</v>
      </c>
      <c r="AF93" s="79">
        <f t="shared" si="37"/>
        <v>0.41850599999999999</v>
      </c>
      <c r="AG93" s="95"/>
      <c r="AH93" s="64">
        <v>0</v>
      </c>
      <c r="AI93" s="64"/>
      <c r="AK93" s="17">
        <v>3477.7</v>
      </c>
      <c r="AL93" s="17">
        <v>1045.2</v>
      </c>
      <c r="AM93" s="52">
        <f t="shared" si="38"/>
        <v>0.30054346263335002</v>
      </c>
      <c r="AN93" s="102">
        <f t="shared" si="39"/>
        <v>0.34777000000000002</v>
      </c>
      <c r="AO93" s="23"/>
      <c r="AP93" s="25"/>
      <c r="AQ93" s="108"/>
      <c r="AR93" s="25">
        <v>2583.63</v>
      </c>
      <c r="AS93" s="25">
        <v>424.85</v>
      </c>
      <c r="AT93" s="102">
        <f t="shared" si="40"/>
        <v>0.164439180532816</v>
      </c>
      <c r="AU93" s="102">
        <f t="shared" si="41"/>
        <v>0.25836300000000001</v>
      </c>
      <c r="AV93" s="23"/>
      <c r="AW93" s="25"/>
      <c r="AX93" s="108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57">
        <v>91</v>
      </c>
      <c r="B94" s="57">
        <v>573</v>
      </c>
      <c r="C94" s="58" t="s">
        <v>56</v>
      </c>
      <c r="D94" s="58" t="s">
        <v>54</v>
      </c>
      <c r="E94" s="57" t="s">
        <v>52</v>
      </c>
      <c r="F94" s="64">
        <v>32</v>
      </c>
      <c r="G94" s="64">
        <v>150</v>
      </c>
      <c r="H94" s="56">
        <f t="shared" si="31"/>
        <v>450</v>
      </c>
      <c r="I94" s="90">
        <v>4</v>
      </c>
      <c r="J94" s="59">
        <v>10000</v>
      </c>
      <c r="K94" s="77">
        <f t="shared" si="30"/>
        <v>2103.3447804715302</v>
      </c>
      <c r="L94" s="78">
        <v>0.210334478047153</v>
      </c>
      <c r="M94" s="64">
        <v>14184.71</v>
      </c>
      <c r="N94" s="64">
        <v>2168.77</v>
      </c>
      <c r="O94" s="79">
        <f t="shared" si="32"/>
        <v>0.152894912902696</v>
      </c>
      <c r="P94" s="91">
        <f t="shared" si="33"/>
        <v>1.418471</v>
      </c>
      <c r="Q94" s="95">
        <v>150</v>
      </c>
      <c r="R94" s="64">
        <v>150</v>
      </c>
      <c r="S94" s="64" t="s">
        <v>1501</v>
      </c>
      <c r="T94" s="48" t="s">
        <v>1453</v>
      </c>
      <c r="U94" s="64">
        <v>11678.01</v>
      </c>
      <c r="V94" s="64">
        <v>1467.69</v>
      </c>
      <c r="W94" s="79">
        <f t="shared" si="34"/>
        <v>0.12567980332265499</v>
      </c>
      <c r="X94" s="91">
        <f t="shared" si="35"/>
        <v>1.1678010000000001</v>
      </c>
      <c r="Y94" s="95">
        <v>150</v>
      </c>
      <c r="Z94" s="64">
        <v>150</v>
      </c>
      <c r="AA94" s="64" t="s">
        <v>1501</v>
      </c>
      <c r="AB94" s="48" t="s">
        <v>1453</v>
      </c>
      <c r="AC94" s="64">
        <v>10350.450000000001</v>
      </c>
      <c r="AD94" s="64">
        <v>1563.7</v>
      </c>
      <c r="AE94" s="79">
        <f t="shared" si="36"/>
        <v>0.15107555710138201</v>
      </c>
      <c r="AF94" s="91">
        <f t="shared" si="37"/>
        <v>1.035045</v>
      </c>
      <c r="AG94" s="95">
        <v>300</v>
      </c>
      <c r="AH94" s="64">
        <v>150</v>
      </c>
      <c r="AI94" s="64" t="s">
        <v>1502</v>
      </c>
      <c r="AJ94" s="48" t="s">
        <v>1453</v>
      </c>
      <c r="AK94" s="17">
        <v>6380.7</v>
      </c>
      <c r="AL94" s="17">
        <v>1169.8</v>
      </c>
      <c r="AM94" s="52">
        <f t="shared" si="38"/>
        <v>0.18333411694641699</v>
      </c>
      <c r="AN94" s="102">
        <f t="shared" si="39"/>
        <v>0.63807000000000003</v>
      </c>
      <c r="AO94" s="23"/>
      <c r="AP94" s="25"/>
      <c r="AQ94" s="108"/>
      <c r="AR94" s="25">
        <v>4186.7700000000004</v>
      </c>
      <c r="AS94" s="25">
        <v>854.31</v>
      </c>
      <c r="AT94" s="102">
        <f t="shared" si="40"/>
        <v>0.20404990004227599</v>
      </c>
      <c r="AU94" s="102">
        <f t="shared" si="41"/>
        <v>0.41867700000000002</v>
      </c>
      <c r="AV94" s="23"/>
      <c r="AW94" s="25"/>
      <c r="AX94" s="108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57">
        <v>92</v>
      </c>
      <c r="B95" s="57">
        <v>106485</v>
      </c>
      <c r="C95" s="58" t="s">
        <v>132</v>
      </c>
      <c r="D95" s="58" t="s">
        <v>54</v>
      </c>
      <c r="E95" s="57" t="s">
        <v>52</v>
      </c>
      <c r="F95" s="64">
        <v>32</v>
      </c>
      <c r="G95" s="64">
        <v>150</v>
      </c>
      <c r="H95" s="56">
        <f t="shared" si="31"/>
        <v>450</v>
      </c>
      <c r="I95" s="90">
        <v>4</v>
      </c>
      <c r="J95" s="59">
        <v>10000</v>
      </c>
      <c r="K95" s="77">
        <f t="shared" si="30"/>
        <v>1650</v>
      </c>
      <c r="L95" s="78">
        <v>0.16500000000000001</v>
      </c>
      <c r="M95" s="64">
        <v>10031.469999999999</v>
      </c>
      <c r="N95" s="64">
        <v>2199.33</v>
      </c>
      <c r="O95" s="79">
        <f t="shared" si="32"/>
        <v>0.219243042146365</v>
      </c>
      <c r="P95" s="79">
        <f t="shared" si="33"/>
        <v>1.003147</v>
      </c>
      <c r="Q95" s="95"/>
      <c r="R95" s="64">
        <v>150</v>
      </c>
      <c r="S95" s="64"/>
      <c r="T95" s="48" t="s">
        <v>1453</v>
      </c>
      <c r="U95" s="64">
        <v>10089.450000000001</v>
      </c>
      <c r="V95" s="64">
        <v>1232.77</v>
      </c>
      <c r="W95" s="79">
        <f t="shared" si="34"/>
        <v>0.122184063551532</v>
      </c>
      <c r="X95" s="79">
        <f t="shared" si="35"/>
        <v>1.008945</v>
      </c>
      <c r="Y95" s="95"/>
      <c r="Z95" s="64">
        <v>150</v>
      </c>
      <c r="AA95" s="64"/>
      <c r="AB95" s="48" t="s">
        <v>1453</v>
      </c>
      <c r="AC95" s="64">
        <v>5805.11</v>
      </c>
      <c r="AD95" s="64">
        <v>1294.01</v>
      </c>
      <c r="AE95" s="79">
        <f t="shared" si="36"/>
        <v>0.22290878209026199</v>
      </c>
      <c r="AF95" s="79">
        <f t="shared" si="37"/>
        <v>0.580511</v>
      </c>
      <c r="AG95" s="95"/>
      <c r="AH95" s="64">
        <v>0</v>
      </c>
      <c r="AI95" s="64"/>
      <c r="AK95" s="17">
        <v>5651.73</v>
      </c>
      <c r="AL95" s="17">
        <v>1479.28</v>
      </c>
      <c r="AM95" s="52">
        <f t="shared" si="38"/>
        <v>0.26173932583474402</v>
      </c>
      <c r="AN95" s="102">
        <f t="shared" si="39"/>
        <v>0.56517300000000004</v>
      </c>
      <c r="AO95" s="23"/>
      <c r="AP95" s="25"/>
      <c r="AQ95" s="108"/>
      <c r="AR95" s="25">
        <v>5039.6000000000004</v>
      </c>
      <c r="AS95" s="25">
        <v>807.09</v>
      </c>
      <c r="AT95" s="102">
        <f t="shared" si="40"/>
        <v>0.160149615048813</v>
      </c>
      <c r="AU95" s="102">
        <f t="shared" si="41"/>
        <v>0.50395999999999996</v>
      </c>
      <c r="AV95" s="23"/>
      <c r="AW95" s="25"/>
      <c r="AX95" s="108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54">
        <v>93</v>
      </c>
      <c r="B96" s="54">
        <v>102567</v>
      </c>
      <c r="C96" s="55" t="s">
        <v>108</v>
      </c>
      <c r="D96" s="55" t="s">
        <v>48</v>
      </c>
      <c r="E96" s="54" t="s">
        <v>52</v>
      </c>
      <c r="F96" s="63">
        <v>33</v>
      </c>
      <c r="G96" s="63">
        <v>150</v>
      </c>
      <c r="H96" s="56">
        <f t="shared" si="31"/>
        <v>450</v>
      </c>
      <c r="I96" s="88">
        <v>3</v>
      </c>
      <c r="J96" s="56">
        <v>8500</v>
      </c>
      <c r="K96" s="73">
        <f t="shared" si="30"/>
        <v>1572.5</v>
      </c>
      <c r="L96" s="74">
        <v>0.185</v>
      </c>
      <c r="M96" s="63">
        <v>10533.42</v>
      </c>
      <c r="N96" s="63">
        <v>1988.25</v>
      </c>
      <c r="O96" s="75">
        <f t="shared" si="32"/>
        <v>0.188756358333761</v>
      </c>
      <c r="P96" s="89">
        <f t="shared" si="33"/>
        <v>1.2392258823529401</v>
      </c>
      <c r="Q96" s="93">
        <v>150</v>
      </c>
      <c r="R96" s="63">
        <v>150</v>
      </c>
      <c r="S96" s="63" t="s">
        <v>1503</v>
      </c>
      <c r="T96" s="48" t="s">
        <v>1453</v>
      </c>
      <c r="U96" s="63">
        <v>8575.56</v>
      </c>
      <c r="V96" s="63">
        <v>2068.6799999999998</v>
      </c>
      <c r="W96" s="75">
        <f t="shared" si="34"/>
        <v>0.241229727271455</v>
      </c>
      <c r="X96" s="89">
        <f t="shared" si="35"/>
        <v>1.00888941176471</v>
      </c>
      <c r="Y96" s="93">
        <v>300</v>
      </c>
      <c r="Z96" s="63">
        <v>150</v>
      </c>
      <c r="AA96" s="63" t="s">
        <v>1504</v>
      </c>
      <c r="AB96" s="48" t="s">
        <v>1453</v>
      </c>
      <c r="AC96" s="63">
        <v>6472.06</v>
      </c>
      <c r="AD96" s="63">
        <v>1099.9000000000001</v>
      </c>
      <c r="AE96" s="75">
        <f t="shared" si="36"/>
        <v>0.169945890489272</v>
      </c>
      <c r="AF96" s="75">
        <f t="shared" si="37"/>
        <v>0.76141882352941204</v>
      </c>
      <c r="AG96" s="93"/>
      <c r="AH96" s="63">
        <v>0</v>
      </c>
      <c r="AI96" s="63"/>
      <c r="AK96" s="17">
        <v>2002.67</v>
      </c>
      <c r="AL96" s="17">
        <v>513.12</v>
      </c>
      <c r="AM96" s="52">
        <f t="shared" si="38"/>
        <v>0.25621794903803402</v>
      </c>
      <c r="AN96" s="102">
        <f t="shared" si="39"/>
        <v>0.23560823529411801</v>
      </c>
      <c r="AO96" s="23"/>
      <c r="AP96" s="25"/>
      <c r="AQ96" s="108"/>
      <c r="AR96" s="25">
        <v>4596.3</v>
      </c>
      <c r="AS96" s="25">
        <v>686.45</v>
      </c>
      <c r="AT96" s="102">
        <f t="shared" si="40"/>
        <v>0.14934838892152399</v>
      </c>
      <c r="AU96" s="102">
        <f t="shared" si="41"/>
        <v>0.54074117647058795</v>
      </c>
      <c r="AV96" s="23"/>
      <c r="AW96" s="25"/>
      <c r="AX96" s="108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54">
        <v>94</v>
      </c>
      <c r="B97" s="54">
        <v>104533</v>
      </c>
      <c r="C97" s="55" t="s">
        <v>126</v>
      </c>
      <c r="D97" s="55" t="s">
        <v>62</v>
      </c>
      <c r="E97" s="54" t="s">
        <v>52</v>
      </c>
      <c r="F97" s="63">
        <v>33</v>
      </c>
      <c r="G97" s="63">
        <v>150</v>
      </c>
      <c r="H97" s="56">
        <f t="shared" si="31"/>
        <v>450</v>
      </c>
      <c r="I97" s="88">
        <v>3</v>
      </c>
      <c r="J97" s="56">
        <v>10500</v>
      </c>
      <c r="K97" s="73">
        <f t="shared" si="30"/>
        <v>2712.0345968833599</v>
      </c>
      <c r="L97" s="74">
        <v>0.258289009226987</v>
      </c>
      <c r="M97" s="63">
        <v>11765.61</v>
      </c>
      <c r="N97" s="63">
        <v>2438.84</v>
      </c>
      <c r="O97" s="75">
        <f t="shared" si="32"/>
        <v>0.20728547011162199</v>
      </c>
      <c r="P97" s="75">
        <f t="shared" si="33"/>
        <v>1.1205342857142899</v>
      </c>
      <c r="Q97" s="93"/>
      <c r="R97" s="63">
        <v>150</v>
      </c>
      <c r="S97" s="63"/>
      <c r="T97" s="48" t="s">
        <v>1453</v>
      </c>
      <c r="U97" s="63">
        <v>7928.56</v>
      </c>
      <c r="V97" s="63">
        <v>1737.62</v>
      </c>
      <c r="W97" s="75">
        <f t="shared" si="34"/>
        <v>0.219159595185002</v>
      </c>
      <c r="X97" s="75">
        <f t="shared" si="35"/>
        <v>0.75510095238095198</v>
      </c>
      <c r="Y97" s="93"/>
      <c r="Z97" s="63">
        <v>0</v>
      </c>
      <c r="AA97" s="63"/>
      <c r="AC97" s="63">
        <v>8462.9</v>
      </c>
      <c r="AD97" s="63">
        <v>2562.3000000000002</v>
      </c>
      <c r="AE97" s="75">
        <f t="shared" si="36"/>
        <v>0.30276855451440998</v>
      </c>
      <c r="AF97" s="75">
        <f t="shared" si="37"/>
        <v>0.80599047619047604</v>
      </c>
      <c r="AG97" s="93"/>
      <c r="AH97" s="63">
        <v>0</v>
      </c>
      <c r="AI97" s="63"/>
      <c r="AK97" s="17">
        <v>9440.83</v>
      </c>
      <c r="AL97" s="17">
        <v>2680.74</v>
      </c>
      <c r="AM97" s="52">
        <f t="shared" si="38"/>
        <v>0.283951728820453</v>
      </c>
      <c r="AN97" s="102">
        <f t="shared" si="39"/>
        <v>0.89912666666666696</v>
      </c>
      <c r="AO97" s="23"/>
      <c r="AP97" s="25"/>
      <c r="AQ97" s="108"/>
      <c r="AR97" s="25">
        <v>4756.33</v>
      </c>
      <c r="AS97" s="25">
        <v>1481.67</v>
      </c>
      <c r="AT97" s="102">
        <f t="shared" si="40"/>
        <v>0.31151539106832399</v>
      </c>
      <c r="AU97" s="102">
        <f t="shared" si="41"/>
        <v>0.45298380952381001</v>
      </c>
      <c r="AV97" s="23"/>
      <c r="AW97" s="25"/>
      <c r="AX97" s="108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54">
        <v>95</v>
      </c>
      <c r="B98" s="54">
        <v>112415</v>
      </c>
      <c r="C98" s="55" t="s">
        <v>161</v>
      </c>
      <c r="D98" s="55" t="s">
        <v>50</v>
      </c>
      <c r="E98" s="54" t="s">
        <v>52</v>
      </c>
      <c r="F98" s="63">
        <v>33</v>
      </c>
      <c r="G98" s="63">
        <v>150</v>
      </c>
      <c r="H98" s="56">
        <f t="shared" si="31"/>
        <v>450</v>
      </c>
      <c r="I98" s="88">
        <v>4</v>
      </c>
      <c r="J98" s="56">
        <v>9500</v>
      </c>
      <c r="K98" s="73">
        <f t="shared" si="30"/>
        <v>1900</v>
      </c>
      <c r="L98" s="74">
        <v>0.2</v>
      </c>
      <c r="M98" s="63">
        <v>7883.71</v>
      </c>
      <c r="N98" s="63">
        <v>1078.93</v>
      </c>
      <c r="O98" s="75">
        <f t="shared" si="32"/>
        <v>0.13685561746944</v>
      </c>
      <c r="P98" s="75">
        <f t="shared" si="33"/>
        <v>0.82986421052631598</v>
      </c>
      <c r="Q98" s="93"/>
      <c r="R98" s="63">
        <v>0</v>
      </c>
      <c r="S98" s="63"/>
      <c r="U98" s="63">
        <v>4869.03</v>
      </c>
      <c r="V98" s="63">
        <v>474.22</v>
      </c>
      <c r="W98" s="75">
        <f t="shared" si="34"/>
        <v>9.7395169058313497E-2</v>
      </c>
      <c r="X98" s="75">
        <f t="shared" si="35"/>
        <v>0.51252947368421098</v>
      </c>
      <c r="Y98" s="93"/>
      <c r="Z98" s="63">
        <v>0</v>
      </c>
      <c r="AA98" s="63"/>
      <c r="AC98" s="63">
        <v>7819.49</v>
      </c>
      <c r="AD98" s="63">
        <v>1133.78</v>
      </c>
      <c r="AE98" s="75">
        <f t="shared" si="36"/>
        <v>0.14499411086912301</v>
      </c>
      <c r="AF98" s="75">
        <f t="shared" si="37"/>
        <v>0.82310421052631599</v>
      </c>
      <c r="AG98" s="93"/>
      <c r="AH98" s="63">
        <v>0</v>
      </c>
      <c r="AI98" s="63"/>
      <c r="AK98" s="17">
        <v>4289.93</v>
      </c>
      <c r="AL98" s="17">
        <v>610.37</v>
      </c>
      <c r="AM98" s="52">
        <f t="shared" si="38"/>
        <v>0.14227971085775301</v>
      </c>
      <c r="AN98" s="102">
        <f t="shared" si="39"/>
        <v>0.45157157894736799</v>
      </c>
      <c r="AO98" s="23"/>
      <c r="AP98" s="25"/>
      <c r="AQ98" s="108"/>
      <c r="AR98" s="25">
        <v>3921.68</v>
      </c>
      <c r="AS98" s="25">
        <v>931.83</v>
      </c>
      <c r="AT98" s="102">
        <f t="shared" si="40"/>
        <v>0.237609901878787</v>
      </c>
      <c r="AU98" s="102">
        <f t="shared" si="41"/>
        <v>0.41280842105263199</v>
      </c>
      <c r="AV98" s="23"/>
      <c r="AW98" s="25"/>
      <c r="AX98" s="108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57">
        <v>96</v>
      </c>
      <c r="B99" s="57">
        <v>549</v>
      </c>
      <c r="C99" s="58" t="s">
        <v>65</v>
      </c>
      <c r="D99" s="58" t="s">
        <v>62</v>
      </c>
      <c r="E99" s="57" t="s">
        <v>52</v>
      </c>
      <c r="F99" s="64">
        <v>34</v>
      </c>
      <c r="G99" s="64">
        <v>150</v>
      </c>
      <c r="H99" s="56">
        <f t="shared" si="31"/>
        <v>450</v>
      </c>
      <c r="I99" s="90">
        <v>3</v>
      </c>
      <c r="J99" s="59">
        <v>10500</v>
      </c>
      <c r="K99" s="77">
        <f t="shared" si="30"/>
        <v>2100</v>
      </c>
      <c r="L99" s="78">
        <v>0.2</v>
      </c>
      <c r="M99" s="64">
        <v>12944.48</v>
      </c>
      <c r="N99" s="64">
        <v>1998.64</v>
      </c>
      <c r="O99" s="79">
        <f t="shared" si="32"/>
        <v>0.15440094928494599</v>
      </c>
      <c r="P99" s="91">
        <f t="shared" si="33"/>
        <v>1.23280761904762</v>
      </c>
      <c r="Q99" s="95">
        <v>150</v>
      </c>
      <c r="R99" s="64">
        <v>150</v>
      </c>
      <c r="S99" s="64" t="s">
        <v>1461</v>
      </c>
      <c r="T99" s="48" t="s">
        <v>1453</v>
      </c>
      <c r="U99" s="64">
        <v>12829.06</v>
      </c>
      <c r="V99" s="64">
        <v>2470.91</v>
      </c>
      <c r="W99" s="79">
        <f t="shared" si="34"/>
        <v>0.19260257571482201</v>
      </c>
      <c r="X99" s="91">
        <f t="shared" si="35"/>
        <v>1.2218152380952401</v>
      </c>
      <c r="Y99" s="95">
        <v>150</v>
      </c>
      <c r="Z99" s="64">
        <v>150</v>
      </c>
      <c r="AA99" s="64" t="s">
        <v>1454</v>
      </c>
      <c r="AB99" s="48" t="s">
        <v>1453</v>
      </c>
      <c r="AC99" s="64">
        <v>11379.74</v>
      </c>
      <c r="AD99" s="64">
        <v>2687.21</v>
      </c>
      <c r="AE99" s="79">
        <f t="shared" si="36"/>
        <v>0.23613984150780201</v>
      </c>
      <c r="AF99" s="91">
        <f t="shared" si="37"/>
        <v>1.08378476190476</v>
      </c>
      <c r="AG99" s="95">
        <v>150</v>
      </c>
      <c r="AH99" s="64">
        <v>150</v>
      </c>
      <c r="AI99" s="64" t="s">
        <v>1505</v>
      </c>
      <c r="AJ99" s="48" t="s">
        <v>1453</v>
      </c>
      <c r="AK99" s="17">
        <v>14782.91</v>
      </c>
      <c r="AL99" s="17">
        <v>4940.46</v>
      </c>
      <c r="AM99" s="52">
        <f t="shared" si="38"/>
        <v>0.33420077643711599</v>
      </c>
      <c r="AN99" s="102">
        <f t="shared" si="39"/>
        <v>1.40789619047619</v>
      </c>
      <c r="AO99" s="23"/>
      <c r="AP99" s="25"/>
      <c r="AQ99" s="108"/>
      <c r="AR99" s="25">
        <v>8362.56</v>
      </c>
      <c r="AS99" s="25">
        <v>2465.08</v>
      </c>
      <c r="AT99" s="102">
        <f t="shared" si="40"/>
        <v>0.29477576244595</v>
      </c>
      <c r="AU99" s="102">
        <f t="shared" si="41"/>
        <v>0.79643428571428598</v>
      </c>
      <c r="AV99" s="23"/>
      <c r="AW99" s="25"/>
      <c r="AX99" s="108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57">
        <v>97</v>
      </c>
      <c r="B100" s="57">
        <v>706</v>
      </c>
      <c r="C100" s="58" t="s">
        <v>102</v>
      </c>
      <c r="D100" s="58" t="s">
        <v>45</v>
      </c>
      <c r="E100" s="57" t="s">
        <v>52</v>
      </c>
      <c r="F100" s="64">
        <v>34</v>
      </c>
      <c r="G100" s="64">
        <v>150</v>
      </c>
      <c r="H100" s="56">
        <f t="shared" si="31"/>
        <v>450</v>
      </c>
      <c r="I100" s="90">
        <v>4</v>
      </c>
      <c r="J100" s="59">
        <v>10500</v>
      </c>
      <c r="K100" s="77">
        <f t="shared" si="30"/>
        <v>2731.5162445310302</v>
      </c>
      <c r="L100" s="78">
        <v>0.26014440424105001</v>
      </c>
      <c r="M100" s="64">
        <v>10629.16</v>
      </c>
      <c r="N100" s="64">
        <v>2165.63</v>
      </c>
      <c r="O100" s="79">
        <f t="shared" si="32"/>
        <v>0.203744228142205</v>
      </c>
      <c r="P100" s="79">
        <f t="shared" si="33"/>
        <v>1.0123009523809501</v>
      </c>
      <c r="Q100" s="95"/>
      <c r="R100" s="64">
        <v>150</v>
      </c>
      <c r="S100" s="64"/>
      <c r="T100" s="48" t="s">
        <v>1453</v>
      </c>
      <c r="U100" s="64">
        <v>10785.82</v>
      </c>
      <c r="V100" s="64">
        <v>2564.98</v>
      </c>
      <c r="W100" s="79">
        <f t="shared" si="34"/>
        <v>0.23781038437504101</v>
      </c>
      <c r="X100" s="79">
        <f t="shared" si="35"/>
        <v>1.0272209523809499</v>
      </c>
      <c r="Y100" s="95"/>
      <c r="Z100" s="64">
        <v>150</v>
      </c>
      <c r="AA100" s="64"/>
      <c r="AB100" s="48" t="s">
        <v>1453</v>
      </c>
      <c r="AC100" s="64">
        <v>10563.35</v>
      </c>
      <c r="AD100" s="64">
        <v>2165.5</v>
      </c>
      <c r="AE100" s="79">
        <f t="shared" si="36"/>
        <v>0.20500125433692901</v>
      </c>
      <c r="AF100" s="79">
        <f t="shared" si="37"/>
        <v>1.00603333333333</v>
      </c>
      <c r="AG100" s="95"/>
      <c r="AH100" s="64">
        <v>150</v>
      </c>
      <c r="AI100" s="64"/>
      <c r="AJ100" s="48" t="s">
        <v>1453</v>
      </c>
      <c r="AK100" s="17">
        <v>4008.59</v>
      </c>
      <c r="AL100" s="17">
        <v>851.7</v>
      </c>
      <c r="AM100" s="52">
        <f t="shared" si="38"/>
        <v>0.212468723416463</v>
      </c>
      <c r="AN100" s="102">
        <f t="shared" si="39"/>
        <v>0.38177047619047599</v>
      </c>
      <c r="AO100" s="23"/>
      <c r="AP100" s="25"/>
      <c r="AQ100" s="108"/>
      <c r="AR100" s="25">
        <v>3494.63</v>
      </c>
      <c r="AS100" s="25">
        <v>493.14</v>
      </c>
      <c r="AT100" s="102">
        <f t="shared" si="40"/>
        <v>0.14111365151675601</v>
      </c>
      <c r="AU100" s="102">
        <f t="shared" si="41"/>
        <v>0.33282190476190499</v>
      </c>
      <c r="AV100" s="23"/>
      <c r="AW100" s="25"/>
      <c r="AX100" s="108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57">
        <v>98</v>
      </c>
      <c r="B101" s="57">
        <v>732</v>
      </c>
      <c r="C101" s="58" t="s">
        <v>120</v>
      </c>
      <c r="D101" s="58" t="s">
        <v>64</v>
      </c>
      <c r="E101" s="57" t="s">
        <v>52</v>
      </c>
      <c r="F101" s="64">
        <v>34</v>
      </c>
      <c r="G101" s="64">
        <v>150</v>
      </c>
      <c r="H101" s="56">
        <f t="shared" ref="H101:H138" si="45">G101*3</f>
        <v>450</v>
      </c>
      <c r="I101" s="90">
        <v>2</v>
      </c>
      <c r="J101" s="59">
        <v>10000</v>
      </c>
      <c r="K101" s="77">
        <f t="shared" si="30"/>
        <v>2319.6314025407601</v>
      </c>
      <c r="L101" s="78">
        <v>0.23196314025407599</v>
      </c>
      <c r="M101" s="64">
        <v>11692.31</v>
      </c>
      <c r="N101" s="64">
        <v>1543.9</v>
      </c>
      <c r="O101" s="79">
        <f t="shared" ref="O101:O139" si="46">N101/M101</f>
        <v>0.13204405288604201</v>
      </c>
      <c r="P101" s="79">
        <f t="shared" ref="P101:P139" si="47">M101/J101</f>
        <v>1.1692309999999999</v>
      </c>
      <c r="Q101" s="95"/>
      <c r="R101" s="64">
        <v>150</v>
      </c>
      <c r="S101" s="64"/>
      <c r="T101" s="48" t="s">
        <v>1453</v>
      </c>
      <c r="U101" s="64">
        <v>10768.26</v>
      </c>
      <c r="V101" s="64">
        <v>1407.19</v>
      </c>
      <c r="W101" s="79">
        <f t="shared" ref="W101:W139" si="48">V101/U101</f>
        <v>0.130679422673672</v>
      </c>
      <c r="X101" s="79">
        <f t="shared" ref="X101:X139" si="49">U101/J101</f>
        <v>1.0768260000000001</v>
      </c>
      <c r="Y101" s="95"/>
      <c r="Z101" s="64">
        <v>150</v>
      </c>
      <c r="AA101" s="64"/>
      <c r="AB101" s="48" t="s">
        <v>1453</v>
      </c>
      <c r="AC101" s="64">
        <v>4734.99</v>
      </c>
      <c r="AD101" s="64">
        <v>224.48</v>
      </c>
      <c r="AE101" s="79">
        <f t="shared" ref="AE101:AE139" si="50">AD101/AC101</f>
        <v>4.7408759047009599E-2</v>
      </c>
      <c r="AF101" s="79">
        <f t="shared" ref="AF101:AF139" si="51">AC101/J101</f>
        <v>0.473499</v>
      </c>
      <c r="AG101" s="95"/>
      <c r="AH101" s="64">
        <v>0</v>
      </c>
      <c r="AI101" s="64"/>
      <c r="AK101" s="17">
        <v>6537.59</v>
      </c>
      <c r="AL101" s="17">
        <v>1644.99</v>
      </c>
      <c r="AM101" s="52">
        <f t="shared" ref="AM101:AM139" si="52">AL101/AK101</f>
        <v>0.25162024538094302</v>
      </c>
      <c r="AN101" s="102">
        <f t="shared" ref="AN101:AN139" si="53">AK101/J101</f>
        <v>0.65375899999999998</v>
      </c>
      <c r="AO101" s="23"/>
      <c r="AP101" s="25"/>
      <c r="AQ101" s="108"/>
      <c r="AR101" s="25">
        <v>4542.6099999999997</v>
      </c>
      <c r="AS101" s="25">
        <v>675.74</v>
      </c>
      <c r="AT101" s="102">
        <f t="shared" ref="AT101:AT139" si="54">AS101/AR101</f>
        <v>0.14875589143686099</v>
      </c>
      <c r="AU101" s="102">
        <f t="shared" ref="AU101:AU139" si="55">AR101/J101</f>
        <v>0.45426100000000003</v>
      </c>
      <c r="AV101" s="23"/>
      <c r="AW101" s="25"/>
      <c r="AX101" s="108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54">
        <v>99</v>
      </c>
      <c r="B102" s="54">
        <v>329</v>
      </c>
      <c r="C102" s="55" t="s">
        <v>51</v>
      </c>
      <c r="D102" s="55" t="s">
        <v>45</v>
      </c>
      <c r="E102" s="54" t="s">
        <v>52</v>
      </c>
      <c r="F102" s="63">
        <v>35</v>
      </c>
      <c r="G102" s="63">
        <v>150</v>
      </c>
      <c r="H102" s="56">
        <f t="shared" si="45"/>
        <v>450</v>
      </c>
      <c r="I102" s="88">
        <v>3</v>
      </c>
      <c r="J102" s="56">
        <v>12000</v>
      </c>
      <c r="K102" s="73">
        <f t="shared" si="30"/>
        <v>2603.0326054378202</v>
      </c>
      <c r="L102" s="74">
        <v>0.21691938378648501</v>
      </c>
      <c r="M102" s="63">
        <v>14670.65</v>
      </c>
      <c r="N102" s="63">
        <v>2652.63</v>
      </c>
      <c r="O102" s="75">
        <f t="shared" si="46"/>
        <v>0.18081202946018099</v>
      </c>
      <c r="P102" s="89">
        <f t="shared" si="47"/>
        <v>1.2225541666666699</v>
      </c>
      <c r="Q102" s="93">
        <v>150</v>
      </c>
      <c r="R102" s="63">
        <v>150</v>
      </c>
      <c r="S102" s="63" t="s">
        <v>1461</v>
      </c>
      <c r="T102" s="48" t="s">
        <v>1453</v>
      </c>
      <c r="U102" s="63">
        <v>17426.47</v>
      </c>
      <c r="V102" s="63">
        <v>2426.23</v>
      </c>
      <c r="W102" s="75">
        <f t="shared" si="48"/>
        <v>0.139226705121577</v>
      </c>
      <c r="X102" s="89">
        <f t="shared" si="49"/>
        <v>1.4522058333333301</v>
      </c>
      <c r="Y102" s="93">
        <v>150</v>
      </c>
      <c r="Z102" s="63">
        <v>150</v>
      </c>
      <c r="AA102" s="63" t="s">
        <v>1454</v>
      </c>
      <c r="AB102" s="48" t="s">
        <v>1453</v>
      </c>
      <c r="AC102" s="63">
        <v>13623.06</v>
      </c>
      <c r="AD102" s="63">
        <v>1814.04</v>
      </c>
      <c r="AE102" s="75">
        <f t="shared" si="50"/>
        <v>0.13315951041836399</v>
      </c>
      <c r="AF102" s="89">
        <f t="shared" si="51"/>
        <v>1.1352549999999999</v>
      </c>
      <c r="AG102" s="93">
        <v>150</v>
      </c>
      <c r="AH102" s="63">
        <v>150</v>
      </c>
      <c r="AI102" s="63" t="s">
        <v>1454</v>
      </c>
      <c r="AJ102" s="48" t="s">
        <v>1453</v>
      </c>
      <c r="AK102" s="17">
        <v>8342.01</v>
      </c>
      <c r="AL102" s="17">
        <v>454.18</v>
      </c>
      <c r="AM102" s="52">
        <f t="shared" si="52"/>
        <v>5.4444911957669699E-2</v>
      </c>
      <c r="AN102" s="102">
        <f t="shared" si="53"/>
        <v>0.69516750000000005</v>
      </c>
      <c r="AO102" s="23"/>
      <c r="AP102" s="25"/>
      <c r="AQ102" s="108"/>
      <c r="AR102" s="25">
        <v>6676.66</v>
      </c>
      <c r="AS102" s="25">
        <v>1034.45</v>
      </c>
      <c r="AT102" s="102">
        <f t="shared" si="54"/>
        <v>0.15493525205716599</v>
      </c>
      <c r="AU102" s="102">
        <f t="shared" si="55"/>
        <v>0.55638833333333304</v>
      </c>
      <c r="AV102" s="23"/>
      <c r="AW102" s="25"/>
      <c r="AX102" s="108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54">
        <v>100</v>
      </c>
      <c r="B103" s="54">
        <v>347</v>
      </c>
      <c r="C103" s="55" t="s">
        <v>91</v>
      </c>
      <c r="D103" s="55" t="s">
        <v>50</v>
      </c>
      <c r="E103" s="54" t="s">
        <v>52</v>
      </c>
      <c r="F103" s="63">
        <v>35</v>
      </c>
      <c r="G103" s="63">
        <v>150</v>
      </c>
      <c r="H103" s="56">
        <f t="shared" si="45"/>
        <v>450</v>
      </c>
      <c r="I103" s="88">
        <v>4</v>
      </c>
      <c r="J103" s="56">
        <v>10000</v>
      </c>
      <c r="K103" s="73">
        <f t="shared" si="30"/>
        <v>2245.0427241723801</v>
      </c>
      <c r="L103" s="74">
        <v>0.224504272417238</v>
      </c>
      <c r="M103" s="63">
        <v>10174.33</v>
      </c>
      <c r="N103" s="63">
        <v>1715.96</v>
      </c>
      <c r="O103" s="75">
        <f t="shared" si="46"/>
        <v>0.168655823036996</v>
      </c>
      <c r="P103" s="75">
        <f t="shared" si="47"/>
        <v>1.017433</v>
      </c>
      <c r="Q103" s="93"/>
      <c r="R103" s="63">
        <v>150</v>
      </c>
      <c r="S103" s="63"/>
      <c r="T103" s="48" t="s">
        <v>1453</v>
      </c>
      <c r="U103" s="63">
        <v>10883.98</v>
      </c>
      <c r="V103" s="63">
        <v>1615.9</v>
      </c>
      <c r="W103" s="75">
        <f t="shared" si="48"/>
        <v>0.14846591044820001</v>
      </c>
      <c r="X103" s="75">
        <f t="shared" si="49"/>
        <v>1.088398</v>
      </c>
      <c r="Y103" s="93"/>
      <c r="Z103" s="63">
        <v>150</v>
      </c>
      <c r="AA103" s="63"/>
      <c r="AB103" s="48" t="s">
        <v>1453</v>
      </c>
      <c r="AC103" s="63">
        <v>10104.34</v>
      </c>
      <c r="AD103" s="63">
        <v>1812.51</v>
      </c>
      <c r="AE103" s="75">
        <f t="shared" si="50"/>
        <v>0.179379355801566</v>
      </c>
      <c r="AF103" s="75">
        <f t="shared" si="51"/>
        <v>1.0104340000000001</v>
      </c>
      <c r="AG103" s="93"/>
      <c r="AH103" s="63">
        <v>150</v>
      </c>
      <c r="AI103" s="63"/>
      <c r="AJ103" s="48" t="s">
        <v>1453</v>
      </c>
      <c r="AK103" s="17">
        <v>3250.21</v>
      </c>
      <c r="AL103" s="17">
        <v>625.71</v>
      </c>
      <c r="AM103" s="52">
        <f t="shared" si="52"/>
        <v>0.19251371449844801</v>
      </c>
      <c r="AN103" s="102">
        <f t="shared" si="53"/>
        <v>0.325021</v>
      </c>
      <c r="AO103" s="23"/>
      <c r="AP103" s="25"/>
      <c r="AQ103" s="108"/>
      <c r="AR103" s="25">
        <v>4733.0600000000004</v>
      </c>
      <c r="AS103" s="25">
        <v>673.69</v>
      </c>
      <c r="AT103" s="102">
        <f t="shared" si="54"/>
        <v>0.142337092705353</v>
      </c>
      <c r="AU103" s="102">
        <f t="shared" si="55"/>
        <v>0.473306</v>
      </c>
      <c r="AV103" s="23"/>
      <c r="AW103" s="25"/>
      <c r="AX103" s="108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54">
        <v>101</v>
      </c>
      <c r="B104" s="54">
        <v>738</v>
      </c>
      <c r="C104" s="55" t="s">
        <v>87</v>
      </c>
      <c r="D104" s="55" t="s">
        <v>45</v>
      </c>
      <c r="E104" s="54" t="s">
        <v>52</v>
      </c>
      <c r="F104" s="63">
        <v>35</v>
      </c>
      <c r="G104" s="63">
        <v>150</v>
      </c>
      <c r="H104" s="56">
        <f t="shared" si="45"/>
        <v>450</v>
      </c>
      <c r="I104" s="88">
        <v>5</v>
      </c>
      <c r="J104" s="56">
        <v>10500</v>
      </c>
      <c r="K104" s="73">
        <f t="shared" si="30"/>
        <v>2495.1060137290301</v>
      </c>
      <c r="L104" s="74">
        <v>0.23762914416466999</v>
      </c>
      <c r="M104" s="63">
        <v>11634.68</v>
      </c>
      <c r="N104" s="63">
        <v>2037.57</v>
      </c>
      <c r="O104" s="75">
        <f t="shared" si="46"/>
        <v>0.17512901085375801</v>
      </c>
      <c r="P104" s="75">
        <f t="shared" si="47"/>
        <v>1.1080647619047601</v>
      </c>
      <c r="Q104" s="93"/>
      <c r="R104" s="63">
        <v>150</v>
      </c>
      <c r="S104" s="63"/>
      <c r="T104" s="48" t="s">
        <v>1453</v>
      </c>
      <c r="U104" s="63">
        <v>11593.57</v>
      </c>
      <c r="V104" s="63">
        <v>2692.35</v>
      </c>
      <c r="W104" s="75">
        <f t="shared" si="48"/>
        <v>0.232227864238539</v>
      </c>
      <c r="X104" s="75">
        <f t="shared" si="49"/>
        <v>1.10414952380952</v>
      </c>
      <c r="Y104" s="93"/>
      <c r="Z104" s="63">
        <v>150</v>
      </c>
      <c r="AA104" s="63"/>
      <c r="AB104" s="48" t="s">
        <v>1453</v>
      </c>
      <c r="AC104" s="63">
        <v>10567.89</v>
      </c>
      <c r="AD104" s="63">
        <v>2585.06</v>
      </c>
      <c r="AE104" s="75">
        <f t="shared" si="50"/>
        <v>0.24461458247578299</v>
      </c>
      <c r="AF104" s="75">
        <f t="shared" si="51"/>
        <v>1.0064657142857101</v>
      </c>
      <c r="AG104" s="93"/>
      <c r="AH104" s="63">
        <v>150</v>
      </c>
      <c r="AI104" s="63"/>
      <c r="AJ104" s="48" t="s">
        <v>1453</v>
      </c>
      <c r="AK104" s="17">
        <v>4666.07</v>
      </c>
      <c r="AL104" s="17">
        <v>521.37</v>
      </c>
      <c r="AM104" s="52">
        <f t="shared" si="52"/>
        <v>0.111736429157728</v>
      </c>
      <c r="AN104" s="102">
        <f t="shared" si="53"/>
        <v>0.44438761904761898</v>
      </c>
      <c r="AO104" s="23"/>
      <c r="AP104" s="25"/>
      <c r="AQ104" s="108"/>
      <c r="AR104" s="25">
        <v>7223.27</v>
      </c>
      <c r="AS104" s="25">
        <v>557.98</v>
      </c>
      <c r="AT104" s="102">
        <f t="shared" si="54"/>
        <v>7.7247562392102204E-2</v>
      </c>
      <c r="AU104" s="102">
        <f t="shared" si="55"/>
        <v>0.68793047619047598</v>
      </c>
      <c r="AV104" s="23"/>
      <c r="AW104" s="25"/>
      <c r="AX104" s="108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57">
        <v>102</v>
      </c>
      <c r="B105" s="57">
        <v>713</v>
      </c>
      <c r="C105" s="58" t="s">
        <v>99</v>
      </c>
      <c r="D105" s="58" t="s">
        <v>45</v>
      </c>
      <c r="E105" s="57" t="s">
        <v>52</v>
      </c>
      <c r="F105" s="64">
        <v>36</v>
      </c>
      <c r="G105" s="64">
        <v>100</v>
      </c>
      <c r="H105" s="56">
        <f t="shared" si="45"/>
        <v>300</v>
      </c>
      <c r="I105" s="90">
        <v>2</v>
      </c>
      <c r="J105" s="59">
        <v>8500</v>
      </c>
      <c r="K105" s="77">
        <f t="shared" si="30"/>
        <v>2090.5777929504202</v>
      </c>
      <c r="L105" s="78">
        <v>0.24595032858240201</v>
      </c>
      <c r="M105" s="64">
        <v>8582.84</v>
      </c>
      <c r="N105" s="64">
        <v>1941.92</v>
      </c>
      <c r="O105" s="79">
        <f t="shared" si="46"/>
        <v>0.226256111030848</v>
      </c>
      <c r="P105" s="79">
        <f t="shared" si="47"/>
        <v>1.0097458823529399</v>
      </c>
      <c r="Q105" s="95"/>
      <c r="R105" s="64">
        <v>100</v>
      </c>
      <c r="S105" s="64"/>
      <c r="T105" s="48" t="s">
        <v>1453</v>
      </c>
      <c r="U105" s="64">
        <v>8982.24</v>
      </c>
      <c r="V105" s="64">
        <v>2303.3200000000002</v>
      </c>
      <c r="W105" s="79">
        <f t="shared" si="48"/>
        <v>0.25643046723311802</v>
      </c>
      <c r="X105" s="79">
        <f t="shared" si="49"/>
        <v>1.0567341176470599</v>
      </c>
      <c r="Y105" s="95"/>
      <c r="Z105" s="64">
        <v>100</v>
      </c>
      <c r="AA105" s="64"/>
      <c r="AB105" s="48" t="s">
        <v>1453</v>
      </c>
      <c r="AC105" s="64">
        <v>8684.52</v>
      </c>
      <c r="AD105" s="64">
        <v>2393.75</v>
      </c>
      <c r="AE105" s="79">
        <f t="shared" si="50"/>
        <v>0.27563411679632299</v>
      </c>
      <c r="AF105" s="79">
        <f t="shared" si="51"/>
        <v>1.02170823529412</v>
      </c>
      <c r="AG105" s="95"/>
      <c r="AH105" s="64">
        <v>100</v>
      </c>
      <c r="AI105" s="64"/>
      <c r="AJ105" s="48" t="s">
        <v>1453</v>
      </c>
      <c r="AK105" s="17">
        <v>6936.63</v>
      </c>
      <c r="AL105" s="17">
        <v>1606.91</v>
      </c>
      <c r="AM105" s="52">
        <f t="shared" si="52"/>
        <v>0.23165571754584</v>
      </c>
      <c r="AN105" s="102">
        <f t="shared" si="53"/>
        <v>0.81607411764705895</v>
      </c>
      <c r="AO105" s="23"/>
      <c r="AP105" s="25"/>
      <c r="AQ105" s="108"/>
      <c r="AR105" s="25">
        <v>7526.05</v>
      </c>
      <c r="AS105" s="25">
        <v>2199.9299999999998</v>
      </c>
      <c r="AT105" s="102">
        <f t="shared" si="54"/>
        <v>0.29230871439865502</v>
      </c>
      <c r="AU105" s="102">
        <f t="shared" si="55"/>
        <v>0.88541764705882398</v>
      </c>
      <c r="AV105" s="23"/>
      <c r="AW105" s="25"/>
      <c r="AX105" s="108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57">
        <v>103</v>
      </c>
      <c r="B106" s="57">
        <v>104429</v>
      </c>
      <c r="C106" s="58" t="s">
        <v>169</v>
      </c>
      <c r="D106" s="58" t="s">
        <v>50</v>
      </c>
      <c r="E106" s="57" t="s">
        <v>52</v>
      </c>
      <c r="F106" s="64">
        <v>36</v>
      </c>
      <c r="G106" s="64">
        <v>100</v>
      </c>
      <c r="H106" s="56">
        <f t="shared" si="45"/>
        <v>300</v>
      </c>
      <c r="I106" s="90">
        <v>3</v>
      </c>
      <c r="J106" s="59">
        <v>8000</v>
      </c>
      <c r="K106" s="77">
        <f t="shared" si="30"/>
        <v>1280</v>
      </c>
      <c r="L106" s="78">
        <v>0.16</v>
      </c>
      <c r="M106" s="64">
        <v>8047.78</v>
      </c>
      <c r="N106" s="64">
        <v>1374.92</v>
      </c>
      <c r="O106" s="79">
        <f t="shared" si="46"/>
        <v>0.17084463044466899</v>
      </c>
      <c r="P106" s="79">
        <f t="shared" si="47"/>
        <v>1.0059724999999999</v>
      </c>
      <c r="Q106" s="95"/>
      <c r="R106" s="64">
        <v>100</v>
      </c>
      <c r="S106" s="64"/>
      <c r="T106" s="48" t="s">
        <v>1453</v>
      </c>
      <c r="U106" s="64">
        <v>6378.21</v>
      </c>
      <c r="V106" s="64">
        <v>1545.46</v>
      </c>
      <c r="W106" s="79">
        <f t="shared" si="48"/>
        <v>0.24230309130618199</v>
      </c>
      <c r="X106" s="79">
        <f t="shared" si="49"/>
        <v>0.79727625000000002</v>
      </c>
      <c r="Y106" s="95"/>
      <c r="Z106" s="64">
        <v>0</v>
      </c>
      <c r="AA106" s="64"/>
      <c r="AC106" s="64">
        <v>4351.78</v>
      </c>
      <c r="AD106" s="64">
        <v>730.27</v>
      </c>
      <c r="AE106" s="79">
        <f t="shared" si="50"/>
        <v>0.167809494046114</v>
      </c>
      <c r="AF106" s="79">
        <f t="shared" si="51"/>
        <v>0.54397249999999997</v>
      </c>
      <c r="AG106" s="95"/>
      <c r="AH106" s="64">
        <v>0</v>
      </c>
      <c r="AI106" s="64"/>
      <c r="AK106" s="17">
        <v>5107.24</v>
      </c>
      <c r="AL106" s="17">
        <v>918.95</v>
      </c>
      <c r="AM106" s="52">
        <f t="shared" si="52"/>
        <v>0.179930843273471</v>
      </c>
      <c r="AN106" s="102">
        <f t="shared" si="53"/>
        <v>0.638405</v>
      </c>
      <c r="AO106" s="23"/>
      <c r="AP106" s="25"/>
      <c r="AQ106" s="108"/>
      <c r="AR106" s="25">
        <v>6228.11</v>
      </c>
      <c r="AS106" s="25">
        <v>948.04</v>
      </c>
      <c r="AT106" s="102">
        <f t="shared" si="54"/>
        <v>0.152219533694813</v>
      </c>
      <c r="AU106" s="102">
        <f t="shared" si="55"/>
        <v>0.77851375</v>
      </c>
      <c r="AV106" s="23"/>
      <c r="AW106" s="25"/>
      <c r="AX106" s="108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57">
        <v>104</v>
      </c>
      <c r="B107" s="57">
        <v>112888</v>
      </c>
      <c r="C107" s="58" t="s">
        <v>71</v>
      </c>
      <c r="D107" s="58" t="s">
        <v>50</v>
      </c>
      <c r="E107" s="57" t="s">
        <v>52</v>
      </c>
      <c r="F107" s="64">
        <v>36</v>
      </c>
      <c r="G107" s="64">
        <v>100</v>
      </c>
      <c r="H107" s="56">
        <f t="shared" si="45"/>
        <v>300</v>
      </c>
      <c r="I107" s="90">
        <v>4</v>
      </c>
      <c r="J107" s="59">
        <v>9500</v>
      </c>
      <c r="K107" s="77">
        <f t="shared" si="30"/>
        <v>1900</v>
      </c>
      <c r="L107" s="78">
        <v>0.2</v>
      </c>
      <c r="M107" s="64">
        <v>10825.56</v>
      </c>
      <c r="N107" s="64">
        <v>1882.76</v>
      </c>
      <c r="O107" s="79">
        <f t="shared" si="46"/>
        <v>0.173918023640347</v>
      </c>
      <c r="P107" s="91">
        <f t="shared" si="47"/>
        <v>1.13953263157895</v>
      </c>
      <c r="Q107" s="95">
        <v>100</v>
      </c>
      <c r="R107" s="64">
        <v>100</v>
      </c>
      <c r="S107" s="64" t="s">
        <v>1461</v>
      </c>
      <c r="T107" s="48" t="s">
        <v>1453</v>
      </c>
      <c r="U107" s="64">
        <v>10633.65</v>
      </c>
      <c r="V107" s="64">
        <v>3053.49</v>
      </c>
      <c r="W107" s="79">
        <f t="shared" si="48"/>
        <v>0.28715351737174</v>
      </c>
      <c r="X107" s="91">
        <f t="shared" si="49"/>
        <v>1.1193315789473699</v>
      </c>
      <c r="Y107" s="95">
        <v>100</v>
      </c>
      <c r="Z107" s="64">
        <v>100</v>
      </c>
      <c r="AA107" s="64" t="s">
        <v>1506</v>
      </c>
      <c r="AB107" s="48" t="s">
        <v>1453</v>
      </c>
      <c r="AC107" s="64">
        <v>10798.03</v>
      </c>
      <c r="AD107" s="64">
        <v>2089.39</v>
      </c>
      <c r="AE107" s="79">
        <f t="shared" si="50"/>
        <v>0.193497332383777</v>
      </c>
      <c r="AF107" s="91">
        <f t="shared" si="51"/>
        <v>1.1366347368421099</v>
      </c>
      <c r="AG107" s="95">
        <v>100</v>
      </c>
      <c r="AH107" s="64">
        <v>100</v>
      </c>
      <c r="AI107" s="64" t="s">
        <v>1506</v>
      </c>
      <c r="AJ107" s="48" t="s">
        <v>1453</v>
      </c>
      <c r="AK107" s="17">
        <v>4344.97</v>
      </c>
      <c r="AL107" s="17">
        <v>794.92</v>
      </c>
      <c r="AM107" s="52">
        <f t="shared" si="52"/>
        <v>0.18295178102495499</v>
      </c>
      <c r="AN107" s="102">
        <f t="shared" si="53"/>
        <v>0.457365263157895</v>
      </c>
      <c r="AO107" s="23"/>
      <c r="AP107" s="25"/>
      <c r="AQ107" s="108"/>
      <c r="AR107" s="25">
        <v>6495.36</v>
      </c>
      <c r="AS107" s="25">
        <v>1266.6099999999999</v>
      </c>
      <c r="AT107" s="102">
        <f t="shared" si="54"/>
        <v>0.195002278549611</v>
      </c>
      <c r="AU107" s="102">
        <f t="shared" si="55"/>
        <v>0.68372210526315802</v>
      </c>
      <c r="AV107" s="23"/>
      <c r="AW107" s="25"/>
      <c r="AX107" s="108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54">
        <v>105</v>
      </c>
      <c r="B108" s="54">
        <v>52</v>
      </c>
      <c r="C108" s="55" t="s">
        <v>55</v>
      </c>
      <c r="D108" s="55" t="s">
        <v>45</v>
      </c>
      <c r="E108" s="54" t="s">
        <v>52</v>
      </c>
      <c r="F108" s="63">
        <v>37</v>
      </c>
      <c r="G108" s="63">
        <v>100</v>
      </c>
      <c r="H108" s="56">
        <f t="shared" si="45"/>
        <v>300</v>
      </c>
      <c r="I108" s="88">
        <v>2</v>
      </c>
      <c r="J108" s="56">
        <v>8000</v>
      </c>
      <c r="K108" s="73">
        <f t="shared" si="30"/>
        <v>1820.5574208578901</v>
      </c>
      <c r="L108" s="74">
        <v>0.22756967760723601</v>
      </c>
      <c r="M108" s="63">
        <v>9308.61</v>
      </c>
      <c r="N108" s="63">
        <v>2350.17</v>
      </c>
      <c r="O108" s="75">
        <f t="shared" si="46"/>
        <v>0.25247271074843602</v>
      </c>
      <c r="P108" s="89">
        <f t="shared" si="47"/>
        <v>1.16357625</v>
      </c>
      <c r="Q108" s="93">
        <v>100</v>
      </c>
      <c r="R108" s="63">
        <v>100</v>
      </c>
      <c r="S108" s="63" t="s">
        <v>1507</v>
      </c>
      <c r="T108" s="48" t="s">
        <v>1453</v>
      </c>
      <c r="U108" s="63">
        <v>10135.6</v>
      </c>
      <c r="V108" s="63">
        <v>2494.09</v>
      </c>
      <c r="W108" s="75">
        <f t="shared" si="48"/>
        <v>0.24607226015233399</v>
      </c>
      <c r="X108" s="89">
        <f t="shared" si="49"/>
        <v>1.26695</v>
      </c>
      <c r="Y108" s="93">
        <v>100</v>
      </c>
      <c r="Z108" s="63">
        <v>100</v>
      </c>
      <c r="AA108" s="63" t="s">
        <v>1507</v>
      </c>
      <c r="AB108" s="48" t="s">
        <v>1453</v>
      </c>
      <c r="AC108" s="63">
        <v>8932.64</v>
      </c>
      <c r="AD108" s="63">
        <v>1770.93</v>
      </c>
      <c r="AE108" s="75">
        <f t="shared" si="50"/>
        <v>0.198253819699439</v>
      </c>
      <c r="AF108" s="89">
        <f t="shared" si="51"/>
        <v>1.1165799999999999</v>
      </c>
      <c r="AG108" s="93">
        <v>200</v>
      </c>
      <c r="AH108" s="63">
        <v>100</v>
      </c>
      <c r="AI108" s="63" t="s">
        <v>1508</v>
      </c>
      <c r="AJ108" s="48" t="s">
        <v>1453</v>
      </c>
      <c r="AK108" s="17">
        <v>4071.93</v>
      </c>
      <c r="AL108" s="17">
        <v>892.68</v>
      </c>
      <c r="AM108" s="52">
        <f t="shared" si="52"/>
        <v>0.21922773721552199</v>
      </c>
      <c r="AN108" s="102">
        <f t="shared" si="53"/>
        <v>0.50899125000000001</v>
      </c>
      <c r="AO108" s="23"/>
      <c r="AP108" s="25"/>
      <c r="AQ108" s="108"/>
      <c r="AR108" s="25">
        <v>4405.55</v>
      </c>
      <c r="AS108" s="25">
        <v>1328.84</v>
      </c>
      <c r="AT108" s="102">
        <f t="shared" si="54"/>
        <v>0.30162862752664199</v>
      </c>
      <c r="AU108" s="102">
        <f t="shared" si="55"/>
        <v>0.55069374999999998</v>
      </c>
      <c r="AV108" s="23"/>
      <c r="AW108" s="25"/>
      <c r="AX108" s="108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54">
        <v>106</v>
      </c>
      <c r="B109" s="54">
        <v>113298</v>
      </c>
      <c r="C109" s="55" t="s">
        <v>134</v>
      </c>
      <c r="D109" s="55" t="s">
        <v>50</v>
      </c>
      <c r="E109" s="54" t="s">
        <v>52</v>
      </c>
      <c r="F109" s="63">
        <v>37</v>
      </c>
      <c r="G109" s="63">
        <v>100</v>
      </c>
      <c r="H109" s="56">
        <f t="shared" si="45"/>
        <v>300</v>
      </c>
      <c r="I109" s="88">
        <v>4</v>
      </c>
      <c r="J109" s="56">
        <v>8500</v>
      </c>
      <c r="K109" s="73">
        <f t="shared" si="30"/>
        <v>2013.8871571647301</v>
      </c>
      <c r="L109" s="74">
        <v>0.23692790084290899</v>
      </c>
      <c r="M109" s="63">
        <v>8847.3799999999992</v>
      </c>
      <c r="N109" s="63">
        <v>1395.65</v>
      </c>
      <c r="O109" s="75">
        <f t="shared" si="46"/>
        <v>0.15774726529209801</v>
      </c>
      <c r="P109" s="75">
        <f t="shared" si="47"/>
        <v>1.0408682352941201</v>
      </c>
      <c r="Q109" s="93"/>
      <c r="R109" s="63">
        <v>100</v>
      </c>
      <c r="S109" s="63"/>
      <c r="T109" s="48" t="s">
        <v>1453</v>
      </c>
      <c r="U109" s="63">
        <v>8618.07</v>
      </c>
      <c r="V109" s="63">
        <v>2023.72</v>
      </c>
      <c r="W109" s="75">
        <f t="shared" si="48"/>
        <v>0.234822877976159</v>
      </c>
      <c r="X109" s="75">
        <f t="shared" si="49"/>
        <v>1.01389058823529</v>
      </c>
      <c r="Y109" s="93"/>
      <c r="Z109" s="63">
        <v>100</v>
      </c>
      <c r="AA109" s="63"/>
      <c r="AB109" s="48" t="s">
        <v>1453</v>
      </c>
      <c r="AC109" s="63">
        <v>4437.3100000000004</v>
      </c>
      <c r="AD109" s="63">
        <v>1078.6099999999999</v>
      </c>
      <c r="AE109" s="75">
        <f t="shared" si="50"/>
        <v>0.24307745007673601</v>
      </c>
      <c r="AF109" s="75">
        <f t="shared" si="51"/>
        <v>0.52203647058823499</v>
      </c>
      <c r="AG109" s="93"/>
      <c r="AH109" s="63">
        <v>0</v>
      </c>
      <c r="AI109" s="63"/>
      <c r="AK109" s="17">
        <v>2996.08</v>
      </c>
      <c r="AL109" s="17">
        <v>689.42</v>
      </c>
      <c r="AM109" s="52">
        <f t="shared" si="52"/>
        <v>0.230107340257937</v>
      </c>
      <c r="AN109" s="102">
        <f t="shared" si="53"/>
        <v>0.35248000000000002</v>
      </c>
      <c r="AO109" s="23"/>
      <c r="AP109" s="25"/>
      <c r="AQ109" s="108"/>
      <c r="AR109" s="25">
        <v>6082.28</v>
      </c>
      <c r="AS109" s="25">
        <v>998.68</v>
      </c>
      <c r="AT109" s="102">
        <f t="shared" si="54"/>
        <v>0.16419500582018601</v>
      </c>
      <c r="AU109" s="102">
        <f t="shared" si="55"/>
        <v>0.71556235294117598</v>
      </c>
      <c r="AV109" s="23"/>
      <c r="AW109" s="25"/>
      <c r="AX109" s="108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54">
        <v>107</v>
      </c>
      <c r="B110" s="54">
        <v>102478</v>
      </c>
      <c r="C110" s="55" t="s">
        <v>188</v>
      </c>
      <c r="D110" s="55" t="s">
        <v>42</v>
      </c>
      <c r="E110" s="54" t="s">
        <v>84</v>
      </c>
      <c r="F110" s="63">
        <v>37</v>
      </c>
      <c r="G110" s="63">
        <v>100</v>
      </c>
      <c r="H110" s="56">
        <f t="shared" si="45"/>
        <v>300</v>
      </c>
      <c r="I110" s="88">
        <v>2</v>
      </c>
      <c r="J110" s="56">
        <v>7500</v>
      </c>
      <c r="K110" s="73">
        <f t="shared" si="30"/>
        <v>1350</v>
      </c>
      <c r="L110" s="74">
        <v>0.18</v>
      </c>
      <c r="M110" s="63">
        <v>2404.6799999999998</v>
      </c>
      <c r="N110" s="63">
        <v>144.01</v>
      </c>
      <c r="O110" s="75">
        <f t="shared" si="46"/>
        <v>5.9887386263452899E-2</v>
      </c>
      <c r="P110" s="75">
        <f t="shared" si="47"/>
        <v>0.32062400000000002</v>
      </c>
      <c r="Q110" s="93"/>
      <c r="R110" s="63">
        <v>0</v>
      </c>
      <c r="S110" s="63"/>
      <c r="U110" s="63">
        <v>2953.03</v>
      </c>
      <c r="V110" s="63">
        <v>634.71</v>
      </c>
      <c r="W110" s="75">
        <f t="shared" si="48"/>
        <v>0.21493516828477899</v>
      </c>
      <c r="X110" s="75">
        <f t="shared" si="49"/>
        <v>0.393737333333333</v>
      </c>
      <c r="Y110" s="93"/>
      <c r="Z110" s="63">
        <v>0</v>
      </c>
      <c r="AA110" s="63"/>
      <c r="AC110" s="63">
        <v>4536.88</v>
      </c>
      <c r="AD110" s="63">
        <v>791.07</v>
      </c>
      <c r="AE110" s="75">
        <f t="shared" si="50"/>
        <v>0.174364320854861</v>
      </c>
      <c r="AF110" s="75">
        <f t="shared" si="51"/>
        <v>0.60491733333333297</v>
      </c>
      <c r="AG110" s="93"/>
      <c r="AH110" s="63">
        <v>0</v>
      </c>
      <c r="AI110" s="63"/>
      <c r="AK110" s="17">
        <v>2318.12</v>
      </c>
      <c r="AL110" s="17">
        <v>609.87</v>
      </c>
      <c r="AM110" s="52">
        <f t="shared" si="52"/>
        <v>0.263088192155712</v>
      </c>
      <c r="AN110" s="102">
        <f t="shared" si="53"/>
        <v>0.30908266666666701</v>
      </c>
      <c r="AO110" s="23"/>
      <c r="AP110" s="25"/>
      <c r="AQ110" s="108"/>
      <c r="AR110" s="25">
        <v>2010</v>
      </c>
      <c r="AS110" s="25">
        <v>417.04</v>
      </c>
      <c r="AT110" s="102">
        <f t="shared" si="54"/>
        <v>0.20748258706467701</v>
      </c>
      <c r="AU110" s="102">
        <f t="shared" si="55"/>
        <v>0.26800000000000002</v>
      </c>
      <c r="AV110" s="23"/>
      <c r="AW110" s="25"/>
      <c r="AX110" s="108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57">
        <v>108</v>
      </c>
      <c r="B111" s="57">
        <v>106568</v>
      </c>
      <c r="C111" s="58" t="s">
        <v>140</v>
      </c>
      <c r="D111" s="58" t="s">
        <v>54</v>
      </c>
      <c r="E111" s="57" t="s">
        <v>52</v>
      </c>
      <c r="F111" s="64">
        <v>38</v>
      </c>
      <c r="G111" s="64">
        <v>100</v>
      </c>
      <c r="H111" s="56">
        <f t="shared" si="45"/>
        <v>300</v>
      </c>
      <c r="I111" s="90">
        <v>3</v>
      </c>
      <c r="J111" s="59">
        <v>8500</v>
      </c>
      <c r="K111" s="77">
        <f t="shared" si="30"/>
        <v>2355.6361933795201</v>
      </c>
      <c r="L111" s="78">
        <v>0.277133669809355</v>
      </c>
      <c r="M111" s="64">
        <v>8589.89</v>
      </c>
      <c r="N111" s="64">
        <v>2092.1</v>
      </c>
      <c r="O111" s="79">
        <f t="shared" si="46"/>
        <v>0.243553759128464</v>
      </c>
      <c r="P111" s="79">
        <f t="shared" si="47"/>
        <v>1.01057529411765</v>
      </c>
      <c r="Q111" s="95"/>
      <c r="R111" s="64">
        <v>100</v>
      </c>
      <c r="S111" s="64"/>
      <c r="T111" s="48" t="s">
        <v>1453</v>
      </c>
      <c r="U111" s="64">
        <v>8501.59</v>
      </c>
      <c r="V111" s="64">
        <v>1677.89</v>
      </c>
      <c r="W111" s="79">
        <f t="shared" si="48"/>
        <v>0.197361905243607</v>
      </c>
      <c r="X111" s="79">
        <f t="shared" si="49"/>
        <v>1.00018705882353</v>
      </c>
      <c r="Y111" s="95"/>
      <c r="Z111" s="64">
        <v>100</v>
      </c>
      <c r="AA111" s="64"/>
      <c r="AB111" s="48" t="s">
        <v>1453</v>
      </c>
      <c r="AC111" s="64">
        <v>4405.17</v>
      </c>
      <c r="AD111" s="64">
        <v>1373.34</v>
      </c>
      <c r="AE111" s="79">
        <f t="shared" si="50"/>
        <v>0.31175641348687999</v>
      </c>
      <c r="AF111" s="79">
        <f t="shared" si="51"/>
        <v>0.51825529411764704</v>
      </c>
      <c r="AG111" s="95"/>
      <c r="AH111" s="64">
        <v>0</v>
      </c>
      <c r="AI111" s="64"/>
      <c r="AK111" s="17">
        <v>3896.17</v>
      </c>
      <c r="AL111" s="17">
        <v>644.69000000000005</v>
      </c>
      <c r="AM111" s="52">
        <f t="shared" si="52"/>
        <v>0.16546762589928099</v>
      </c>
      <c r="AN111" s="102">
        <f t="shared" si="53"/>
        <v>0.45837294117647098</v>
      </c>
      <c r="AO111" s="23"/>
      <c r="AP111" s="25"/>
      <c r="AQ111" s="108"/>
      <c r="AR111" s="25">
        <v>3651.94</v>
      </c>
      <c r="AS111" s="25">
        <v>563.66999999999996</v>
      </c>
      <c r="AT111" s="102">
        <f t="shared" si="54"/>
        <v>0.15434809991401799</v>
      </c>
      <c r="AU111" s="102">
        <f t="shared" si="55"/>
        <v>0.42964000000000002</v>
      </c>
      <c r="AV111" s="23"/>
      <c r="AW111" s="25"/>
      <c r="AX111" s="108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57">
        <v>109</v>
      </c>
      <c r="B112" s="57">
        <v>351</v>
      </c>
      <c r="C112" s="58" t="s">
        <v>85</v>
      </c>
      <c r="D112" s="58" t="s">
        <v>45</v>
      </c>
      <c r="E112" s="57" t="s">
        <v>52</v>
      </c>
      <c r="F112" s="64">
        <v>38</v>
      </c>
      <c r="G112" s="64">
        <v>100</v>
      </c>
      <c r="H112" s="56">
        <f t="shared" si="45"/>
        <v>300</v>
      </c>
      <c r="I112" s="90">
        <v>4</v>
      </c>
      <c r="J112" s="59">
        <v>14000</v>
      </c>
      <c r="K112" s="77">
        <f t="shared" si="30"/>
        <v>3007.9413576188099</v>
      </c>
      <c r="L112" s="78">
        <v>0.21485295411562899</v>
      </c>
      <c r="M112" s="64">
        <v>15137.8</v>
      </c>
      <c r="N112" s="64">
        <v>1674.87</v>
      </c>
      <c r="O112" s="79">
        <f t="shared" si="46"/>
        <v>0.110641572751655</v>
      </c>
      <c r="P112" s="91">
        <f t="shared" si="47"/>
        <v>1.08127142857143</v>
      </c>
      <c r="Q112" s="95">
        <v>100</v>
      </c>
      <c r="R112" s="64">
        <v>100</v>
      </c>
      <c r="S112" s="64" t="s">
        <v>1461</v>
      </c>
      <c r="T112" s="48" t="s">
        <v>1453</v>
      </c>
      <c r="U112" s="64">
        <v>15343.39</v>
      </c>
      <c r="V112" s="64">
        <v>4164.33</v>
      </c>
      <c r="W112" s="79">
        <f t="shared" si="48"/>
        <v>0.27140873040442798</v>
      </c>
      <c r="X112" s="91">
        <f t="shared" si="49"/>
        <v>1.0959564285714301</v>
      </c>
      <c r="Y112" s="95">
        <v>100</v>
      </c>
      <c r="Z112" s="64">
        <v>100</v>
      </c>
      <c r="AA112" s="64" t="s">
        <v>1454</v>
      </c>
      <c r="AB112" s="48" t="s">
        <v>1453</v>
      </c>
      <c r="AC112" s="64">
        <v>14023.75</v>
      </c>
      <c r="AD112" s="64">
        <v>4287.8</v>
      </c>
      <c r="AE112" s="79">
        <f t="shared" si="50"/>
        <v>0.30575274088599702</v>
      </c>
      <c r="AF112" s="91">
        <f t="shared" si="51"/>
        <v>1.00169642857143</v>
      </c>
      <c r="AG112" s="95">
        <v>200</v>
      </c>
      <c r="AH112" s="64">
        <v>100</v>
      </c>
      <c r="AI112" s="64" t="s">
        <v>1509</v>
      </c>
      <c r="AJ112" s="48" t="s">
        <v>1453</v>
      </c>
      <c r="AK112" s="17">
        <v>7648.26</v>
      </c>
      <c r="AL112" s="17">
        <v>2016.59</v>
      </c>
      <c r="AM112" s="52">
        <f t="shared" si="52"/>
        <v>0.26366650715326101</v>
      </c>
      <c r="AN112" s="102">
        <f t="shared" si="53"/>
        <v>0.54630428571428602</v>
      </c>
      <c r="AO112" s="23"/>
      <c r="AP112" s="25"/>
      <c r="AQ112" s="108"/>
      <c r="AR112" s="25">
        <v>6691.38</v>
      </c>
      <c r="AS112" s="25">
        <v>1599.94</v>
      </c>
      <c r="AT112" s="102">
        <f t="shared" si="54"/>
        <v>0.23910463910284599</v>
      </c>
      <c r="AU112" s="102">
        <f t="shared" si="55"/>
        <v>0.47795571428571398</v>
      </c>
      <c r="AV112" s="23"/>
      <c r="AW112" s="25"/>
      <c r="AX112" s="108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57">
        <v>110</v>
      </c>
      <c r="B113" s="57">
        <v>113025</v>
      </c>
      <c r="C113" s="58" t="s">
        <v>167</v>
      </c>
      <c r="D113" s="58" t="s">
        <v>50</v>
      </c>
      <c r="E113" s="57" t="s">
        <v>52</v>
      </c>
      <c r="F113" s="64">
        <v>38</v>
      </c>
      <c r="G113" s="64">
        <v>100</v>
      </c>
      <c r="H113" s="56">
        <f t="shared" si="45"/>
        <v>300</v>
      </c>
      <c r="I113" s="90">
        <v>4</v>
      </c>
      <c r="J113" s="59">
        <v>8000</v>
      </c>
      <c r="K113" s="77">
        <f t="shared" si="30"/>
        <v>1847.4724651813799</v>
      </c>
      <c r="L113" s="78">
        <v>0.23093405814767201</v>
      </c>
      <c r="M113" s="64">
        <v>8000.33</v>
      </c>
      <c r="N113" s="64">
        <v>1551.61</v>
      </c>
      <c r="O113" s="79">
        <f t="shared" si="46"/>
        <v>0.19394324984094399</v>
      </c>
      <c r="P113" s="79">
        <f t="shared" si="47"/>
        <v>1.00004125</v>
      </c>
      <c r="Q113" s="95"/>
      <c r="R113" s="64">
        <v>100</v>
      </c>
      <c r="S113" s="64"/>
      <c r="T113" s="48" t="s">
        <v>1453</v>
      </c>
      <c r="U113" s="64">
        <v>8111.92</v>
      </c>
      <c r="V113" s="64">
        <v>1706.86</v>
      </c>
      <c r="W113" s="79">
        <f t="shared" si="48"/>
        <v>0.21041381078708901</v>
      </c>
      <c r="X113" s="79">
        <f t="shared" si="49"/>
        <v>1.0139899999999999</v>
      </c>
      <c r="Y113" s="95"/>
      <c r="Z113" s="64">
        <v>100</v>
      </c>
      <c r="AA113" s="64"/>
      <c r="AB113" s="48" t="s">
        <v>1453</v>
      </c>
      <c r="AC113" s="64">
        <v>3212.87</v>
      </c>
      <c r="AD113" s="64">
        <v>520.54999999999995</v>
      </c>
      <c r="AE113" s="79">
        <f t="shared" si="50"/>
        <v>0.162020249807804</v>
      </c>
      <c r="AF113" s="79">
        <f t="shared" si="51"/>
        <v>0.40160875000000001</v>
      </c>
      <c r="AG113" s="95"/>
      <c r="AH113" s="64">
        <v>0</v>
      </c>
      <c r="AI113" s="64"/>
      <c r="AK113" s="17">
        <v>4223.13</v>
      </c>
      <c r="AL113" s="17">
        <v>626.66999999999996</v>
      </c>
      <c r="AM113" s="52">
        <f t="shared" si="52"/>
        <v>0.148389938268535</v>
      </c>
      <c r="AN113" s="102">
        <f t="shared" si="53"/>
        <v>0.52789125000000003</v>
      </c>
      <c r="AO113" s="23"/>
      <c r="AP113" s="25"/>
      <c r="AQ113" s="108"/>
      <c r="AR113" s="25">
        <v>3087.27</v>
      </c>
      <c r="AS113" s="25">
        <v>307.35000000000002</v>
      </c>
      <c r="AT113" s="102">
        <f t="shared" si="54"/>
        <v>9.9553974871002496E-2</v>
      </c>
      <c r="AU113" s="102">
        <f t="shared" si="55"/>
        <v>0.38590875000000002</v>
      </c>
      <c r="AV113" s="23"/>
      <c r="AW113" s="25"/>
      <c r="AX113" s="108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54">
        <v>111</v>
      </c>
      <c r="B114" s="54">
        <v>113023</v>
      </c>
      <c r="C114" s="55" t="s">
        <v>133</v>
      </c>
      <c r="D114" s="55" t="s">
        <v>42</v>
      </c>
      <c r="E114" s="54" t="s">
        <v>84</v>
      </c>
      <c r="F114" s="63">
        <v>39</v>
      </c>
      <c r="G114" s="63">
        <v>100</v>
      </c>
      <c r="H114" s="56">
        <f t="shared" si="45"/>
        <v>300</v>
      </c>
      <c r="I114" s="88">
        <v>3</v>
      </c>
      <c r="J114" s="56">
        <v>7500</v>
      </c>
      <c r="K114" s="73">
        <f t="shared" si="30"/>
        <v>1200</v>
      </c>
      <c r="L114" s="74">
        <v>0.16</v>
      </c>
      <c r="M114" s="63">
        <v>8333.59</v>
      </c>
      <c r="N114" s="63">
        <v>351.33</v>
      </c>
      <c r="O114" s="75">
        <f t="shared" si="46"/>
        <v>4.2158301524312998E-2</v>
      </c>
      <c r="P114" s="89">
        <f t="shared" si="47"/>
        <v>1.1111453333333301</v>
      </c>
      <c r="Q114" s="93">
        <v>100</v>
      </c>
      <c r="R114" s="63">
        <v>100</v>
      </c>
      <c r="S114" s="63" t="s">
        <v>1510</v>
      </c>
      <c r="T114" s="48" t="s">
        <v>1453</v>
      </c>
      <c r="U114" s="63">
        <v>7552.42</v>
      </c>
      <c r="V114" s="63">
        <v>580.13</v>
      </c>
      <c r="W114" s="75">
        <f t="shared" si="48"/>
        <v>7.6813789487343104E-2</v>
      </c>
      <c r="X114" s="89">
        <f t="shared" si="49"/>
        <v>1.00698933333333</v>
      </c>
      <c r="Y114" s="93">
        <v>200</v>
      </c>
      <c r="Z114" s="63">
        <v>100</v>
      </c>
      <c r="AA114" s="63" t="s">
        <v>1511</v>
      </c>
      <c r="AB114" s="48" t="s">
        <v>1453</v>
      </c>
      <c r="AC114" s="63">
        <v>3300.09</v>
      </c>
      <c r="AD114" s="63">
        <v>313.19</v>
      </c>
      <c r="AE114" s="75">
        <f t="shared" si="50"/>
        <v>9.4903472329542493E-2</v>
      </c>
      <c r="AF114" s="75">
        <f t="shared" si="51"/>
        <v>0.44001200000000001</v>
      </c>
      <c r="AG114" s="93"/>
      <c r="AH114" s="63">
        <v>0</v>
      </c>
      <c r="AI114" s="63"/>
      <c r="AK114" s="17">
        <v>2472.5100000000002</v>
      </c>
      <c r="AL114" s="17">
        <v>209.79</v>
      </c>
      <c r="AM114" s="52">
        <f t="shared" si="52"/>
        <v>8.48489995995972E-2</v>
      </c>
      <c r="AN114" s="102">
        <f t="shared" si="53"/>
        <v>0.32966800000000002</v>
      </c>
      <c r="AO114" s="23"/>
      <c r="AP114" s="25"/>
      <c r="AQ114" s="108"/>
      <c r="AR114" s="25">
        <v>4207.33</v>
      </c>
      <c r="AS114" s="25">
        <v>112.7</v>
      </c>
      <c r="AT114" s="102">
        <f t="shared" si="54"/>
        <v>2.6786584365856701E-2</v>
      </c>
      <c r="AU114" s="102">
        <f t="shared" si="55"/>
        <v>0.56097733333333299</v>
      </c>
      <c r="AV114" s="23"/>
      <c r="AW114" s="25"/>
      <c r="AX114" s="108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54">
        <v>112</v>
      </c>
      <c r="B115" s="54">
        <v>110378</v>
      </c>
      <c r="C115" s="55" t="s">
        <v>176</v>
      </c>
      <c r="D115" s="55" t="s">
        <v>45</v>
      </c>
      <c r="E115" s="54" t="s">
        <v>84</v>
      </c>
      <c r="F115" s="63">
        <v>39</v>
      </c>
      <c r="G115" s="63">
        <v>100</v>
      </c>
      <c r="H115" s="56">
        <f t="shared" si="45"/>
        <v>300</v>
      </c>
      <c r="I115" s="88">
        <v>4</v>
      </c>
      <c r="J115" s="56">
        <v>8000</v>
      </c>
      <c r="K115" s="73">
        <f t="shared" si="30"/>
        <v>1600</v>
      </c>
      <c r="L115" s="74">
        <v>0.2</v>
      </c>
      <c r="M115" s="63">
        <v>8245.58</v>
      </c>
      <c r="N115" s="63">
        <v>1294.32</v>
      </c>
      <c r="O115" s="75">
        <f t="shared" si="46"/>
        <v>0.156971371328639</v>
      </c>
      <c r="P115" s="75">
        <f t="shared" si="47"/>
        <v>1.0306975</v>
      </c>
      <c r="Q115" s="93"/>
      <c r="R115" s="63">
        <v>100</v>
      </c>
      <c r="S115" s="63"/>
      <c r="T115" s="48" t="s">
        <v>1453</v>
      </c>
      <c r="U115" s="63">
        <v>5439.69</v>
      </c>
      <c r="V115" s="63">
        <v>1564.3</v>
      </c>
      <c r="W115" s="75">
        <f t="shared" si="48"/>
        <v>0.287571534407292</v>
      </c>
      <c r="X115" s="75">
        <f t="shared" si="49"/>
        <v>0.67996124999999996</v>
      </c>
      <c r="Y115" s="93"/>
      <c r="Z115" s="63">
        <v>0</v>
      </c>
      <c r="AA115" s="63"/>
      <c r="AC115" s="63">
        <v>3950.13</v>
      </c>
      <c r="AD115" s="63">
        <v>401.94</v>
      </c>
      <c r="AE115" s="75">
        <f t="shared" si="50"/>
        <v>0.101753613172225</v>
      </c>
      <c r="AF115" s="75">
        <f t="shared" si="51"/>
        <v>0.49376625000000002</v>
      </c>
      <c r="AG115" s="93"/>
      <c r="AH115" s="63">
        <v>0</v>
      </c>
      <c r="AI115" s="63"/>
      <c r="AK115" s="17">
        <v>3448.59</v>
      </c>
      <c r="AL115" s="17">
        <v>731.86</v>
      </c>
      <c r="AM115" s="52">
        <f t="shared" si="52"/>
        <v>0.21222006675191901</v>
      </c>
      <c r="AN115" s="102">
        <f t="shared" si="53"/>
        <v>0.43107374999999998</v>
      </c>
      <c r="AO115" s="23"/>
      <c r="AP115" s="25"/>
      <c r="AQ115" s="108"/>
      <c r="AR115" s="25">
        <v>4620.2700000000004</v>
      </c>
      <c r="AS115" s="25">
        <v>1009.14</v>
      </c>
      <c r="AT115" s="102">
        <f t="shared" si="54"/>
        <v>0.21841580686843001</v>
      </c>
      <c r="AU115" s="102">
        <f t="shared" si="55"/>
        <v>0.57753374999999996</v>
      </c>
      <c r="AV115" s="23"/>
      <c r="AW115" s="25"/>
      <c r="AX115" s="108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54">
        <v>113</v>
      </c>
      <c r="B116" s="54">
        <v>753</v>
      </c>
      <c r="C116" s="55" t="s">
        <v>183</v>
      </c>
      <c r="D116" s="55" t="s">
        <v>54</v>
      </c>
      <c r="E116" s="54" t="s">
        <v>52</v>
      </c>
      <c r="F116" s="63">
        <v>39</v>
      </c>
      <c r="G116" s="63">
        <v>100</v>
      </c>
      <c r="H116" s="56">
        <f t="shared" si="45"/>
        <v>300</v>
      </c>
      <c r="I116" s="88">
        <v>3</v>
      </c>
      <c r="J116" s="56">
        <v>8000</v>
      </c>
      <c r="K116" s="73">
        <f t="shared" si="30"/>
        <v>1872.3590270407899</v>
      </c>
      <c r="L116" s="74">
        <v>0.23404487838009899</v>
      </c>
      <c r="M116" s="63">
        <v>5751.08</v>
      </c>
      <c r="N116" s="63">
        <v>689.93</v>
      </c>
      <c r="O116" s="75">
        <f t="shared" si="46"/>
        <v>0.119965293475312</v>
      </c>
      <c r="P116" s="75">
        <f t="shared" si="47"/>
        <v>0.718885</v>
      </c>
      <c r="Q116" s="93"/>
      <c r="R116" s="63">
        <v>0</v>
      </c>
      <c r="S116" s="63"/>
      <c r="U116" s="63">
        <v>5672.1</v>
      </c>
      <c r="V116" s="63">
        <v>692.96</v>
      </c>
      <c r="W116" s="75">
        <f t="shared" si="48"/>
        <v>0.12216991943019299</v>
      </c>
      <c r="X116" s="75">
        <f t="shared" si="49"/>
        <v>0.70901250000000005</v>
      </c>
      <c r="Y116" s="93"/>
      <c r="Z116" s="63">
        <v>0</v>
      </c>
      <c r="AA116" s="63"/>
      <c r="AC116" s="63">
        <v>3501.78</v>
      </c>
      <c r="AD116" s="63">
        <v>477.46</v>
      </c>
      <c r="AE116" s="75">
        <f t="shared" si="50"/>
        <v>0.136347800261581</v>
      </c>
      <c r="AF116" s="75">
        <f t="shared" si="51"/>
        <v>0.43772250000000001</v>
      </c>
      <c r="AG116" s="93"/>
      <c r="AH116" s="63">
        <v>0</v>
      </c>
      <c r="AI116" s="63"/>
      <c r="AK116" s="17">
        <v>1680.65</v>
      </c>
      <c r="AL116" s="17">
        <v>459.03</v>
      </c>
      <c r="AM116" s="52">
        <f t="shared" si="52"/>
        <v>0.27312646892571302</v>
      </c>
      <c r="AN116" s="102">
        <f t="shared" si="53"/>
        <v>0.21008125</v>
      </c>
      <c r="AO116" s="23"/>
      <c r="AP116" s="25"/>
      <c r="AQ116" s="108"/>
      <c r="AR116" s="25">
        <v>4075.21</v>
      </c>
      <c r="AS116" s="25">
        <v>415.28</v>
      </c>
      <c r="AT116" s="102">
        <f t="shared" si="54"/>
        <v>0.101903950962036</v>
      </c>
      <c r="AU116" s="102">
        <f t="shared" si="55"/>
        <v>0.50940125000000003</v>
      </c>
      <c r="AV116" s="23"/>
      <c r="AW116" s="25"/>
      <c r="AX116" s="108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57">
        <v>114</v>
      </c>
      <c r="B117" s="57">
        <v>114286</v>
      </c>
      <c r="C117" s="58" t="s">
        <v>77</v>
      </c>
      <c r="D117" s="58" t="s">
        <v>50</v>
      </c>
      <c r="E117" s="57" t="s">
        <v>76</v>
      </c>
      <c r="F117" s="64">
        <v>40</v>
      </c>
      <c r="G117" s="64">
        <v>100</v>
      </c>
      <c r="H117" s="56">
        <f t="shared" si="45"/>
        <v>300</v>
      </c>
      <c r="I117" s="90">
        <v>4</v>
      </c>
      <c r="J117" s="59">
        <v>8000</v>
      </c>
      <c r="K117" s="77">
        <f t="shared" si="30"/>
        <v>1320</v>
      </c>
      <c r="L117" s="78">
        <v>0.16500000000000001</v>
      </c>
      <c r="M117" s="64">
        <v>8860.93</v>
      </c>
      <c r="N117" s="64">
        <v>1747.27</v>
      </c>
      <c r="O117" s="79">
        <f t="shared" si="46"/>
        <v>0.197188105537455</v>
      </c>
      <c r="P117" s="79">
        <f t="shared" si="47"/>
        <v>1.10761625</v>
      </c>
      <c r="Q117" s="95"/>
      <c r="R117" s="64">
        <v>100</v>
      </c>
      <c r="S117" s="64"/>
      <c r="T117" s="48" t="s">
        <v>1453</v>
      </c>
      <c r="U117" s="64">
        <v>10915.28</v>
      </c>
      <c r="V117" s="64">
        <v>1959.47</v>
      </c>
      <c r="W117" s="79">
        <f t="shared" si="48"/>
        <v>0.17951623778776199</v>
      </c>
      <c r="X117" s="91">
        <f t="shared" si="49"/>
        <v>1.3644099999999999</v>
      </c>
      <c r="Y117" s="95">
        <v>100</v>
      </c>
      <c r="Z117" s="64">
        <v>100</v>
      </c>
      <c r="AA117" s="64" t="s">
        <v>1454</v>
      </c>
      <c r="AB117" s="48" t="s">
        <v>1453</v>
      </c>
      <c r="AC117" s="64">
        <v>10252.77</v>
      </c>
      <c r="AD117" s="64">
        <v>1428.99</v>
      </c>
      <c r="AE117" s="79">
        <f t="shared" si="50"/>
        <v>0.13937599302432399</v>
      </c>
      <c r="AF117" s="91">
        <f t="shared" si="51"/>
        <v>1.28159625</v>
      </c>
      <c r="AG117" s="95">
        <v>100</v>
      </c>
      <c r="AH117" s="64">
        <v>100</v>
      </c>
      <c r="AI117" s="64" t="s">
        <v>292</v>
      </c>
      <c r="AJ117" s="48" t="s">
        <v>1453</v>
      </c>
      <c r="AK117" s="17">
        <v>7415.14</v>
      </c>
      <c r="AL117" s="17">
        <v>1670.64</v>
      </c>
      <c r="AM117" s="52">
        <f t="shared" si="52"/>
        <v>0.225301208068897</v>
      </c>
      <c r="AN117" s="102">
        <f t="shared" si="53"/>
        <v>0.92689250000000001</v>
      </c>
      <c r="AO117" s="23"/>
      <c r="AP117" s="25"/>
      <c r="AQ117" s="108"/>
      <c r="AR117" s="25">
        <v>7745.34</v>
      </c>
      <c r="AS117" s="25">
        <v>1142.46</v>
      </c>
      <c r="AT117" s="102">
        <f t="shared" si="54"/>
        <v>0.14750288560605501</v>
      </c>
      <c r="AU117" s="102">
        <f t="shared" si="55"/>
        <v>0.96816749999999996</v>
      </c>
      <c r="AV117" s="23"/>
      <c r="AW117" s="25"/>
      <c r="AX117" s="108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57">
        <v>115</v>
      </c>
      <c r="B118" s="57">
        <v>591</v>
      </c>
      <c r="C118" s="58" t="s">
        <v>83</v>
      </c>
      <c r="D118" s="58" t="s">
        <v>64</v>
      </c>
      <c r="E118" s="57" t="s">
        <v>84</v>
      </c>
      <c r="F118" s="64">
        <v>40</v>
      </c>
      <c r="G118" s="64">
        <v>100</v>
      </c>
      <c r="H118" s="56">
        <f t="shared" si="45"/>
        <v>300</v>
      </c>
      <c r="I118" s="90">
        <v>3</v>
      </c>
      <c r="J118" s="59">
        <v>8500</v>
      </c>
      <c r="K118" s="77">
        <f t="shared" si="30"/>
        <v>2209.47080860302</v>
      </c>
      <c r="L118" s="78">
        <v>0.259937742188591</v>
      </c>
      <c r="M118" s="64">
        <v>9949.44</v>
      </c>
      <c r="N118" s="64">
        <v>2531.36</v>
      </c>
      <c r="O118" s="79">
        <f t="shared" si="46"/>
        <v>0.25442235944937602</v>
      </c>
      <c r="P118" s="91">
        <f t="shared" si="47"/>
        <v>1.1705223529411799</v>
      </c>
      <c r="Q118" s="95">
        <v>100</v>
      </c>
      <c r="R118" s="64">
        <v>100</v>
      </c>
      <c r="S118" s="64" t="s">
        <v>1461</v>
      </c>
      <c r="T118" s="48" t="s">
        <v>1453</v>
      </c>
      <c r="U118" s="64">
        <v>8601.02</v>
      </c>
      <c r="V118" s="64">
        <v>2361.1</v>
      </c>
      <c r="W118" s="79">
        <f t="shared" si="48"/>
        <v>0.27451395299627301</v>
      </c>
      <c r="X118" s="79">
        <f t="shared" si="49"/>
        <v>1.0118847058823499</v>
      </c>
      <c r="Y118" s="95"/>
      <c r="Z118" s="64">
        <v>100</v>
      </c>
      <c r="AA118" s="64"/>
      <c r="AB118" s="48" t="s">
        <v>1453</v>
      </c>
      <c r="AC118" s="64">
        <v>9439.11</v>
      </c>
      <c r="AD118" s="64">
        <v>2116.12</v>
      </c>
      <c r="AE118" s="79">
        <f t="shared" si="50"/>
        <v>0.22418639045418501</v>
      </c>
      <c r="AF118" s="79">
        <f t="shared" si="51"/>
        <v>1.1104835294117601</v>
      </c>
      <c r="AG118" s="95"/>
      <c r="AH118" s="64">
        <v>100</v>
      </c>
      <c r="AI118" s="64"/>
      <c r="AJ118" s="48" t="s">
        <v>1453</v>
      </c>
      <c r="AK118" s="17">
        <v>3346.73</v>
      </c>
      <c r="AL118" s="17">
        <v>970.63</v>
      </c>
      <c r="AM118" s="52">
        <f t="shared" si="52"/>
        <v>0.29002339597158999</v>
      </c>
      <c r="AN118" s="102">
        <f t="shared" si="53"/>
        <v>0.39373294117647101</v>
      </c>
      <c r="AO118" s="23"/>
      <c r="AP118" s="25"/>
      <c r="AQ118" s="108"/>
      <c r="AR118" s="25">
        <v>3881.01</v>
      </c>
      <c r="AS118" s="25">
        <v>1149.1199999999999</v>
      </c>
      <c r="AT118" s="102">
        <f t="shared" si="54"/>
        <v>0.29608787403279002</v>
      </c>
      <c r="AU118" s="102">
        <f t="shared" si="55"/>
        <v>0.45658941176470602</v>
      </c>
      <c r="AV118" s="23"/>
      <c r="AW118" s="25"/>
      <c r="AX118" s="108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57">
        <v>116</v>
      </c>
      <c r="B119" s="57">
        <v>113833</v>
      </c>
      <c r="C119" s="58" t="s">
        <v>124</v>
      </c>
      <c r="D119" s="58" t="s">
        <v>50</v>
      </c>
      <c r="E119" s="57" t="s">
        <v>84</v>
      </c>
      <c r="F119" s="64">
        <v>40</v>
      </c>
      <c r="G119" s="64">
        <v>100</v>
      </c>
      <c r="H119" s="56">
        <f t="shared" si="45"/>
        <v>300</v>
      </c>
      <c r="I119" s="90">
        <v>3</v>
      </c>
      <c r="J119" s="59">
        <v>6500</v>
      </c>
      <c r="K119" s="77">
        <f t="shared" si="30"/>
        <v>1339.12512930804</v>
      </c>
      <c r="L119" s="78">
        <v>0.20601925066277599</v>
      </c>
      <c r="M119" s="64">
        <v>6595.59</v>
      </c>
      <c r="N119" s="64">
        <v>905.63</v>
      </c>
      <c r="O119" s="79">
        <f t="shared" si="46"/>
        <v>0.13730841365215199</v>
      </c>
      <c r="P119" s="79">
        <f t="shared" si="47"/>
        <v>1.0147061538461499</v>
      </c>
      <c r="Q119" s="95"/>
      <c r="R119" s="64">
        <v>100</v>
      </c>
      <c r="S119" s="64"/>
      <c r="T119" s="48" t="s">
        <v>1453</v>
      </c>
      <c r="U119" s="64">
        <v>6533.68</v>
      </c>
      <c r="V119" s="64">
        <v>1254.1600000000001</v>
      </c>
      <c r="W119" s="79">
        <f t="shared" si="48"/>
        <v>0.19195308004065101</v>
      </c>
      <c r="X119" s="79">
        <f t="shared" si="49"/>
        <v>1.0051815384615399</v>
      </c>
      <c r="Y119" s="95"/>
      <c r="Z119" s="64">
        <v>100</v>
      </c>
      <c r="AA119" s="64"/>
      <c r="AB119" s="48" t="s">
        <v>1453</v>
      </c>
      <c r="AC119" s="64">
        <v>4712.51</v>
      </c>
      <c r="AD119" s="64">
        <v>1407.17</v>
      </c>
      <c r="AE119" s="79">
        <f t="shared" si="50"/>
        <v>0.29860307988736401</v>
      </c>
      <c r="AF119" s="79">
        <f t="shared" si="51"/>
        <v>0.72500153846153803</v>
      </c>
      <c r="AG119" s="95"/>
      <c r="AH119" s="64">
        <v>0</v>
      </c>
      <c r="AI119" s="64"/>
      <c r="AK119" s="17">
        <v>4952.38</v>
      </c>
      <c r="AL119" s="17">
        <v>1198.94</v>
      </c>
      <c r="AM119" s="52">
        <f t="shared" si="52"/>
        <v>0.242093700402635</v>
      </c>
      <c r="AN119" s="102">
        <f t="shared" si="53"/>
        <v>0.76190461538461496</v>
      </c>
      <c r="AO119" s="23"/>
      <c r="AP119" s="25"/>
      <c r="AQ119" s="108"/>
      <c r="AR119" s="25">
        <v>4955.91</v>
      </c>
      <c r="AS119" s="25">
        <v>873.13</v>
      </c>
      <c r="AT119" s="102">
        <f t="shared" si="54"/>
        <v>0.176179551283215</v>
      </c>
      <c r="AU119" s="102">
        <f t="shared" si="55"/>
        <v>0.76244769230769205</v>
      </c>
      <c r="AV119" s="23"/>
      <c r="AW119" s="25"/>
      <c r="AX119" s="108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54">
        <v>117</v>
      </c>
      <c r="B120" s="54">
        <v>111064</v>
      </c>
      <c r="C120" s="55" t="s">
        <v>154</v>
      </c>
      <c r="D120" s="55" t="s">
        <v>64</v>
      </c>
      <c r="E120" s="54" t="s">
        <v>84</v>
      </c>
      <c r="F120" s="63">
        <v>41</v>
      </c>
      <c r="G120" s="63">
        <v>100</v>
      </c>
      <c r="H120" s="56">
        <f t="shared" si="45"/>
        <v>300</v>
      </c>
      <c r="I120" s="88">
        <v>2</v>
      </c>
      <c r="J120" s="56">
        <v>6000</v>
      </c>
      <c r="K120" s="73">
        <f t="shared" si="30"/>
        <v>1734.02389881257</v>
      </c>
      <c r="L120" s="74">
        <v>0.28900398313542802</v>
      </c>
      <c r="M120" s="63">
        <v>6019.44</v>
      </c>
      <c r="N120" s="63">
        <v>1039.94</v>
      </c>
      <c r="O120" s="75">
        <f t="shared" si="46"/>
        <v>0.172763579336284</v>
      </c>
      <c r="P120" s="89">
        <f t="shared" si="47"/>
        <v>1.0032399999999999</v>
      </c>
      <c r="Q120" s="93">
        <v>200</v>
      </c>
      <c r="R120" s="63">
        <v>100</v>
      </c>
      <c r="S120" s="63" t="s">
        <v>1512</v>
      </c>
      <c r="T120" s="48" t="s">
        <v>1453</v>
      </c>
      <c r="U120" s="63">
        <v>6042.52</v>
      </c>
      <c r="V120" s="63">
        <v>993.69</v>
      </c>
      <c r="W120" s="75">
        <f t="shared" si="48"/>
        <v>0.16444960049780599</v>
      </c>
      <c r="X120" s="89">
        <f t="shared" si="49"/>
        <v>1.00708666666667</v>
      </c>
      <c r="Y120" s="93">
        <v>200</v>
      </c>
      <c r="Z120" s="63">
        <v>100</v>
      </c>
      <c r="AA120" s="63" t="s">
        <v>1513</v>
      </c>
      <c r="AB120" s="48" t="s">
        <v>1453</v>
      </c>
      <c r="AC120" s="63">
        <v>2418.59</v>
      </c>
      <c r="AD120" s="63">
        <v>685.5</v>
      </c>
      <c r="AE120" s="75">
        <f t="shared" si="50"/>
        <v>0.28342960154470198</v>
      </c>
      <c r="AF120" s="75">
        <f t="shared" si="51"/>
        <v>0.403098333333333</v>
      </c>
      <c r="AG120" s="93"/>
      <c r="AH120" s="63">
        <v>0</v>
      </c>
      <c r="AI120" s="63"/>
      <c r="AK120" s="17">
        <v>1329.47</v>
      </c>
      <c r="AL120" s="17">
        <v>416.28</v>
      </c>
      <c r="AM120" s="52">
        <f t="shared" si="52"/>
        <v>0.31311725725289002</v>
      </c>
      <c r="AN120" s="102">
        <f t="shared" si="53"/>
        <v>0.22157833333333299</v>
      </c>
      <c r="AO120" s="23"/>
      <c r="AP120" s="25"/>
      <c r="AQ120" s="108"/>
      <c r="AR120" s="25">
        <v>2149.5</v>
      </c>
      <c r="AS120" s="25">
        <v>554.11</v>
      </c>
      <c r="AT120" s="102">
        <f t="shared" si="54"/>
        <v>0.257785531518958</v>
      </c>
      <c r="AU120" s="102">
        <f t="shared" si="55"/>
        <v>0.35825000000000001</v>
      </c>
      <c r="AV120" s="23"/>
      <c r="AW120" s="25"/>
      <c r="AX120" s="108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54">
        <v>118</v>
      </c>
      <c r="B121" s="54">
        <v>113008</v>
      </c>
      <c r="C121" s="55" t="s">
        <v>190</v>
      </c>
      <c r="D121" s="55" t="s">
        <v>54</v>
      </c>
      <c r="E121" s="54" t="s">
        <v>84</v>
      </c>
      <c r="F121" s="63">
        <v>41</v>
      </c>
      <c r="G121" s="63">
        <v>100</v>
      </c>
      <c r="H121" s="56">
        <f t="shared" si="45"/>
        <v>300</v>
      </c>
      <c r="I121" s="88">
        <v>3</v>
      </c>
      <c r="J121" s="56">
        <v>6000</v>
      </c>
      <c r="K121" s="73">
        <f t="shared" si="30"/>
        <v>1353.5134559225901</v>
      </c>
      <c r="L121" s="74">
        <v>0.225585575987099</v>
      </c>
      <c r="M121" s="63">
        <v>1625.28</v>
      </c>
      <c r="N121" s="63">
        <v>439.4</v>
      </c>
      <c r="O121" s="75">
        <f t="shared" si="46"/>
        <v>0.27035341602677698</v>
      </c>
      <c r="P121" s="75">
        <f t="shared" si="47"/>
        <v>0.27088000000000001</v>
      </c>
      <c r="Q121" s="93"/>
      <c r="R121" s="63">
        <v>0</v>
      </c>
      <c r="S121" s="63"/>
      <c r="U121" s="63">
        <v>2932.69</v>
      </c>
      <c r="V121" s="63">
        <v>553.76</v>
      </c>
      <c r="W121" s="75">
        <f t="shared" si="48"/>
        <v>0.18882323054942701</v>
      </c>
      <c r="X121" s="75">
        <f t="shared" si="49"/>
        <v>0.488781666666667</v>
      </c>
      <c r="Y121" s="93"/>
      <c r="Z121" s="63">
        <v>0</v>
      </c>
      <c r="AA121" s="63"/>
      <c r="AC121" s="63">
        <v>2752.33</v>
      </c>
      <c r="AD121" s="63">
        <v>715.96</v>
      </c>
      <c r="AE121" s="75">
        <f t="shared" si="50"/>
        <v>0.26012869096365598</v>
      </c>
      <c r="AF121" s="75">
        <f t="shared" si="51"/>
        <v>0.45872166666666703</v>
      </c>
      <c r="AG121" s="93"/>
      <c r="AH121" s="63">
        <v>0</v>
      </c>
      <c r="AI121" s="63"/>
      <c r="AK121" s="17">
        <v>1459.73</v>
      </c>
      <c r="AL121" s="17">
        <v>490.52</v>
      </c>
      <c r="AM121" s="52">
        <f t="shared" si="52"/>
        <v>0.33603474615168599</v>
      </c>
      <c r="AN121" s="102">
        <f t="shared" si="53"/>
        <v>0.243288333333333</v>
      </c>
      <c r="AO121" s="23"/>
      <c r="AP121" s="25"/>
      <c r="AQ121" s="108"/>
      <c r="AR121" s="25">
        <v>1754.59</v>
      </c>
      <c r="AS121" s="25">
        <v>366.47</v>
      </c>
      <c r="AT121" s="102">
        <f t="shared" si="54"/>
        <v>0.20886360916225399</v>
      </c>
      <c r="AU121" s="102">
        <f t="shared" si="55"/>
        <v>0.29243166666666698</v>
      </c>
      <c r="AV121" s="23"/>
      <c r="AW121" s="25"/>
      <c r="AX121" s="108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54">
        <v>119</v>
      </c>
      <c r="B122" s="54">
        <v>114069</v>
      </c>
      <c r="C122" s="55" t="s">
        <v>189</v>
      </c>
      <c r="D122" s="55" t="s">
        <v>54</v>
      </c>
      <c r="E122" s="54" t="s">
        <v>84</v>
      </c>
      <c r="F122" s="63">
        <v>41</v>
      </c>
      <c r="G122" s="63">
        <v>100</v>
      </c>
      <c r="H122" s="56">
        <f t="shared" si="45"/>
        <v>300</v>
      </c>
      <c r="I122" s="88">
        <v>3</v>
      </c>
      <c r="J122" s="56">
        <v>6000</v>
      </c>
      <c r="K122" s="73">
        <f t="shared" si="30"/>
        <v>1607.86733471036</v>
      </c>
      <c r="L122" s="74">
        <v>0.26797788911839299</v>
      </c>
      <c r="M122" s="63">
        <v>2508.48</v>
      </c>
      <c r="N122" s="63">
        <v>618.27</v>
      </c>
      <c r="O122" s="75">
        <f t="shared" si="46"/>
        <v>0.24647196708763899</v>
      </c>
      <c r="P122" s="75">
        <f t="shared" si="47"/>
        <v>0.41808000000000001</v>
      </c>
      <c r="Q122" s="93"/>
      <c r="R122" s="63">
        <v>0</v>
      </c>
      <c r="S122" s="63"/>
      <c r="U122" s="63">
        <v>1795.6</v>
      </c>
      <c r="V122" s="63">
        <v>610.88</v>
      </c>
      <c r="W122" s="75">
        <f t="shared" si="48"/>
        <v>0.34020940075740702</v>
      </c>
      <c r="X122" s="75">
        <f t="shared" si="49"/>
        <v>0.29926666666666701</v>
      </c>
      <c r="Y122" s="93"/>
      <c r="Z122" s="63">
        <v>0</v>
      </c>
      <c r="AA122" s="63"/>
      <c r="AC122" s="63">
        <v>4007.67</v>
      </c>
      <c r="AD122" s="63">
        <v>1101.72</v>
      </c>
      <c r="AE122" s="75">
        <f t="shared" si="50"/>
        <v>0.27490287373960398</v>
      </c>
      <c r="AF122" s="75">
        <f t="shared" si="51"/>
        <v>0.66794500000000001</v>
      </c>
      <c r="AG122" s="93"/>
      <c r="AH122" s="63">
        <v>0</v>
      </c>
      <c r="AI122" s="63"/>
      <c r="AK122" s="17">
        <v>2276.8000000000002</v>
      </c>
      <c r="AL122" s="17">
        <v>522.65</v>
      </c>
      <c r="AM122" s="52">
        <f t="shared" si="52"/>
        <v>0.22955463808854501</v>
      </c>
      <c r="AN122" s="102">
        <f t="shared" si="53"/>
        <v>0.37946666666666701</v>
      </c>
      <c r="AO122" s="23"/>
      <c r="AP122" s="25"/>
      <c r="AQ122" s="108"/>
      <c r="AR122" s="25">
        <v>2247.2800000000002</v>
      </c>
      <c r="AS122" s="25">
        <v>474.58</v>
      </c>
      <c r="AT122" s="102">
        <f t="shared" si="54"/>
        <v>0.211179737282404</v>
      </c>
      <c r="AU122" s="102">
        <f t="shared" si="55"/>
        <v>0.37454666666666703</v>
      </c>
      <c r="AV122" s="23"/>
      <c r="AW122" s="25"/>
      <c r="AX122" s="108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57">
        <v>120</v>
      </c>
      <c r="B123" s="57">
        <v>104430</v>
      </c>
      <c r="C123" s="58" t="s">
        <v>145</v>
      </c>
      <c r="D123" s="58" t="s">
        <v>54</v>
      </c>
      <c r="E123" s="57" t="s">
        <v>52</v>
      </c>
      <c r="F123" s="64">
        <v>42</v>
      </c>
      <c r="G123" s="64">
        <v>100</v>
      </c>
      <c r="H123" s="56">
        <f t="shared" si="45"/>
        <v>300</v>
      </c>
      <c r="I123" s="90">
        <v>3</v>
      </c>
      <c r="J123" s="59">
        <v>8500</v>
      </c>
      <c r="K123" s="77">
        <f t="shared" si="30"/>
        <v>1959.2938183782801</v>
      </c>
      <c r="L123" s="78">
        <v>0.230505155103327</v>
      </c>
      <c r="M123" s="64">
        <v>8588.74</v>
      </c>
      <c r="N123" s="64">
        <v>2366.73</v>
      </c>
      <c r="O123" s="79">
        <f t="shared" si="46"/>
        <v>0.27556195670144901</v>
      </c>
      <c r="P123" s="79">
        <f t="shared" si="47"/>
        <v>1.01044</v>
      </c>
      <c r="Q123" s="95"/>
      <c r="R123" s="64">
        <v>100</v>
      </c>
      <c r="S123" s="64"/>
      <c r="T123" s="48" t="s">
        <v>1453</v>
      </c>
      <c r="U123" s="64">
        <v>9124.08</v>
      </c>
      <c r="V123" s="64">
        <v>1651.63</v>
      </c>
      <c r="W123" s="79">
        <f t="shared" si="48"/>
        <v>0.18101879860764</v>
      </c>
      <c r="X123" s="91">
        <f t="shared" si="49"/>
        <v>1.0734211764705901</v>
      </c>
      <c r="Y123" s="95">
        <v>100</v>
      </c>
      <c r="Z123" s="64">
        <v>100</v>
      </c>
      <c r="AA123" s="64" t="s">
        <v>1454</v>
      </c>
      <c r="AB123" s="48" t="s">
        <v>1453</v>
      </c>
      <c r="AC123" s="64">
        <v>3403</v>
      </c>
      <c r="AD123" s="64">
        <v>1046.68</v>
      </c>
      <c r="AE123" s="79">
        <f t="shared" si="50"/>
        <v>0.30757566852777002</v>
      </c>
      <c r="AF123" s="79">
        <f t="shared" si="51"/>
        <v>0.40035294117647102</v>
      </c>
      <c r="AG123" s="95"/>
      <c r="AH123" s="64">
        <v>0</v>
      </c>
      <c r="AI123" s="64"/>
      <c r="AK123" s="17">
        <v>3825.64</v>
      </c>
      <c r="AL123" s="17">
        <v>837.15</v>
      </c>
      <c r="AM123" s="52">
        <f t="shared" si="52"/>
        <v>0.218826131052582</v>
      </c>
      <c r="AN123" s="102">
        <f t="shared" si="53"/>
        <v>0.45007529411764702</v>
      </c>
      <c r="AO123" s="23"/>
      <c r="AP123" s="25"/>
      <c r="AQ123" s="108"/>
      <c r="AR123" s="25">
        <v>5413.16</v>
      </c>
      <c r="AS123" s="25">
        <v>1392.4</v>
      </c>
      <c r="AT123" s="102">
        <f t="shared" si="54"/>
        <v>0.25722498503646701</v>
      </c>
      <c r="AU123" s="102">
        <f t="shared" si="55"/>
        <v>0.63684235294117597</v>
      </c>
      <c r="AV123" s="23"/>
      <c r="AW123" s="25"/>
      <c r="AX123" s="108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57">
        <v>121</v>
      </c>
      <c r="B124" s="57">
        <v>371</v>
      </c>
      <c r="C124" s="58" t="s">
        <v>148</v>
      </c>
      <c r="D124" s="58" t="s">
        <v>48</v>
      </c>
      <c r="E124" s="57" t="s">
        <v>84</v>
      </c>
      <c r="F124" s="64">
        <v>42</v>
      </c>
      <c r="G124" s="64">
        <v>100</v>
      </c>
      <c r="H124" s="56">
        <f t="shared" si="45"/>
        <v>300</v>
      </c>
      <c r="I124" s="90">
        <v>3</v>
      </c>
      <c r="J124" s="59">
        <v>7000</v>
      </c>
      <c r="K124" s="77">
        <f t="shared" si="30"/>
        <v>1810.01108718606</v>
      </c>
      <c r="L124" s="78">
        <v>0.25857301245515102</v>
      </c>
      <c r="M124" s="64">
        <v>5358.15</v>
      </c>
      <c r="N124" s="64">
        <v>1093.96</v>
      </c>
      <c r="O124" s="79">
        <f t="shared" si="46"/>
        <v>0.204167483179829</v>
      </c>
      <c r="P124" s="79">
        <f t="shared" si="47"/>
        <v>0.76544999999999996</v>
      </c>
      <c r="Q124" s="95"/>
      <c r="R124" s="64">
        <v>0</v>
      </c>
      <c r="S124" s="64"/>
      <c r="U124" s="64">
        <v>7447.21</v>
      </c>
      <c r="V124" s="64">
        <v>1749.56</v>
      </c>
      <c r="W124" s="79">
        <f t="shared" si="48"/>
        <v>0.234928248297013</v>
      </c>
      <c r="X124" s="79">
        <f t="shared" si="49"/>
        <v>1.0638871428571399</v>
      </c>
      <c r="Y124" s="95"/>
      <c r="Z124" s="64">
        <v>100</v>
      </c>
      <c r="AA124" s="64"/>
      <c r="AB124" s="48" t="s">
        <v>1453</v>
      </c>
      <c r="AC124" s="64">
        <v>4100.26</v>
      </c>
      <c r="AD124" s="64">
        <v>631.66999999999996</v>
      </c>
      <c r="AE124" s="79">
        <f t="shared" si="50"/>
        <v>0.15405608424831599</v>
      </c>
      <c r="AF124" s="79">
        <f t="shared" si="51"/>
        <v>0.58575142857142903</v>
      </c>
      <c r="AG124" s="95"/>
      <c r="AH124" s="64">
        <v>0</v>
      </c>
      <c r="AI124" s="64"/>
      <c r="AK124" s="17">
        <v>3517.66</v>
      </c>
      <c r="AL124" s="17">
        <v>734.56</v>
      </c>
      <c r="AM124" s="52">
        <f t="shared" si="52"/>
        <v>0.208820636445819</v>
      </c>
      <c r="AN124" s="102">
        <f t="shared" si="53"/>
        <v>0.50252285714285705</v>
      </c>
      <c r="AO124" s="23"/>
      <c r="AP124" s="25"/>
      <c r="AQ124" s="108"/>
      <c r="AR124" s="25">
        <v>4657.41</v>
      </c>
      <c r="AS124" s="25">
        <v>1181.6099999999999</v>
      </c>
      <c r="AT124" s="102">
        <f t="shared" si="54"/>
        <v>0.253705385611316</v>
      </c>
      <c r="AU124" s="102">
        <f t="shared" si="55"/>
        <v>0.66534428571428605</v>
      </c>
      <c r="AV124" s="23"/>
      <c r="AW124" s="25"/>
      <c r="AX124" s="108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57">
        <v>122</v>
      </c>
      <c r="B125" s="57">
        <v>545</v>
      </c>
      <c r="C125" s="58" t="s">
        <v>135</v>
      </c>
      <c r="D125" s="58" t="s">
        <v>54</v>
      </c>
      <c r="E125" s="57" t="s">
        <v>84</v>
      </c>
      <c r="F125" s="64">
        <v>42</v>
      </c>
      <c r="G125" s="64">
        <v>100</v>
      </c>
      <c r="H125" s="56">
        <f t="shared" si="45"/>
        <v>300</v>
      </c>
      <c r="I125" s="90">
        <v>2</v>
      </c>
      <c r="J125" s="59">
        <v>7000</v>
      </c>
      <c r="K125" s="77">
        <f t="shared" si="30"/>
        <v>1770.6132131797499</v>
      </c>
      <c r="L125" s="78">
        <v>0.25294474473996398</v>
      </c>
      <c r="M125" s="64">
        <v>7688.88</v>
      </c>
      <c r="N125" s="64">
        <v>1534.8</v>
      </c>
      <c r="O125" s="79">
        <f t="shared" si="46"/>
        <v>0.19961294752941899</v>
      </c>
      <c r="P125" s="91">
        <f t="shared" si="47"/>
        <v>1.0984114285714299</v>
      </c>
      <c r="Q125" s="95">
        <v>100</v>
      </c>
      <c r="R125" s="64">
        <v>100</v>
      </c>
      <c r="S125" s="64" t="s">
        <v>1514</v>
      </c>
      <c r="T125" s="48" t="s">
        <v>1453</v>
      </c>
      <c r="U125" s="64">
        <v>7001.56</v>
      </c>
      <c r="V125" s="64">
        <v>1173.6400000000001</v>
      </c>
      <c r="W125" s="79">
        <f t="shared" si="48"/>
        <v>0.16762550060272299</v>
      </c>
      <c r="X125" s="79">
        <f t="shared" si="49"/>
        <v>1.00022285714286</v>
      </c>
      <c r="Y125" s="95"/>
      <c r="Z125" s="64">
        <v>100</v>
      </c>
      <c r="AA125" s="64"/>
      <c r="AB125" s="48" t="s">
        <v>1453</v>
      </c>
      <c r="AC125" s="64">
        <v>3172.25</v>
      </c>
      <c r="AD125" s="64">
        <v>901.38</v>
      </c>
      <c r="AE125" s="79">
        <f t="shared" si="50"/>
        <v>0.284145322720467</v>
      </c>
      <c r="AF125" s="79">
        <f t="shared" si="51"/>
        <v>0.45317857142857099</v>
      </c>
      <c r="AG125" s="95"/>
      <c r="AH125" s="64">
        <v>0</v>
      </c>
      <c r="AI125" s="64"/>
      <c r="AK125" s="17">
        <v>3775.84</v>
      </c>
      <c r="AL125" s="17">
        <v>1011.73</v>
      </c>
      <c r="AM125" s="52">
        <f t="shared" si="52"/>
        <v>0.26794832408152902</v>
      </c>
      <c r="AN125" s="102">
        <f t="shared" si="53"/>
        <v>0.53940571428571404</v>
      </c>
      <c r="AO125" s="23"/>
      <c r="AP125" s="25"/>
      <c r="AQ125" s="108"/>
      <c r="AR125" s="25">
        <v>7848.45</v>
      </c>
      <c r="AS125" s="25">
        <v>1436.1</v>
      </c>
      <c r="AT125" s="102">
        <f t="shared" si="54"/>
        <v>0.18297880473214501</v>
      </c>
      <c r="AU125" s="102">
        <f t="shared" si="55"/>
        <v>1.12120714285714</v>
      </c>
      <c r="AV125" s="23"/>
      <c r="AW125" s="25"/>
      <c r="AX125" s="108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54">
        <v>123</v>
      </c>
      <c r="B126" s="110">
        <v>116482</v>
      </c>
      <c r="C126" s="111" t="s">
        <v>67</v>
      </c>
      <c r="D126" s="55" t="s">
        <v>42</v>
      </c>
      <c r="E126" s="54" t="s">
        <v>52</v>
      </c>
      <c r="F126" s="63">
        <v>43</v>
      </c>
      <c r="G126" s="63">
        <v>100</v>
      </c>
      <c r="H126" s="56">
        <f t="shared" si="45"/>
        <v>300</v>
      </c>
      <c r="I126" s="88">
        <v>5</v>
      </c>
      <c r="J126" s="56">
        <v>6000</v>
      </c>
      <c r="K126" s="73">
        <f t="shared" si="30"/>
        <v>1260</v>
      </c>
      <c r="L126" s="74">
        <v>0.21</v>
      </c>
      <c r="M126" s="63">
        <v>8151.83</v>
      </c>
      <c r="N126" s="63">
        <v>1256.53</v>
      </c>
      <c r="O126" s="75">
        <f t="shared" si="46"/>
        <v>0.15414084935529801</v>
      </c>
      <c r="P126" s="75">
        <f t="shared" si="47"/>
        <v>1.3586383333333301</v>
      </c>
      <c r="Q126" s="93"/>
      <c r="R126" s="63">
        <v>100</v>
      </c>
      <c r="S126" s="63"/>
      <c r="T126" s="48" t="s">
        <v>1453</v>
      </c>
      <c r="U126" s="63">
        <v>6446.15</v>
      </c>
      <c r="V126" s="63">
        <v>1351.02</v>
      </c>
      <c r="W126" s="75">
        <f t="shared" si="48"/>
        <v>0.2095855665785</v>
      </c>
      <c r="X126" s="89">
        <f t="shared" si="49"/>
        <v>1.07435833333333</v>
      </c>
      <c r="Y126" s="93">
        <v>200</v>
      </c>
      <c r="Z126" s="63">
        <v>100</v>
      </c>
      <c r="AA126" s="63" t="s">
        <v>1515</v>
      </c>
      <c r="AB126" s="48" t="s">
        <v>1453</v>
      </c>
      <c r="AC126" s="63">
        <v>7313.02</v>
      </c>
      <c r="AD126" s="63">
        <v>827.39</v>
      </c>
      <c r="AE126" s="75">
        <f t="shared" si="50"/>
        <v>0.113139304965664</v>
      </c>
      <c r="AF126" s="89">
        <f t="shared" si="51"/>
        <v>1.2188366666666699</v>
      </c>
      <c r="AG126" s="93">
        <v>100</v>
      </c>
      <c r="AH126" s="63">
        <v>100</v>
      </c>
      <c r="AI126" s="63" t="s">
        <v>1516</v>
      </c>
      <c r="AJ126" s="48" t="s">
        <v>1453</v>
      </c>
      <c r="AK126" s="17">
        <v>4533.16</v>
      </c>
      <c r="AL126" s="17">
        <v>1211.6199999999999</v>
      </c>
      <c r="AM126" s="52">
        <f t="shared" si="52"/>
        <v>0.26727933715112601</v>
      </c>
      <c r="AN126" s="102">
        <f t="shared" si="53"/>
        <v>0.75552666666666701</v>
      </c>
      <c r="AO126" s="23"/>
      <c r="AP126" s="25"/>
      <c r="AQ126" s="108"/>
      <c r="AR126" s="25">
        <v>5985.15</v>
      </c>
      <c r="AS126" s="25">
        <v>1277.28</v>
      </c>
      <c r="AT126" s="102">
        <f t="shared" si="54"/>
        <v>0.21340818525851499</v>
      </c>
      <c r="AU126" s="102">
        <f t="shared" si="55"/>
        <v>0.997525</v>
      </c>
      <c r="AV126" s="23"/>
      <c r="AW126" s="25"/>
      <c r="AX126" s="108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54">
        <v>124</v>
      </c>
      <c r="B127" s="110">
        <v>115971</v>
      </c>
      <c r="C127" s="111" t="s">
        <v>159</v>
      </c>
      <c r="D127" s="55" t="s">
        <v>54</v>
      </c>
      <c r="E127" s="54" t="s">
        <v>84</v>
      </c>
      <c r="F127" s="63">
        <v>43</v>
      </c>
      <c r="G127" s="63">
        <v>100</v>
      </c>
      <c r="H127" s="56">
        <f t="shared" si="45"/>
        <v>300</v>
      </c>
      <c r="I127" s="88">
        <v>3</v>
      </c>
      <c r="J127" s="56">
        <v>5000</v>
      </c>
      <c r="K127" s="73">
        <f t="shared" si="30"/>
        <v>1100</v>
      </c>
      <c r="L127" s="74">
        <v>0.22</v>
      </c>
      <c r="M127" s="63">
        <v>4332.3100000000004</v>
      </c>
      <c r="N127" s="63">
        <v>746.24</v>
      </c>
      <c r="O127" s="75">
        <f t="shared" si="46"/>
        <v>0.17224990824756301</v>
      </c>
      <c r="P127" s="75">
        <f t="shared" si="47"/>
        <v>0.86646199999999995</v>
      </c>
      <c r="Q127" s="93"/>
      <c r="R127" s="63">
        <v>0</v>
      </c>
      <c r="S127" s="63"/>
      <c r="U127" s="63">
        <v>2072.02</v>
      </c>
      <c r="V127" s="63">
        <v>154.97</v>
      </c>
      <c r="W127" s="75">
        <f t="shared" si="48"/>
        <v>7.4791749114390793E-2</v>
      </c>
      <c r="X127" s="75">
        <f t="shared" si="49"/>
        <v>0.41440399999999999</v>
      </c>
      <c r="Y127" s="93"/>
      <c r="Z127" s="63">
        <v>0</v>
      </c>
      <c r="AA127" s="63"/>
      <c r="AC127" s="63">
        <v>5741.87</v>
      </c>
      <c r="AD127" s="63">
        <v>999.6</v>
      </c>
      <c r="AE127" s="75">
        <f t="shared" si="50"/>
        <v>0.174089625853598</v>
      </c>
      <c r="AF127" s="75">
        <f t="shared" si="51"/>
        <v>1.148374</v>
      </c>
      <c r="AG127" s="93"/>
      <c r="AH127" s="63">
        <v>100</v>
      </c>
      <c r="AI127" s="63"/>
      <c r="AJ127" s="48" t="s">
        <v>1453</v>
      </c>
      <c r="AK127" s="17">
        <v>3834.59</v>
      </c>
      <c r="AL127" s="17">
        <v>1081.53</v>
      </c>
      <c r="AM127" s="52">
        <f t="shared" si="52"/>
        <v>0.28204579889897002</v>
      </c>
      <c r="AN127" s="102">
        <f t="shared" si="53"/>
        <v>0.76691799999999999</v>
      </c>
      <c r="AO127" s="23"/>
      <c r="AP127" s="25"/>
      <c r="AQ127" s="108"/>
      <c r="AR127" s="25">
        <v>2506.4699999999998</v>
      </c>
      <c r="AS127" s="25">
        <v>203.45</v>
      </c>
      <c r="AT127" s="102">
        <f t="shared" si="54"/>
        <v>8.1169932215426496E-2</v>
      </c>
      <c r="AU127" s="102">
        <f t="shared" si="55"/>
        <v>0.50129400000000002</v>
      </c>
      <c r="AV127" s="23"/>
      <c r="AW127" s="25"/>
      <c r="AX127" s="108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54">
        <v>125</v>
      </c>
      <c r="B128" s="110">
        <v>117184</v>
      </c>
      <c r="C128" s="111" t="s">
        <v>101</v>
      </c>
      <c r="D128" s="55" t="s">
        <v>42</v>
      </c>
      <c r="E128" s="54" t="s">
        <v>84</v>
      </c>
      <c r="F128" s="63">
        <v>43</v>
      </c>
      <c r="G128" s="63">
        <v>100</v>
      </c>
      <c r="H128" s="56">
        <f t="shared" si="45"/>
        <v>300</v>
      </c>
      <c r="I128" s="88">
        <v>2</v>
      </c>
      <c r="J128" s="56">
        <v>5000</v>
      </c>
      <c r="K128" s="73">
        <f t="shared" si="30"/>
        <v>1100</v>
      </c>
      <c r="L128" s="74">
        <v>0.22</v>
      </c>
      <c r="M128" s="63">
        <v>8227.02</v>
      </c>
      <c r="N128" s="63">
        <v>1576.05</v>
      </c>
      <c r="O128" s="75">
        <f t="shared" si="46"/>
        <v>0.19156997308867599</v>
      </c>
      <c r="P128" s="89">
        <f t="shared" si="47"/>
        <v>1.6454040000000001</v>
      </c>
      <c r="Q128" s="93">
        <v>100</v>
      </c>
      <c r="R128" s="63">
        <v>100</v>
      </c>
      <c r="S128" s="63" t="s">
        <v>1517</v>
      </c>
      <c r="T128" s="48" t="s">
        <v>1453</v>
      </c>
      <c r="U128" s="63">
        <v>4370.82</v>
      </c>
      <c r="V128" s="63">
        <v>627.6</v>
      </c>
      <c r="W128" s="75">
        <f t="shared" si="48"/>
        <v>0.14358861723887101</v>
      </c>
      <c r="X128" s="75">
        <f t="shared" si="49"/>
        <v>0.87416400000000005</v>
      </c>
      <c r="Y128" s="93"/>
      <c r="Z128" s="63">
        <v>0</v>
      </c>
      <c r="AA128" s="63"/>
      <c r="AC128" s="63">
        <v>4013.43</v>
      </c>
      <c r="AD128" s="63">
        <v>1178.1400000000001</v>
      </c>
      <c r="AE128" s="75">
        <f t="shared" si="50"/>
        <v>0.29354940786310002</v>
      </c>
      <c r="AF128" s="75">
        <f t="shared" si="51"/>
        <v>0.80268600000000001</v>
      </c>
      <c r="AG128" s="93"/>
      <c r="AH128" s="63">
        <v>0</v>
      </c>
      <c r="AI128" s="63"/>
      <c r="AK128" s="17">
        <v>2981.33</v>
      </c>
      <c r="AL128" s="17">
        <v>598.37</v>
      </c>
      <c r="AM128" s="52">
        <f t="shared" si="52"/>
        <v>0.20070572529709901</v>
      </c>
      <c r="AN128" s="102">
        <f t="shared" si="53"/>
        <v>0.59626599999999996</v>
      </c>
      <c r="AO128" s="23"/>
      <c r="AP128" s="25"/>
      <c r="AQ128" s="108"/>
      <c r="AR128" s="25">
        <v>2469.1</v>
      </c>
      <c r="AS128" s="25">
        <v>540.6</v>
      </c>
      <c r="AT128" s="102">
        <f t="shared" si="54"/>
        <v>0.21894617471953301</v>
      </c>
      <c r="AU128" s="102">
        <f t="shared" si="55"/>
        <v>0.49381999999999998</v>
      </c>
      <c r="AV128" s="23"/>
      <c r="AW128" s="25"/>
      <c r="AX128" s="108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57">
        <v>126</v>
      </c>
      <c r="B129" s="112">
        <v>116773</v>
      </c>
      <c r="C129" s="113" t="s">
        <v>180</v>
      </c>
      <c r="D129" s="58" t="s">
        <v>50</v>
      </c>
      <c r="E129" s="57" t="s">
        <v>84</v>
      </c>
      <c r="F129" s="64">
        <v>44</v>
      </c>
      <c r="G129" s="64">
        <v>100</v>
      </c>
      <c r="H129" s="56">
        <f t="shared" si="45"/>
        <v>300</v>
      </c>
      <c r="I129" s="90">
        <v>3</v>
      </c>
      <c r="J129" s="59">
        <v>4500</v>
      </c>
      <c r="K129" s="77">
        <f t="shared" si="30"/>
        <v>945</v>
      </c>
      <c r="L129" s="78">
        <v>0.21</v>
      </c>
      <c r="M129" s="64">
        <v>2028.31</v>
      </c>
      <c r="N129" s="64">
        <v>456.95</v>
      </c>
      <c r="O129" s="79">
        <f t="shared" si="46"/>
        <v>0.22528607559988401</v>
      </c>
      <c r="P129" s="79">
        <f t="shared" si="47"/>
        <v>0.450735555555556</v>
      </c>
      <c r="Q129" s="95"/>
      <c r="R129" s="64">
        <v>0</v>
      </c>
      <c r="S129" s="64"/>
      <c r="U129" s="64">
        <v>4538.3999999999996</v>
      </c>
      <c r="V129" s="64">
        <v>559.16</v>
      </c>
      <c r="W129" s="79">
        <f t="shared" si="48"/>
        <v>0.12320641635818801</v>
      </c>
      <c r="X129" s="91">
        <f t="shared" si="49"/>
        <v>1.00853333333333</v>
      </c>
      <c r="Y129" s="95">
        <v>100</v>
      </c>
      <c r="Z129" s="64">
        <v>100</v>
      </c>
      <c r="AA129" s="64" t="s">
        <v>1518</v>
      </c>
      <c r="AB129" s="48" t="s">
        <v>1453</v>
      </c>
      <c r="AC129" s="64">
        <v>1954.41</v>
      </c>
      <c r="AD129" s="64">
        <v>395.98</v>
      </c>
      <c r="AE129" s="79">
        <f t="shared" si="50"/>
        <v>0.20260845984210099</v>
      </c>
      <c r="AF129" s="79">
        <f t="shared" si="51"/>
        <v>0.434313333333333</v>
      </c>
      <c r="AG129" s="95"/>
      <c r="AH129" s="64">
        <v>0</v>
      </c>
      <c r="AI129" s="64"/>
      <c r="AK129" s="17">
        <v>1640.82</v>
      </c>
      <c r="AL129" s="17">
        <v>443.76</v>
      </c>
      <c r="AM129" s="52">
        <f t="shared" si="52"/>
        <v>0.27045014078326701</v>
      </c>
      <c r="AN129" s="102">
        <f t="shared" si="53"/>
        <v>0.36462666666666699</v>
      </c>
      <c r="AO129" s="23"/>
      <c r="AP129" s="25"/>
      <c r="AQ129" s="108"/>
      <c r="AR129" s="25">
        <v>2048.81</v>
      </c>
      <c r="AS129" s="25">
        <v>527.92999999999995</v>
      </c>
      <c r="AT129" s="102">
        <f t="shared" si="54"/>
        <v>0.25767640728032398</v>
      </c>
      <c r="AU129" s="102">
        <f t="shared" si="55"/>
        <v>0.45529111111111098</v>
      </c>
      <c r="AV129" s="23"/>
      <c r="AW129" s="25"/>
      <c r="AX129" s="108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57">
        <v>127</v>
      </c>
      <c r="B130" s="112">
        <v>116919</v>
      </c>
      <c r="C130" s="113" t="s">
        <v>166</v>
      </c>
      <c r="D130" s="58" t="s">
        <v>42</v>
      </c>
      <c r="E130" s="57" t="s">
        <v>84</v>
      </c>
      <c r="F130" s="64">
        <v>44</v>
      </c>
      <c r="G130" s="64">
        <v>100</v>
      </c>
      <c r="H130" s="56">
        <f t="shared" si="45"/>
        <v>300</v>
      </c>
      <c r="I130" s="90">
        <v>3</v>
      </c>
      <c r="J130" s="59">
        <v>4000</v>
      </c>
      <c r="K130" s="77">
        <f t="shared" si="30"/>
        <v>840</v>
      </c>
      <c r="L130" s="78">
        <v>0.21</v>
      </c>
      <c r="M130" s="64">
        <v>2328.98</v>
      </c>
      <c r="N130" s="64">
        <v>504.88</v>
      </c>
      <c r="O130" s="79">
        <f t="shared" si="46"/>
        <v>0.21678159537651701</v>
      </c>
      <c r="P130" s="79">
        <f t="shared" si="47"/>
        <v>0.58224500000000001</v>
      </c>
      <c r="Q130" s="95"/>
      <c r="R130" s="64">
        <v>0</v>
      </c>
      <c r="S130" s="64"/>
      <c r="U130" s="64">
        <v>2870.75</v>
      </c>
      <c r="V130" s="64">
        <v>705.42</v>
      </c>
      <c r="W130" s="79">
        <f t="shared" si="48"/>
        <v>0.24572672646520899</v>
      </c>
      <c r="X130" s="79">
        <f t="shared" si="49"/>
        <v>0.71768750000000003</v>
      </c>
      <c r="Y130" s="95"/>
      <c r="Z130" s="64">
        <v>0</v>
      </c>
      <c r="AA130" s="64"/>
      <c r="AC130" s="64">
        <v>4043.05</v>
      </c>
      <c r="AD130" s="64">
        <v>1069.76</v>
      </c>
      <c r="AE130" s="79">
        <f t="shared" si="50"/>
        <v>0.26459232510109898</v>
      </c>
      <c r="AF130" s="91">
        <f t="shared" si="51"/>
        <v>1.0107625</v>
      </c>
      <c r="AG130" s="95">
        <v>100</v>
      </c>
      <c r="AH130" s="64">
        <v>100</v>
      </c>
      <c r="AI130" s="64" t="s">
        <v>1519</v>
      </c>
      <c r="AJ130" s="48" t="s">
        <v>1453</v>
      </c>
      <c r="AK130" s="17">
        <v>2823.13</v>
      </c>
      <c r="AL130" s="17">
        <v>715.47</v>
      </c>
      <c r="AM130" s="52">
        <f t="shared" si="52"/>
        <v>0.25343147499406699</v>
      </c>
      <c r="AN130" s="102">
        <f t="shared" si="53"/>
        <v>0.70578249999999998</v>
      </c>
      <c r="AO130" s="23"/>
      <c r="AP130" s="25"/>
      <c r="AQ130" s="108"/>
      <c r="AR130" s="25">
        <v>2215.11</v>
      </c>
      <c r="AS130" s="25">
        <v>498.22</v>
      </c>
      <c r="AT130" s="102">
        <f t="shared" si="54"/>
        <v>0.224918852788349</v>
      </c>
      <c r="AU130" s="102">
        <f t="shared" si="55"/>
        <v>0.55377750000000003</v>
      </c>
      <c r="AV130" s="23"/>
      <c r="AW130" s="25"/>
      <c r="AX130" s="108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54">
        <v>128</v>
      </c>
      <c r="B131" s="110">
        <v>117310</v>
      </c>
      <c r="C131" s="111" t="s">
        <v>175</v>
      </c>
      <c r="D131" s="55" t="s">
        <v>54</v>
      </c>
      <c r="E131" s="54" t="s">
        <v>84</v>
      </c>
      <c r="F131" s="63">
        <v>45</v>
      </c>
      <c r="G131" s="63">
        <v>100</v>
      </c>
      <c r="H131" s="56">
        <f t="shared" si="45"/>
        <v>300</v>
      </c>
      <c r="I131" s="88">
        <v>2</v>
      </c>
      <c r="J131" s="56">
        <v>4500</v>
      </c>
      <c r="K131" s="73">
        <f t="shared" si="30"/>
        <v>742.5</v>
      </c>
      <c r="L131" s="74">
        <v>0.16500000000000001</v>
      </c>
      <c r="M131" s="63">
        <v>4126.3900000000003</v>
      </c>
      <c r="N131" s="63">
        <v>968.52</v>
      </c>
      <c r="O131" s="75">
        <f t="shared" si="46"/>
        <v>0.23471363588996699</v>
      </c>
      <c r="P131" s="75">
        <f t="shared" si="47"/>
        <v>0.91697555555555599</v>
      </c>
      <c r="Q131" s="93"/>
      <c r="R131" s="63">
        <v>0</v>
      </c>
      <c r="S131" s="63"/>
      <c r="U131" s="63">
        <v>554.29999999999995</v>
      </c>
      <c r="V131" s="63">
        <v>95.67</v>
      </c>
      <c r="W131" s="75">
        <f t="shared" si="48"/>
        <v>0.172596067111672</v>
      </c>
      <c r="X131" s="75">
        <f t="shared" si="49"/>
        <v>0.123177777777778</v>
      </c>
      <c r="Y131" s="93"/>
      <c r="Z131" s="63">
        <v>0</v>
      </c>
      <c r="AA131" s="63"/>
      <c r="AC131" s="63">
        <v>4723.2</v>
      </c>
      <c r="AD131" s="63">
        <v>972.84</v>
      </c>
      <c r="AE131" s="75">
        <f t="shared" si="50"/>
        <v>0.20597052845528499</v>
      </c>
      <c r="AF131" s="89">
        <f t="shared" si="51"/>
        <v>1.0496000000000001</v>
      </c>
      <c r="AG131" s="93">
        <v>100</v>
      </c>
      <c r="AH131" s="63">
        <v>100</v>
      </c>
      <c r="AI131" s="63" t="s">
        <v>1454</v>
      </c>
      <c r="AJ131" s="48" t="s">
        <v>1453</v>
      </c>
      <c r="AK131" s="17">
        <v>1682.5</v>
      </c>
      <c r="AL131" s="17">
        <v>186.76</v>
      </c>
      <c r="AM131" s="52">
        <f t="shared" si="52"/>
        <v>0.111001485884101</v>
      </c>
      <c r="AN131" s="75">
        <f t="shared" si="53"/>
        <v>0.37388888888888899</v>
      </c>
      <c r="AO131" s="93"/>
      <c r="AP131" s="63"/>
      <c r="AQ131" s="105"/>
      <c r="AR131" s="63">
        <v>2188.09</v>
      </c>
      <c r="AS131" s="63">
        <v>152.22</v>
      </c>
      <c r="AT131" s="75">
        <f t="shared" si="54"/>
        <v>6.9567522359683595E-2</v>
      </c>
      <c r="AU131" s="75">
        <f t="shared" si="55"/>
        <v>0.48624222222222202</v>
      </c>
      <c r="AV131" s="93"/>
      <c r="AW131" s="63"/>
      <c r="AX131" s="105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14">
        <v>129</v>
      </c>
      <c r="B132" s="115">
        <v>117491</v>
      </c>
      <c r="C132" s="116" t="s">
        <v>179</v>
      </c>
      <c r="D132" s="117" t="s">
        <v>50</v>
      </c>
      <c r="E132" s="54" t="s">
        <v>84</v>
      </c>
      <c r="F132" s="63">
        <v>45</v>
      </c>
      <c r="G132" s="63">
        <v>100</v>
      </c>
      <c r="H132" s="56">
        <f t="shared" si="45"/>
        <v>300</v>
      </c>
      <c r="I132" s="88">
        <v>2</v>
      </c>
      <c r="J132" s="56">
        <v>4500</v>
      </c>
      <c r="K132" s="73">
        <f t="shared" ref="K132:K138" si="59">J132*L132</f>
        <v>900</v>
      </c>
      <c r="L132" s="74">
        <v>0.2</v>
      </c>
      <c r="M132" s="63">
        <v>1076.4100000000001</v>
      </c>
      <c r="N132" s="63">
        <v>337.78</v>
      </c>
      <c r="O132" s="75">
        <f t="shared" si="46"/>
        <v>0.31380236155368302</v>
      </c>
      <c r="P132" s="75">
        <f t="shared" si="47"/>
        <v>0.23920222222222201</v>
      </c>
      <c r="Q132" s="93"/>
      <c r="R132" s="63">
        <v>0</v>
      </c>
      <c r="S132" s="63"/>
      <c r="U132" s="63">
        <v>3102.2</v>
      </c>
      <c r="V132" s="63">
        <v>689.96</v>
      </c>
      <c r="W132" s="75">
        <f t="shared" si="48"/>
        <v>0.22240990264973201</v>
      </c>
      <c r="X132" s="75">
        <f t="shared" si="49"/>
        <v>0.68937777777777798</v>
      </c>
      <c r="Y132" s="93"/>
      <c r="Z132" s="63">
        <v>0</v>
      </c>
      <c r="AA132" s="63"/>
      <c r="AC132" s="63">
        <v>4643.24</v>
      </c>
      <c r="AD132" s="63">
        <v>1000.27</v>
      </c>
      <c r="AE132" s="75">
        <f t="shared" si="50"/>
        <v>0.215425004953438</v>
      </c>
      <c r="AF132" s="75">
        <f t="shared" si="51"/>
        <v>1.03183111111111</v>
      </c>
      <c r="AG132" s="93"/>
      <c r="AH132" s="63">
        <v>100</v>
      </c>
      <c r="AI132" s="63"/>
      <c r="AJ132" s="48" t="s">
        <v>1453</v>
      </c>
      <c r="AK132" s="17">
        <v>4642.63</v>
      </c>
      <c r="AL132" s="17">
        <v>1087</v>
      </c>
      <c r="AM132" s="52">
        <f t="shared" si="52"/>
        <v>0.23413453150477201</v>
      </c>
      <c r="AN132" s="89">
        <f t="shared" si="53"/>
        <v>1.03169555555556</v>
      </c>
      <c r="AO132" s="93"/>
      <c r="AP132" s="63">
        <v>100</v>
      </c>
      <c r="AQ132" s="105" t="s">
        <v>1453</v>
      </c>
      <c r="AR132" s="63">
        <v>4512.96</v>
      </c>
      <c r="AS132" s="63">
        <v>956.87</v>
      </c>
      <c r="AT132" s="75">
        <f t="shared" si="54"/>
        <v>0.21202713961568501</v>
      </c>
      <c r="AU132" s="89">
        <f t="shared" si="55"/>
        <v>1.00288</v>
      </c>
      <c r="AV132" s="93"/>
      <c r="AW132" s="63">
        <v>100</v>
      </c>
      <c r="AX132" s="105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57">
        <v>130</v>
      </c>
      <c r="B133" s="57">
        <v>349</v>
      </c>
      <c r="C133" s="58" t="s">
        <v>177</v>
      </c>
      <c r="D133" s="58" t="s">
        <v>42</v>
      </c>
      <c r="E133" s="57" t="s">
        <v>52</v>
      </c>
      <c r="F133" s="59">
        <v>46</v>
      </c>
      <c r="G133" s="59">
        <v>100</v>
      </c>
      <c r="H133" s="56">
        <f t="shared" si="45"/>
        <v>300</v>
      </c>
      <c r="I133" s="76">
        <v>3</v>
      </c>
      <c r="J133" s="59">
        <v>11000</v>
      </c>
      <c r="K133" s="77">
        <f t="shared" si="59"/>
        <v>2420</v>
      </c>
      <c r="L133" s="78">
        <v>0.22</v>
      </c>
      <c r="M133" s="64">
        <v>4467.38</v>
      </c>
      <c r="N133" s="64">
        <v>1344.15</v>
      </c>
      <c r="O133" s="79">
        <f t="shared" si="46"/>
        <v>0.30088105332432002</v>
      </c>
      <c r="P133" s="79">
        <f t="shared" si="47"/>
        <v>0.40612545454545501</v>
      </c>
      <c r="Q133" s="95"/>
      <c r="R133" s="64">
        <v>0</v>
      </c>
      <c r="S133" s="64" t="s">
        <v>1451</v>
      </c>
      <c r="U133" s="64">
        <v>5105.4799999999996</v>
      </c>
      <c r="V133" s="64">
        <v>1244.77</v>
      </c>
      <c r="W133" s="79">
        <f t="shared" si="48"/>
        <v>0.24381057216951199</v>
      </c>
      <c r="X133" s="79">
        <f t="shared" si="49"/>
        <v>0.46413454545454502</v>
      </c>
      <c r="Y133" s="95"/>
      <c r="Z133" s="64">
        <v>0</v>
      </c>
      <c r="AA133" s="64" t="s">
        <v>1452</v>
      </c>
      <c r="AC133" s="64">
        <v>11390.65</v>
      </c>
      <c r="AD133" s="64">
        <v>2099.83</v>
      </c>
      <c r="AE133" s="79">
        <f t="shared" si="50"/>
        <v>0.18434681076145801</v>
      </c>
      <c r="AF133" s="91">
        <f t="shared" si="51"/>
        <v>1.0355136363636399</v>
      </c>
      <c r="AG133" s="95">
        <v>100</v>
      </c>
      <c r="AH133" s="64">
        <v>100</v>
      </c>
      <c r="AI133" s="64" t="s">
        <v>1454</v>
      </c>
      <c r="AJ133" s="48" t="s">
        <v>1453</v>
      </c>
      <c r="AK133" s="17">
        <v>6287.16</v>
      </c>
      <c r="AL133" s="17">
        <v>1539.74</v>
      </c>
      <c r="AM133" s="52">
        <f t="shared" si="52"/>
        <v>0.244902308832605</v>
      </c>
      <c r="AN133" s="79">
        <f t="shared" si="53"/>
        <v>0.57155999999999996</v>
      </c>
      <c r="AO133" s="95"/>
      <c r="AP133" s="64">
        <v>0</v>
      </c>
      <c r="AQ133" s="106"/>
      <c r="AR133" s="64">
        <v>6957.03</v>
      </c>
      <c r="AS133" s="64">
        <v>1549.15</v>
      </c>
      <c r="AT133" s="79">
        <f t="shared" si="54"/>
        <v>0.22267404337770599</v>
      </c>
      <c r="AU133" s="79">
        <f t="shared" si="55"/>
        <v>0.63245727272727303</v>
      </c>
      <c r="AV133" s="95"/>
      <c r="AW133" s="64">
        <v>0</v>
      </c>
      <c r="AX133" s="106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57">
        <v>131</v>
      </c>
      <c r="B134" s="57">
        <v>105396</v>
      </c>
      <c r="C134" s="58" t="s">
        <v>187</v>
      </c>
      <c r="D134" s="58" t="s">
        <v>54</v>
      </c>
      <c r="E134" s="57" t="s">
        <v>52</v>
      </c>
      <c r="F134" s="59">
        <v>46</v>
      </c>
      <c r="G134" s="59">
        <v>100</v>
      </c>
      <c r="H134" s="56">
        <f t="shared" si="45"/>
        <v>300</v>
      </c>
      <c r="I134" s="76">
        <v>4</v>
      </c>
      <c r="J134" s="59">
        <v>9000</v>
      </c>
      <c r="K134" s="77">
        <f t="shared" si="59"/>
        <v>2596.5142716242499</v>
      </c>
      <c r="L134" s="78">
        <v>0.28850158573602802</v>
      </c>
      <c r="M134" s="64">
        <v>2448</v>
      </c>
      <c r="N134" s="64">
        <v>596.70000000000005</v>
      </c>
      <c r="O134" s="79">
        <f t="shared" si="46"/>
        <v>0.24374999999999999</v>
      </c>
      <c r="P134" s="79">
        <f t="shared" si="47"/>
        <v>0.27200000000000002</v>
      </c>
      <c r="Q134" s="95"/>
      <c r="R134" s="64">
        <v>0</v>
      </c>
      <c r="S134" s="64" t="s">
        <v>1451</v>
      </c>
      <c r="U134" s="64">
        <v>1843.12</v>
      </c>
      <c r="V134" s="64">
        <v>535.16999999999996</v>
      </c>
      <c r="W134" s="79">
        <f t="shared" si="48"/>
        <v>0.29036090976170797</v>
      </c>
      <c r="X134" s="79">
        <f t="shared" si="49"/>
        <v>0.20479111111111101</v>
      </c>
      <c r="Y134" s="95"/>
      <c r="Z134" s="64">
        <v>0</v>
      </c>
      <c r="AA134" s="64" t="s">
        <v>1452</v>
      </c>
      <c r="AC134" s="64">
        <v>9137.83</v>
      </c>
      <c r="AD134" s="64">
        <v>1908.03</v>
      </c>
      <c r="AE134" s="79">
        <f t="shared" si="50"/>
        <v>0.20880559169956101</v>
      </c>
      <c r="AF134" s="79">
        <f t="shared" si="51"/>
        <v>1.01531444444444</v>
      </c>
      <c r="AG134" s="95"/>
      <c r="AH134" s="64">
        <v>100</v>
      </c>
      <c r="AI134" s="64"/>
      <c r="AJ134" s="48" t="s">
        <v>1453</v>
      </c>
      <c r="AK134" s="17">
        <v>9039.2999999999993</v>
      </c>
      <c r="AL134" s="17">
        <v>1842.77</v>
      </c>
      <c r="AM134" s="52">
        <f t="shared" si="52"/>
        <v>0.20386202471430301</v>
      </c>
      <c r="AN134" s="91">
        <f t="shared" si="53"/>
        <v>1.00436666666667</v>
      </c>
      <c r="AO134" s="95">
        <v>100</v>
      </c>
      <c r="AP134" s="64">
        <v>100</v>
      </c>
      <c r="AQ134" s="106" t="s">
        <v>1453</v>
      </c>
      <c r="AR134" s="64">
        <v>18925.810000000001</v>
      </c>
      <c r="AS134" s="64">
        <v>2810.06</v>
      </c>
      <c r="AT134" s="79">
        <f t="shared" si="54"/>
        <v>0.14847766092970399</v>
      </c>
      <c r="AU134" s="91">
        <f t="shared" si="55"/>
        <v>2.1028677777777798</v>
      </c>
      <c r="AV134" s="95">
        <v>100</v>
      </c>
      <c r="AW134" s="64">
        <v>100</v>
      </c>
      <c r="AX134" s="106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54">
        <v>132</v>
      </c>
      <c r="B135" s="54">
        <v>107829</v>
      </c>
      <c r="C135" s="55" t="s">
        <v>185</v>
      </c>
      <c r="D135" s="55" t="s">
        <v>42</v>
      </c>
      <c r="E135" s="54" t="s">
        <v>84</v>
      </c>
      <c r="F135" s="56">
        <v>47</v>
      </c>
      <c r="G135" s="56">
        <v>100</v>
      </c>
      <c r="H135" s="56">
        <f t="shared" si="45"/>
        <v>300</v>
      </c>
      <c r="I135" s="72">
        <v>3</v>
      </c>
      <c r="J135" s="56">
        <v>8000</v>
      </c>
      <c r="K135" s="73">
        <f t="shared" si="59"/>
        <v>2116.1076097997802</v>
      </c>
      <c r="L135" s="74">
        <v>0.264513451224973</v>
      </c>
      <c r="M135" s="63">
        <v>4238.1099999999997</v>
      </c>
      <c r="N135" s="63">
        <v>1305.55</v>
      </c>
      <c r="O135" s="75">
        <f t="shared" si="46"/>
        <v>0.30805005061218299</v>
      </c>
      <c r="P135" s="75">
        <f t="shared" si="47"/>
        <v>0.52976374999999998</v>
      </c>
      <c r="Q135" s="93"/>
      <c r="R135" s="63">
        <v>0</v>
      </c>
      <c r="S135" s="63" t="s">
        <v>1451</v>
      </c>
      <c r="U135" s="63">
        <v>1884.96</v>
      </c>
      <c r="V135" s="63">
        <v>573.72</v>
      </c>
      <c r="W135" s="75">
        <f t="shared" si="48"/>
        <v>0.30436720142602502</v>
      </c>
      <c r="X135" s="75">
        <f t="shared" si="49"/>
        <v>0.23562</v>
      </c>
      <c r="Y135" s="93"/>
      <c r="Z135" s="63">
        <v>0</v>
      </c>
      <c r="AA135" s="63" t="s">
        <v>1452</v>
      </c>
      <c r="AC135" s="63">
        <v>8329.7199999999993</v>
      </c>
      <c r="AD135" s="63">
        <v>1924.79</v>
      </c>
      <c r="AE135" s="75">
        <f t="shared" si="50"/>
        <v>0.231074994117449</v>
      </c>
      <c r="AF135" s="89">
        <f t="shared" si="51"/>
        <v>1.041215</v>
      </c>
      <c r="AG135" s="93">
        <v>100</v>
      </c>
      <c r="AH135" s="63">
        <v>100</v>
      </c>
      <c r="AI135" s="63" t="s">
        <v>1520</v>
      </c>
      <c r="AJ135" s="48" t="s">
        <v>1453</v>
      </c>
      <c r="AK135" s="17">
        <v>1773.59</v>
      </c>
      <c r="AL135" s="17">
        <v>704.95</v>
      </c>
      <c r="AM135" s="52">
        <f t="shared" si="52"/>
        <v>0.39747066683957399</v>
      </c>
      <c r="AN135" s="75">
        <f t="shared" si="53"/>
        <v>0.22169875</v>
      </c>
      <c r="AO135" s="93"/>
      <c r="AP135" s="63">
        <v>0</v>
      </c>
      <c r="AQ135" s="105"/>
      <c r="AR135" s="63">
        <v>2245.4299999999998</v>
      </c>
      <c r="AS135" s="63">
        <v>470.83</v>
      </c>
      <c r="AT135" s="75">
        <f t="shared" si="54"/>
        <v>0.20968366860690399</v>
      </c>
      <c r="AU135" s="75">
        <f t="shared" si="55"/>
        <v>0.28067874999999998</v>
      </c>
      <c r="AV135" s="93"/>
      <c r="AW135" s="63">
        <v>0</v>
      </c>
      <c r="AX135" s="105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54">
        <v>133</v>
      </c>
      <c r="B136" s="54">
        <v>308</v>
      </c>
      <c r="C136" s="55" t="s">
        <v>191</v>
      </c>
      <c r="D136" s="55" t="s">
        <v>42</v>
      </c>
      <c r="E136" s="54" t="s">
        <v>52</v>
      </c>
      <c r="F136" s="56">
        <v>47</v>
      </c>
      <c r="G136" s="56">
        <v>100</v>
      </c>
      <c r="H136" s="56">
        <f t="shared" si="45"/>
        <v>300</v>
      </c>
      <c r="I136" s="72">
        <v>4</v>
      </c>
      <c r="J136" s="56">
        <v>12000</v>
      </c>
      <c r="K136" s="73">
        <f t="shared" si="59"/>
        <v>3166.7753626200101</v>
      </c>
      <c r="L136" s="74">
        <v>0.26389794688500101</v>
      </c>
      <c r="M136" s="63">
        <v>4028.67</v>
      </c>
      <c r="N136" s="63">
        <v>835.46</v>
      </c>
      <c r="O136" s="75">
        <f t="shared" si="46"/>
        <v>0.207378613785691</v>
      </c>
      <c r="P136" s="75">
        <f t="shared" si="47"/>
        <v>0.33572249999999998</v>
      </c>
      <c r="Q136" s="93"/>
      <c r="R136" s="63">
        <v>0</v>
      </c>
      <c r="S136" s="63" t="s">
        <v>1451</v>
      </c>
      <c r="U136" s="63">
        <v>4313.92</v>
      </c>
      <c r="V136" s="63">
        <v>610.98</v>
      </c>
      <c r="W136" s="75">
        <f t="shared" si="48"/>
        <v>0.141629886506936</v>
      </c>
      <c r="X136" s="75">
        <f t="shared" si="49"/>
        <v>0.359493333333333</v>
      </c>
      <c r="Y136" s="93"/>
      <c r="Z136" s="63">
        <v>0</v>
      </c>
      <c r="AA136" s="63" t="s">
        <v>1452</v>
      </c>
      <c r="AC136" s="63">
        <v>4604.74</v>
      </c>
      <c r="AD136" s="63">
        <v>1506.44</v>
      </c>
      <c r="AE136" s="75">
        <f t="shared" si="50"/>
        <v>0.327149849937239</v>
      </c>
      <c r="AF136" s="75">
        <f t="shared" si="51"/>
        <v>0.383728333333333</v>
      </c>
      <c r="AG136" s="93"/>
      <c r="AH136" s="63">
        <v>0</v>
      </c>
      <c r="AI136" s="63"/>
      <c r="AK136" s="17">
        <v>12113.06</v>
      </c>
      <c r="AL136" s="17">
        <v>2957.25</v>
      </c>
      <c r="AM136" s="52">
        <f t="shared" si="52"/>
        <v>0.24413731955426601</v>
      </c>
      <c r="AN136" s="89">
        <f t="shared" si="53"/>
        <v>1.00942166666667</v>
      </c>
      <c r="AO136" s="93">
        <v>100</v>
      </c>
      <c r="AP136" s="63">
        <v>100</v>
      </c>
      <c r="AQ136" s="105" t="s">
        <v>1453</v>
      </c>
      <c r="AR136" s="63">
        <v>8200.14</v>
      </c>
      <c r="AS136" s="63">
        <v>1509.4</v>
      </c>
      <c r="AT136" s="75">
        <f t="shared" si="54"/>
        <v>0.18407002807269099</v>
      </c>
      <c r="AU136" s="75">
        <f t="shared" si="55"/>
        <v>0.68334499999999998</v>
      </c>
      <c r="AV136" s="93"/>
      <c r="AW136" s="63">
        <v>0</v>
      </c>
      <c r="AX136" s="105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57">
        <v>134</v>
      </c>
      <c r="B137" s="57">
        <v>114844</v>
      </c>
      <c r="C137" s="58" t="s">
        <v>137</v>
      </c>
      <c r="D137" s="58" t="s">
        <v>42</v>
      </c>
      <c r="E137" s="57" t="s">
        <v>46</v>
      </c>
      <c r="F137" s="59">
        <v>48</v>
      </c>
      <c r="G137" s="59">
        <v>150</v>
      </c>
      <c r="H137" s="56">
        <f t="shared" si="45"/>
        <v>450</v>
      </c>
      <c r="I137" s="76">
        <v>4</v>
      </c>
      <c r="J137" s="59">
        <v>11000</v>
      </c>
      <c r="K137" s="77">
        <f t="shared" si="59"/>
        <v>1815</v>
      </c>
      <c r="L137" s="78">
        <v>0.16500000000000001</v>
      </c>
      <c r="M137" s="64">
        <v>11146.25</v>
      </c>
      <c r="N137" s="64">
        <v>-90.74</v>
      </c>
      <c r="O137" s="79">
        <f t="shared" si="46"/>
        <v>-8.1408545474935499E-3</v>
      </c>
      <c r="P137" s="79">
        <f t="shared" si="47"/>
        <v>1.01329545454545</v>
      </c>
      <c r="Q137" s="95"/>
      <c r="R137" s="64">
        <v>0</v>
      </c>
      <c r="S137" s="64" t="s">
        <v>1451</v>
      </c>
      <c r="U137" s="64">
        <v>5502.44</v>
      </c>
      <c r="V137" s="64">
        <v>114.4</v>
      </c>
      <c r="W137" s="79">
        <f t="shared" si="48"/>
        <v>2.0790776455536099E-2</v>
      </c>
      <c r="X137" s="79">
        <f t="shared" si="49"/>
        <v>0.50022181818181799</v>
      </c>
      <c r="Y137" s="95"/>
      <c r="Z137" s="64">
        <v>0</v>
      </c>
      <c r="AA137" s="64" t="s">
        <v>1452</v>
      </c>
      <c r="AC137" s="64">
        <v>11010.55</v>
      </c>
      <c r="AD137" s="64">
        <v>1136.33</v>
      </c>
      <c r="AE137" s="79">
        <f t="shared" si="50"/>
        <v>0.10320374549863499</v>
      </c>
      <c r="AF137" s="91">
        <f t="shared" si="51"/>
        <v>1.00095909090909</v>
      </c>
      <c r="AG137" s="95">
        <v>150</v>
      </c>
      <c r="AH137" s="64">
        <v>150</v>
      </c>
      <c r="AI137" s="64" t="s">
        <v>1521</v>
      </c>
      <c r="AJ137" s="48" t="s">
        <v>1453</v>
      </c>
      <c r="AK137" s="17">
        <v>11148.33</v>
      </c>
      <c r="AL137" s="17">
        <v>1726.87</v>
      </c>
      <c r="AM137" s="52">
        <f t="shared" si="52"/>
        <v>0.15489943336804701</v>
      </c>
      <c r="AN137" s="79">
        <f t="shared" si="53"/>
        <v>1.01348454545455</v>
      </c>
      <c r="AO137" s="95">
        <v>150</v>
      </c>
      <c r="AP137" s="64">
        <v>150</v>
      </c>
      <c r="AQ137" s="106" t="s">
        <v>1453</v>
      </c>
      <c r="AR137" s="64">
        <v>11791.98</v>
      </c>
      <c r="AS137" s="64">
        <v>1094.46</v>
      </c>
      <c r="AT137" s="79">
        <f t="shared" si="54"/>
        <v>9.2813929467315898E-2</v>
      </c>
      <c r="AU137" s="91">
        <f t="shared" si="55"/>
        <v>1.0719981818181801</v>
      </c>
      <c r="AV137" s="95">
        <v>150</v>
      </c>
      <c r="AW137" s="64">
        <v>150</v>
      </c>
      <c r="AX137" s="106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57">
        <v>135</v>
      </c>
      <c r="B138" s="57">
        <v>391</v>
      </c>
      <c r="C138" s="58" t="s">
        <v>186</v>
      </c>
      <c r="D138" s="58" t="s">
        <v>42</v>
      </c>
      <c r="E138" s="57" t="s">
        <v>76</v>
      </c>
      <c r="F138" s="59">
        <v>48</v>
      </c>
      <c r="G138" s="59">
        <v>150</v>
      </c>
      <c r="H138" s="56">
        <f t="shared" si="45"/>
        <v>450</v>
      </c>
      <c r="I138" s="76">
        <v>3</v>
      </c>
      <c r="J138" s="59">
        <v>13500</v>
      </c>
      <c r="K138" s="77">
        <f t="shared" si="59"/>
        <v>3320.5557086545</v>
      </c>
      <c r="L138" s="78">
        <v>0.24596708952996299</v>
      </c>
      <c r="M138" s="64">
        <v>7823.76</v>
      </c>
      <c r="N138" s="64">
        <v>2144.11</v>
      </c>
      <c r="O138" s="79">
        <f t="shared" si="46"/>
        <v>0.27405109563688002</v>
      </c>
      <c r="P138" s="79">
        <f t="shared" si="47"/>
        <v>0.57953777777777804</v>
      </c>
      <c r="Q138" s="95"/>
      <c r="R138" s="64">
        <v>0</v>
      </c>
      <c r="S138" s="64" t="s">
        <v>1451</v>
      </c>
      <c r="U138" s="64">
        <v>5412.65</v>
      </c>
      <c r="V138" s="64">
        <v>2035.05</v>
      </c>
      <c r="W138" s="79">
        <f t="shared" si="48"/>
        <v>0.375980342346171</v>
      </c>
      <c r="X138" s="79">
        <f t="shared" si="49"/>
        <v>0.40093703703703698</v>
      </c>
      <c r="Y138" s="95"/>
      <c r="Z138" s="64">
        <v>0</v>
      </c>
      <c r="AA138" s="64" t="s">
        <v>1452</v>
      </c>
      <c r="AC138" s="64">
        <v>6562.23</v>
      </c>
      <c r="AD138" s="64">
        <v>2044.35</v>
      </c>
      <c r="AE138" s="79">
        <f t="shared" si="50"/>
        <v>0.3115328173502</v>
      </c>
      <c r="AF138" s="79">
        <f t="shared" si="51"/>
        <v>0.48609111111111097</v>
      </c>
      <c r="AG138" s="95"/>
      <c r="AH138" s="64">
        <v>0</v>
      </c>
      <c r="AI138" s="64"/>
      <c r="AK138" s="17">
        <v>8257.98</v>
      </c>
      <c r="AL138" s="17">
        <v>2176.2399999999998</v>
      </c>
      <c r="AM138" s="52">
        <f t="shared" si="52"/>
        <v>0.26353175958285202</v>
      </c>
      <c r="AN138" s="79">
        <f t="shared" si="53"/>
        <v>0.61170222222222204</v>
      </c>
      <c r="AO138" s="95"/>
      <c r="AP138" s="64">
        <v>0</v>
      </c>
      <c r="AQ138" s="106"/>
      <c r="AR138" s="64">
        <v>13654.17</v>
      </c>
      <c r="AS138" s="64">
        <v>4066.87</v>
      </c>
      <c r="AT138" s="79">
        <f t="shared" si="54"/>
        <v>0.29784820314965998</v>
      </c>
      <c r="AU138" s="79">
        <f t="shared" si="55"/>
        <v>1.01142</v>
      </c>
      <c r="AV138" s="95"/>
      <c r="AW138" s="64">
        <v>150</v>
      </c>
      <c r="AX138" s="106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18"/>
      <c r="B139" s="118"/>
      <c r="C139" s="119"/>
      <c r="D139" s="10"/>
      <c r="E139" s="9"/>
      <c r="F139" s="25"/>
      <c r="G139" s="25">
        <f>SUM(G4:G138)</f>
        <v>20150</v>
      </c>
      <c r="H139" s="56">
        <f>SUM(H4:H138)</f>
        <v>60450</v>
      </c>
      <c r="I139" s="37">
        <f>SUM(I4:I138)</f>
        <v>531</v>
      </c>
      <c r="J139" s="120">
        <f>SUM(J4:J138)</f>
        <v>2046000</v>
      </c>
      <c r="K139" s="121">
        <f>SUM(K4:K138)</f>
        <v>446166.47192799998</v>
      </c>
      <c r="L139" s="122">
        <f>K139/J139</f>
        <v>0.21806767933919799</v>
      </c>
      <c r="M139" s="17">
        <f>SUM(M4:M138)</f>
        <v>1899745.3</v>
      </c>
      <c r="N139" s="17">
        <f>SUM(N4:N138)</f>
        <v>361861.62</v>
      </c>
      <c r="O139" s="52">
        <f t="shared" si="46"/>
        <v>0.190479018424207</v>
      </c>
      <c r="P139" s="79">
        <f t="shared" si="47"/>
        <v>0.92851676441837705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2">
        <f t="shared" si="48"/>
        <v>0.214691856003076</v>
      </c>
      <c r="X139" s="52">
        <f t="shared" si="49"/>
        <v>0.93533142717497597</v>
      </c>
      <c r="AC139" s="17">
        <f>SUM(AC4:AC138)</f>
        <v>1711285.96</v>
      </c>
      <c r="AD139" s="17">
        <f>SUM(AD4:AD138)</f>
        <v>329717.94</v>
      </c>
      <c r="AE139" s="52">
        <f t="shared" si="50"/>
        <v>0.192672614458895</v>
      </c>
      <c r="AF139" s="52">
        <f t="shared" si="51"/>
        <v>0.83640565004887601</v>
      </c>
      <c r="AK139" s="17">
        <f>SUM(AK4:AK138)</f>
        <v>1274554.52</v>
      </c>
      <c r="AL139" s="17">
        <f>SUM(AL4:AL138)</f>
        <v>279346.63</v>
      </c>
      <c r="AM139" s="52">
        <f t="shared" si="52"/>
        <v>0.219171973906616</v>
      </c>
      <c r="AN139" s="102">
        <f t="shared" si="53"/>
        <v>0.62294942326490699</v>
      </c>
      <c r="AO139" s="23"/>
      <c r="AP139" s="25"/>
      <c r="AQ139" s="108"/>
      <c r="AR139" s="25">
        <v>1294481.8500000001</v>
      </c>
      <c r="AS139" s="25">
        <v>260341.2</v>
      </c>
      <c r="AT139" s="102">
        <f t="shared" si="54"/>
        <v>0.20111614542915399</v>
      </c>
      <c r="AU139" s="102">
        <f t="shared" si="55"/>
        <v>0.63268907624633397</v>
      </c>
      <c r="AV139" s="23"/>
      <c r="AW139" s="25"/>
      <c r="AX139" s="108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1:53">
      <c r="I140" s="123"/>
    </row>
    <row r="141" spans="1:53">
      <c r="I141" s="123"/>
    </row>
  </sheetData>
  <mergeCells count="16">
    <mergeCell ref="H2:H3"/>
    <mergeCell ref="AU1:AX2"/>
    <mergeCell ref="P1:S2"/>
    <mergeCell ref="X1:AA2"/>
    <mergeCell ref="AF1:AI2"/>
    <mergeCell ref="AN1:AQ2"/>
    <mergeCell ref="I2:I3"/>
    <mergeCell ref="A1:I1"/>
    <mergeCell ref="J2:L2"/>
    <mergeCell ref="A2:A3"/>
    <mergeCell ref="F2:F3"/>
    <mergeCell ref="G2:G3"/>
    <mergeCell ref="B2:B3"/>
    <mergeCell ref="C2:C3"/>
    <mergeCell ref="D2:D3"/>
    <mergeCell ref="E2:E3"/>
  </mergeCells>
  <phoneticPr fontId="3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8"/>
  <sheetViews>
    <sheetView topLeftCell="A115" workbookViewId="0">
      <selection activeCell="L90" sqref="L90"/>
    </sheetView>
  </sheetViews>
  <sheetFormatPr defaultRowHeight="13.5"/>
  <cols>
    <col min="1" max="1" width="4.625" style="26" customWidth="1"/>
    <col min="2" max="2" width="7.75" style="26" customWidth="1"/>
    <col min="3" max="3" width="28.25" style="27" customWidth="1"/>
    <col min="4" max="4" width="13.25" style="28" customWidth="1"/>
    <col min="5" max="5" width="10" style="29" customWidth="1"/>
    <col min="6" max="6" width="9" style="17"/>
    <col min="7" max="7" width="8.125" style="17" customWidth="1"/>
    <col min="8" max="8" width="9" style="30"/>
  </cols>
  <sheetData>
    <row r="1" spans="1:8" ht="14.25">
      <c r="A1" s="269" t="s">
        <v>1522</v>
      </c>
      <c r="B1" s="269"/>
      <c r="C1" s="269"/>
      <c r="D1" s="269"/>
      <c r="E1" s="272"/>
      <c r="F1" s="269"/>
      <c r="G1" s="269"/>
      <c r="H1" s="269"/>
    </row>
    <row r="2" spans="1:8" ht="24">
      <c r="A2" s="31" t="s">
        <v>9</v>
      </c>
      <c r="B2" s="31" t="s">
        <v>10</v>
      </c>
      <c r="C2" s="32" t="s">
        <v>11</v>
      </c>
      <c r="D2" s="32" t="s">
        <v>12</v>
      </c>
      <c r="E2" s="33" t="s">
        <v>1523</v>
      </c>
      <c r="F2" s="34" t="s">
        <v>1446</v>
      </c>
      <c r="G2" s="34" t="s">
        <v>1524</v>
      </c>
      <c r="H2" s="35" t="s">
        <v>1450</v>
      </c>
    </row>
    <row r="3" spans="1:8">
      <c r="A3" s="9">
        <v>1</v>
      </c>
      <c r="B3" s="9">
        <v>511</v>
      </c>
      <c r="C3" s="36" t="s">
        <v>41</v>
      </c>
      <c r="D3" s="36" t="s">
        <v>42</v>
      </c>
      <c r="E3" s="37">
        <v>600</v>
      </c>
      <c r="F3" s="25">
        <v>0</v>
      </c>
      <c r="G3" s="25">
        <v>400</v>
      </c>
      <c r="H3" s="23">
        <f>(F3+G3)-E3</f>
        <v>-200</v>
      </c>
    </row>
    <row r="4" spans="1:8">
      <c r="A4" s="9">
        <v>2</v>
      </c>
      <c r="B4" s="9">
        <v>54</v>
      </c>
      <c r="C4" s="36" t="s">
        <v>44</v>
      </c>
      <c r="D4" s="36" t="s">
        <v>45</v>
      </c>
      <c r="E4" s="37">
        <v>600</v>
      </c>
      <c r="F4" s="25">
        <v>600</v>
      </c>
      <c r="G4" s="25">
        <v>600</v>
      </c>
      <c r="H4" s="23">
        <f t="shared" ref="H4:H35" si="0">(F4+G4)-E4</f>
        <v>600</v>
      </c>
    </row>
    <row r="5" spans="1:8">
      <c r="A5" s="9">
        <v>3</v>
      </c>
      <c r="B5" s="9">
        <v>108656</v>
      </c>
      <c r="C5" s="36" t="s">
        <v>47</v>
      </c>
      <c r="D5" s="36" t="s">
        <v>48</v>
      </c>
      <c r="E5" s="37">
        <v>600</v>
      </c>
      <c r="F5" s="25">
        <v>400</v>
      </c>
      <c r="G5" s="25">
        <v>400</v>
      </c>
      <c r="H5" s="23">
        <f t="shared" si="0"/>
        <v>200</v>
      </c>
    </row>
    <row r="6" spans="1:8">
      <c r="A6" s="9">
        <v>4</v>
      </c>
      <c r="B6" s="9">
        <v>726</v>
      </c>
      <c r="C6" s="36" t="s">
        <v>49</v>
      </c>
      <c r="D6" s="36" t="s">
        <v>50</v>
      </c>
      <c r="E6" s="37">
        <v>600</v>
      </c>
      <c r="F6" s="25">
        <v>0</v>
      </c>
      <c r="G6" s="25">
        <v>200</v>
      </c>
      <c r="H6" s="23">
        <f t="shared" si="0"/>
        <v>-400</v>
      </c>
    </row>
    <row r="7" spans="1:8">
      <c r="A7" s="9">
        <v>5</v>
      </c>
      <c r="B7" s="9">
        <v>329</v>
      </c>
      <c r="C7" s="36" t="s">
        <v>51</v>
      </c>
      <c r="D7" s="36" t="s">
        <v>45</v>
      </c>
      <c r="E7" s="37">
        <v>600</v>
      </c>
      <c r="F7" s="25">
        <v>600</v>
      </c>
      <c r="G7" s="25">
        <v>600</v>
      </c>
      <c r="H7" s="23">
        <f t="shared" si="0"/>
        <v>600</v>
      </c>
    </row>
    <row r="8" spans="1:8">
      <c r="A8" s="9">
        <v>6</v>
      </c>
      <c r="B8" s="9">
        <v>733</v>
      </c>
      <c r="C8" s="36" t="s">
        <v>53</v>
      </c>
      <c r="D8" s="36" t="s">
        <v>54</v>
      </c>
      <c r="E8" s="37">
        <v>600</v>
      </c>
      <c r="F8" s="25">
        <v>0</v>
      </c>
      <c r="G8" s="25">
        <v>600</v>
      </c>
      <c r="H8" s="23">
        <f t="shared" si="0"/>
        <v>0</v>
      </c>
    </row>
    <row r="9" spans="1:8">
      <c r="A9" s="9">
        <v>7</v>
      </c>
      <c r="B9" s="9">
        <v>52</v>
      </c>
      <c r="C9" s="36" t="s">
        <v>55</v>
      </c>
      <c r="D9" s="36" t="s">
        <v>45</v>
      </c>
      <c r="E9" s="37">
        <v>600</v>
      </c>
      <c r="F9" s="25">
        <v>0</v>
      </c>
      <c r="G9" s="25">
        <v>0</v>
      </c>
      <c r="H9" s="23">
        <f t="shared" si="0"/>
        <v>-600</v>
      </c>
    </row>
    <row r="10" spans="1:8">
      <c r="A10" s="9">
        <v>8</v>
      </c>
      <c r="B10" s="9">
        <v>573</v>
      </c>
      <c r="C10" s="36" t="s">
        <v>56</v>
      </c>
      <c r="D10" s="36" t="s">
        <v>54</v>
      </c>
      <c r="E10" s="37">
        <v>600</v>
      </c>
      <c r="F10" s="25">
        <v>0</v>
      </c>
      <c r="G10" s="25">
        <v>200</v>
      </c>
      <c r="H10" s="23">
        <f t="shared" si="0"/>
        <v>-400</v>
      </c>
    </row>
    <row r="11" spans="1:8">
      <c r="A11" s="9">
        <v>9</v>
      </c>
      <c r="B11" s="9">
        <v>359</v>
      </c>
      <c r="C11" s="36" t="s">
        <v>57</v>
      </c>
      <c r="D11" s="36" t="s">
        <v>50</v>
      </c>
      <c r="E11" s="37">
        <v>600</v>
      </c>
      <c r="F11" s="25">
        <v>600</v>
      </c>
      <c r="G11" s="25">
        <v>400</v>
      </c>
      <c r="H11" s="23">
        <f t="shared" si="0"/>
        <v>400</v>
      </c>
    </row>
    <row r="12" spans="1:8">
      <c r="A12" s="9">
        <v>10</v>
      </c>
      <c r="B12" s="9">
        <v>102934</v>
      </c>
      <c r="C12" s="36" t="s">
        <v>58</v>
      </c>
      <c r="D12" s="36" t="s">
        <v>50</v>
      </c>
      <c r="E12" s="37">
        <v>600</v>
      </c>
      <c r="F12" s="25">
        <v>400</v>
      </c>
      <c r="G12" s="25">
        <v>400</v>
      </c>
      <c r="H12" s="23">
        <f t="shared" si="0"/>
        <v>200</v>
      </c>
    </row>
    <row r="13" spans="1:8">
      <c r="A13" s="9">
        <v>11</v>
      </c>
      <c r="B13" s="9">
        <v>365</v>
      </c>
      <c r="C13" s="36" t="s">
        <v>59</v>
      </c>
      <c r="D13" s="36" t="s">
        <v>50</v>
      </c>
      <c r="E13" s="37">
        <v>600</v>
      </c>
      <c r="F13" s="25">
        <v>400</v>
      </c>
      <c r="G13" s="25">
        <v>400</v>
      </c>
      <c r="H13" s="23">
        <f t="shared" si="0"/>
        <v>200</v>
      </c>
    </row>
    <row r="14" spans="1:8">
      <c r="A14" s="9">
        <v>12</v>
      </c>
      <c r="B14" s="9">
        <v>748</v>
      </c>
      <c r="C14" s="36" t="s">
        <v>61</v>
      </c>
      <c r="D14" s="36" t="s">
        <v>62</v>
      </c>
      <c r="E14" s="37">
        <v>600</v>
      </c>
      <c r="F14" s="25">
        <v>200</v>
      </c>
      <c r="G14" s="25">
        <v>200</v>
      </c>
      <c r="H14" s="23">
        <f t="shared" si="0"/>
        <v>-200</v>
      </c>
    </row>
    <row r="15" spans="1:8">
      <c r="A15" s="9">
        <v>13</v>
      </c>
      <c r="B15" s="9">
        <v>111400</v>
      </c>
      <c r="C15" s="36" t="s">
        <v>63</v>
      </c>
      <c r="D15" s="36" t="s">
        <v>64</v>
      </c>
      <c r="E15" s="37">
        <v>600</v>
      </c>
      <c r="F15" s="25">
        <v>0</v>
      </c>
      <c r="G15" s="25">
        <v>0</v>
      </c>
      <c r="H15" s="23">
        <f t="shared" si="0"/>
        <v>-600</v>
      </c>
    </row>
    <row r="16" spans="1:8">
      <c r="A16" s="9">
        <v>14</v>
      </c>
      <c r="B16" s="9">
        <v>549</v>
      </c>
      <c r="C16" s="36" t="s">
        <v>65</v>
      </c>
      <c r="D16" s="36" t="s">
        <v>62</v>
      </c>
      <c r="E16" s="37">
        <v>600</v>
      </c>
      <c r="F16" s="25">
        <v>200</v>
      </c>
      <c r="G16" s="25">
        <v>400</v>
      </c>
      <c r="H16" s="23">
        <f t="shared" si="0"/>
        <v>0</v>
      </c>
    </row>
    <row r="17" spans="1:8">
      <c r="A17" s="9">
        <v>15</v>
      </c>
      <c r="B17" s="9">
        <v>514</v>
      </c>
      <c r="C17" s="36" t="s">
        <v>66</v>
      </c>
      <c r="D17" s="36" t="s">
        <v>48</v>
      </c>
      <c r="E17" s="37">
        <v>600</v>
      </c>
      <c r="F17" s="25">
        <v>600</v>
      </c>
      <c r="G17" s="25">
        <v>600</v>
      </c>
      <c r="H17" s="23">
        <f t="shared" si="0"/>
        <v>600</v>
      </c>
    </row>
    <row r="18" spans="1:8">
      <c r="A18" s="9">
        <v>16</v>
      </c>
      <c r="B18" s="38">
        <v>116482</v>
      </c>
      <c r="C18" s="39" t="s">
        <v>67</v>
      </c>
      <c r="D18" s="36" t="s">
        <v>42</v>
      </c>
      <c r="E18" s="37">
        <v>600</v>
      </c>
      <c r="F18" s="25">
        <v>400</v>
      </c>
      <c r="G18" s="25">
        <v>600</v>
      </c>
      <c r="H18" s="23">
        <f t="shared" si="0"/>
        <v>400</v>
      </c>
    </row>
    <row r="19" spans="1:8">
      <c r="A19" s="9">
        <v>17</v>
      </c>
      <c r="B19" s="9">
        <v>307</v>
      </c>
      <c r="C19" s="36" t="s">
        <v>68</v>
      </c>
      <c r="D19" s="36" t="s">
        <v>69</v>
      </c>
      <c r="E19" s="37">
        <v>600</v>
      </c>
      <c r="F19" s="25">
        <v>200</v>
      </c>
      <c r="G19" s="25">
        <v>600</v>
      </c>
      <c r="H19" s="23">
        <f t="shared" si="0"/>
        <v>200</v>
      </c>
    </row>
    <row r="20" spans="1:8">
      <c r="A20" s="9">
        <v>18</v>
      </c>
      <c r="B20" s="9">
        <v>112888</v>
      </c>
      <c r="C20" s="36" t="s">
        <v>71</v>
      </c>
      <c r="D20" s="36" t="s">
        <v>50</v>
      </c>
      <c r="E20" s="37">
        <v>600</v>
      </c>
      <c r="F20" s="25">
        <v>0</v>
      </c>
      <c r="G20" s="25">
        <v>200</v>
      </c>
      <c r="H20" s="23">
        <f t="shared" si="0"/>
        <v>-400</v>
      </c>
    </row>
    <row r="21" spans="1:8">
      <c r="A21" s="9">
        <v>19</v>
      </c>
      <c r="B21" s="9">
        <v>106066</v>
      </c>
      <c r="C21" s="36" t="s">
        <v>72</v>
      </c>
      <c r="D21" s="36" t="s">
        <v>69</v>
      </c>
      <c r="E21" s="37">
        <v>600</v>
      </c>
      <c r="F21" s="25">
        <v>0</v>
      </c>
      <c r="G21" s="25">
        <v>600</v>
      </c>
      <c r="H21" s="23">
        <f t="shared" si="0"/>
        <v>0</v>
      </c>
    </row>
    <row r="22" spans="1:8">
      <c r="A22" s="9">
        <v>20</v>
      </c>
      <c r="B22" s="9">
        <v>111219</v>
      </c>
      <c r="C22" s="36" t="s">
        <v>73</v>
      </c>
      <c r="D22" s="36" t="s">
        <v>50</v>
      </c>
      <c r="E22" s="37">
        <v>600</v>
      </c>
      <c r="F22" s="25">
        <v>0</v>
      </c>
      <c r="G22" s="25">
        <v>400</v>
      </c>
      <c r="H22" s="23">
        <f t="shared" si="0"/>
        <v>-200</v>
      </c>
    </row>
    <row r="23" spans="1:8">
      <c r="A23" s="9">
        <v>21</v>
      </c>
      <c r="B23" s="9">
        <v>581</v>
      </c>
      <c r="C23" s="36" t="s">
        <v>74</v>
      </c>
      <c r="D23" s="36" t="s">
        <v>42</v>
      </c>
      <c r="E23" s="37">
        <v>600</v>
      </c>
      <c r="F23" s="25">
        <v>600</v>
      </c>
      <c r="G23" s="25">
        <v>600</v>
      </c>
      <c r="H23" s="23">
        <f t="shared" si="0"/>
        <v>600</v>
      </c>
    </row>
    <row r="24" spans="1:8">
      <c r="A24" s="9">
        <v>22</v>
      </c>
      <c r="B24" s="9">
        <v>311</v>
      </c>
      <c r="C24" s="36" t="s">
        <v>75</v>
      </c>
      <c r="D24" s="36" t="s">
        <v>50</v>
      </c>
      <c r="E24" s="37">
        <v>600</v>
      </c>
      <c r="F24" s="25">
        <v>600</v>
      </c>
      <c r="G24" s="25">
        <v>600</v>
      </c>
      <c r="H24" s="23">
        <f t="shared" si="0"/>
        <v>600</v>
      </c>
    </row>
    <row r="25" spans="1:8">
      <c r="A25" s="9">
        <v>23</v>
      </c>
      <c r="B25" s="9">
        <v>114286</v>
      </c>
      <c r="C25" s="36" t="s">
        <v>77</v>
      </c>
      <c r="D25" s="36" t="s">
        <v>50</v>
      </c>
      <c r="E25" s="37">
        <v>600</v>
      </c>
      <c r="F25" s="25">
        <v>0</v>
      </c>
      <c r="G25" s="25">
        <v>600</v>
      </c>
      <c r="H25" s="23">
        <f t="shared" si="0"/>
        <v>0</v>
      </c>
    </row>
    <row r="26" spans="1:8">
      <c r="A26" s="9">
        <v>24</v>
      </c>
      <c r="B26" s="9">
        <v>737</v>
      </c>
      <c r="C26" s="36" t="s">
        <v>78</v>
      </c>
      <c r="D26" s="36" t="s">
        <v>54</v>
      </c>
      <c r="E26" s="37">
        <v>600</v>
      </c>
      <c r="F26" s="25">
        <v>0</v>
      </c>
      <c r="G26" s="25">
        <v>0</v>
      </c>
      <c r="H26" s="23">
        <f t="shared" si="0"/>
        <v>-600</v>
      </c>
    </row>
    <row r="27" spans="1:8">
      <c r="A27" s="9">
        <v>25</v>
      </c>
      <c r="B27" s="9">
        <v>399</v>
      </c>
      <c r="C27" s="36" t="s">
        <v>79</v>
      </c>
      <c r="D27" s="36" t="s">
        <v>54</v>
      </c>
      <c r="E27" s="37">
        <v>600</v>
      </c>
      <c r="F27" s="25">
        <v>0</v>
      </c>
      <c r="G27" s="25">
        <v>400</v>
      </c>
      <c r="H27" s="23">
        <f t="shared" si="0"/>
        <v>-200</v>
      </c>
    </row>
    <row r="28" spans="1:8">
      <c r="A28" s="9">
        <v>26</v>
      </c>
      <c r="B28" s="9">
        <v>373</v>
      </c>
      <c r="C28" s="36" t="s">
        <v>80</v>
      </c>
      <c r="D28" s="36" t="s">
        <v>42</v>
      </c>
      <c r="E28" s="37">
        <v>600</v>
      </c>
      <c r="F28" s="25">
        <v>200</v>
      </c>
      <c r="G28" s="25">
        <v>400</v>
      </c>
      <c r="H28" s="23">
        <f t="shared" si="0"/>
        <v>0</v>
      </c>
    </row>
    <row r="29" spans="1:8">
      <c r="A29" s="9">
        <v>27</v>
      </c>
      <c r="B29" s="9">
        <v>712</v>
      </c>
      <c r="C29" s="36" t="s">
        <v>81</v>
      </c>
      <c r="D29" s="36" t="s">
        <v>54</v>
      </c>
      <c r="E29" s="37">
        <v>600</v>
      </c>
      <c r="F29" s="25">
        <v>600</v>
      </c>
      <c r="G29" s="25">
        <v>600</v>
      </c>
      <c r="H29" s="23">
        <f t="shared" si="0"/>
        <v>600</v>
      </c>
    </row>
    <row r="30" spans="1:8">
      <c r="A30" s="9">
        <v>28</v>
      </c>
      <c r="B30" s="9">
        <v>103639</v>
      </c>
      <c r="C30" s="36" t="s">
        <v>82</v>
      </c>
      <c r="D30" s="36" t="s">
        <v>54</v>
      </c>
      <c r="E30" s="37">
        <v>600</v>
      </c>
      <c r="F30" s="25">
        <v>600</v>
      </c>
      <c r="G30" s="25">
        <v>600</v>
      </c>
      <c r="H30" s="23">
        <f t="shared" si="0"/>
        <v>600</v>
      </c>
    </row>
    <row r="31" spans="1:8">
      <c r="A31" s="9">
        <v>29</v>
      </c>
      <c r="B31" s="9">
        <v>591</v>
      </c>
      <c r="C31" s="36" t="s">
        <v>83</v>
      </c>
      <c r="D31" s="36" t="s">
        <v>64</v>
      </c>
      <c r="E31" s="37">
        <v>600</v>
      </c>
      <c r="F31" s="25">
        <v>0</v>
      </c>
      <c r="G31" s="25">
        <v>600</v>
      </c>
      <c r="H31" s="23">
        <f t="shared" si="0"/>
        <v>0</v>
      </c>
    </row>
    <row r="32" spans="1:8">
      <c r="A32" s="9">
        <v>30</v>
      </c>
      <c r="B32" s="9">
        <v>351</v>
      </c>
      <c r="C32" s="36" t="s">
        <v>85</v>
      </c>
      <c r="D32" s="36" t="s">
        <v>45</v>
      </c>
      <c r="E32" s="37">
        <v>600</v>
      </c>
      <c r="F32" s="25">
        <v>0</v>
      </c>
      <c r="G32" s="25">
        <v>200</v>
      </c>
      <c r="H32" s="23">
        <f t="shared" si="0"/>
        <v>-400</v>
      </c>
    </row>
    <row r="33" spans="1:8">
      <c r="A33" s="9">
        <v>31</v>
      </c>
      <c r="B33" s="9">
        <v>754</v>
      </c>
      <c r="C33" s="36" t="s">
        <v>86</v>
      </c>
      <c r="D33" s="36" t="s">
        <v>45</v>
      </c>
      <c r="E33" s="37">
        <v>450</v>
      </c>
      <c r="F33" s="25">
        <v>150</v>
      </c>
      <c r="G33" s="25">
        <v>300</v>
      </c>
      <c r="H33" s="23">
        <f t="shared" si="0"/>
        <v>0</v>
      </c>
    </row>
    <row r="34" spans="1:8">
      <c r="A34" s="9">
        <v>32</v>
      </c>
      <c r="B34" s="9">
        <v>738</v>
      </c>
      <c r="C34" s="36" t="s">
        <v>87</v>
      </c>
      <c r="D34" s="36" t="s">
        <v>45</v>
      </c>
      <c r="E34" s="37">
        <v>450</v>
      </c>
      <c r="F34" s="25">
        <v>300</v>
      </c>
      <c r="G34" s="25">
        <v>450</v>
      </c>
      <c r="H34" s="23">
        <f t="shared" si="0"/>
        <v>300</v>
      </c>
    </row>
    <row r="35" spans="1:8">
      <c r="A35" s="9">
        <v>33</v>
      </c>
      <c r="B35" s="9">
        <v>587</v>
      </c>
      <c r="C35" s="36" t="s">
        <v>88</v>
      </c>
      <c r="D35" s="36" t="s">
        <v>45</v>
      </c>
      <c r="E35" s="37">
        <v>450</v>
      </c>
      <c r="F35" s="25">
        <v>0</v>
      </c>
      <c r="G35" s="25">
        <v>450</v>
      </c>
      <c r="H35" s="23">
        <f t="shared" si="0"/>
        <v>0</v>
      </c>
    </row>
    <row r="36" spans="1:8">
      <c r="A36" s="9">
        <v>34</v>
      </c>
      <c r="B36" s="9">
        <v>367</v>
      </c>
      <c r="C36" s="36" t="s">
        <v>89</v>
      </c>
      <c r="D36" s="36" t="s">
        <v>45</v>
      </c>
      <c r="E36" s="37">
        <v>450</v>
      </c>
      <c r="F36" s="25">
        <v>750</v>
      </c>
      <c r="G36" s="25">
        <v>450</v>
      </c>
      <c r="H36" s="23">
        <f t="shared" ref="H36:H67" si="1">(F36+G36)-E36</f>
        <v>750</v>
      </c>
    </row>
    <row r="37" spans="1:8">
      <c r="A37" s="9">
        <v>35</v>
      </c>
      <c r="B37" s="9">
        <v>379</v>
      </c>
      <c r="C37" s="36" t="s">
        <v>90</v>
      </c>
      <c r="D37" s="36" t="s">
        <v>50</v>
      </c>
      <c r="E37" s="37">
        <v>450</v>
      </c>
      <c r="F37" s="25">
        <v>0</v>
      </c>
      <c r="G37" s="25">
        <v>150</v>
      </c>
      <c r="H37" s="23">
        <f t="shared" si="1"/>
        <v>-300</v>
      </c>
    </row>
    <row r="38" spans="1:8">
      <c r="A38" s="9">
        <v>36</v>
      </c>
      <c r="B38" s="9">
        <v>347</v>
      </c>
      <c r="C38" s="36" t="s">
        <v>91</v>
      </c>
      <c r="D38" s="36" t="s">
        <v>50</v>
      </c>
      <c r="E38" s="37">
        <v>450</v>
      </c>
      <c r="F38" s="25">
        <v>0</v>
      </c>
      <c r="G38" s="25">
        <v>0</v>
      </c>
      <c r="H38" s="23">
        <f t="shared" si="1"/>
        <v>-450</v>
      </c>
    </row>
    <row r="39" spans="1:8">
      <c r="A39" s="9">
        <v>37</v>
      </c>
      <c r="B39" s="9">
        <v>102565</v>
      </c>
      <c r="C39" s="36" t="s">
        <v>92</v>
      </c>
      <c r="D39" s="36" t="s">
        <v>50</v>
      </c>
      <c r="E39" s="37">
        <v>450</v>
      </c>
      <c r="F39" s="25">
        <v>300</v>
      </c>
      <c r="G39" s="25">
        <v>450</v>
      </c>
      <c r="H39" s="23">
        <f t="shared" si="1"/>
        <v>300</v>
      </c>
    </row>
    <row r="40" spans="1:8">
      <c r="A40" s="9">
        <v>38</v>
      </c>
      <c r="B40" s="9">
        <v>720</v>
      </c>
      <c r="C40" s="36" t="s">
        <v>93</v>
      </c>
      <c r="D40" s="36" t="s">
        <v>62</v>
      </c>
      <c r="E40" s="37">
        <v>450</v>
      </c>
      <c r="F40" s="25">
        <v>0</v>
      </c>
      <c r="G40" s="25">
        <v>300</v>
      </c>
      <c r="H40" s="23">
        <f t="shared" si="1"/>
        <v>-150</v>
      </c>
    </row>
    <row r="41" spans="1:8">
      <c r="A41" s="9">
        <v>39</v>
      </c>
      <c r="B41" s="40">
        <v>517</v>
      </c>
      <c r="C41" s="41" t="s">
        <v>94</v>
      </c>
      <c r="D41" s="41" t="s">
        <v>42</v>
      </c>
      <c r="E41" s="42">
        <v>450</v>
      </c>
      <c r="F41" s="25">
        <v>150</v>
      </c>
      <c r="G41" s="25">
        <v>450</v>
      </c>
      <c r="H41" s="23">
        <f t="shared" si="1"/>
        <v>150</v>
      </c>
    </row>
    <row r="42" spans="1:8">
      <c r="A42" s="9">
        <v>40</v>
      </c>
      <c r="B42" s="9">
        <v>105267</v>
      </c>
      <c r="C42" s="36" t="s">
        <v>96</v>
      </c>
      <c r="D42" s="36" t="s">
        <v>50</v>
      </c>
      <c r="E42" s="37">
        <v>450</v>
      </c>
      <c r="F42" s="25">
        <v>0</v>
      </c>
      <c r="G42" s="25">
        <v>0</v>
      </c>
      <c r="H42" s="23">
        <f t="shared" si="1"/>
        <v>-450</v>
      </c>
    </row>
    <row r="43" spans="1:8">
      <c r="A43" s="9">
        <v>41</v>
      </c>
      <c r="B43" s="9">
        <v>585</v>
      </c>
      <c r="C43" s="36" t="s">
        <v>97</v>
      </c>
      <c r="D43" s="36" t="s">
        <v>42</v>
      </c>
      <c r="E43" s="37">
        <v>450</v>
      </c>
      <c r="F43" s="25">
        <v>0</v>
      </c>
      <c r="G43" s="25">
        <v>0</v>
      </c>
      <c r="H43" s="23">
        <f t="shared" si="1"/>
        <v>-450</v>
      </c>
    </row>
    <row r="44" spans="1:8">
      <c r="A44" s="9">
        <v>42</v>
      </c>
      <c r="B44" s="9">
        <v>385</v>
      </c>
      <c r="C44" s="36" t="s">
        <v>98</v>
      </c>
      <c r="D44" s="36" t="s">
        <v>48</v>
      </c>
      <c r="E44" s="37">
        <v>450</v>
      </c>
      <c r="F44" s="25">
        <v>600</v>
      </c>
      <c r="G44" s="25">
        <v>300</v>
      </c>
      <c r="H44" s="23">
        <f t="shared" si="1"/>
        <v>450</v>
      </c>
    </row>
    <row r="45" spans="1:8">
      <c r="A45" s="9">
        <v>43</v>
      </c>
      <c r="B45" s="9">
        <v>713</v>
      </c>
      <c r="C45" s="36" t="s">
        <v>99</v>
      </c>
      <c r="D45" s="36" t="s">
        <v>45</v>
      </c>
      <c r="E45" s="37">
        <v>450</v>
      </c>
      <c r="F45" s="25">
        <v>0</v>
      </c>
      <c r="G45" s="25">
        <v>0</v>
      </c>
      <c r="H45" s="23">
        <f t="shared" si="1"/>
        <v>-450</v>
      </c>
    </row>
    <row r="46" spans="1:8">
      <c r="A46" s="9">
        <v>44</v>
      </c>
      <c r="B46" s="9">
        <v>721</v>
      </c>
      <c r="C46" s="36" t="s">
        <v>100</v>
      </c>
      <c r="D46" s="36" t="s">
        <v>64</v>
      </c>
      <c r="E46" s="37">
        <v>450</v>
      </c>
      <c r="F46" s="25">
        <v>600</v>
      </c>
      <c r="G46" s="25">
        <v>450</v>
      </c>
      <c r="H46" s="23">
        <f t="shared" si="1"/>
        <v>600</v>
      </c>
    </row>
    <row r="47" spans="1:8">
      <c r="A47" s="9">
        <v>45</v>
      </c>
      <c r="B47" s="38">
        <v>117184</v>
      </c>
      <c r="C47" s="39" t="s">
        <v>101</v>
      </c>
      <c r="D47" s="36" t="s">
        <v>42</v>
      </c>
      <c r="E47" s="37">
        <v>450</v>
      </c>
      <c r="F47" s="25">
        <v>0</v>
      </c>
      <c r="G47" s="25">
        <v>300</v>
      </c>
      <c r="H47" s="23">
        <f t="shared" si="1"/>
        <v>-150</v>
      </c>
    </row>
    <row r="48" spans="1:8">
      <c r="A48" s="9">
        <v>46</v>
      </c>
      <c r="B48" s="9">
        <v>706</v>
      </c>
      <c r="C48" s="36" t="s">
        <v>102</v>
      </c>
      <c r="D48" s="36" t="s">
        <v>45</v>
      </c>
      <c r="E48" s="37">
        <v>450</v>
      </c>
      <c r="F48" s="25">
        <v>450</v>
      </c>
      <c r="G48" s="25">
        <v>450</v>
      </c>
      <c r="H48" s="23">
        <f t="shared" si="1"/>
        <v>450</v>
      </c>
    </row>
    <row r="49" spans="1:8">
      <c r="A49" s="9">
        <v>47</v>
      </c>
      <c r="B49" s="9">
        <v>727</v>
      </c>
      <c r="C49" s="36" t="s">
        <v>103</v>
      </c>
      <c r="D49" s="36" t="s">
        <v>50</v>
      </c>
      <c r="E49" s="37">
        <v>450</v>
      </c>
      <c r="F49" s="25">
        <v>0</v>
      </c>
      <c r="G49" s="25">
        <v>0</v>
      </c>
      <c r="H49" s="23">
        <f t="shared" si="1"/>
        <v>-450</v>
      </c>
    </row>
    <row r="50" spans="1:8">
      <c r="A50" s="9">
        <v>48</v>
      </c>
      <c r="B50" s="9">
        <v>710</v>
      </c>
      <c r="C50" s="36" t="s">
        <v>104</v>
      </c>
      <c r="D50" s="36" t="s">
        <v>45</v>
      </c>
      <c r="E50" s="37">
        <v>450</v>
      </c>
      <c r="F50" s="25">
        <v>0</v>
      </c>
      <c r="G50" s="25">
        <v>150</v>
      </c>
      <c r="H50" s="23">
        <f t="shared" si="1"/>
        <v>-300</v>
      </c>
    </row>
    <row r="51" spans="1:8">
      <c r="A51" s="9">
        <v>49</v>
      </c>
      <c r="B51" s="9">
        <v>105910</v>
      </c>
      <c r="C51" s="36" t="s">
        <v>105</v>
      </c>
      <c r="D51" s="36" t="s">
        <v>54</v>
      </c>
      <c r="E51" s="37">
        <v>450</v>
      </c>
      <c r="F51" s="25">
        <v>450</v>
      </c>
      <c r="G51" s="25">
        <v>450</v>
      </c>
      <c r="H51" s="23">
        <f t="shared" si="1"/>
        <v>450</v>
      </c>
    </row>
    <row r="52" spans="1:8">
      <c r="A52" s="9">
        <v>50</v>
      </c>
      <c r="B52" s="9">
        <v>570</v>
      </c>
      <c r="C52" s="36" t="s">
        <v>106</v>
      </c>
      <c r="D52" s="36" t="s">
        <v>50</v>
      </c>
      <c r="E52" s="37">
        <v>450</v>
      </c>
      <c r="F52" s="25">
        <v>150</v>
      </c>
      <c r="G52" s="25">
        <v>300</v>
      </c>
      <c r="H52" s="23">
        <f t="shared" si="1"/>
        <v>0</v>
      </c>
    </row>
    <row r="53" spans="1:8">
      <c r="A53" s="9">
        <v>51</v>
      </c>
      <c r="B53" s="9">
        <v>745</v>
      </c>
      <c r="C53" s="36" t="s">
        <v>107</v>
      </c>
      <c r="D53" s="36" t="s">
        <v>50</v>
      </c>
      <c r="E53" s="37">
        <v>450</v>
      </c>
      <c r="F53" s="25">
        <v>0</v>
      </c>
      <c r="G53" s="25">
        <v>150</v>
      </c>
      <c r="H53" s="23">
        <f t="shared" si="1"/>
        <v>-300</v>
      </c>
    </row>
    <row r="54" spans="1:8">
      <c r="A54" s="9">
        <v>52</v>
      </c>
      <c r="B54" s="9">
        <v>102567</v>
      </c>
      <c r="C54" s="36" t="s">
        <v>108</v>
      </c>
      <c r="D54" s="36" t="s">
        <v>48</v>
      </c>
      <c r="E54" s="37">
        <v>450</v>
      </c>
      <c r="F54" s="25">
        <v>150</v>
      </c>
      <c r="G54" s="25">
        <v>300</v>
      </c>
      <c r="H54" s="23">
        <f t="shared" si="1"/>
        <v>0</v>
      </c>
    </row>
    <row r="55" spans="1:8">
      <c r="A55" s="9">
        <v>53</v>
      </c>
      <c r="B55" s="9">
        <v>387</v>
      </c>
      <c r="C55" s="36" t="s">
        <v>109</v>
      </c>
      <c r="D55" s="36" t="s">
        <v>54</v>
      </c>
      <c r="E55" s="37">
        <v>450</v>
      </c>
      <c r="F55" s="25">
        <v>0</v>
      </c>
      <c r="G55" s="25">
        <v>150</v>
      </c>
      <c r="H55" s="23">
        <f t="shared" si="1"/>
        <v>-300</v>
      </c>
    </row>
    <row r="56" spans="1:8">
      <c r="A56" s="9">
        <v>54</v>
      </c>
      <c r="B56" s="9">
        <v>539</v>
      </c>
      <c r="C56" s="36" t="s">
        <v>110</v>
      </c>
      <c r="D56" s="36" t="s">
        <v>62</v>
      </c>
      <c r="E56" s="37">
        <v>450</v>
      </c>
      <c r="F56" s="25">
        <v>750</v>
      </c>
      <c r="G56" s="25">
        <v>450</v>
      </c>
      <c r="H56" s="23">
        <f t="shared" si="1"/>
        <v>750</v>
      </c>
    </row>
    <row r="57" spans="1:8">
      <c r="A57" s="9">
        <v>55</v>
      </c>
      <c r="B57" s="9">
        <v>108277</v>
      </c>
      <c r="C57" s="36" t="s">
        <v>111</v>
      </c>
      <c r="D57" s="36" t="s">
        <v>50</v>
      </c>
      <c r="E57" s="37">
        <v>450</v>
      </c>
      <c r="F57" s="25">
        <v>0</v>
      </c>
      <c r="G57" s="25">
        <v>150</v>
      </c>
      <c r="H57" s="23">
        <f t="shared" si="1"/>
        <v>-300</v>
      </c>
    </row>
    <row r="58" spans="1:8">
      <c r="A58" s="9">
        <v>56</v>
      </c>
      <c r="B58" s="9">
        <v>716</v>
      </c>
      <c r="C58" s="36" t="s">
        <v>112</v>
      </c>
      <c r="D58" s="36" t="s">
        <v>62</v>
      </c>
      <c r="E58" s="37">
        <v>450</v>
      </c>
      <c r="F58" s="25">
        <v>600</v>
      </c>
      <c r="G58" s="25">
        <v>450</v>
      </c>
      <c r="H58" s="23">
        <f t="shared" si="1"/>
        <v>600</v>
      </c>
    </row>
    <row r="59" spans="1:8">
      <c r="A59" s="9">
        <v>57</v>
      </c>
      <c r="B59" s="9">
        <v>102564</v>
      </c>
      <c r="C59" s="36" t="s">
        <v>113</v>
      </c>
      <c r="D59" s="36" t="s">
        <v>64</v>
      </c>
      <c r="E59" s="37">
        <v>450</v>
      </c>
      <c r="F59" s="25">
        <v>0</v>
      </c>
      <c r="G59" s="25">
        <v>300</v>
      </c>
      <c r="H59" s="23">
        <f t="shared" si="1"/>
        <v>-150</v>
      </c>
    </row>
    <row r="60" spans="1:8">
      <c r="A60" s="9">
        <v>58</v>
      </c>
      <c r="B60" s="9">
        <v>724</v>
      </c>
      <c r="C60" s="36" t="s">
        <v>114</v>
      </c>
      <c r="D60" s="36" t="s">
        <v>54</v>
      </c>
      <c r="E60" s="37">
        <v>450</v>
      </c>
      <c r="F60" s="25">
        <v>0</v>
      </c>
      <c r="G60" s="25">
        <v>150</v>
      </c>
      <c r="H60" s="23">
        <f t="shared" si="1"/>
        <v>-300</v>
      </c>
    </row>
    <row r="61" spans="1:8">
      <c r="A61" s="9">
        <v>59</v>
      </c>
      <c r="B61" s="9">
        <v>102479</v>
      </c>
      <c r="C61" s="36" t="s">
        <v>115</v>
      </c>
      <c r="D61" s="36" t="s">
        <v>42</v>
      </c>
      <c r="E61" s="37">
        <v>450</v>
      </c>
      <c r="F61" s="25">
        <v>150</v>
      </c>
      <c r="G61" s="25">
        <v>300</v>
      </c>
      <c r="H61" s="23">
        <f t="shared" si="1"/>
        <v>0</v>
      </c>
    </row>
    <row r="62" spans="1:8">
      <c r="A62" s="9">
        <v>60</v>
      </c>
      <c r="B62" s="9">
        <v>744</v>
      </c>
      <c r="C62" s="36" t="s">
        <v>116</v>
      </c>
      <c r="D62" s="36" t="s">
        <v>42</v>
      </c>
      <c r="E62" s="37">
        <v>450</v>
      </c>
      <c r="F62" s="25">
        <v>450</v>
      </c>
      <c r="G62" s="25">
        <v>300</v>
      </c>
      <c r="H62" s="23">
        <f t="shared" si="1"/>
        <v>300</v>
      </c>
    </row>
    <row r="63" spans="1:8">
      <c r="A63" s="9">
        <v>61</v>
      </c>
      <c r="B63" s="9">
        <v>546</v>
      </c>
      <c r="C63" s="36" t="s">
        <v>117</v>
      </c>
      <c r="D63" s="36" t="s">
        <v>54</v>
      </c>
      <c r="E63" s="37">
        <v>450</v>
      </c>
      <c r="F63" s="25">
        <v>0</v>
      </c>
      <c r="G63" s="25">
        <v>300</v>
      </c>
      <c r="H63" s="23">
        <f t="shared" si="1"/>
        <v>-150</v>
      </c>
    </row>
    <row r="64" spans="1:8">
      <c r="A64" s="9">
        <v>62</v>
      </c>
      <c r="B64" s="9">
        <v>730</v>
      </c>
      <c r="C64" s="36" t="s">
        <v>118</v>
      </c>
      <c r="D64" s="36" t="s">
        <v>50</v>
      </c>
      <c r="E64" s="37">
        <v>450</v>
      </c>
      <c r="F64" s="25">
        <v>300</v>
      </c>
      <c r="G64" s="25">
        <v>450</v>
      </c>
      <c r="H64" s="23">
        <f t="shared" si="1"/>
        <v>300</v>
      </c>
    </row>
    <row r="65" spans="1:8">
      <c r="A65" s="9">
        <v>63</v>
      </c>
      <c r="B65" s="9">
        <v>56</v>
      </c>
      <c r="C65" s="36" t="s">
        <v>119</v>
      </c>
      <c r="D65" s="36" t="s">
        <v>45</v>
      </c>
      <c r="E65" s="37">
        <v>450</v>
      </c>
      <c r="F65" s="25">
        <v>150</v>
      </c>
      <c r="G65" s="25">
        <v>150</v>
      </c>
      <c r="H65" s="23">
        <f t="shared" si="1"/>
        <v>-150</v>
      </c>
    </row>
    <row r="66" spans="1:8">
      <c r="A66" s="9">
        <v>64</v>
      </c>
      <c r="B66" s="9">
        <v>732</v>
      </c>
      <c r="C66" s="36" t="s">
        <v>120</v>
      </c>
      <c r="D66" s="36" t="s">
        <v>64</v>
      </c>
      <c r="E66" s="37">
        <v>450</v>
      </c>
      <c r="F66" s="25">
        <v>150</v>
      </c>
      <c r="G66" s="25">
        <v>300</v>
      </c>
      <c r="H66" s="23">
        <f t="shared" si="1"/>
        <v>0</v>
      </c>
    </row>
    <row r="67" spans="1:8">
      <c r="A67" s="9">
        <v>65</v>
      </c>
      <c r="B67" s="9">
        <v>377</v>
      </c>
      <c r="C67" s="36" t="s">
        <v>121</v>
      </c>
      <c r="D67" s="36" t="s">
        <v>54</v>
      </c>
      <c r="E67" s="37">
        <v>450</v>
      </c>
      <c r="F67" s="25">
        <v>0</v>
      </c>
      <c r="G67" s="25">
        <v>150</v>
      </c>
      <c r="H67" s="23">
        <f t="shared" si="1"/>
        <v>-300</v>
      </c>
    </row>
    <row r="68" spans="1:8">
      <c r="A68" s="9">
        <v>66</v>
      </c>
      <c r="B68" s="9">
        <v>104428</v>
      </c>
      <c r="C68" s="36" t="s">
        <v>122</v>
      </c>
      <c r="D68" s="36" t="s">
        <v>45</v>
      </c>
      <c r="E68" s="37">
        <v>450</v>
      </c>
      <c r="F68" s="25">
        <v>300</v>
      </c>
      <c r="G68" s="25">
        <v>300</v>
      </c>
      <c r="H68" s="23">
        <f t="shared" ref="H68:H99" si="2">(F68+G68)-E68</f>
        <v>150</v>
      </c>
    </row>
    <row r="69" spans="1:8">
      <c r="A69" s="9">
        <v>67</v>
      </c>
      <c r="B69" s="9">
        <v>513</v>
      </c>
      <c r="C69" s="36" t="s">
        <v>123</v>
      </c>
      <c r="D69" s="36" t="s">
        <v>50</v>
      </c>
      <c r="E69" s="37">
        <v>450</v>
      </c>
      <c r="F69" s="25">
        <v>300</v>
      </c>
      <c r="G69" s="25">
        <v>450</v>
      </c>
      <c r="H69" s="23">
        <f t="shared" si="2"/>
        <v>300</v>
      </c>
    </row>
    <row r="70" spans="1:8">
      <c r="A70" s="9">
        <v>68</v>
      </c>
      <c r="B70" s="9">
        <v>113833</v>
      </c>
      <c r="C70" s="36" t="s">
        <v>124</v>
      </c>
      <c r="D70" s="36" t="s">
        <v>50</v>
      </c>
      <c r="E70" s="37">
        <v>450</v>
      </c>
      <c r="F70" s="25">
        <v>300</v>
      </c>
      <c r="G70" s="25">
        <v>450</v>
      </c>
      <c r="H70" s="23">
        <f t="shared" si="2"/>
        <v>300</v>
      </c>
    </row>
    <row r="71" spans="1:8">
      <c r="A71" s="9">
        <v>69</v>
      </c>
      <c r="B71" s="9">
        <v>594</v>
      </c>
      <c r="C71" s="36" t="s">
        <v>125</v>
      </c>
      <c r="D71" s="36" t="s">
        <v>62</v>
      </c>
      <c r="E71" s="37">
        <v>450</v>
      </c>
      <c r="F71" s="25">
        <v>150</v>
      </c>
      <c r="G71" s="25">
        <v>450</v>
      </c>
      <c r="H71" s="23">
        <f t="shared" si="2"/>
        <v>150</v>
      </c>
    </row>
    <row r="72" spans="1:8">
      <c r="A72" s="9">
        <v>70</v>
      </c>
      <c r="B72" s="9">
        <v>104533</v>
      </c>
      <c r="C72" s="36" t="s">
        <v>126</v>
      </c>
      <c r="D72" s="36" t="s">
        <v>62</v>
      </c>
      <c r="E72" s="37">
        <v>450</v>
      </c>
      <c r="F72" s="25">
        <v>0</v>
      </c>
      <c r="G72" s="25">
        <v>0</v>
      </c>
      <c r="H72" s="23">
        <f t="shared" si="2"/>
        <v>-450</v>
      </c>
    </row>
    <row r="73" spans="1:8">
      <c r="A73" s="9">
        <v>71</v>
      </c>
      <c r="B73" s="9">
        <v>114622</v>
      </c>
      <c r="C73" s="36" t="s">
        <v>127</v>
      </c>
      <c r="D73" s="36" t="s">
        <v>42</v>
      </c>
      <c r="E73" s="37">
        <v>450</v>
      </c>
      <c r="F73" s="25">
        <v>600</v>
      </c>
      <c r="G73" s="25">
        <v>450</v>
      </c>
      <c r="H73" s="23">
        <f t="shared" si="2"/>
        <v>600</v>
      </c>
    </row>
    <row r="74" spans="1:8">
      <c r="A74" s="9">
        <v>72</v>
      </c>
      <c r="B74" s="40">
        <v>582</v>
      </c>
      <c r="C74" s="41" t="s">
        <v>128</v>
      </c>
      <c r="D74" s="41" t="s">
        <v>50</v>
      </c>
      <c r="E74" s="42">
        <v>450</v>
      </c>
      <c r="F74" s="25">
        <v>0</v>
      </c>
      <c r="G74" s="25">
        <v>150</v>
      </c>
      <c r="H74" s="23">
        <f t="shared" si="2"/>
        <v>-300</v>
      </c>
    </row>
    <row r="75" spans="1:8">
      <c r="A75" s="9">
        <v>73</v>
      </c>
      <c r="B75" s="9">
        <v>104838</v>
      </c>
      <c r="C75" s="36" t="s">
        <v>129</v>
      </c>
      <c r="D75" s="36" t="s">
        <v>45</v>
      </c>
      <c r="E75" s="37">
        <v>450</v>
      </c>
      <c r="F75" s="25">
        <v>0</v>
      </c>
      <c r="G75" s="25">
        <v>150</v>
      </c>
      <c r="H75" s="23">
        <f t="shared" si="2"/>
        <v>-300</v>
      </c>
    </row>
    <row r="76" spans="1:8">
      <c r="A76" s="9">
        <v>74</v>
      </c>
      <c r="B76" s="9">
        <v>101453</v>
      </c>
      <c r="C76" s="36" t="s">
        <v>130</v>
      </c>
      <c r="D76" s="36" t="s">
        <v>45</v>
      </c>
      <c r="E76" s="37">
        <v>450</v>
      </c>
      <c r="F76" s="25">
        <v>300</v>
      </c>
      <c r="G76" s="25">
        <v>300</v>
      </c>
      <c r="H76" s="23">
        <f t="shared" si="2"/>
        <v>150</v>
      </c>
    </row>
    <row r="77" spans="1:8">
      <c r="A77" s="9">
        <v>75</v>
      </c>
      <c r="B77" s="40">
        <v>750</v>
      </c>
      <c r="C77" s="41" t="s">
        <v>131</v>
      </c>
      <c r="D77" s="41" t="s">
        <v>54</v>
      </c>
      <c r="E77" s="42">
        <v>450</v>
      </c>
      <c r="F77" s="25">
        <v>300</v>
      </c>
      <c r="G77" s="25">
        <v>450</v>
      </c>
      <c r="H77" s="23">
        <f t="shared" si="2"/>
        <v>300</v>
      </c>
    </row>
    <row r="78" spans="1:8">
      <c r="A78" s="9">
        <v>76</v>
      </c>
      <c r="B78" s="9">
        <v>106485</v>
      </c>
      <c r="C78" s="36" t="s">
        <v>132</v>
      </c>
      <c r="D78" s="36" t="s">
        <v>54</v>
      </c>
      <c r="E78" s="37">
        <v>450</v>
      </c>
      <c r="F78" s="25">
        <v>0</v>
      </c>
      <c r="G78" s="25">
        <v>300</v>
      </c>
      <c r="H78" s="23">
        <f t="shared" si="2"/>
        <v>-150</v>
      </c>
    </row>
    <row r="79" spans="1:8">
      <c r="A79" s="9">
        <v>77</v>
      </c>
      <c r="B79" s="9">
        <v>113023</v>
      </c>
      <c r="C79" s="36" t="s">
        <v>133</v>
      </c>
      <c r="D79" s="36" t="s">
        <v>42</v>
      </c>
      <c r="E79" s="37">
        <v>450</v>
      </c>
      <c r="F79" s="25">
        <v>300</v>
      </c>
      <c r="G79" s="25">
        <v>300</v>
      </c>
      <c r="H79" s="23">
        <f t="shared" si="2"/>
        <v>150</v>
      </c>
    </row>
    <row r="80" spans="1:8">
      <c r="A80" s="9">
        <v>78</v>
      </c>
      <c r="B80" s="9">
        <v>113298</v>
      </c>
      <c r="C80" s="36" t="s">
        <v>134</v>
      </c>
      <c r="D80" s="36" t="s">
        <v>50</v>
      </c>
      <c r="E80" s="37">
        <v>450</v>
      </c>
      <c r="F80" s="25">
        <v>150</v>
      </c>
      <c r="G80" s="25">
        <v>150</v>
      </c>
      <c r="H80" s="23">
        <f t="shared" si="2"/>
        <v>-150</v>
      </c>
    </row>
    <row r="81" spans="1:8">
      <c r="A81" s="9">
        <v>79</v>
      </c>
      <c r="B81" s="9">
        <v>545</v>
      </c>
      <c r="C81" s="36" t="s">
        <v>135</v>
      </c>
      <c r="D81" s="36" t="s">
        <v>54</v>
      </c>
      <c r="E81" s="37">
        <v>450</v>
      </c>
      <c r="F81" s="25">
        <v>0</v>
      </c>
      <c r="G81" s="25">
        <v>0</v>
      </c>
      <c r="H81" s="23">
        <f t="shared" si="2"/>
        <v>-450</v>
      </c>
    </row>
    <row r="82" spans="1:8">
      <c r="A82" s="9">
        <v>80</v>
      </c>
      <c r="B82" s="9">
        <v>752</v>
      </c>
      <c r="C82" s="36" t="s">
        <v>136</v>
      </c>
      <c r="D82" s="36" t="s">
        <v>50</v>
      </c>
      <c r="E82" s="37">
        <v>450</v>
      </c>
      <c r="F82" s="25">
        <v>0</v>
      </c>
      <c r="G82" s="25">
        <v>150</v>
      </c>
      <c r="H82" s="23">
        <f t="shared" si="2"/>
        <v>-300</v>
      </c>
    </row>
    <row r="83" spans="1:8">
      <c r="A83" s="9">
        <v>81</v>
      </c>
      <c r="B83" s="40">
        <v>114844</v>
      </c>
      <c r="C83" s="41" t="s">
        <v>137</v>
      </c>
      <c r="D83" s="41" t="s">
        <v>42</v>
      </c>
      <c r="E83" s="42">
        <v>450</v>
      </c>
      <c r="F83" s="25">
        <v>300</v>
      </c>
      <c r="G83" s="25">
        <v>300</v>
      </c>
      <c r="H83" s="23">
        <f t="shared" si="2"/>
        <v>150</v>
      </c>
    </row>
    <row r="84" spans="1:8">
      <c r="A84" s="9">
        <v>82</v>
      </c>
      <c r="B84" s="9">
        <v>515</v>
      </c>
      <c r="C84" s="36" t="s">
        <v>138</v>
      </c>
      <c r="D84" s="36" t="s">
        <v>42</v>
      </c>
      <c r="E84" s="37">
        <v>450</v>
      </c>
      <c r="F84" s="25">
        <v>150</v>
      </c>
      <c r="G84" s="25">
        <v>150</v>
      </c>
      <c r="H84" s="23">
        <f t="shared" si="2"/>
        <v>-150</v>
      </c>
    </row>
    <row r="85" spans="1:8">
      <c r="A85" s="9">
        <v>83</v>
      </c>
      <c r="B85" s="40">
        <v>337</v>
      </c>
      <c r="C85" s="41" t="s">
        <v>139</v>
      </c>
      <c r="D85" s="41" t="s">
        <v>42</v>
      </c>
      <c r="E85" s="42">
        <v>450</v>
      </c>
      <c r="F85" s="25">
        <v>150</v>
      </c>
      <c r="G85" s="25">
        <v>300</v>
      </c>
      <c r="H85" s="23">
        <f t="shared" si="2"/>
        <v>0</v>
      </c>
    </row>
    <row r="86" spans="1:8">
      <c r="A86" s="9">
        <v>84</v>
      </c>
      <c r="B86" s="9">
        <v>106568</v>
      </c>
      <c r="C86" s="36" t="s">
        <v>140</v>
      </c>
      <c r="D86" s="36" t="s">
        <v>54</v>
      </c>
      <c r="E86" s="37">
        <v>450</v>
      </c>
      <c r="F86" s="25">
        <v>150</v>
      </c>
      <c r="G86" s="25">
        <v>150</v>
      </c>
      <c r="H86" s="23">
        <f t="shared" si="2"/>
        <v>-150</v>
      </c>
    </row>
    <row r="87" spans="1:8">
      <c r="A87" s="9">
        <v>85</v>
      </c>
      <c r="B87" s="9">
        <v>343</v>
      </c>
      <c r="C87" s="36" t="s">
        <v>141</v>
      </c>
      <c r="D87" s="36" t="s">
        <v>50</v>
      </c>
      <c r="E87" s="37">
        <v>450</v>
      </c>
      <c r="F87" s="25">
        <v>0</v>
      </c>
      <c r="G87" s="25">
        <v>150</v>
      </c>
      <c r="H87" s="23">
        <f t="shared" si="2"/>
        <v>-300</v>
      </c>
    </row>
    <row r="88" spans="1:8">
      <c r="A88" s="9">
        <v>86</v>
      </c>
      <c r="B88" s="9">
        <v>106399</v>
      </c>
      <c r="C88" s="36" t="s">
        <v>142</v>
      </c>
      <c r="D88" s="36" t="s">
        <v>50</v>
      </c>
      <c r="E88" s="37">
        <v>450</v>
      </c>
      <c r="F88" s="25">
        <v>450</v>
      </c>
      <c r="G88" s="25">
        <v>450</v>
      </c>
      <c r="H88" s="23">
        <f t="shared" si="2"/>
        <v>450</v>
      </c>
    </row>
    <row r="89" spans="1:8">
      <c r="A89" s="9">
        <v>87</v>
      </c>
      <c r="B89" s="9">
        <v>107658</v>
      </c>
      <c r="C89" s="36" t="s">
        <v>143</v>
      </c>
      <c r="D89" s="36" t="s">
        <v>50</v>
      </c>
      <c r="E89" s="37">
        <v>450</v>
      </c>
      <c r="F89" s="25">
        <v>0</v>
      </c>
      <c r="G89" s="25">
        <v>150</v>
      </c>
      <c r="H89" s="23">
        <f t="shared" si="2"/>
        <v>-300</v>
      </c>
    </row>
    <row r="90" spans="1:8">
      <c r="A90" s="9">
        <v>88</v>
      </c>
      <c r="B90" s="9">
        <v>103198</v>
      </c>
      <c r="C90" s="36" t="s">
        <v>144</v>
      </c>
      <c r="D90" s="36" t="s">
        <v>50</v>
      </c>
      <c r="E90" s="37">
        <v>450</v>
      </c>
      <c r="F90" s="25">
        <v>750</v>
      </c>
      <c r="G90" s="25">
        <v>450</v>
      </c>
      <c r="H90" s="23">
        <f t="shared" si="2"/>
        <v>750</v>
      </c>
    </row>
    <row r="91" spans="1:8">
      <c r="A91" s="9">
        <v>89</v>
      </c>
      <c r="B91" s="9">
        <v>104430</v>
      </c>
      <c r="C91" s="36" t="s">
        <v>145</v>
      </c>
      <c r="D91" s="36" t="s">
        <v>54</v>
      </c>
      <c r="E91" s="37">
        <v>450</v>
      </c>
      <c r="F91" s="25">
        <v>0</v>
      </c>
      <c r="G91" s="25">
        <v>0</v>
      </c>
      <c r="H91" s="23">
        <f t="shared" si="2"/>
        <v>-450</v>
      </c>
    </row>
    <row r="92" spans="1:8">
      <c r="A92" s="9">
        <v>90</v>
      </c>
      <c r="B92" s="9">
        <v>723</v>
      </c>
      <c r="C92" s="36" t="s">
        <v>146</v>
      </c>
      <c r="D92" s="36" t="s">
        <v>42</v>
      </c>
      <c r="E92" s="37">
        <v>450</v>
      </c>
      <c r="F92" s="25">
        <v>0</v>
      </c>
      <c r="G92" s="25">
        <v>0</v>
      </c>
      <c r="H92" s="23">
        <f t="shared" si="2"/>
        <v>-450</v>
      </c>
    </row>
    <row r="93" spans="1:8">
      <c r="A93" s="9">
        <v>91</v>
      </c>
      <c r="B93" s="40">
        <v>742</v>
      </c>
      <c r="C93" s="41" t="s">
        <v>147</v>
      </c>
      <c r="D93" s="41" t="s">
        <v>69</v>
      </c>
      <c r="E93" s="42">
        <v>450</v>
      </c>
      <c r="F93" s="25">
        <v>600</v>
      </c>
      <c r="G93" s="25">
        <v>450</v>
      </c>
      <c r="H93" s="23">
        <f t="shared" si="2"/>
        <v>600</v>
      </c>
    </row>
    <row r="94" spans="1:8">
      <c r="A94" s="9">
        <v>92</v>
      </c>
      <c r="B94" s="9">
        <v>371</v>
      </c>
      <c r="C94" s="36" t="s">
        <v>148</v>
      </c>
      <c r="D94" s="36" t="s">
        <v>48</v>
      </c>
      <c r="E94" s="37">
        <v>450</v>
      </c>
      <c r="F94" s="25">
        <v>0</v>
      </c>
      <c r="G94" s="25">
        <v>300</v>
      </c>
      <c r="H94" s="23">
        <f t="shared" si="2"/>
        <v>-150</v>
      </c>
    </row>
    <row r="95" spans="1:8">
      <c r="A95" s="9">
        <v>93</v>
      </c>
      <c r="B95" s="9">
        <v>707</v>
      </c>
      <c r="C95" s="36" t="s">
        <v>149</v>
      </c>
      <c r="D95" s="36" t="s">
        <v>54</v>
      </c>
      <c r="E95" s="37">
        <v>450</v>
      </c>
      <c r="F95" s="25">
        <v>450</v>
      </c>
      <c r="G95" s="25">
        <v>300</v>
      </c>
      <c r="H95" s="23">
        <f t="shared" si="2"/>
        <v>300</v>
      </c>
    </row>
    <row r="96" spans="1:8">
      <c r="A96" s="9">
        <v>94</v>
      </c>
      <c r="B96" s="9">
        <v>578</v>
      </c>
      <c r="C96" s="36" t="s">
        <v>150</v>
      </c>
      <c r="D96" s="36" t="s">
        <v>42</v>
      </c>
      <c r="E96" s="37">
        <v>450</v>
      </c>
      <c r="F96" s="25">
        <v>0</v>
      </c>
      <c r="G96" s="25">
        <v>150</v>
      </c>
      <c r="H96" s="23">
        <f t="shared" si="2"/>
        <v>-300</v>
      </c>
    </row>
    <row r="97" spans="1:8">
      <c r="A97" s="9">
        <v>95</v>
      </c>
      <c r="B97" s="40">
        <v>114685</v>
      </c>
      <c r="C97" s="41" t="s">
        <v>151</v>
      </c>
      <c r="D97" s="41" t="s">
        <v>42</v>
      </c>
      <c r="E97" s="42">
        <v>450</v>
      </c>
      <c r="F97" s="25">
        <v>0</v>
      </c>
      <c r="G97" s="25">
        <v>0</v>
      </c>
      <c r="H97" s="23">
        <f t="shared" si="2"/>
        <v>-450</v>
      </c>
    </row>
    <row r="98" spans="1:8">
      <c r="A98" s="9">
        <v>96</v>
      </c>
      <c r="B98" s="9">
        <v>571</v>
      </c>
      <c r="C98" s="36" t="s">
        <v>152</v>
      </c>
      <c r="D98" s="36" t="s">
        <v>54</v>
      </c>
      <c r="E98" s="37">
        <v>450</v>
      </c>
      <c r="F98" s="25">
        <v>450</v>
      </c>
      <c r="G98" s="25">
        <v>450</v>
      </c>
      <c r="H98" s="23">
        <f t="shared" si="2"/>
        <v>450</v>
      </c>
    </row>
    <row r="99" spans="1:8">
      <c r="A99" s="9">
        <v>97</v>
      </c>
      <c r="B99" s="9">
        <v>746</v>
      </c>
      <c r="C99" s="36" t="s">
        <v>153</v>
      </c>
      <c r="D99" s="36" t="s">
        <v>62</v>
      </c>
      <c r="E99" s="37">
        <v>450</v>
      </c>
      <c r="F99" s="25">
        <v>0</v>
      </c>
      <c r="G99" s="25">
        <v>450</v>
      </c>
      <c r="H99" s="23">
        <f t="shared" si="2"/>
        <v>0</v>
      </c>
    </row>
    <row r="100" spans="1:8">
      <c r="A100" s="9">
        <v>98</v>
      </c>
      <c r="B100" s="9">
        <v>111064</v>
      </c>
      <c r="C100" s="36" t="s">
        <v>154</v>
      </c>
      <c r="D100" s="36" t="s">
        <v>64</v>
      </c>
      <c r="E100" s="37">
        <v>450</v>
      </c>
      <c r="F100" s="25">
        <v>0</v>
      </c>
      <c r="G100" s="25">
        <v>300</v>
      </c>
      <c r="H100" s="23">
        <f t="shared" ref="H100:H138" si="3">(F100+G100)-E100</f>
        <v>-150</v>
      </c>
    </row>
    <row r="101" spans="1:8">
      <c r="A101" s="9">
        <v>99</v>
      </c>
      <c r="B101" s="9">
        <v>743</v>
      </c>
      <c r="C101" s="36" t="s">
        <v>155</v>
      </c>
      <c r="D101" s="36" t="s">
        <v>54</v>
      </c>
      <c r="E101" s="37">
        <v>450</v>
      </c>
      <c r="F101" s="25">
        <v>450</v>
      </c>
      <c r="G101" s="25">
        <v>450</v>
      </c>
      <c r="H101" s="23">
        <f t="shared" si="3"/>
        <v>450</v>
      </c>
    </row>
    <row r="102" spans="1:8">
      <c r="A102" s="9">
        <v>100</v>
      </c>
      <c r="B102" s="9">
        <v>107728</v>
      </c>
      <c r="C102" s="36" t="s">
        <v>156</v>
      </c>
      <c r="D102" s="36" t="s">
        <v>62</v>
      </c>
      <c r="E102" s="37">
        <v>450</v>
      </c>
      <c r="F102" s="25">
        <v>0</v>
      </c>
      <c r="G102" s="25">
        <v>450</v>
      </c>
      <c r="H102" s="23">
        <f t="shared" si="3"/>
        <v>0</v>
      </c>
    </row>
    <row r="103" spans="1:8">
      <c r="A103" s="9">
        <v>101</v>
      </c>
      <c r="B103" s="9">
        <v>572</v>
      </c>
      <c r="C103" s="36" t="s">
        <v>157</v>
      </c>
      <c r="D103" s="36" t="s">
        <v>42</v>
      </c>
      <c r="E103" s="37">
        <v>450</v>
      </c>
      <c r="F103" s="25">
        <v>0</v>
      </c>
      <c r="G103" s="25">
        <v>450</v>
      </c>
      <c r="H103" s="23">
        <f t="shared" si="3"/>
        <v>0</v>
      </c>
    </row>
    <row r="104" spans="1:8">
      <c r="A104" s="9">
        <v>102</v>
      </c>
      <c r="B104" s="9">
        <v>709</v>
      </c>
      <c r="C104" s="36" t="s">
        <v>158</v>
      </c>
      <c r="D104" s="36" t="s">
        <v>50</v>
      </c>
      <c r="E104" s="37">
        <v>300</v>
      </c>
      <c r="F104" s="25">
        <v>0</v>
      </c>
      <c r="G104" s="25">
        <v>300</v>
      </c>
      <c r="H104" s="23">
        <f t="shared" si="3"/>
        <v>0</v>
      </c>
    </row>
    <row r="105" spans="1:8">
      <c r="A105" s="9">
        <v>103</v>
      </c>
      <c r="B105" s="38">
        <v>115971</v>
      </c>
      <c r="C105" s="39" t="s">
        <v>159</v>
      </c>
      <c r="D105" s="36" t="s">
        <v>54</v>
      </c>
      <c r="E105" s="37">
        <v>300</v>
      </c>
      <c r="F105" s="25">
        <v>0</v>
      </c>
      <c r="G105" s="25">
        <v>100</v>
      </c>
      <c r="H105" s="23">
        <f t="shared" si="3"/>
        <v>-200</v>
      </c>
    </row>
    <row r="106" spans="1:8">
      <c r="A106" s="9">
        <v>104</v>
      </c>
      <c r="B106" s="9">
        <v>704</v>
      </c>
      <c r="C106" s="36" t="s">
        <v>160</v>
      </c>
      <c r="D106" s="36" t="s">
        <v>45</v>
      </c>
      <c r="E106" s="37">
        <v>300</v>
      </c>
      <c r="F106" s="25">
        <v>300</v>
      </c>
      <c r="G106" s="25">
        <v>300</v>
      </c>
      <c r="H106" s="23">
        <f t="shared" si="3"/>
        <v>300</v>
      </c>
    </row>
    <row r="107" spans="1:8">
      <c r="A107" s="9">
        <v>105</v>
      </c>
      <c r="B107" s="9">
        <v>112415</v>
      </c>
      <c r="C107" s="36" t="s">
        <v>161</v>
      </c>
      <c r="D107" s="36" t="s">
        <v>50</v>
      </c>
      <c r="E107" s="37">
        <v>300</v>
      </c>
      <c r="F107" s="25">
        <v>400</v>
      </c>
      <c r="G107" s="25">
        <v>300</v>
      </c>
      <c r="H107" s="23">
        <f t="shared" si="3"/>
        <v>400</v>
      </c>
    </row>
    <row r="108" spans="1:8">
      <c r="A108" s="9">
        <v>106</v>
      </c>
      <c r="B108" s="9">
        <v>740</v>
      </c>
      <c r="C108" s="36" t="s">
        <v>162</v>
      </c>
      <c r="D108" s="36" t="s">
        <v>54</v>
      </c>
      <c r="E108" s="37">
        <v>300</v>
      </c>
      <c r="F108" s="25">
        <v>0</v>
      </c>
      <c r="G108" s="25">
        <v>200</v>
      </c>
      <c r="H108" s="23">
        <f t="shared" si="3"/>
        <v>-100</v>
      </c>
    </row>
    <row r="109" spans="1:8">
      <c r="A109" s="9">
        <v>107</v>
      </c>
      <c r="B109" s="9">
        <v>717</v>
      </c>
      <c r="C109" s="36" t="s">
        <v>163</v>
      </c>
      <c r="D109" s="36" t="s">
        <v>62</v>
      </c>
      <c r="E109" s="37">
        <v>300</v>
      </c>
      <c r="F109" s="25">
        <v>0</v>
      </c>
      <c r="G109" s="25">
        <v>0</v>
      </c>
      <c r="H109" s="23">
        <f t="shared" si="3"/>
        <v>-300</v>
      </c>
    </row>
    <row r="110" spans="1:8">
      <c r="A110" s="9">
        <v>108</v>
      </c>
      <c r="B110" s="9">
        <v>357</v>
      </c>
      <c r="C110" s="36" t="s">
        <v>164</v>
      </c>
      <c r="D110" s="36" t="s">
        <v>50</v>
      </c>
      <c r="E110" s="37">
        <v>300</v>
      </c>
      <c r="F110" s="25">
        <v>0</v>
      </c>
      <c r="G110" s="25">
        <v>200</v>
      </c>
      <c r="H110" s="23">
        <f t="shared" si="3"/>
        <v>-100</v>
      </c>
    </row>
    <row r="111" spans="1:8">
      <c r="A111" s="9">
        <v>109</v>
      </c>
      <c r="B111" s="9">
        <v>103199</v>
      </c>
      <c r="C111" s="36" t="s">
        <v>165</v>
      </c>
      <c r="D111" s="36" t="s">
        <v>42</v>
      </c>
      <c r="E111" s="37">
        <v>300</v>
      </c>
      <c r="F111" s="25">
        <v>400</v>
      </c>
      <c r="G111" s="25">
        <v>300</v>
      </c>
      <c r="H111" s="23">
        <f t="shared" si="3"/>
        <v>400</v>
      </c>
    </row>
    <row r="112" spans="1:8">
      <c r="A112" s="9">
        <v>110</v>
      </c>
      <c r="B112" s="38">
        <v>116919</v>
      </c>
      <c r="C112" s="39" t="s">
        <v>166</v>
      </c>
      <c r="D112" s="36" t="s">
        <v>42</v>
      </c>
      <c r="E112" s="37">
        <v>300</v>
      </c>
      <c r="F112" s="25">
        <v>0</v>
      </c>
      <c r="G112" s="25">
        <v>200</v>
      </c>
      <c r="H112" s="23">
        <f t="shared" si="3"/>
        <v>-100</v>
      </c>
    </row>
    <row r="113" spans="1:8">
      <c r="A113" s="9">
        <v>111</v>
      </c>
      <c r="B113" s="9">
        <v>113025</v>
      </c>
      <c r="C113" s="36" t="s">
        <v>167</v>
      </c>
      <c r="D113" s="36" t="s">
        <v>50</v>
      </c>
      <c r="E113" s="37">
        <v>300</v>
      </c>
      <c r="F113" s="25">
        <v>300</v>
      </c>
      <c r="G113" s="25">
        <v>200</v>
      </c>
      <c r="H113" s="23">
        <f t="shared" si="3"/>
        <v>200</v>
      </c>
    </row>
    <row r="114" spans="1:8">
      <c r="A114" s="9">
        <v>112</v>
      </c>
      <c r="B114" s="9">
        <v>355</v>
      </c>
      <c r="C114" s="36" t="s">
        <v>168</v>
      </c>
      <c r="D114" s="36" t="s">
        <v>42</v>
      </c>
      <c r="E114" s="37">
        <v>300</v>
      </c>
      <c r="F114" s="25">
        <v>0</v>
      </c>
      <c r="G114" s="25">
        <v>100</v>
      </c>
      <c r="H114" s="23">
        <f t="shared" si="3"/>
        <v>-200</v>
      </c>
    </row>
    <row r="115" spans="1:8">
      <c r="A115" s="9">
        <v>113</v>
      </c>
      <c r="B115" s="9">
        <v>104429</v>
      </c>
      <c r="C115" s="36" t="s">
        <v>169</v>
      </c>
      <c r="D115" s="36" t="s">
        <v>50</v>
      </c>
      <c r="E115" s="37">
        <v>300</v>
      </c>
      <c r="F115" s="25">
        <v>0</v>
      </c>
      <c r="G115" s="25">
        <v>0</v>
      </c>
      <c r="H115" s="23">
        <f t="shared" si="3"/>
        <v>-300</v>
      </c>
    </row>
    <row r="116" spans="1:8">
      <c r="A116" s="9">
        <v>114</v>
      </c>
      <c r="B116" s="9">
        <v>341</v>
      </c>
      <c r="C116" s="36" t="s">
        <v>170</v>
      </c>
      <c r="D116" s="36" t="s">
        <v>64</v>
      </c>
      <c r="E116" s="37">
        <v>300</v>
      </c>
      <c r="F116" s="25">
        <v>200</v>
      </c>
      <c r="G116" s="25">
        <v>300</v>
      </c>
      <c r="H116" s="23">
        <f t="shared" si="3"/>
        <v>200</v>
      </c>
    </row>
    <row r="117" spans="1:8">
      <c r="A117" s="9">
        <v>115</v>
      </c>
      <c r="B117" s="9">
        <v>105751</v>
      </c>
      <c r="C117" s="36" t="s">
        <v>171</v>
      </c>
      <c r="D117" s="36" t="s">
        <v>54</v>
      </c>
      <c r="E117" s="37">
        <v>300</v>
      </c>
      <c r="F117" s="25">
        <v>100</v>
      </c>
      <c r="G117" s="25">
        <v>300</v>
      </c>
      <c r="H117" s="23">
        <f t="shared" si="3"/>
        <v>100</v>
      </c>
    </row>
    <row r="118" spans="1:8">
      <c r="A118" s="9">
        <v>116</v>
      </c>
      <c r="B118" s="9">
        <v>747</v>
      </c>
      <c r="C118" s="36" t="s">
        <v>172</v>
      </c>
      <c r="D118" s="36" t="s">
        <v>42</v>
      </c>
      <c r="E118" s="37">
        <v>300</v>
      </c>
      <c r="F118" s="25">
        <v>0</v>
      </c>
      <c r="G118" s="25">
        <v>200</v>
      </c>
      <c r="H118" s="23">
        <f t="shared" si="3"/>
        <v>-100</v>
      </c>
    </row>
    <row r="119" spans="1:8">
      <c r="A119" s="9">
        <v>117</v>
      </c>
      <c r="B119" s="9">
        <v>102935</v>
      </c>
      <c r="C119" s="36" t="s">
        <v>173</v>
      </c>
      <c r="D119" s="36" t="s">
        <v>42</v>
      </c>
      <c r="E119" s="37">
        <v>300</v>
      </c>
      <c r="F119" s="25">
        <v>400</v>
      </c>
      <c r="G119" s="25">
        <v>200</v>
      </c>
      <c r="H119" s="23">
        <f t="shared" si="3"/>
        <v>300</v>
      </c>
    </row>
    <row r="120" spans="1:8">
      <c r="A120" s="9">
        <v>118</v>
      </c>
      <c r="B120" s="9">
        <v>106569</v>
      </c>
      <c r="C120" s="36" t="s">
        <v>174</v>
      </c>
      <c r="D120" s="36" t="s">
        <v>50</v>
      </c>
      <c r="E120" s="37">
        <v>300</v>
      </c>
      <c r="F120" s="25">
        <v>0</v>
      </c>
      <c r="G120" s="25">
        <v>0</v>
      </c>
      <c r="H120" s="23">
        <f t="shared" si="3"/>
        <v>-300</v>
      </c>
    </row>
    <row r="121" spans="1:8">
      <c r="A121" s="9">
        <v>119</v>
      </c>
      <c r="B121" s="38">
        <v>117310</v>
      </c>
      <c r="C121" s="39" t="s">
        <v>175</v>
      </c>
      <c r="D121" s="36" t="s">
        <v>54</v>
      </c>
      <c r="E121" s="37">
        <v>300</v>
      </c>
      <c r="F121" s="25">
        <v>0</v>
      </c>
      <c r="G121" s="25">
        <v>0</v>
      </c>
      <c r="H121" s="23">
        <f t="shared" si="3"/>
        <v>-300</v>
      </c>
    </row>
    <row r="122" spans="1:8">
      <c r="A122" s="9">
        <v>120</v>
      </c>
      <c r="B122" s="9">
        <v>110378</v>
      </c>
      <c r="C122" s="36" t="s">
        <v>176</v>
      </c>
      <c r="D122" s="36" t="s">
        <v>45</v>
      </c>
      <c r="E122" s="37">
        <v>300</v>
      </c>
      <c r="F122" s="25">
        <v>100</v>
      </c>
      <c r="G122" s="25">
        <v>200</v>
      </c>
      <c r="H122" s="23">
        <f t="shared" si="3"/>
        <v>0</v>
      </c>
    </row>
    <row r="123" spans="1:8">
      <c r="A123" s="9">
        <v>121</v>
      </c>
      <c r="B123" s="40">
        <v>349</v>
      </c>
      <c r="C123" s="41" t="s">
        <v>177</v>
      </c>
      <c r="D123" s="41" t="s">
        <v>42</v>
      </c>
      <c r="E123" s="42">
        <v>300</v>
      </c>
      <c r="F123" s="25">
        <v>0</v>
      </c>
      <c r="G123" s="25">
        <v>100</v>
      </c>
      <c r="H123" s="23">
        <f t="shared" si="3"/>
        <v>-200</v>
      </c>
    </row>
    <row r="124" spans="1:8">
      <c r="A124" s="9">
        <v>122</v>
      </c>
      <c r="B124" s="9">
        <v>598</v>
      </c>
      <c r="C124" s="36" t="s">
        <v>178</v>
      </c>
      <c r="D124" s="36" t="s">
        <v>54</v>
      </c>
      <c r="E124" s="37">
        <v>300</v>
      </c>
      <c r="F124" s="25">
        <v>100</v>
      </c>
      <c r="G124" s="25">
        <v>200</v>
      </c>
      <c r="H124" s="23">
        <f t="shared" si="3"/>
        <v>0</v>
      </c>
    </row>
    <row r="125" spans="1:8">
      <c r="A125" s="9">
        <v>123</v>
      </c>
      <c r="B125" s="38">
        <v>117491</v>
      </c>
      <c r="C125" s="39" t="s">
        <v>179</v>
      </c>
      <c r="D125" s="36" t="s">
        <v>50</v>
      </c>
      <c r="E125" s="37">
        <v>300</v>
      </c>
      <c r="F125" s="25">
        <v>300</v>
      </c>
      <c r="G125" s="25">
        <v>300</v>
      </c>
      <c r="H125" s="23">
        <f t="shared" si="3"/>
        <v>300</v>
      </c>
    </row>
    <row r="126" spans="1:8">
      <c r="A126" s="9">
        <v>124</v>
      </c>
      <c r="B126" s="38">
        <v>116773</v>
      </c>
      <c r="C126" s="39" t="s">
        <v>180</v>
      </c>
      <c r="D126" s="36" t="s">
        <v>50</v>
      </c>
      <c r="E126" s="37">
        <v>300</v>
      </c>
      <c r="F126" s="25">
        <v>0</v>
      </c>
      <c r="G126" s="25">
        <v>100</v>
      </c>
      <c r="H126" s="23">
        <f t="shared" si="3"/>
        <v>-200</v>
      </c>
    </row>
    <row r="127" spans="1:8">
      <c r="A127" s="9">
        <v>125</v>
      </c>
      <c r="B127" s="9">
        <v>339</v>
      </c>
      <c r="C127" s="36" t="s">
        <v>181</v>
      </c>
      <c r="D127" s="36" t="s">
        <v>50</v>
      </c>
      <c r="E127" s="37">
        <v>300</v>
      </c>
      <c r="F127" s="25">
        <v>100</v>
      </c>
      <c r="G127" s="25">
        <v>100</v>
      </c>
      <c r="H127" s="23">
        <f t="shared" si="3"/>
        <v>-100</v>
      </c>
    </row>
    <row r="128" spans="1:8">
      <c r="A128" s="9">
        <v>126</v>
      </c>
      <c r="B128" s="9">
        <v>113299</v>
      </c>
      <c r="C128" s="36" t="s">
        <v>182</v>
      </c>
      <c r="D128" s="36" t="s">
        <v>42</v>
      </c>
      <c r="E128" s="37">
        <v>300</v>
      </c>
      <c r="F128" s="25">
        <v>100</v>
      </c>
      <c r="G128" s="25">
        <v>100</v>
      </c>
      <c r="H128" s="23">
        <f t="shared" si="3"/>
        <v>-100</v>
      </c>
    </row>
    <row r="129" spans="1:8">
      <c r="A129" s="9">
        <v>127</v>
      </c>
      <c r="B129" s="9">
        <v>753</v>
      </c>
      <c r="C129" s="36" t="s">
        <v>183</v>
      </c>
      <c r="D129" s="36" t="s">
        <v>54</v>
      </c>
      <c r="E129" s="37">
        <v>300</v>
      </c>
      <c r="F129" s="25">
        <v>100</v>
      </c>
      <c r="G129" s="25">
        <v>100</v>
      </c>
      <c r="H129" s="23">
        <f t="shared" si="3"/>
        <v>-100</v>
      </c>
    </row>
    <row r="130" spans="1:8">
      <c r="A130" s="9">
        <v>128</v>
      </c>
      <c r="B130" s="9">
        <v>106865</v>
      </c>
      <c r="C130" s="36" t="s">
        <v>184</v>
      </c>
      <c r="D130" s="36" t="s">
        <v>42</v>
      </c>
      <c r="E130" s="37">
        <v>300</v>
      </c>
      <c r="F130" s="25">
        <v>100</v>
      </c>
      <c r="G130" s="25">
        <v>100</v>
      </c>
      <c r="H130" s="23">
        <f t="shared" si="3"/>
        <v>-100</v>
      </c>
    </row>
    <row r="131" spans="1:8">
      <c r="A131" s="9">
        <v>129</v>
      </c>
      <c r="B131" s="40">
        <v>107829</v>
      </c>
      <c r="C131" s="41" t="s">
        <v>185</v>
      </c>
      <c r="D131" s="41" t="s">
        <v>42</v>
      </c>
      <c r="E131" s="42">
        <v>300</v>
      </c>
      <c r="F131" s="25">
        <v>0</v>
      </c>
      <c r="G131" s="25">
        <v>300</v>
      </c>
      <c r="H131" s="23">
        <f t="shared" si="3"/>
        <v>0</v>
      </c>
    </row>
    <row r="132" spans="1:8">
      <c r="A132" s="9">
        <v>130</v>
      </c>
      <c r="B132" s="40">
        <v>391</v>
      </c>
      <c r="C132" s="41" t="s">
        <v>186</v>
      </c>
      <c r="D132" s="41" t="s">
        <v>42</v>
      </c>
      <c r="E132" s="42">
        <v>300</v>
      </c>
      <c r="F132" s="25">
        <v>100</v>
      </c>
      <c r="G132" s="25">
        <v>100</v>
      </c>
      <c r="H132" s="23">
        <f t="shared" si="3"/>
        <v>-100</v>
      </c>
    </row>
    <row r="133" spans="1:8">
      <c r="A133" s="9">
        <v>131</v>
      </c>
      <c r="B133" s="40">
        <v>105396</v>
      </c>
      <c r="C133" s="41" t="s">
        <v>187</v>
      </c>
      <c r="D133" s="41" t="s">
        <v>54</v>
      </c>
      <c r="E133" s="42">
        <v>300</v>
      </c>
      <c r="F133" s="25">
        <v>200</v>
      </c>
      <c r="G133" s="25">
        <v>300</v>
      </c>
      <c r="H133" s="23">
        <f t="shared" si="3"/>
        <v>200</v>
      </c>
    </row>
    <row r="134" spans="1:8">
      <c r="A134" s="9">
        <v>132</v>
      </c>
      <c r="B134" s="9">
        <v>102478</v>
      </c>
      <c r="C134" s="36" t="s">
        <v>188</v>
      </c>
      <c r="D134" s="36" t="s">
        <v>42</v>
      </c>
      <c r="E134" s="37">
        <v>300</v>
      </c>
      <c r="F134" s="25">
        <v>100</v>
      </c>
      <c r="G134" s="25">
        <v>100</v>
      </c>
      <c r="H134" s="23">
        <f t="shared" si="3"/>
        <v>-100</v>
      </c>
    </row>
    <row r="135" spans="1:8">
      <c r="A135" s="9">
        <v>133</v>
      </c>
      <c r="B135" s="9">
        <v>114069</v>
      </c>
      <c r="C135" s="36" t="s">
        <v>189</v>
      </c>
      <c r="D135" s="36" t="s">
        <v>54</v>
      </c>
      <c r="E135" s="37">
        <v>300</v>
      </c>
      <c r="F135" s="25">
        <v>100</v>
      </c>
      <c r="G135" s="25">
        <v>100</v>
      </c>
      <c r="H135" s="23">
        <f t="shared" si="3"/>
        <v>-100</v>
      </c>
    </row>
    <row r="136" spans="1:8">
      <c r="A136" s="9">
        <v>134</v>
      </c>
      <c r="B136" s="9">
        <v>113008</v>
      </c>
      <c r="C136" s="36" t="s">
        <v>190</v>
      </c>
      <c r="D136" s="36" t="s">
        <v>54</v>
      </c>
      <c r="E136" s="37">
        <v>450</v>
      </c>
      <c r="F136" s="25">
        <v>450</v>
      </c>
      <c r="G136" s="25">
        <v>450</v>
      </c>
      <c r="H136" s="23">
        <f t="shared" si="3"/>
        <v>450</v>
      </c>
    </row>
    <row r="137" spans="1:8">
      <c r="A137" s="9">
        <v>135</v>
      </c>
      <c r="B137" s="40">
        <v>308</v>
      </c>
      <c r="C137" s="41" t="s">
        <v>191</v>
      </c>
      <c r="D137" s="41" t="s">
        <v>42</v>
      </c>
      <c r="E137" s="42">
        <v>450</v>
      </c>
      <c r="F137" s="25">
        <v>0</v>
      </c>
      <c r="G137" s="25">
        <v>150</v>
      </c>
      <c r="H137" s="23">
        <f t="shared" si="3"/>
        <v>-300</v>
      </c>
    </row>
    <row r="138" spans="1:8">
      <c r="A138" s="273" t="s">
        <v>241</v>
      </c>
      <c r="B138" s="274"/>
      <c r="C138" s="274"/>
      <c r="D138" s="274"/>
      <c r="E138" s="44">
        <f>SUM(E3:E137)</f>
        <v>60450</v>
      </c>
      <c r="F138" s="25">
        <v>24350</v>
      </c>
      <c r="G138" s="25">
        <v>37750</v>
      </c>
      <c r="H138" s="23">
        <f t="shared" si="3"/>
        <v>1650</v>
      </c>
    </row>
  </sheetData>
  <mergeCells count="2">
    <mergeCell ref="A1:H1"/>
    <mergeCell ref="A138:D138"/>
  </mergeCells>
  <phoneticPr fontId="3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11"/>
  <sheetViews>
    <sheetView tabSelected="1" workbookViewId="0">
      <selection activeCell="I7" sqref="I7"/>
    </sheetView>
  </sheetViews>
  <sheetFormatPr defaultColWidth="9" defaultRowHeight="20.100000000000001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spans="1:9" ht="20.100000000000001" customHeight="1">
      <c r="A1" s="275" t="s">
        <v>1525</v>
      </c>
      <c r="B1" s="276"/>
      <c r="C1" s="276"/>
      <c r="D1" s="276"/>
      <c r="E1" s="276"/>
      <c r="F1" s="276"/>
      <c r="G1" s="277"/>
      <c r="H1" s="278"/>
      <c r="I1" s="279"/>
    </row>
    <row r="2" spans="1:9" ht="33.950000000000003" customHeight="1">
      <c r="A2" s="18" t="s">
        <v>9</v>
      </c>
      <c r="B2" s="18" t="s">
        <v>1526</v>
      </c>
      <c r="C2" s="18" t="s">
        <v>10</v>
      </c>
      <c r="D2" s="18" t="s">
        <v>1527</v>
      </c>
      <c r="E2" s="18" t="s">
        <v>1528</v>
      </c>
      <c r="F2" s="18" t="s">
        <v>1529</v>
      </c>
      <c r="G2" s="19" t="s">
        <v>1530</v>
      </c>
      <c r="H2" s="20" t="s">
        <v>1531</v>
      </c>
      <c r="I2" s="24" t="s">
        <v>219</v>
      </c>
    </row>
    <row r="3" spans="1:9" ht="20.100000000000001" customHeight="1">
      <c r="A3" s="21">
        <v>1</v>
      </c>
      <c r="B3" s="21" t="s">
        <v>1577</v>
      </c>
      <c r="C3" s="21">
        <v>710</v>
      </c>
      <c r="D3" s="21" t="s">
        <v>1578</v>
      </c>
      <c r="E3" s="21">
        <v>9527</v>
      </c>
      <c r="F3" s="21" t="s">
        <v>1579</v>
      </c>
      <c r="G3" s="22">
        <v>0</v>
      </c>
      <c r="H3" s="23">
        <v>200</v>
      </c>
      <c r="I3" s="25">
        <v>200</v>
      </c>
    </row>
    <row r="4" spans="1:9" ht="20.100000000000001" customHeight="1">
      <c r="A4" s="21">
        <v>2</v>
      </c>
      <c r="B4" s="21" t="s">
        <v>1577</v>
      </c>
      <c r="C4" s="21">
        <v>710</v>
      </c>
      <c r="D4" s="21" t="s">
        <v>1578</v>
      </c>
      <c r="E4" s="21">
        <v>12981</v>
      </c>
      <c r="F4" s="21" t="s">
        <v>1580</v>
      </c>
      <c r="G4" s="22">
        <v>0</v>
      </c>
      <c r="H4" s="23">
        <v>200</v>
      </c>
      <c r="I4" s="25">
        <v>200</v>
      </c>
    </row>
    <row r="5" spans="1:9" ht="20.100000000000001" customHeight="1">
      <c r="A5" s="21">
        <v>3</v>
      </c>
      <c r="B5" s="21" t="s">
        <v>1577</v>
      </c>
      <c r="C5" s="21">
        <v>710</v>
      </c>
      <c r="D5" s="21" t="s">
        <v>1578</v>
      </c>
      <c r="E5" s="21">
        <v>13721</v>
      </c>
      <c r="F5" s="21" t="s">
        <v>1581</v>
      </c>
      <c r="G5" s="22">
        <v>0</v>
      </c>
      <c r="H5" s="23">
        <v>200</v>
      </c>
      <c r="I5" s="25">
        <v>200</v>
      </c>
    </row>
    <row r="6" spans="1:9" ht="20.100000000000001" customHeight="1">
      <c r="A6" s="21"/>
      <c r="B6" s="21"/>
      <c r="C6" s="21"/>
      <c r="D6" s="21"/>
      <c r="E6" s="21"/>
      <c r="F6" s="21"/>
      <c r="G6" s="22"/>
      <c r="H6" s="23"/>
      <c r="I6" s="25"/>
    </row>
    <row r="7" spans="1:9" ht="20.100000000000001" customHeight="1">
      <c r="A7" s="21"/>
      <c r="B7" s="21"/>
      <c r="C7" s="21"/>
      <c r="D7" s="21"/>
      <c r="E7" s="21"/>
      <c r="F7" s="21"/>
      <c r="G7" s="22"/>
      <c r="H7" s="23"/>
      <c r="I7" s="25"/>
    </row>
    <row r="8" spans="1:9" ht="20.100000000000001" customHeight="1">
      <c r="A8" s="21"/>
      <c r="B8" s="21"/>
      <c r="C8" s="21"/>
      <c r="D8" s="21"/>
      <c r="E8" s="21"/>
      <c r="F8" s="21"/>
      <c r="G8" s="22"/>
      <c r="H8" s="23"/>
      <c r="I8" s="25"/>
    </row>
    <row r="9" spans="1:9" ht="20.100000000000001" customHeight="1">
      <c r="A9" s="21"/>
      <c r="B9" s="21"/>
      <c r="C9" s="21"/>
      <c r="D9" s="21"/>
      <c r="E9" s="21"/>
      <c r="F9" s="21"/>
      <c r="G9" s="22"/>
      <c r="H9" s="23"/>
      <c r="I9" s="25"/>
    </row>
    <row r="10" spans="1:9" ht="20.100000000000001" customHeight="1">
      <c r="A10" s="21"/>
      <c r="B10" s="21"/>
      <c r="C10" s="21"/>
      <c r="D10" s="21"/>
      <c r="E10" s="21"/>
      <c r="F10" s="21"/>
      <c r="G10" s="22"/>
      <c r="H10" s="23"/>
      <c r="I10" s="25"/>
    </row>
    <row r="11" spans="1:9" ht="20.100000000000001" customHeight="1">
      <c r="A11" s="21"/>
      <c r="B11" s="21"/>
      <c r="C11" s="21"/>
      <c r="D11" s="21"/>
      <c r="E11" s="21"/>
      <c r="F11" s="21"/>
      <c r="G11" s="22"/>
      <c r="H11" s="23"/>
      <c r="I11" s="25"/>
    </row>
  </sheetData>
  <mergeCells count="1">
    <mergeCell ref="A1:I1"/>
  </mergeCells>
  <phoneticPr fontId="3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J13" sqref="J13"/>
    </sheetView>
  </sheetViews>
  <sheetFormatPr defaultRowHeight="13.5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spans="1:7" ht="24">
      <c r="A1" s="5" t="s">
        <v>9</v>
      </c>
      <c r="B1" s="5" t="s">
        <v>10</v>
      </c>
      <c r="C1" s="5" t="s">
        <v>1527</v>
      </c>
      <c r="D1" s="5" t="s">
        <v>12</v>
      </c>
      <c r="E1" s="6" t="s">
        <v>1532</v>
      </c>
      <c r="F1" s="7" t="s">
        <v>1533</v>
      </c>
      <c r="G1" s="7" t="s">
        <v>1534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0.81689928571428605</v>
      </c>
      <c r="F2" s="12">
        <v>0.81871391941391902</v>
      </c>
      <c r="G2" s="13">
        <v>1.05964142857143</v>
      </c>
    </row>
    <row r="3" spans="1:7">
      <c r="A3" s="8">
        <v>2</v>
      </c>
      <c r="B3" s="9">
        <v>104838</v>
      </c>
      <c r="C3" s="10" t="s">
        <v>1535</v>
      </c>
      <c r="D3" s="10" t="s">
        <v>45</v>
      </c>
      <c r="E3" s="11">
        <v>0.81561396825396804</v>
      </c>
      <c r="F3" s="12">
        <v>0.84074395604395602</v>
      </c>
      <c r="G3" s="12">
        <v>0.87812857142857104</v>
      </c>
    </row>
    <row r="4" spans="1:7">
      <c r="A4" s="8">
        <v>3</v>
      </c>
      <c r="B4" s="9">
        <v>754</v>
      </c>
      <c r="C4" s="10" t="s">
        <v>1536</v>
      </c>
      <c r="D4" s="10" t="s">
        <v>45</v>
      </c>
      <c r="E4" s="11">
        <v>0.79947530864197502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1537</v>
      </c>
      <c r="D5" s="10" t="s">
        <v>45</v>
      </c>
      <c r="E5" s="11">
        <v>0.67618041666666695</v>
      </c>
      <c r="F5" s="12">
        <v>1.0119216346153801</v>
      </c>
      <c r="G5" s="12">
        <v>0.73480833333333295</v>
      </c>
    </row>
    <row r="6" spans="1:7">
      <c r="A6" s="8">
        <v>5</v>
      </c>
      <c r="B6" s="9">
        <v>704</v>
      </c>
      <c r="C6" s="10" t="s">
        <v>1538</v>
      </c>
      <c r="D6" s="10" t="s">
        <v>45</v>
      </c>
      <c r="E6" s="11">
        <v>0.63917786666666698</v>
      </c>
      <c r="F6" s="12">
        <v>1.0064312500000001</v>
      </c>
      <c r="G6" s="12">
        <v>0.72207759999999999</v>
      </c>
    </row>
    <row r="7" spans="1:7">
      <c r="A7" s="8">
        <v>6</v>
      </c>
      <c r="B7" s="9">
        <v>52</v>
      </c>
      <c r="C7" s="10" t="s">
        <v>1539</v>
      </c>
      <c r="D7" s="10" t="s">
        <v>45</v>
      </c>
      <c r="E7" s="11">
        <v>0.38972633333333301</v>
      </c>
      <c r="F7" s="12">
        <v>0.72274769230769198</v>
      </c>
      <c r="G7" s="13">
        <v>1.18236875</v>
      </c>
    </row>
    <row r="8" spans="1:7">
      <c r="A8" s="8">
        <v>7</v>
      </c>
      <c r="B8" s="9">
        <v>594</v>
      </c>
      <c r="C8" s="10" t="s">
        <v>1540</v>
      </c>
      <c r="D8" s="10" t="s">
        <v>62</v>
      </c>
      <c r="E8" s="11">
        <v>0.83113719298245603</v>
      </c>
      <c r="F8" s="12">
        <v>0.65898571428571395</v>
      </c>
      <c r="G8" s="12">
        <v>0.88234701754386002</v>
      </c>
    </row>
    <row r="9" spans="1:7">
      <c r="A9" s="8">
        <v>8</v>
      </c>
      <c r="B9" s="9">
        <v>716</v>
      </c>
      <c r="C9" s="10" t="s">
        <v>1541</v>
      </c>
      <c r="D9" s="10" t="s">
        <v>62</v>
      </c>
      <c r="E9" s="11">
        <v>0.67581166666666703</v>
      </c>
      <c r="F9" s="12">
        <v>1.1507456043955999</v>
      </c>
      <c r="G9" s="12">
        <v>0.92059476190476197</v>
      </c>
    </row>
    <row r="10" spans="1:7">
      <c r="A10" s="8">
        <v>9</v>
      </c>
      <c r="B10" s="9">
        <v>732</v>
      </c>
      <c r="C10" s="10" t="s">
        <v>1542</v>
      </c>
      <c r="D10" s="10" t="s">
        <v>64</v>
      </c>
      <c r="E10" s="11">
        <v>0.846474333333333</v>
      </c>
      <c r="F10" s="12">
        <v>0.74673038461538499</v>
      </c>
      <c r="G10" s="12">
        <v>0.90651866666666703</v>
      </c>
    </row>
    <row r="11" spans="1:7">
      <c r="A11" s="8">
        <v>10</v>
      </c>
      <c r="B11" s="9">
        <v>102564</v>
      </c>
      <c r="C11" s="10" t="s">
        <v>1543</v>
      </c>
      <c r="D11" s="10" t="s">
        <v>64</v>
      </c>
      <c r="E11" s="11">
        <v>0.78306033333333303</v>
      </c>
      <c r="F11" s="12">
        <v>1.7503126923076899</v>
      </c>
      <c r="G11" s="12">
        <v>0.93496266666666705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0.77789833333333303</v>
      </c>
      <c r="F12" s="12">
        <v>0.75613010000000003</v>
      </c>
      <c r="G12" s="12">
        <v>0.65866999999999998</v>
      </c>
    </row>
    <row r="13" spans="1:7">
      <c r="A13" s="8">
        <v>12</v>
      </c>
      <c r="B13" s="9">
        <v>591</v>
      </c>
      <c r="C13" s="10" t="s">
        <v>1544</v>
      </c>
      <c r="D13" s="10" t="s">
        <v>64</v>
      </c>
      <c r="E13" s="11">
        <v>0.74584196078431397</v>
      </c>
      <c r="F13" s="12">
        <v>0.85550723981900401</v>
      </c>
      <c r="G13" s="13">
        <v>1.09763019607843</v>
      </c>
    </row>
    <row r="14" spans="1:7">
      <c r="A14" s="8">
        <v>13</v>
      </c>
      <c r="B14" s="9">
        <v>111064</v>
      </c>
      <c r="C14" s="10" t="s">
        <v>1545</v>
      </c>
      <c r="D14" s="10" t="s">
        <v>64</v>
      </c>
      <c r="E14" s="11">
        <v>0.64376333333333302</v>
      </c>
      <c r="F14" s="12">
        <v>0.70809166666666701</v>
      </c>
      <c r="G14" s="12">
        <v>0.80447500000000005</v>
      </c>
    </row>
    <row r="15" spans="1:7">
      <c r="A15" s="8">
        <v>14</v>
      </c>
      <c r="B15" s="9">
        <v>102567</v>
      </c>
      <c r="C15" s="10" t="s">
        <v>1546</v>
      </c>
      <c r="D15" s="10" t="s">
        <v>48</v>
      </c>
      <c r="E15" s="11">
        <v>0.90102588235294101</v>
      </c>
      <c r="F15" s="12">
        <v>1.04303665158371</v>
      </c>
      <c r="G15" s="13">
        <v>1.0031780392156899</v>
      </c>
    </row>
    <row r="16" spans="1:7">
      <c r="A16" s="8">
        <v>15</v>
      </c>
      <c r="B16" s="9">
        <v>113023</v>
      </c>
      <c r="C16" s="10" t="s">
        <v>1547</v>
      </c>
      <c r="D16" s="10" t="s">
        <v>42</v>
      </c>
      <c r="E16" s="11">
        <v>0.92518400000000001</v>
      </c>
      <c r="F16" s="12">
        <v>0.65634051282051298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0.58867282051282099</v>
      </c>
      <c r="G17" s="12">
        <v>0.43975955555555601</v>
      </c>
    </row>
    <row r="18" spans="1:7">
      <c r="A18" s="8">
        <v>17</v>
      </c>
      <c r="B18" s="9">
        <v>106865</v>
      </c>
      <c r="C18" s="10" t="s">
        <v>1548</v>
      </c>
      <c r="D18" s="10" t="s">
        <v>42</v>
      </c>
      <c r="E18" s="11">
        <v>0.86728984126984099</v>
      </c>
      <c r="F18" s="12">
        <v>0.86096813186813204</v>
      </c>
      <c r="G18" s="12">
        <v>0.54914539682539698</v>
      </c>
    </row>
    <row r="19" spans="1:7">
      <c r="A19" s="8">
        <v>18</v>
      </c>
      <c r="B19" s="9">
        <v>114844</v>
      </c>
      <c r="C19" s="10" t="s">
        <v>1549</v>
      </c>
      <c r="D19" s="10" t="s">
        <v>42</v>
      </c>
      <c r="E19" s="11">
        <v>0.85159727272727304</v>
      </c>
      <c r="F19" s="12">
        <v>0.73941833333333296</v>
      </c>
      <c r="G19" s="13">
        <v>1.0288139393939399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0.82719799999999999</v>
      </c>
      <c r="F20" s="12">
        <v>0.96338788461538505</v>
      </c>
      <c r="G20" s="13">
        <v>1.0788358333333301</v>
      </c>
    </row>
    <row r="21" spans="1:7">
      <c r="A21" s="8">
        <v>20</v>
      </c>
      <c r="B21" s="9">
        <v>114622</v>
      </c>
      <c r="C21" s="10" t="s">
        <v>1550</v>
      </c>
      <c r="D21" s="10" t="s">
        <v>42</v>
      </c>
      <c r="E21" s="11">
        <v>0.79707844444444398</v>
      </c>
      <c r="F21" s="12">
        <v>0.97824076923076897</v>
      </c>
      <c r="G21" s="12">
        <v>0.86801755555555604</v>
      </c>
    </row>
    <row r="22" spans="1:7">
      <c r="A22" s="8">
        <v>21</v>
      </c>
      <c r="B22" s="9">
        <v>572</v>
      </c>
      <c r="C22" s="10" t="s">
        <v>1551</v>
      </c>
      <c r="D22" s="10" t="s">
        <v>42</v>
      </c>
      <c r="E22" s="11">
        <v>0.79580538461538497</v>
      </c>
      <c r="F22" s="12">
        <v>0.78967396449704097</v>
      </c>
      <c r="G22" s="12">
        <v>0.72656641025641</v>
      </c>
    </row>
    <row r="23" spans="1:7">
      <c r="A23" s="8">
        <v>22</v>
      </c>
      <c r="B23" s="9">
        <v>391</v>
      </c>
      <c r="C23" s="10" t="s">
        <v>1552</v>
      </c>
      <c r="D23" s="10" t="s">
        <v>42</v>
      </c>
      <c r="E23" s="11">
        <v>0.78710419753086402</v>
      </c>
      <c r="F23" s="12">
        <v>0.82193019943019896</v>
      </c>
      <c r="G23" s="12">
        <v>0.70307111111111098</v>
      </c>
    </row>
    <row r="24" spans="1:7">
      <c r="A24" s="8">
        <v>23</v>
      </c>
      <c r="B24" s="9">
        <v>103199</v>
      </c>
      <c r="C24" s="10" t="s">
        <v>1553</v>
      </c>
      <c r="D24" s="10" t="s">
        <v>42</v>
      </c>
      <c r="E24" s="11">
        <v>0.77793055555555601</v>
      </c>
      <c r="F24" s="12">
        <v>0.79184512195121903</v>
      </c>
      <c r="G24" s="12">
        <v>0.72457666666666698</v>
      </c>
    </row>
    <row r="25" spans="1:7">
      <c r="A25" s="8">
        <v>24</v>
      </c>
      <c r="B25" s="9">
        <v>349</v>
      </c>
      <c r="C25" s="10" t="s">
        <v>1554</v>
      </c>
      <c r="D25" s="10" t="s">
        <v>42</v>
      </c>
      <c r="E25" s="11">
        <v>0.72811272727272702</v>
      </c>
      <c r="F25" s="12">
        <v>0.63796466666666696</v>
      </c>
      <c r="G25" s="12">
        <v>0.74651030303030297</v>
      </c>
    </row>
    <row r="26" spans="1:7">
      <c r="A26" s="8">
        <v>25</v>
      </c>
      <c r="B26" s="9">
        <v>723</v>
      </c>
      <c r="C26" s="10" t="s">
        <v>1555</v>
      </c>
      <c r="D26" s="10" t="s">
        <v>42</v>
      </c>
      <c r="E26" s="11">
        <v>0.72786333333333297</v>
      </c>
      <c r="F26" s="12">
        <v>1.0018984615384601</v>
      </c>
      <c r="G26" s="12">
        <v>0.81616366666666695</v>
      </c>
    </row>
    <row r="27" spans="1:7">
      <c r="A27" s="8">
        <v>26</v>
      </c>
      <c r="B27" s="9">
        <v>113299</v>
      </c>
      <c r="C27" s="10" t="s">
        <v>1556</v>
      </c>
      <c r="D27" s="10" t="s">
        <v>42</v>
      </c>
      <c r="E27" s="11">
        <v>0.51225508771929795</v>
      </c>
      <c r="F27" s="12">
        <v>1.2531522267206501</v>
      </c>
      <c r="G27" s="12">
        <v>0.58249298245614001</v>
      </c>
    </row>
    <row r="28" spans="1:7">
      <c r="A28" s="8">
        <v>27</v>
      </c>
      <c r="B28" s="9">
        <v>107829</v>
      </c>
      <c r="C28" s="10" t="s">
        <v>1557</v>
      </c>
      <c r="D28" s="10" t="s">
        <v>42</v>
      </c>
      <c r="E28" s="11">
        <v>0.486493333333333</v>
      </c>
      <c r="F28" s="12">
        <v>0.79700923076923103</v>
      </c>
      <c r="G28" s="12">
        <v>0.51453083333333305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0.92915893333333299</v>
      </c>
      <c r="F29" s="12">
        <v>1.29263519230769</v>
      </c>
      <c r="G29" s="12">
        <v>0.82478230769230798</v>
      </c>
    </row>
    <row r="30" spans="1:7">
      <c r="A30" s="8">
        <v>29</v>
      </c>
      <c r="B30" s="9">
        <v>724</v>
      </c>
      <c r="C30" s="10" t="s">
        <v>1558</v>
      </c>
      <c r="D30" s="10" t="s">
        <v>54</v>
      </c>
      <c r="E30" s="11">
        <v>0.897346481481481</v>
      </c>
      <c r="F30" s="12">
        <v>1.1336901709401701</v>
      </c>
      <c r="G30" s="12">
        <v>0.90944296296296301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0.88814161904761901</v>
      </c>
      <c r="F31" s="12">
        <v>0.866019125</v>
      </c>
      <c r="G31" s="12">
        <v>0.73506190476190503</v>
      </c>
    </row>
    <row r="32" spans="1:7">
      <c r="A32" s="8">
        <v>31</v>
      </c>
      <c r="B32" s="9">
        <v>545</v>
      </c>
      <c r="C32" s="10" t="s">
        <v>1559</v>
      </c>
      <c r="D32" s="10" t="s">
        <v>54</v>
      </c>
      <c r="E32" s="11">
        <v>0.79607238095238098</v>
      </c>
      <c r="F32" s="12">
        <v>1.0006852071005901</v>
      </c>
      <c r="G32" s="12">
        <v>0.85060428571428603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0.79045761904761902</v>
      </c>
      <c r="F33" s="12">
        <v>0.95501599999999998</v>
      </c>
      <c r="G33" s="12">
        <v>0.74726428571428605</v>
      </c>
    </row>
    <row r="34" spans="1:7">
      <c r="A34" s="8">
        <v>33</v>
      </c>
      <c r="B34" s="9">
        <v>573</v>
      </c>
      <c r="C34" s="10" t="s">
        <v>1560</v>
      </c>
      <c r="D34" s="10" t="s">
        <v>54</v>
      </c>
      <c r="E34" s="11">
        <v>0.77755766666666704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1561</v>
      </c>
      <c r="D35" s="10" t="s">
        <v>54</v>
      </c>
      <c r="E35" s="11">
        <v>0.73082666666666696</v>
      </c>
      <c r="F35" s="12">
        <v>0.91142653846153798</v>
      </c>
      <c r="G35" s="13">
        <v>1.2208736842105301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0.90461081730769199</v>
      </c>
      <c r="G36" s="12">
        <v>0.88474104166666701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0.68054349206349196</v>
      </c>
      <c r="F37" s="12">
        <v>0.81248608058608096</v>
      </c>
      <c r="G37" s="12">
        <v>0.73368063492063496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0.67805875000000004</v>
      </c>
      <c r="F38" s="12">
        <v>0.95561874999999996</v>
      </c>
      <c r="G38" s="12">
        <v>0.62187333333333294</v>
      </c>
    </row>
    <row r="39" spans="1:7">
      <c r="A39" s="8">
        <v>38</v>
      </c>
      <c r="B39" s="9">
        <v>114069</v>
      </c>
      <c r="C39" s="10" t="s">
        <v>1562</v>
      </c>
      <c r="D39" s="10" t="s">
        <v>54</v>
      </c>
      <c r="E39" s="11">
        <v>0.67287333333333299</v>
      </c>
      <c r="F39" s="12">
        <v>0.44356025641025598</v>
      </c>
      <c r="G39" s="12">
        <v>0.46176388888888897</v>
      </c>
    </row>
    <row r="40" spans="1:7">
      <c r="A40" s="8">
        <v>39</v>
      </c>
      <c r="B40" s="9">
        <v>104430</v>
      </c>
      <c r="C40" s="10" t="s">
        <v>1563</v>
      </c>
      <c r="D40" s="10" t="s">
        <v>54</v>
      </c>
      <c r="E40" s="11">
        <v>0.64978274509803902</v>
      </c>
      <c r="F40" s="12">
        <v>1.17053167420814</v>
      </c>
      <c r="G40" s="12">
        <v>0.82971843137254897</v>
      </c>
    </row>
    <row r="41" spans="1:7">
      <c r="A41" s="8">
        <v>40</v>
      </c>
      <c r="B41" s="9">
        <v>106485</v>
      </c>
      <c r="C41" s="10" t="s">
        <v>1564</v>
      </c>
      <c r="D41" s="10" t="s">
        <v>54</v>
      </c>
      <c r="E41" s="11">
        <v>0.62612699999999999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1565</v>
      </c>
      <c r="D42" s="10" t="s">
        <v>54</v>
      </c>
      <c r="E42" s="11">
        <v>0.49589555555555598</v>
      </c>
      <c r="F42" s="12">
        <v>0.52514358974358999</v>
      </c>
      <c r="G42" s="12">
        <v>0.40612777777777798</v>
      </c>
    </row>
    <row r="43" spans="1:7">
      <c r="A43" s="8">
        <v>42</v>
      </c>
      <c r="B43" s="9">
        <v>570</v>
      </c>
      <c r="C43" s="10" t="s">
        <v>1566</v>
      </c>
      <c r="D43" s="10" t="s">
        <v>50</v>
      </c>
      <c r="E43" s="11">
        <v>0.94723900000000005</v>
      </c>
      <c r="F43" s="12">
        <v>0.73178307692307698</v>
      </c>
      <c r="G43" s="13">
        <v>1.00087033333333</v>
      </c>
    </row>
    <row r="44" spans="1:7">
      <c r="A44" s="8">
        <v>43</v>
      </c>
      <c r="B44" s="9">
        <v>103198</v>
      </c>
      <c r="C44" s="10" t="s">
        <v>1567</v>
      </c>
      <c r="D44" s="10" t="s">
        <v>50</v>
      </c>
      <c r="E44" s="11">
        <v>0.91981044444444404</v>
      </c>
      <c r="F44" s="12">
        <v>0.838982564102564</v>
      </c>
      <c r="G44" s="12">
        <v>0.80491288888888901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0.90772486111111095</v>
      </c>
      <c r="F45" s="12">
        <v>1.0611301666666699</v>
      </c>
      <c r="G45" s="13">
        <v>1.11920222222222</v>
      </c>
    </row>
    <row r="46" spans="1:7">
      <c r="A46" s="8">
        <v>45</v>
      </c>
      <c r="B46" s="9">
        <v>113833</v>
      </c>
      <c r="C46" s="10" t="s">
        <v>1568</v>
      </c>
      <c r="D46" s="10" t="s">
        <v>50</v>
      </c>
      <c r="E46" s="11">
        <v>0.89267128205128199</v>
      </c>
      <c r="F46" s="12">
        <v>0.65469318181818204</v>
      </c>
      <c r="G46" s="12">
        <v>0.91496307692307699</v>
      </c>
    </row>
    <row r="47" spans="1:7">
      <c r="A47" s="8">
        <v>46</v>
      </c>
      <c r="B47" s="9">
        <v>107658</v>
      </c>
      <c r="C47" s="10" t="s">
        <v>1569</v>
      </c>
      <c r="D47" s="10" t="s">
        <v>50</v>
      </c>
      <c r="E47" s="11">
        <v>0.873674888888889</v>
      </c>
      <c r="F47" s="12">
        <v>1.0960062500000001</v>
      </c>
      <c r="G47" s="12">
        <v>0.80878111111111095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0.83583733333333299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0.82355133333333297</v>
      </c>
      <c r="F49" s="12">
        <v>1.1509334615384601</v>
      </c>
      <c r="G49" s="12">
        <v>0.59037799999999996</v>
      </c>
    </row>
    <row r="50" spans="1:7">
      <c r="A50" s="8">
        <v>49</v>
      </c>
      <c r="B50" s="9">
        <v>104429</v>
      </c>
      <c r="C50" s="10" t="s">
        <v>1570</v>
      </c>
      <c r="D50" s="10" t="s">
        <v>50</v>
      </c>
      <c r="E50" s="11">
        <v>0.76797791666666704</v>
      </c>
      <c r="F50" s="12">
        <v>0.80660624999999997</v>
      </c>
      <c r="G50" s="12">
        <v>0.78240708333333298</v>
      </c>
    </row>
    <row r="51" spans="1:7">
      <c r="A51" s="8">
        <v>50</v>
      </c>
      <c r="B51" s="9">
        <v>108277</v>
      </c>
      <c r="C51" s="10" t="s">
        <v>1571</v>
      </c>
      <c r="D51" s="10" t="s">
        <v>50</v>
      </c>
      <c r="E51" s="11">
        <v>0.75077650793650796</v>
      </c>
      <c r="F51" s="12">
        <v>0.88005164835164795</v>
      </c>
      <c r="G51" s="12">
        <v>0.95222444444444398</v>
      </c>
    </row>
    <row r="52" spans="1:7">
      <c r="A52" s="8">
        <v>51</v>
      </c>
      <c r="B52" s="9">
        <v>113298</v>
      </c>
      <c r="C52" s="10" t="s">
        <v>1572</v>
      </c>
      <c r="D52" s="10" t="s">
        <v>50</v>
      </c>
      <c r="E52" s="11">
        <v>0.732137647058823</v>
      </c>
      <c r="F52" s="12">
        <v>0.64687601809954698</v>
      </c>
      <c r="G52" s="12">
        <v>0.85893176470588195</v>
      </c>
    </row>
    <row r="53" spans="1:7">
      <c r="A53" s="8">
        <v>52</v>
      </c>
      <c r="B53" s="9">
        <v>347</v>
      </c>
      <c r="C53" s="10" t="s">
        <v>1573</v>
      </c>
      <c r="D53" s="10" t="s">
        <v>50</v>
      </c>
      <c r="E53" s="11">
        <v>0.70971166666666696</v>
      </c>
      <c r="F53" s="12">
        <v>1.0145838461538501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0.81880076923076905</v>
      </c>
      <c r="G54" s="12">
        <v>0.84653199999999995</v>
      </c>
    </row>
    <row r="55" spans="1:7">
      <c r="A55" s="8">
        <v>54</v>
      </c>
      <c r="B55" s="9">
        <v>113025</v>
      </c>
      <c r="C55" s="10" t="s">
        <v>1574</v>
      </c>
      <c r="D55" s="10" t="s">
        <v>50</v>
      </c>
      <c r="E55" s="11">
        <v>0.66805833333333298</v>
      </c>
      <c r="F55" s="12">
        <v>0.87113590909090899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0.65719880952380905</v>
      </c>
      <c r="F56" s="12">
        <v>0.87697899999999995</v>
      </c>
      <c r="G56" s="12">
        <v>0.70535357142857102</v>
      </c>
    </row>
    <row r="57" spans="1:7">
      <c r="A57" s="8">
        <v>56</v>
      </c>
      <c r="B57" s="9">
        <v>112415</v>
      </c>
      <c r="C57" s="10" t="s">
        <v>1575</v>
      </c>
      <c r="D57" s="10" t="s">
        <v>50</v>
      </c>
      <c r="E57" s="11">
        <v>0.622309122807018</v>
      </c>
      <c r="F57" s="12">
        <v>0.625360769230769</v>
      </c>
      <c r="G57" s="12">
        <v>0.72135894736842099</v>
      </c>
    </row>
    <row r="58" spans="1:7">
      <c r="A58" s="8">
        <v>57</v>
      </c>
      <c r="B58" s="9">
        <v>112888</v>
      </c>
      <c r="C58" s="10" t="s">
        <v>1576</v>
      </c>
      <c r="D58" s="14" t="s">
        <v>50</v>
      </c>
      <c r="E58" s="11">
        <v>0.58465052631578995</v>
      </c>
      <c r="F58" s="12">
        <v>1.0147961538461501</v>
      </c>
      <c r="G58" s="13">
        <v>1.1318329824561399</v>
      </c>
    </row>
  </sheetData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