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稳健系列完成情况" sheetId="2" r:id="rId1"/>
    <sheet name="鲁南制药完成情况" sheetId="3" r:id="rId2"/>
    <sheet name="惠氏制药完成情况" sheetId="4" r:id="rId3"/>
    <sheet name="活动品种明细" sheetId="1" r:id="rId4"/>
  </sheets>
  <externalReferences>
    <externalReference r:id="rId5"/>
  </externalReferences>
  <definedNames>
    <definedName name="_xlnm._FilterDatabase" localSheetId="3" hidden="1">活动品种明细!$A$1:$O$112</definedName>
    <definedName name="_xlnm._FilterDatabase" localSheetId="0" hidden="1">稳健系列完成情况!$A$2:$K$131</definedName>
    <definedName name="_xlnm._FilterDatabase" localSheetId="1" hidden="1">鲁南制药完成情况!$A$2:$I$131</definedName>
    <definedName name="_xlnm._FilterDatabase" localSheetId="2" hidden="1">惠氏制药完成情况!$A$2:$J$132</definedName>
  </definedNames>
  <calcPr calcId="144525"/>
</workbook>
</file>

<file path=xl/sharedStrings.xml><?xml version="1.0" encoding="utf-8"?>
<sst xmlns="http://schemas.openxmlformats.org/spreadsheetml/2006/main" count="1776" uniqueCount="557">
  <si>
    <t>2020年11月品牌月稳健系列完成情况</t>
  </si>
  <si>
    <t>序号</t>
  </si>
  <si>
    <t>门店ID</t>
  </si>
  <si>
    <t>门店名称</t>
  </si>
  <si>
    <t>片区名称</t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</si>
  <si>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档）</t>
    </r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</si>
  <si>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档）</t>
    </r>
  </si>
  <si>
    <t>销售金额（3档）</t>
  </si>
  <si>
    <t>实际销售</t>
  </si>
  <si>
    <t>完成情况</t>
  </si>
  <si>
    <t>完成档次</t>
  </si>
  <si>
    <t>超额奖励</t>
  </si>
  <si>
    <t>四川太极旗舰店</t>
  </si>
  <si>
    <t>旗舰片</t>
  </si>
  <si>
    <t>未完成</t>
  </si>
  <si>
    <t>四川太极青羊区十二桥药店</t>
  </si>
  <si>
    <t>西北片区</t>
  </si>
  <si>
    <t>四川太极青羊区北东街店</t>
  </si>
  <si>
    <t>城中片区</t>
  </si>
  <si>
    <r>
      <rPr>
        <sz val="10"/>
        <rFont val="Arial"/>
        <charset val="0"/>
      </rPr>
      <t>2</t>
    </r>
    <r>
      <rPr>
        <sz val="10"/>
        <rFont val="宋体"/>
        <charset val="0"/>
      </rPr>
      <t>档</t>
    </r>
  </si>
  <si>
    <t>成都成汉太极大药房有限公司</t>
  </si>
  <si>
    <t>东南片区</t>
  </si>
  <si>
    <t>四川太极浆洗街药店</t>
  </si>
  <si>
    <t>四川太极光华药店</t>
  </si>
  <si>
    <t>四川太极高新区民丰大道西段药店</t>
  </si>
  <si>
    <r>
      <rPr>
        <sz val="10"/>
        <rFont val="Arial"/>
        <charset val="0"/>
      </rPr>
      <t>3</t>
    </r>
    <r>
      <rPr>
        <sz val="10"/>
        <rFont val="宋体"/>
        <charset val="0"/>
      </rPr>
      <t>档</t>
    </r>
  </si>
  <si>
    <t>四川太极邛崃中心药店</t>
  </si>
  <si>
    <t>城郊一片/邛崃片</t>
  </si>
  <si>
    <t>四川太极青羊区青龙街药店</t>
  </si>
  <si>
    <t>四川太极锦江区庆云南街药店</t>
  </si>
  <si>
    <t>四川太极光华村街药店</t>
  </si>
  <si>
    <t>四川太极成华区万科路药店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</si>
  <si>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档</t>
    </r>
  </si>
  <si>
    <t>四川太极五津西路药店</t>
  </si>
  <si>
    <t>城郊一片/新津片</t>
  </si>
  <si>
    <t>四川太极成华区华泰路药店</t>
  </si>
  <si>
    <t>四川太极通盈街药店</t>
  </si>
  <si>
    <t>四川太极锦江区榕声路店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</si>
  <si>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</si>
  <si>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</si>
  <si>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</si>
  <si>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</si>
  <si>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四川太极成华区华油路药店</t>
  </si>
  <si>
    <t>四川太极新津邓双镇岷江店</t>
  </si>
  <si>
    <t>四川太极新乐中街药店</t>
  </si>
  <si>
    <t>四川太极高新区大源北街药店</t>
  </si>
  <si>
    <t>四川太极郫县郫筒镇一环路东南段药店</t>
  </si>
  <si>
    <t>四川太极邛崃市文君街道杏林路药店</t>
  </si>
  <si>
    <t>四川太极土龙路药店</t>
  </si>
  <si>
    <t>四川太极武侯区科华街药店</t>
  </si>
  <si>
    <t>四川太极枣子巷药店</t>
  </si>
  <si>
    <t>四川太极成华杉板桥南一路店</t>
  </si>
  <si>
    <t>四川太极成华区东昌路一药店</t>
  </si>
  <si>
    <t>四川太极大邑县晋原镇内蒙古大道桃源药店</t>
  </si>
  <si>
    <t>城郊一片/大邑片</t>
  </si>
  <si>
    <t>四川太极清江东路药店</t>
  </si>
  <si>
    <t>四川太极金牛区银河北街药店</t>
  </si>
  <si>
    <t>四川太极锦江区观音桥街药店</t>
  </si>
  <si>
    <t>四川太极怀远店</t>
  </si>
  <si>
    <t>城郊二片区</t>
  </si>
  <si>
    <t>四川太极高新区新下街药店</t>
  </si>
  <si>
    <t>四川太极新园大道药店</t>
  </si>
  <si>
    <t>四川太极武侯区顺和街店</t>
  </si>
  <si>
    <t>四川太极金牛区蜀汉路药店</t>
  </si>
  <si>
    <t>四川太极锦江区梨花街药店</t>
  </si>
  <si>
    <t>四川太极武侯区佳灵路药店</t>
  </si>
  <si>
    <t>四川太极温江区公平街道江安路药店</t>
  </si>
  <si>
    <t>四川太极新都区新都街道万和北路药店</t>
  </si>
  <si>
    <t>四川太极高新天久北巷药店</t>
  </si>
  <si>
    <t>四川太极金牛区花照壁药店</t>
  </si>
  <si>
    <t>四川太极武侯区大悦路药店</t>
  </si>
  <si>
    <t>四川太极成华区金马河路药店</t>
  </si>
  <si>
    <t>四川太极成华区崔家店路药店</t>
  </si>
  <si>
    <t>四川太极青羊区贝森北路药店</t>
  </si>
  <si>
    <t>四川太极崇州市崇阳镇尚贤坊街药店</t>
  </si>
  <si>
    <t>四川太极青羊区蜀辉路药店</t>
  </si>
  <si>
    <t>四川太极金牛区交大路第三药店</t>
  </si>
  <si>
    <t>四川太极金丝街药店</t>
  </si>
  <si>
    <t>四川太极新津县五津镇五津西路二药房</t>
  </si>
  <si>
    <t>四川太极锦江区水杉街药店</t>
  </si>
  <si>
    <t>四川太极大邑县沙渠镇方圆路药店</t>
  </si>
  <si>
    <t>四川太极大邑县晋原镇东街药店</t>
  </si>
  <si>
    <t>四川太极金带街药店</t>
  </si>
  <si>
    <t>四川太极邛崃市临邛镇洪川小区药店</t>
  </si>
  <si>
    <t>四川太极西部店</t>
  </si>
  <si>
    <t>四川太极成华区西林一街药店</t>
  </si>
  <si>
    <t>四川太极温江店</t>
  </si>
  <si>
    <t>四川太极大邑县晋原镇北街药店</t>
  </si>
  <si>
    <t>四川太极郫县郫筒镇东大街药店</t>
  </si>
  <si>
    <t>四川太极人民中路店</t>
  </si>
  <si>
    <t>四川太极双林路药店</t>
  </si>
  <si>
    <t>四川太极成华区万宇路药店</t>
  </si>
  <si>
    <t>四川太极都江堰景中路店</t>
  </si>
  <si>
    <t xml:space="preserve">四川太极崇州市崇阳镇永康东路药店 </t>
  </si>
  <si>
    <t>四川太极大邑县晋原镇通达东路五段药店</t>
  </si>
  <si>
    <t>四川太极锦江区劼人路药店</t>
  </si>
  <si>
    <t>四川太极金牛区金沙路药店</t>
  </si>
  <si>
    <t>四川太极大邑县晋原镇子龙路店</t>
  </si>
  <si>
    <t>四川太极金牛区黄苑东街药店</t>
  </si>
  <si>
    <t>四川太极成华区培华东路药店</t>
  </si>
  <si>
    <t>四川太极红星店</t>
  </si>
  <si>
    <t>四川太极青羊区童子街药店</t>
  </si>
  <si>
    <t>四川太极高新区紫薇东路药店</t>
  </si>
  <si>
    <t>四川太极成华区华康路药店</t>
  </si>
  <si>
    <t>四川太极大邑县安仁镇千禧街药店</t>
  </si>
  <si>
    <t>四川太极青羊区大石西路药店</t>
  </si>
  <si>
    <t>四川太极双流区东升街道三强西路药店</t>
  </si>
  <si>
    <t>四川太极武侯区丝竹路药店</t>
  </si>
  <si>
    <t>四川太极青羊区清江东路三药店</t>
  </si>
  <si>
    <t>四川太极大邑县新场镇文昌街药店</t>
  </si>
  <si>
    <t>四川太极邛崃市临邛镇翠荫街药店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</si>
  <si>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</si>
  <si>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</si>
  <si>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</si>
  <si>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四川太极都江堰市蒲阳路药店</t>
  </si>
  <si>
    <t>四川太极崇州市崇阳镇蜀州中路药店</t>
  </si>
  <si>
    <t>四川太极大邑县晋原镇潘家街药店</t>
  </si>
  <si>
    <t>四川太极成都高新区元华二巷药店</t>
  </si>
  <si>
    <t>四川太极都江堰奎光路中段药店</t>
  </si>
  <si>
    <t>四川太极都江堰幸福镇翔凤路药店</t>
  </si>
  <si>
    <t>四川太极三江店</t>
  </si>
  <si>
    <t>四川太极沙河源药店</t>
  </si>
  <si>
    <t>四川太极大邑县晋源镇东壕沟段药店</t>
  </si>
  <si>
    <t>四川太极都江堰市蒲阳镇堰问道西路药店</t>
  </si>
  <si>
    <t>四川太极崇州中心店</t>
  </si>
  <si>
    <t>四川太极邛崃市羊安镇永康大道药店</t>
  </si>
  <si>
    <t>四川太极武侯区双楠路药店</t>
  </si>
  <si>
    <t>四川太极都江堰药店</t>
  </si>
  <si>
    <t>四川太极金牛区五福桥东路药店</t>
  </si>
  <si>
    <t>四川太极锦江区柳翠路药店</t>
  </si>
  <si>
    <t>四川太极高新区中和公济桥路药店</t>
  </si>
  <si>
    <t>四川太极邛崃市临邛镇长安大道药店</t>
  </si>
  <si>
    <t>四川太极武侯区大华街药店</t>
  </si>
  <si>
    <t>四川太极武侯区航中街药店</t>
  </si>
  <si>
    <t>四川太极都江堰聚源镇药店</t>
  </si>
  <si>
    <t>四川太极青羊区光华北五路药店</t>
  </si>
  <si>
    <t>四川太极新津县五津镇武阳西路药店</t>
  </si>
  <si>
    <t>四川太极高新区中和大道药店</t>
  </si>
  <si>
    <t>四川太极金牛区解放路药店</t>
  </si>
  <si>
    <t>四川太极锦江区合欢树街药店</t>
  </si>
  <si>
    <t>四川太极兴义镇万兴路药店</t>
  </si>
  <si>
    <t>四川太极武侯区逸都路药店</t>
  </si>
  <si>
    <t>四川太极武侯区倪家桥路药店</t>
  </si>
  <si>
    <t>四川太极青羊区蜀鑫路药店</t>
  </si>
  <si>
    <t>四川太极成华区云龙南路药店</t>
  </si>
  <si>
    <t>四川太极都江堰市永丰街道宝莲路药店</t>
  </si>
  <si>
    <t>四川太极锦江区静明路药店</t>
  </si>
  <si>
    <t>四川太极成华区龙潭西路药店</t>
  </si>
  <si>
    <t>四川太极青羊区光华西一路药店</t>
  </si>
  <si>
    <t>四川太极高新区剑南大道药店</t>
  </si>
  <si>
    <t>四川太极邛崃市临邛街道涌泉街药店</t>
  </si>
  <si>
    <t>四川太极高新区南华巷药店</t>
  </si>
  <si>
    <t>合计</t>
  </si>
  <si>
    <t>2020年11月系列品牌月鲁南制药完成情况</t>
  </si>
  <si>
    <t>门店id</t>
  </si>
  <si>
    <t>门店名</t>
  </si>
  <si>
    <t>片区</t>
  </si>
  <si>
    <t>任务</t>
  </si>
  <si>
    <t>销售金额</t>
  </si>
  <si>
    <t>晒单品种销售金额</t>
  </si>
  <si>
    <t>四川太极清江东路2药店</t>
  </si>
  <si>
    <t>四川太极龙潭西路店</t>
  </si>
  <si>
    <t>本月销售36万，任务完成率75%</t>
  </si>
  <si>
    <t>2020年11月品牌月惠氏制药系列完成情况</t>
  </si>
  <si>
    <t>基础目标</t>
  </si>
  <si>
    <t>挑战目标</t>
  </si>
  <si>
    <t>青羊区十二桥药店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</si>
  <si>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</si>
  <si>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</si>
  <si>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</si>
  <si>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</si>
  <si>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</si>
  <si>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</si>
  <si>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基础档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</si>
  <si>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</si>
  <si>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</si>
  <si>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</si>
  <si>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</si>
  <si>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</si>
  <si>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</si>
  <si>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枣子巷药店</t>
  </si>
  <si>
    <t>沙河源药店</t>
  </si>
  <si>
    <t>金牛区黄苑东街药店</t>
  </si>
  <si>
    <t>金牛区交大路第三药店</t>
  </si>
  <si>
    <t>西部店</t>
  </si>
  <si>
    <t>大华街药店</t>
  </si>
  <si>
    <t>大药房连锁有限公司武侯区聚萃街药店</t>
  </si>
  <si>
    <t>清江东路2药店</t>
  </si>
  <si>
    <t>武侯区佳灵路</t>
  </si>
  <si>
    <t>挑战档</t>
  </si>
  <si>
    <t>大石西路药店</t>
  </si>
  <si>
    <t>花照壁</t>
  </si>
  <si>
    <t>梨花街</t>
  </si>
  <si>
    <t>旗舰片区</t>
  </si>
  <si>
    <t>旗舰店</t>
  </si>
  <si>
    <t>成华区华泰路药店</t>
  </si>
  <si>
    <t>成华区万科路药店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</si>
  <si>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</si>
  <si>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</si>
  <si>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</si>
  <si>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</si>
  <si>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</si>
  <si>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</si>
  <si>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</si>
  <si>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</si>
  <si>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</si>
  <si>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</si>
  <si>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</si>
  <si>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</si>
  <si>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</si>
  <si>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</si>
  <si>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</si>
  <si>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</si>
  <si>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</si>
  <si>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</si>
  <si>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</si>
  <si>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</si>
  <si>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</si>
  <si>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</si>
  <si>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</si>
  <si>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</si>
  <si>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</si>
  <si>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</si>
  <si>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</si>
  <si>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</si>
  <si>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</si>
  <si>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</si>
  <si>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</si>
  <si>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</si>
  <si>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</si>
  <si>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</si>
  <si>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</si>
  <si>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</si>
  <si>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</si>
  <si>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</si>
  <si>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</si>
  <si>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</si>
  <si>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</si>
  <si>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</si>
  <si>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</si>
  <si>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</si>
  <si>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</si>
  <si>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</si>
  <si>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</si>
  <si>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</si>
  <si>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</si>
  <si>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</si>
  <si>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</si>
  <si>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</si>
  <si>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</si>
  <si>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</si>
  <si>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</si>
  <si>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</si>
  <si>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</si>
  <si>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</si>
  <si>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</si>
  <si>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</si>
  <si>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</si>
  <si>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</si>
  <si>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</si>
  <si>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</si>
  <si>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</si>
  <si>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</si>
  <si>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</si>
  <si>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</si>
  <si>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</si>
  <si>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</si>
  <si>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</si>
  <si>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</si>
  <si>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</si>
  <si>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</si>
  <si>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</si>
  <si>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</si>
  <si>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</si>
  <si>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</si>
  <si>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</si>
  <si>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</si>
  <si>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</si>
  <si>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本月销售53.8万，任务完成率79%</t>
  </si>
  <si>
    <t>活动明细</t>
  </si>
  <si>
    <t>货品ID</t>
  </si>
  <si>
    <t>货品名称</t>
  </si>
  <si>
    <t>规格</t>
  </si>
  <si>
    <t>产地</t>
  </si>
  <si>
    <t>单位</t>
  </si>
  <si>
    <t>活动时间</t>
  </si>
  <si>
    <t>活动内容</t>
  </si>
  <si>
    <t>店员奖励</t>
  </si>
  <si>
    <t>店员追加奖励</t>
  </si>
  <si>
    <t>零售价</t>
  </si>
  <si>
    <t>执行门店</t>
  </si>
  <si>
    <t>备注</t>
  </si>
  <si>
    <t>1稳健系列品牌月活动</t>
  </si>
  <si>
    <t>,</t>
  </si>
  <si>
    <t>接触性创面敷贴</t>
  </si>
  <si>
    <t>9cmx10cm(衬垫5cmx6cm)x1片(普通型)</t>
  </si>
  <si>
    <t>稳健医疗用品股份有限公司(稳健实业(深圳)有限公司)</t>
  </si>
  <si>
    <t>袋</t>
  </si>
  <si>
    <t>2020.11.1-2020.11.30</t>
  </si>
  <si>
    <t>稳健系列买满36元，即送黑色棉签1桶，赠品ID:9914652</t>
  </si>
  <si>
    <t>原毛利段奖励不变</t>
  </si>
  <si>
    <t>1.门店完成1档销售金额，则追加奖励零售价金额的5%；                                    2.门店完成2档销售金额，则追加奖励零售价金额的6%；                               3.门店完成3档销售金额，则追加奖励零售价金额的7%</t>
  </si>
  <si>
    <t>所有门店</t>
  </si>
  <si>
    <t>店员追加奖励部分，待活动结束后由营运部统一造发。</t>
  </si>
  <si>
    <t>医用脱脂棉(棉球)</t>
  </si>
  <si>
    <t>25g(0.3g/个)灭菌级</t>
  </si>
  <si>
    <t>稳健医疗（嘉鱼）有限公司</t>
  </si>
  <si>
    <t>100g(0.8g/个)灭菌级</t>
  </si>
  <si>
    <t>医用纱布片</t>
  </si>
  <si>
    <t>7.5cmx7.5cm-8Px2片(灭菌级)</t>
  </si>
  <si>
    <t>稳健医疗（黄冈）有限公司</t>
  </si>
  <si>
    <t>卫生棉签</t>
  </si>
  <si>
    <t>7.5cmx100支(塑棒双头)</t>
  </si>
  <si>
    <t>瓶</t>
  </si>
  <si>
    <t>医用护理口罩</t>
  </si>
  <si>
    <t>17cmx9cm-3层x1只(挂耳型)灭菌级</t>
  </si>
  <si>
    <t>个</t>
  </si>
  <si>
    <t>一次性使用检查手套</t>
  </si>
  <si>
    <t>0.018x230x280M号100只</t>
  </si>
  <si>
    <t>双头纸棒,8cm*10mm,64支</t>
  </si>
  <si>
    <t>盒</t>
  </si>
  <si>
    <t>湿巾（生理盐水型）</t>
  </si>
  <si>
    <t>15cmx20cmx8片便携装</t>
  </si>
  <si>
    <t>棉签</t>
  </si>
  <si>
    <t>竹棒型10cmx4支x20袋</t>
  </si>
  <si>
    <t>7.5cmx100支(纸棒型,双头)</t>
  </si>
  <si>
    <t>桶</t>
  </si>
  <si>
    <t>11x15cmx(衬垫6cmx10cm)x1片(普通型)</t>
  </si>
  <si>
    <t>10cmx10cm-8Px1片(灭菌级)</t>
  </si>
  <si>
    <t>检查护理垫</t>
  </si>
  <si>
    <t>60cmx90cmx10片</t>
  </si>
  <si>
    <t>小便器</t>
  </si>
  <si>
    <t>女用(1个)</t>
  </si>
  <si>
    <t>成都稳健利康</t>
  </si>
  <si>
    <t>棉片</t>
  </si>
  <si>
    <t>200mmx200mmx110片</t>
  </si>
  <si>
    <t>稳健医疗（天门）有限公司</t>
  </si>
  <si>
    <t>包</t>
  </si>
  <si>
    <t>医用绷带(纱布绷带)</t>
  </si>
  <si>
    <t>A型4.8cmx6mx2卷</t>
  </si>
  <si>
    <t>橡皮膏</t>
  </si>
  <si>
    <t>2.5cmx4.5m/卷</t>
  </si>
  <si>
    <t>弹性绷带(无纺布自粘弹性绷带)</t>
  </si>
  <si>
    <t>B型,7.5cmx4.5m</t>
  </si>
  <si>
    <t>卷</t>
  </si>
  <si>
    <t>0.5gx10个[灭菌级]</t>
  </si>
  <si>
    <t>大便器</t>
  </si>
  <si>
    <t>1套</t>
  </si>
  <si>
    <t>成都稳健利康医疗用品有限公司</t>
  </si>
  <si>
    <t>男用(1个)</t>
  </si>
  <si>
    <t>透气胶带</t>
  </si>
  <si>
    <t>A型1.25cmx9.1m/卷</t>
  </si>
  <si>
    <t>0.9cmx10m/卷</t>
  </si>
  <si>
    <t>A型,8cmx6mx2卷</t>
  </si>
  <si>
    <t>7.5cmx200支(塑棒双头)</t>
  </si>
  <si>
    <t>医用消毒片(酒精消毒片)</t>
  </si>
  <si>
    <t>50袋x1片(3*6cm)(原3x3cm-2p)</t>
  </si>
  <si>
    <t>B型1.25cmx9.1m/卷</t>
  </si>
  <si>
    <t>6cmx7cm,芯4cmx2cmx1片(防水型带吸水垫)</t>
  </si>
  <si>
    <t>17cmx9cm-3层x5只(挂耳型)灭菌级</t>
  </si>
  <si>
    <t>10cmx50支(竹棒型,单头)灭菌级</t>
  </si>
  <si>
    <t>医用外科口罩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</si>
  <si>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17cmx9cm-3P(10</t>
    </r>
    <r>
      <rPr>
        <sz val="10"/>
        <rFont val="宋体"/>
        <charset val="0"/>
      </rPr>
      <t>只装）普通级</t>
    </r>
  </si>
  <si>
    <t>2鲁南制药系列品牌月活动</t>
  </si>
  <si>
    <t>奥利司他胶囊OTC</t>
  </si>
  <si>
    <t>60mg*24粒</t>
  </si>
  <si>
    <t>买二得四                                    ，晒单奖励：销售奖励：①销售1盒晒单奖励10元；②买二得四【赠品为卖品】，奖励35元/组（奖励不含赠品）；不再享受毛利段奖励。</t>
  </si>
  <si>
    <t>取消原毛利段奖励</t>
  </si>
  <si>
    <t>门店完成任务追加奖励零售金额2%（晒单品种除外）</t>
  </si>
  <si>
    <t>安神补脑液OTC</t>
  </si>
  <si>
    <t>10ml*20支</t>
  </si>
  <si>
    <t>买三得四                                   晒单奖励：①晒单奖励3元/盒（不含赠品）；②买三得四，奖励10元/组；不再享受毛利段奖励。</t>
  </si>
  <si>
    <t>人参固本口服液OTC</t>
  </si>
  <si>
    <t>10ml*14支</t>
  </si>
  <si>
    <t>买一得二，晒单奖励：买一得二，晒单奖励30元/组，不再享受毛利段奖励。</t>
  </si>
  <si>
    <t>桔贝合剂OTC</t>
  </si>
  <si>
    <t>10ml*6支</t>
  </si>
  <si>
    <t>第二盒半价，晒单奖励3元/盒，不再享受毛利段奖励。</t>
  </si>
  <si>
    <t>柴银口服液OTC</t>
  </si>
  <si>
    <t>20ml*9支</t>
  </si>
  <si>
    <t>第二盒半价，晒单奖励2元/盒，不再享受毛利段奖励。</t>
  </si>
  <si>
    <t>荆防颗粒OTC</t>
  </si>
  <si>
    <t>15g*10袋</t>
  </si>
  <si>
    <t>第二盒半价，晒单奖励2元/盒；第二盒半价奖励5元/组，不再享受毛利段奖励</t>
  </si>
  <si>
    <t>银黄含化片OTC</t>
  </si>
  <si>
    <t>24片/袋</t>
  </si>
  <si>
    <t>晒单奖励2元/盒，不再享受毛利段奖励。</t>
  </si>
  <si>
    <t>小儿消积止咳口服液</t>
  </si>
  <si>
    <t>10mlx10支</t>
  </si>
  <si>
    <t>两盒立减15元，晒单奖励2元/盒；第二盒半价奖励5元/组，不再享受毛利段奖励。</t>
  </si>
  <si>
    <t>盐酸布替萘芬喷剂</t>
  </si>
  <si>
    <t>10ml：0.1g/10g：0.1g</t>
  </si>
  <si>
    <t>买喷剂赠乳膏（乳膏id：91335），晒单奖励3元/盒，不再享受毛利段奖励。</t>
  </si>
  <si>
    <t>枸橼酸莫沙必利片</t>
  </si>
  <si>
    <t>5mgx24片</t>
  </si>
  <si>
    <t>第二盒半价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</si>
  <si>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</si>
  <si>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</si>
  <si>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</si>
  <si>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</si>
  <si>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</si>
  <si>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</si>
  <si>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</si>
  <si>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</si>
  <si>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</si>
  <si>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</si>
  <si>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</si>
  <si>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</si>
  <si>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</si>
  <si>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</si>
  <si>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</si>
  <si>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</si>
  <si>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</si>
  <si>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</si>
  <si>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</si>
  <si>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</si>
  <si>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</si>
  <si>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买二得四</t>
  </si>
  <si>
    <t>盐酸坦洛新缓释胶囊</t>
  </si>
  <si>
    <t>0.2mg*12粒</t>
  </si>
  <si>
    <t>买三得四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</si>
  <si>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</si>
  <si>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</si>
  <si>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</si>
  <si>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</si>
  <si>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</si>
  <si>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</si>
  <si>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</si>
  <si>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</si>
  <si>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</si>
  <si>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买一得二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</si>
  <si>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</si>
  <si>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</si>
  <si>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</si>
  <si>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</si>
  <si>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</si>
  <si>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</si>
  <si>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</si>
  <si>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</si>
  <si>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</si>
  <si>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</si>
  <si>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</si>
  <si>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</si>
  <si>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</si>
  <si>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</si>
  <si>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</si>
  <si>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</si>
  <si>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</si>
  <si>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</si>
  <si>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</si>
  <si>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</si>
  <si>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</si>
  <si>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</si>
  <si>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无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</si>
  <si>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</si>
  <si>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</si>
  <si>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</si>
  <si>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</si>
  <si>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</si>
  <si>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</si>
  <si>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</si>
  <si>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</si>
  <si>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</si>
  <si>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</si>
  <si>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</si>
  <si>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</si>
  <si>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3惠氏制药系列品牌月活动</t>
  </si>
  <si>
    <t>金钙尔奇碳酸钙维D3元素片(4)(金钙尔奇D)</t>
  </si>
  <si>
    <t>100片</t>
  </si>
  <si>
    <t>1.惠氏系列买满188元，送惠氏礼品一份；                                        2.惠氏系列买满498元，送奶锅一个。</t>
  </si>
  <si>
    <t>4元/盒</t>
  </si>
  <si>
    <t xml:space="preserve">1.门店完成1档销售金额，则追加奖励零售价金额的2%；                                    2.门店完成2档销售金额，则追加奖励零售价金额的3%；                               </t>
  </si>
  <si>
    <t>善存家庭装</t>
  </si>
  <si>
    <t>91*2</t>
  </si>
  <si>
    <t>8元/瓶</t>
  </si>
  <si>
    <t>善存银家庭装</t>
  </si>
  <si>
    <t>钙尔奇氨糖</t>
  </si>
  <si>
    <t>64+28</t>
  </si>
  <si>
    <t>10元/瓶</t>
  </si>
  <si>
    <t>善存儿童FOOD</t>
  </si>
  <si>
    <t>80粒</t>
  </si>
  <si>
    <t>4元/瓶</t>
  </si>
  <si>
    <t>维D维K软胶囊166粒</t>
  </si>
  <si>
    <t>166粒</t>
  </si>
  <si>
    <t>5元/瓶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</si>
  <si>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</si>
  <si>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</si>
  <si>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</si>
  <si>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</si>
  <si>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</si>
  <si>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</si>
  <si>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</si>
  <si>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</si>
  <si>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</si>
  <si>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</si>
  <si>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</si>
  <si>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</si>
  <si>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</si>
  <si>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</si>
  <si>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</si>
  <si>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</si>
  <si>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</si>
  <si>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</si>
  <si>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</si>
  <si>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</si>
  <si>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</si>
  <si>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</si>
  <si>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</si>
  <si>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</si>
  <si>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</si>
  <si>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</si>
  <si>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默沙东系列品种</t>
  </si>
  <si>
    <t>磷酸西格列汀片</t>
  </si>
  <si>
    <t>100mgx7片x1板</t>
  </si>
  <si>
    <t>杭州默沙东</t>
  </si>
  <si>
    <t>2020.11.1-2020.12.31</t>
  </si>
  <si>
    <t>买4盒立省35元</t>
  </si>
  <si>
    <t>5元/组</t>
  </si>
  <si>
    <t>5mgx10片</t>
  </si>
  <si>
    <t>买3盒立省18元</t>
  </si>
  <si>
    <t>依托考昔片(安康信)</t>
  </si>
  <si>
    <t>120mgx5片</t>
  </si>
  <si>
    <t>杭州默沙东制药有限公司</t>
  </si>
  <si>
    <t>买2盒立省12元</t>
  </si>
  <si>
    <t>氯沙坦钾片(科素亚)</t>
  </si>
  <si>
    <t>100mgx7片</t>
  </si>
  <si>
    <t>买4盒立省25元</t>
  </si>
  <si>
    <t>氯沙坦钾片</t>
  </si>
  <si>
    <t>50mgx7片</t>
  </si>
  <si>
    <t>买4盒立省20元</t>
  </si>
  <si>
    <t>非那雄胺片(保法止)</t>
  </si>
  <si>
    <t>1mgx28片</t>
  </si>
  <si>
    <t>买3盒立省45元</t>
  </si>
  <si>
    <t>4mgx30片</t>
  </si>
  <si>
    <t>买二得三[赠品为：孟鲁司特钠咀嚼片 4mgx5片卖品 ID:32625]</t>
  </si>
  <si>
    <t>10mgx30片</t>
  </si>
  <si>
    <t>买二得三[赠品为：孟鲁司特钠咀嚼片 10mgx5片卖品 ID:40880]</t>
  </si>
  <si>
    <t>依折麦布片</t>
  </si>
  <si>
    <t>买2盒立省30元</t>
  </si>
  <si>
    <t>阿斯利康活动品种</t>
  </si>
  <si>
    <t>瑞舒伐他汀钙片（可定）</t>
  </si>
  <si>
    <t>10mgx7片x4板</t>
  </si>
  <si>
    <t>阿斯利康</t>
  </si>
  <si>
    <t>一次性购买6盒+0.01元多得6盒</t>
  </si>
  <si>
    <t>6元/组</t>
  </si>
  <si>
    <t>蜀汉路药店/浆洗街药店/交大路第三药店/庆云南街药店/东大街药店/公平街道江安路药店/贝森北路药店/新繁镇繁江北路药店/劼人路药店/静明路药店/郫筒街道一环路东南段药店/十二桥路药店/万科路药店/人民中路药店/新下街药店/通盈街药店/柳翠路药店/金沙路药店/东壕沟北段药店/晋原镇子龙街药店/崇阳镇文化西街药店/奎光路药店</t>
  </si>
  <si>
    <t>（琥珀酸美托洛尔缓释片）倍他乐克</t>
  </si>
  <si>
    <t>47.5mgx7片x4板</t>
  </si>
  <si>
    <t>一次性购买3盒+0.01元多得1盒</t>
  </si>
  <si>
    <t>3元/组</t>
  </si>
  <si>
    <t>蜀汉路药店/浆洗街药店/交大路第三药店/庆云南街药店/东大街药店/公平街道江安路药店/贝森北路药店/成汉路店/繁江北路药店/劼人路药店/静明路药店/郫筒街道一环路东南段药店/十二桥路药店/万科路药店/人民中路药店/新下街药店/通盈街药店/柳翠路药店/金沙路药店/晋原镇东壕沟北段药店/晋原镇子龙街药店/崇阳镇文化西街药店/奎光塔街道奎光路药店</t>
  </si>
  <si>
    <t>（替格瑞洛)倍林达</t>
  </si>
  <si>
    <t>90mgx14片（包衣片）</t>
  </si>
  <si>
    <t>阿斯利康制药</t>
  </si>
  <si>
    <t>一次性购买12盒+0.01元多得4盒</t>
  </si>
  <si>
    <t>10元/组</t>
  </si>
  <si>
    <t>蜀汉路药店/浆洗街药店/交大路第三药店/庆云南街药店/东大街药店/公平街道江安路药店/贝森北路药店/成汉路/新繁镇繁江北路药店/劼人路药店/静明路药店/郫筒街道一环路东南段药店/十二桥路药店/万科路药店/新下街药店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</si>
</sst>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_ "/>
    <numFmt numFmtId="179" formatCode="0.0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16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color rgb="FF000000"/>
      <name val="等线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0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15" borderId="10" applyNumberFormat="0" applyAlignment="0" applyProtection="0">
      <alignment vertical="center"/>
    </xf>
    <xf numFmtId="0" fontId="53" fillId="15" borderId="14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textRotation="255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8" fillId="0" borderId="1" xfId="0" applyFont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4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8" fillId="0" borderId="1" xfId="5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5" fillId="0" borderId="1" xfId="49" applyNumberFormat="1" applyFont="1" applyFill="1" applyBorder="1" applyAlignment="1">
      <alignment horizontal="center" vertical="center"/>
    </xf>
    <xf numFmtId="177" fontId="26" fillId="0" borderId="1" xfId="5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 wrapText="1"/>
    </xf>
    <xf numFmtId="177" fontId="27" fillId="0" borderId="1" xfId="5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9" fontId="0" fillId="0" borderId="0" xfId="11" applyFill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9" fontId="29" fillId="0" borderId="1" xfId="1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1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3&#35745;&#21010;\10.23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abSelected="1" topLeftCell="A108" workbookViewId="0">
      <selection activeCell="G129" sqref="G129"/>
    </sheetView>
  </sheetViews>
  <sheetFormatPr defaultColWidth="8" defaultRowHeight="12.75"/>
  <cols>
    <col min="1" max="1" width="5.875" style="101" customWidth="1"/>
    <col min="2" max="2" width="8" style="101"/>
    <col min="3" max="3" width="39" style="102" customWidth="1"/>
    <col min="4" max="4" width="25.625" style="102" customWidth="1"/>
    <col min="5" max="5" width="8.75833333333333" style="103" customWidth="1"/>
    <col min="6" max="7" width="10" style="103" customWidth="1"/>
    <col min="8" max="9" width="8.375" style="101"/>
    <col min="10" max="10" width="8" style="101"/>
    <col min="11" max="11" width="8.375" style="101"/>
    <col min="12" max="16384" width="8" style="101"/>
  </cols>
  <sheetData>
    <row r="1" s="60" customFormat="1" ht="20" customHeight="1" spans="1:1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="100" customFormat="1" ht="27" customHeight="1" spans="1:11">
      <c r="A2" s="104" t="s">
        <v>1</v>
      </c>
      <c r="B2" s="104" t="s">
        <v>2</v>
      </c>
      <c r="C2" s="104" t="s">
        <v>3</v>
      </c>
      <c r="D2" s="104" t="s">
        <v>4</v>
      </c>
      <c r="E2" s="105" t="s">
        <v>5</v>
      </c>
      <c r="F2" s="105" t="s">
        <v>6</v>
      </c>
      <c r="G2" s="105" t="s">
        <v>7</v>
      </c>
      <c r="H2" s="105" t="s">
        <v>8</v>
      </c>
      <c r="I2" s="105" t="s">
        <v>9</v>
      </c>
      <c r="J2" s="105" t="s">
        <v>10</v>
      </c>
      <c r="K2" s="105" t="s">
        <v>11</v>
      </c>
    </row>
    <row r="3" s="101" customFormat="1" ht="13.5" spans="1:11">
      <c r="A3" s="82">
        <v>1</v>
      </c>
      <c r="B3" s="82">
        <v>307</v>
      </c>
      <c r="C3" s="82" t="s">
        <v>12</v>
      </c>
      <c r="D3" s="82" t="s">
        <v>13</v>
      </c>
      <c r="E3" s="106">
        <v>2413</v>
      </c>
      <c r="F3" s="106">
        <v>3620</v>
      </c>
      <c r="G3" s="106">
        <v>4826</v>
      </c>
      <c r="H3" s="106">
        <v>1461.54</v>
      </c>
      <c r="I3" s="106">
        <f>H3-E3</f>
        <v>-951.46</v>
      </c>
      <c r="J3" s="107" t="s">
        <v>14</v>
      </c>
      <c r="K3" s="106"/>
    </row>
    <row r="4" s="101" customFormat="1" ht="13.5" spans="1:11">
      <c r="A4" s="82">
        <v>2</v>
      </c>
      <c r="B4" s="82">
        <v>582</v>
      </c>
      <c r="C4" s="82" t="s">
        <v>15</v>
      </c>
      <c r="D4" s="82" t="s">
        <v>16</v>
      </c>
      <c r="E4" s="106">
        <v>2135</v>
      </c>
      <c r="F4" s="106">
        <v>3203</v>
      </c>
      <c r="G4" s="106">
        <v>4270</v>
      </c>
      <c r="H4" s="106">
        <v>1798.19</v>
      </c>
      <c r="I4" s="106">
        <f t="shared" ref="I4:I35" si="0">H4-E4</f>
        <v>-336.81</v>
      </c>
      <c r="J4" s="107" t="s">
        <v>14</v>
      </c>
      <c r="K4" s="106"/>
    </row>
    <row r="5" s="101" customFormat="1" ht="13.5" spans="1:11">
      <c r="A5" s="82">
        <v>3</v>
      </c>
      <c r="B5" s="82">
        <v>517</v>
      </c>
      <c r="C5" s="82" t="s">
        <v>17</v>
      </c>
      <c r="D5" s="82" t="s">
        <v>18</v>
      </c>
      <c r="E5" s="106">
        <v>2618</v>
      </c>
      <c r="F5" s="106">
        <v>3927</v>
      </c>
      <c r="G5" s="106">
        <v>5236</v>
      </c>
      <c r="H5" s="106">
        <v>4938.46000000002</v>
      </c>
      <c r="I5" s="106">
        <f t="shared" si="0"/>
        <v>2320.46000000002</v>
      </c>
      <c r="J5" s="106" t="s">
        <v>19</v>
      </c>
      <c r="K5" s="106">
        <f>ROUND(H5*0.06,1)</f>
        <v>296.3</v>
      </c>
    </row>
    <row r="6" s="101" customFormat="1" ht="13.5" spans="1:11">
      <c r="A6" s="82">
        <v>4</v>
      </c>
      <c r="B6" s="82">
        <v>750</v>
      </c>
      <c r="C6" s="82" t="s">
        <v>20</v>
      </c>
      <c r="D6" s="82" t="s">
        <v>21</v>
      </c>
      <c r="E6" s="106">
        <v>1906</v>
      </c>
      <c r="F6" s="106">
        <v>2859</v>
      </c>
      <c r="G6" s="106">
        <v>3812</v>
      </c>
      <c r="H6" s="106">
        <v>1168.45</v>
      </c>
      <c r="I6" s="106">
        <f t="shared" si="0"/>
        <v>-737.55</v>
      </c>
      <c r="J6" s="107" t="s">
        <v>14</v>
      </c>
      <c r="K6" s="106"/>
    </row>
    <row r="7" s="101" customFormat="1" ht="13.5" spans="1:11">
      <c r="A7" s="82">
        <v>5</v>
      </c>
      <c r="B7" s="82">
        <v>337</v>
      </c>
      <c r="C7" s="82" t="s">
        <v>22</v>
      </c>
      <c r="D7" s="82" t="s">
        <v>18</v>
      </c>
      <c r="E7" s="106">
        <v>2040</v>
      </c>
      <c r="F7" s="106">
        <v>3060</v>
      </c>
      <c r="G7" s="106">
        <v>4080</v>
      </c>
      <c r="H7" s="106">
        <v>3299.57000000001</v>
      </c>
      <c r="I7" s="106">
        <f t="shared" si="0"/>
        <v>1259.57000000001</v>
      </c>
      <c r="J7" s="106" t="s">
        <v>19</v>
      </c>
      <c r="K7" s="106">
        <f>ROUND(H7*0.06,1)</f>
        <v>198</v>
      </c>
    </row>
    <row r="8" s="101" customFormat="1" ht="13.5" spans="1:11">
      <c r="A8" s="82">
        <v>6</v>
      </c>
      <c r="B8" s="82">
        <v>343</v>
      </c>
      <c r="C8" s="82" t="s">
        <v>23</v>
      </c>
      <c r="D8" s="82" t="s">
        <v>16</v>
      </c>
      <c r="E8" s="106">
        <v>1160</v>
      </c>
      <c r="F8" s="106">
        <v>1740</v>
      </c>
      <c r="G8" s="106">
        <v>2320</v>
      </c>
      <c r="H8" s="106">
        <v>904.72</v>
      </c>
      <c r="I8" s="106">
        <f t="shared" si="0"/>
        <v>-255.28</v>
      </c>
      <c r="J8" s="107" t="s">
        <v>14</v>
      </c>
      <c r="K8" s="106"/>
    </row>
    <row r="9" s="101" customFormat="1" ht="13.5" spans="1:11">
      <c r="A9" s="82">
        <v>7</v>
      </c>
      <c r="B9" s="82">
        <v>571</v>
      </c>
      <c r="C9" s="82" t="s">
        <v>24</v>
      </c>
      <c r="D9" s="82" t="s">
        <v>21</v>
      </c>
      <c r="E9" s="106">
        <v>1198</v>
      </c>
      <c r="F9" s="106">
        <v>1797</v>
      </c>
      <c r="G9" s="106">
        <v>2396</v>
      </c>
      <c r="H9" s="106">
        <v>4468.83</v>
      </c>
      <c r="I9" s="106">
        <f t="shared" si="0"/>
        <v>3270.83</v>
      </c>
      <c r="J9" s="106" t="s">
        <v>25</v>
      </c>
      <c r="K9" s="106">
        <f>ROUND(H9*0.07,1)</f>
        <v>312.8</v>
      </c>
    </row>
    <row r="10" s="101" customFormat="1" ht="13.5" spans="1:11">
      <c r="A10" s="82">
        <v>8</v>
      </c>
      <c r="B10" s="82">
        <v>341</v>
      </c>
      <c r="C10" s="82" t="s">
        <v>26</v>
      </c>
      <c r="D10" s="82" t="s">
        <v>27</v>
      </c>
      <c r="E10" s="106">
        <v>1154</v>
      </c>
      <c r="F10" s="106">
        <v>1731</v>
      </c>
      <c r="G10" s="106">
        <v>2308</v>
      </c>
      <c r="H10" s="106">
        <v>343.7</v>
      </c>
      <c r="I10" s="106">
        <f t="shared" si="0"/>
        <v>-810.3</v>
      </c>
      <c r="J10" s="107" t="s">
        <v>14</v>
      </c>
      <c r="K10" s="106"/>
    </row>
    <row r="11" s="101" customFormat="1" ht="13.5" spans="1:11">
      <c r="A11" s="82">
        <v>9</v>
      </c>
      <c r="B11" s="82">
        <v>114685</v>
      </c>
      <c r="C11" s="82" t="s">
        <v>28</v>
      </c>
      <c r="D11" s="82" t="s">
        <v>18</v>
      </c>
      <c r="E11" s="106">
        <v>1169</v>
      </c>
      <c r="F11" s="106">
        <v>1754</v>
      </c>
      <c r="G11" s="106">
        <v>2338</v>
      </c>
      <c r="H11" s="106">
        <v>808</v>
      </c>
      <c r="I11" s="106">
        <f t="shared" si="0"/>
        <v>-361</v>
      </c>
      <c r="J11" s="107" t="s">
        <v>14</v>
      </c>
      <c r="K11" s="106"/>
    </row>
    <row r="12" s="101" customFormat="1" ht="13.5" spans="1:11">
      <c r="A12" s="82">
        <v>10</v>
      </c>
      <c r="B12" s="82">
        <v>742</v>
      </c>
      <c r="C12" s="82" t="s">
        <v>29</v>
      </c>
      <c r="D12" s="82" t="s">
        <v>13</v>
      </c>
      <c r="E12" s="106">
        <v>2453</v>
      </c>
      <c r="F12" s="106">
        <v>3680</v>
      </c>
      <c r="G12" s="106">
        <v>4906</v>
      </c>
      <c r="H12" s="106">
        <v>2195.3</v>
      </c>
      <c r="I12" s="106">
        <f t="shared" si="0"/>
        <v>-257.7</v>
      </c>
      <c r="J12" s="107" t="s">
        <v>14</v>
      </c>
      <c r="K12" s="106"/>
    </row>
    <row r="13" s="101" customFormat="1" ht="13.5" spans="1:11">
      <c r="A13" s="82">
        <v>11</v>
      </c>
      <c r="B13" s="82">
        <v>365</v>
      </c>
      <c r="C13" s="82" t="s">
        <v>30</v>
      </c>
      <c r="D13" s="82" t="s">
        <v>16</v>
      </c>
      <c r="E13" s="106">
        <v>750</v>
      </c>
      <c r="F13" s="106">
        <v>1125</v>
      </c>
      <c r="G13" s="106">
        <v>1500</v>
      </c>
      <c r="H13" s="106">
        <v>334.14</v>
      </c>
      <c r="I13" s="106">
        <f t="shared" si="0"/>
        <v>-415.86</v>
      </c>
      <c r="J13" s="107" t="s">
        <v>14</v>
      </c>
      <c r="K13" s="106"/>
    </row>
    <row r="14" s="101" customFormat="1" ht="13.5" spans="1:11">
      <c r="A14" s="82">
        <v>12</v>
      </c>
      <c r="B14" s="82">
        <v>707</v>
      </c>
      <c r="C14" s="82" t="s">
        <v>31</v>
      </c>
      <c r="D14" s="82" t="s">
        <v>21</v>
      </c>
      <c r="E14" s="106">
        <v>757</v>
      </c>
      <c r="F14" s="106">
        <v>1136</v>
      </c>
      <c r="G14" s="106">
        <v>1514</v>
      </c>
      <c r="H14" s="106">
        <v>1077.77</v>
      </c>
      <c r="I14" s="106">
        <f t="shared" si="0"/>
        <v>320.77</v>
      </c>
      <c r="J14" s="106" t="s">
        <v>32</v>
      </c>
      <c r="K14" s="106">
        <f>ROUND(H14*0.05,1)</f>
        <v>53.9</v>
      </c>
    </row>
    <row r="15" s="101" customFormat="1" ht="13.5" spans="1:11">
      <c r="A15" s="82">
        <v>13</v>
      </c>
      <c r="B15" s="82">
        <v>385</v>
      </c>
      <c r="C15" s="82" t="s">
        <v>33</v>
      </c>
      <c r="D15" s="82" t="s">
        <v>34</v>
      </c>
      <c r="E15" s="106">
        <v>738</v>
      </c>
      <c r="F15" s="106">
        <v>1107</v>
      </c>
      <c r="G15" s="106">
        <v>1476</v>
      </c>
      <c r="H15" s="106">
        <v>267.68</v>
      </c>
      <c r="I15" s="106">
        <f t="shared" si="0"/>
        <v>-470.32</v>
      </c>
      <c r="J15" s="107" t="s">
        <v>14</v>
      </c>
      <c r="K15" s="106"/>
    </row>
    <row r="16" s="101" customFormat="1" ht="13.5" spans="1:11">
      <c r="A16" s="82">
        <v>14</v>
      </c>
      <c r="B16" s="82">
        <v>712</v>
      </c>
      <c r="C16" s="82" t="s">
        <v>35</v>
      </c>
      <c r="D16" s="82" t="s">
        <v>21</v>
      </c>
      <c r="E16" s="106">
        <v>766</v>
      </c>
      <c r="F16" s="106">
        <v>1149</v>
      </c>
      <c r="G16" s="106">
        <v>1532</v>
      </c>
      <c r="H16" s="106">
        <v>1361.71</v>
      </c>
      <c r="I16" s="106">
        <f t="shared" si="0"/>
        <v>595.71</v>
      </c>
      <c r="J16" s="106" t="s">
        <v>19</v>
      </c>
      <c r="K16" s="106">
        <f>ROUND(H16*0.06,1)</f>
        <v>81.7</v>
      </c>
    </row>
    <row r="17" s="101" customFormat="1" ht="13.5" spans="1:11">
      <c r="A17" s="82">
        <v>15</v>
      </c>
      <c r="B17" s="82">
        <v>373</v>
      </c>
      <c r="C17" s="82" t="s">
        <v>36</v>
      </c>
      <c r="D17" s="82" t="s">
        <v>18</v>
      </c>
      <c r="E17" s="106">
        <v>741</v>
      </c>
      <c r="F17" s="106">
        <v>1112</v>
      </c>
      <c r="G17" s="106">
        <v>1482</v>
      </c>
      <c r="H17" s="106">
        <v>668.02</v>
      </c>
      <c r="I17" s="106">
        <f t="shared" si="0"/>
        <v>-72.98</v>
      </c>
      <c r="J17" s="107" t="s">
        <v>14</v>
      </c>
      <c r="K17" s="106"/>
    </row>
    <row r="18" s="101" customFormat="1" ht="13.5" spans="1:11">
      <c r="A18" s="82">
        <v>16</v>
      </c>
      <c r="B18" s="82">
        <v>546</v>
      </c>
      <c r="C18" s="82" t="s">
        <v>37</v>
      </c>
      <c r="D18" s="82" t="s">
        <v>21</v>
      </c>
      <c r="E18" s="106">
        <v>726</v>
      </c>
      <c r="F18" s="106">
        <v>1089</v>
      </c>
      <c r="G18" s="106">
        <v>1452</v>
      </c>
      <c r="H18" s="106">
        <v>555.1</v>
      </c>
      <c r="I18" s="106">
        <f t="shared" si="0"/>
        <v>-170.9</v>
      </c>
      <c r="J18" s="107" t="s">
        <v>14</v>
      </c>
      <c r="K18" s="106"/>
    </row>
    <row r="19" s="101" customFormat="1" ht="13.5" spans="1:11">
      <c r="A19" s="82">
        <v>17</v>
      </c>
      <c r="B19" s="82">
        <v>709</v>
      </c>
      <c r="C19" s="82" t="s">
        <v>38</v>
      </c>
      <c r="D19" s="82" t="s">
        <v>16</v>
      </c>
      <c r="E19" s="106">
        <v>747</v>
      </c>
      <c r="F19" s="106">
        <v>1121</v>
      </c>
      <c r="G19" s="106">
        <v>1494</v>
      </c>
      <c r="H19" s="106">
        <v>736.61</v>
      </c>
      <c r="I19" s="106">
        <f t="shared" si="0"/>
        <v>-10.39</v>
      </c>
      <c r="J19" s="107" t="s">
        <v>14</v>
      </c>
      <c r="K19" s="106"/>
    </row>
    <row r="20" s="101" customFormat="1" ht="13.5" spans="1:11">
      <c r="A20" s="82">
        <v>18</v>
      </c>
      <c r="B20" s="82">
        <v>585</v>
      </c>
      <c r="C20" s="82" t="s">
        <v>39</v>
      </c>
      <c r="D20" s="82" t="s">
        <v>18</v>
      </c>
      <c r="E20" s="106">
        <v>679</v>
      </c>
      <c r="F20" s="106">
        <v>1019</v>
      </c>
      <c r="G20" s="106">
        <v>1358</v>
      </c>
      <c r="H20" s="106">
        <v>1236.07</v>
      </c>
      <c r="I20" s="106">
        <f t="shared" si="0"/>
        <v>557.07</v>
      </c>
      <c r="J20" s="106" t="s">
        <v>19</v>
      </c>
      <c r="K20" s="106">
        <f>ROUND(H20*0.06,1)</f>
        <v>74.2</v>
      </c>
    </row>
    <row r="21" s="101" customFormat="1" ht="13.5" spans="1:11">
      <c r="A21" s="82">
        <v>19</v>
      </c>
      <c r="B21" s="82">
        <v>581</v>
      </c>
      <c r="C21" s="82" t="s">
        <v>40</v>
      </c>
      <c r="D21" s="82" t="s">
        <v>18</v>
      </c>
      <c r="E21" s="106">
        <v>662</v>
      </c>
      <c r="F21" s="106">
        <v>993</v>
      </c>
      <c r="G21" s="106">
        <v>1324</v>
      </c>
      <c r="H21" s="106">
        <v>507.38</v>
      </c>
      <c r="I21" s="106">
        <f t="shared" si="0"/>
        <v>-154.62</v>
      </c>
      <c r="J21" s="107" t="s">
        <v>14</v>
      </c>
      <c r="K21" s="106"/>
    </row>
    <row r="22" s="101" customFormat="1" ht="13.5" spans="1:11">
      <c r="A22" s="82">
        <v>20</v>
      </c>
      <c r="B22" s="82">
        <v>730</v>
      </c>
      <c r="C22" s="82" t="s">
        <v>41</v>
      </c>
      <c r="D22" s="82" t="s">
        <v>16</v>
      </c>
      <c r="E22" s="106">
        <v>664</v>
      </c>
      <c r="F22" s="106">
        <v>996</v>
      </c>
      <c r="G22" s="106">
        <v>1328</v>
      </c>
      <c r="H22" s="106">
        <v>1126.65</v>
      </c>
      <c r="I22" s="106">
        <f t="shared" si="0"/>
        <v>462.65</v>
      </c>
      <c r="J22" s="106" t="s">
        <v>19</v>
      </c>
      <c r="K22" s="106">
        <f>ROUND(H22*0.06,1)</f>
        <v>67.6</v>
      </c>
    </row>
    <row r="23" s="101" customFormat="1" ht="13.5" spans="1:11">
      <c r="A23" s="82">
        <v>21</v>
      </c>
      <c r="B23" s="82">
        <v>578</v>
      </c>
      <c r="C23" s="82" t="s">
        <v>42</v>
      </c>
      <c r="D23" s="82" t="s">
        <v>18</v>
      </c>
      <c r="E23" s="106">
        <v>676</v>
      </c>
      <c r="F23" s="106">
        <v>1014</v>
      </c>
      <c r="G23" s="106">
        <v>1352</v>
      </c>
      <c r="H23" s="106">
        <v>952.7</v>
      </c>
      <c r="I23" s="106">
        <f t="shared" si="0"/>
        <v>276.7</v>
      </c>
      <c r="J23" s="106" t="s">
        <v>32</v>
      </c>
      <c r="K23" s="106">
        <f>ROUND(H23*0.05,1)</f>
        <v>47.6</v>
      </c>
    </row>
    <row r="24" s="101" customFormat="1" ht="13.5" spans="1:11">
      <c r="A24" s="82">
        <v>22</v>
      </c>
      <c r="B24" s="82">
        <v>514</v>
      </c>
      <c r="C24" s="82" t="s">
        <v>43</v>
      </c>
      <c r="D24" s="82" t="s">
        <v>34</v>
      </c>
      <c r="E24" s="106">
        <v>654</v>
      </c>
      <c r="F24" s="106">
        <v>981</v>
      </c>
      <c r="G24" s="106">
        <v>1308</v>
      </c>
      <c r="H24" s="106">
        <v>587.68</v>
      </c>
      <c r="I24" s="106">
        <f t="shared" si="0"/>
        <v>-66.32</v>
      </c>
      <c r="J24" s="107" t="s">
        <v>14</v>
      </c>
      <c r="K24" s="106"/>
    </row>
    <row r="25" s="101" customFormat="1" ht="13.5" spans="1:11">
      <c r="A25" s="82">
        <v>23</v>
      </c>
      <c r="B25" s="82">
        <v>387</v>
      </c>
      <c r="C25" s="82" t="s">
        <v>44</v>
      </c>
      <c r="D25" s="82" t="s">
        <v>21</v>
      </c>
      <c r="E25" s="106">
        <v>647</v>
      </c>
      <c r="F25" s="106">
        <v>971</v>
      </c>
      <c r="G25" s="106">
        <v>1294</v>
      </c>
      <c r="H25" s="106">
        <v>141.48</v>
      </c>
      <c r="I25" s="106">
        <f t="shared" si="0"/>
        <v>-505.52</v>
      </c>
      <c r="J25" s="107" t="s">
        <v>14</v>
      </c>
      <c r="K25" s="106"/>
    </row>
    <row r="26" s="101" customFormat="1" ht="13.5" spans="1:11">
      <c r="A26" s="82">
        <v>24</v>
      </c>
      <c r="B26" s="82">
        <v>737</v>
      </c>
      <c r="C26" s="82" t="s">
        <v>45</v>
      </c>
      <c r="D26" s="82" t="s">
        <v>21</v>
      </c>
      <c r="E26" s="106">
        <v>668</v>
      </c>
      <c r="F26" s="106">
        <v>1002</v>
      </c>
      <c r="G26" s="106">
        <v>1336</v>
      </c>
      <c r="H26" s="106">
        <v>1578.46</v>
      </c>
      <c r="I26" s="106">
        <f t="shared" si="0"/>
        <v>910.46</v>
      </c>
      <c r="J26" s="106" t="s">
        <v>25</v>
      </c>
      <c r="K26" s="106">
        <f>ROUND(H26*0.07,1)</f>
        <v>110.5</v>
      </c>
    </row>
    <row r="27" s="101" customFormat="1" ht="13.5" spans="1:11">
      <c r="A27" s="82">
        <v>25</v>
      </c>
      <c r="B27" s="82">
        <v>747</v>
      </c>
      <c r="C27" s="82" t="s">
        <v>46</v>
      </c>
      <c r="D27" s="82" t="s">
        <v>18</v>
      </c>
      <c r="E27" s="106">
        <v>659</v>
      </c>
      <c r="F27" s="106">
        <v>989</v>
      </c>
      <c r="G27" s="106">
        <v>1318</v>
      </c>
      <c r="H27" s="106">
        <v>139.57</v>
      </c>
      <c r="I27" s="106">
        <f t="shared" si="0"/>
        <v>-519.43</v>
      </c>
      <c r="J27" s="107" t="s">
        <v>14</v>
      </c>
      <c r="K27" s="106"/>
    </row>
    <row r="28" s="101" customFormat="1" ht="13.5" spans="1:11">
      <c r="A28" s="82">
        <v>26</v>
      </c>
      <c r="B28" s="82">
        <v>111400</v>
      </c>
      <c r="C28" s="82" t="s">
        <v>47</v>
      </c>
      <c r="D28" s="82" t="s">
        <v>27</v>
      </c>
      <c r="E28" s="106">
        <v>651</v>
      </c>
      <c r="F28" s="106">
        <v>977</v>
      </c>
      <c r="G28" s="106">
        <v>1302</v>
      </c>
      <c r="H28" s="106">
        <v>809.99</v>
      </c>
      <c r="I28" s="106">
        <f t="shared" si="0"/>
        <v>158.99</v>
      </c>
      <c r="J28" s="106" t="s">
        <v>32</v>
      </c>
      <c r="K28" s="106">
        <f>ROUND(H28*0.05,1)</f>
        <v>40.5</v>
      </c>
    </row>
    <row r="29" s="101" customFormat="1" ht="13.5" spans="1:11">
      <c r="A29" s="82">
        <v>27</v>
      </c>
      <c r="B29" s="82">
        <v>379</v>
      </c>
      <c r="C29" s="82" t="s">
        <v>48</v>
      </c>
      <c r="D29" s="82" t="s">
        <v>16</v>
      </c>
      <c r="E29" s="106">
        <v>676</v>
      </c>
      <c r="F29" s="106">
        <v>1014</v>
      </c>
      <c r="G29" s="106">
        <v>1352</v>
      </c>
      <c r="H29" s="106">
        <v>825.62</v>
      </c>
      <c r="I29" s="106">
        <f t="shared" si="0"/>
        <v>149.62</v>
      </c>
      <c r="J29" s="106" t="s">
        <v>32</v>
      </c>
      <c r="K29" s="106">
        <f>ROUND(H29*0.05,1)</f>
        <v>41.3</v>
      </c>
    </row>
    <row r="30" s="101" customFormat="1" ht="13.5" spans="1:11">
      <c r="A30" s="82">
        <v>28</v>
      </c>
      <c r="B30" s="82">
        <v>744</v>
      </c>
      <c r="C30" s="82" t="s">
        <v>49</v>
      </c>
      <c r="D30" s="82" t="s">
        <v>18</v>
      </c>
      <c r="E30" s="106">
        <v>683</v>
      </c>
      <c r="F30" s="106">
        <v>1025</v>
      </c>
      <c r="G30" s="106">
        <v>1366</v>
      </c>
      <c r="H30" s="106">
        <v>624.24</v>
      </c>
      <c r="I30" s="106">
        <f t="shared" si="0"/>
        <v>-58.76</v>
      </c>
      <c r="J30" s="107" t="s">
        <v>14</v>
      </c>
      <c r="K30" s="106"/>
    </row>
    <row r="31" s="101" customFormat="1" ht="13.5" spans="1:11">
      <c r="A31" s="82">
        <v>29</v>
      </c>
      <c r="B31" s="82">
        <v>359</v>
      </c>
      <c r="C31" s="82" t="s">
        <v>50</v>
      </c>
      <c r="D31" s="82" t="s">
        <v>16</v>
      </c>
      <c r="E31" s="106">
        <v>680</v>
      </c>
      <c r="F31" s="106">
        <v>1020</v>
      </c>
      <c r="G31" s="106">
        <v>1360</v>
      </c>
      <c r="H31" s="106">
        <v>1014.25</v>
      </c>
      <c r="I31" s="106">
        <f t="shared" si="0"/>
        <v>334.25</v>
      </c>
      <c r="J31" s="106" t="s">
        <v>32</v>
      </c>
      <c r="K31" s="106">
        <f>ROUND(H31*0.05,1)</f>
        <v>50.7</v>
      </c>
    </row>
    <row r="32" s="101" customFormat="1" ht="13.5" spans="1:11">
      <c r="A32" s="82">
        <v>30</v>
      </c>
      <c r="B32" s="82">
        <v>511</v>
      </c>
      <c r="C32" s="82" t="s">
        <v>51</v>
      </c>
      <c r="D32" s="82" t="s">
        <v>18</v>
      </c>
      <c r="E32" s="106">
        <v>660</v>
      </c>
      <c r="F32" s="106">
        <v>990</v>
      </c>
      <c r="G32" s="106">
        <v>1320</v>
      </c>
      <c r="H32" s="106">
        <v>795.72</v>
      </c>
      <c r="I32" s="106">
        <f t="shared" si="0"/>
        <v>135.72</v>
      </c>
      <c r="J32" s="106" t="s">
        <v>32</v>
      </c>
      <c r="K32" s="106">
        <f>ROUND(H32*0.05,1)</f>
        <v>39.8</v>
      </c>
    </row>
    <row r="33" s="101" customFormat="1" ht="13.5" spans="1:11">
      <c r="A33" s="82">
        <v>31</v>
      </c>
      <c r="B33" s="82">
        <v>114622</v>
      </c>
      <c r="C33" s="82" t="s">
        <v>52</v>
      </c>
      <c r="D33" s="82" t="s">
        <v>18</v>
      </c>
      <c r="E33" s="106">
        <v>661</v>
      </c>
      <c r="F33" s="106">
        <v>992</v>
      </c>
      <c r="G33" s="106">
        <v>1322</v>
      </c>
      <c r="H33" s="106">
        <v>594.03</v>
      </c>
      <c r="I33" s="106">
        <f t="shared" si="0"/>
        <v>-66.97</v>
      </c>
      <c r="J33" s="107" t="s">
        <v>14</v>
      </c>
      <c r="K33" s="106"/>
    </row>
    <row r="34" s="101" customFormat="1" ht="13.5" spans="1:11">
      <c r="A34" s="82">
        <v>32</v>
      </c>
      <c r="B34" s="82">
        <v>746</v>
      </c>
      <c r="C34" s="82" t="s">
        <v>53</v>
      </c>
      <c r="D34" s="82" t="s">
        <v>54</v>
      </c>
      <c r="E34" s="106">
        <v>652</v>
      </c>
      <c r="F34" s="106">
        <v>978</v>
      </c>
      <c r="G34" s="106">
        <v>1304</v>
      </c>
      <c r="H34" s="106">
        <v>327.44</v>
      </c>
      <c r="I34" s="106">
        <f t="shared" si="0"/>
        <v>-324.56</v>
      </c>
      <c r="J34" s="107" t="s">
        <v>14</v>
      </c>
      <c r="K34" s="106"/>
    </row>
    <row r="35" s="101" customFormat="1" ht="13.5" spans="1:11">
      <c r="A35" s="82">
        <v>33</v>
      </c>
      <c r="B35" s="82">
        <v>357</v>
      </c>
      <c r="C35" s="82" t="s">
        <v>55</v>
      </c>
      <c r="D35" s="82" t="s">
        <v>16</v>
      </c>
      <c r="E35" s="106">
        <v>573</v>
      </c>
      <c r="F35" s="106">
        <v>860</v>
      </c>
      <c r="G35" s="106">
        <v>1146</v>
      </c>
      <c r="H35" s="106">
        <v>411.65</v>
      </c>
      <c r="I35" s="106">
        <f t="shared" si="0"/>
        <v>-161.35</v>
      </c>
      <c r="J35" s="107" t="s">
        <v>14</v>
      </c>
      <c r="K35" s="106"/>
    </row>
    <row r="36" s="101" customFormat="1" ht="13.5" spans="1:11">
      <c r="A36" s="82">
        <v>34</v>
      </c>
      <c r="B36" s="82">
        <v>102934</v>
      </c>
      <c r="C36" s="82" t="s">
        <v>56</v>
      </c>
      <c r="D36" s="82" t="s">
        <v>16</v>
      </c>
      <c r="E36" s="106">
        <v>598</v>
      </c>
      <c r="F36" s="106">
        <v>897</v>
      </c>
      <c r="G36" s="106">
        <v>1196</v>
      </c>
      <c r="H36" s="106">
        <v>613.3</v>
      </c>
      <c r="I36" s="106">
        <f t="shared" ref="I36:I67" si="1">H36-E36</f>
        <v>15.3</v>
      </c>
      <c r="J36" s="106" t="s">
        <v>32</v>
      </c>
      <c r="K36" s="106">
        <f>ROUND(H36*0.05,1)</f>
        <v>30.7</v>
      </c>
    </row>
    <row r="37" s="101" customFormat="1" ht="13.5" spans="1:11">
      <c r="A37" s="82">
        <v>35</v>
      </c>
      <c r="B37" s="82">
        <v>724</v>
      </c>
      <c r="C37" s="82" t="s">
        <v>57</v>
      </c>
      <c r="D37" s="82" t="s">
        <v>21</v>
      </c>
      <c r="E37" s="106">
        <v>590</v>
      </c>
      <c r="F37" s="106">
        <v>885</v>
      </c>
      <c r="G37" s="106">
        <v>1180</v>
      </c>
      <c r="H37" s="106">
        <v>512.22</v>
      </c>
      <c r="I37" s="106">
        <f t="shared" si="1"/>
        <v>-77.78</v>
      </c>
      <c r="J37" s="107" t="s">
        <v>14</v>
      </c>
      <c r="K37" s="106"/>
    </row>
    <row r="38" s="101" customFormat="1" ht="13.5" spans="1:11">
      <c r="A38" s="82">
        <v>36</v>
      </c>
      <c r="B38" s="82">
        <v>54</v>
      </c>
      <c r="C38" s="82" t="s">
        <v>58</v>
      </c>
      <c r="D38" s="82" t="s">
        <v>59</v>
      </c>
      <c r="E38" s="106">
        <v>570</v>
      </c>
      <c r="F38" s="106">
        <v>855</v>
      </c>
      <c r="G38" s="106">
        <v>1140</v>
      </c>
      <c r="H38" s="106">
        <v>524.47</v>
      </c>
      <c r="I38" s="106">
        <f t="shared" si="1"/>
        <v>-45.53</v>
      </c>
      <c r="J38" s="107" t="s">
        <v>14</v>
      </c>
      <c r="K38" s="106"/>
    </row>
    <row r="39" s="101" customFormat="1" ht="13.5" spans="1:11">
      <c r="A39" s="82">
        <v>37</v>
      </c>
      <c r="B39" s="82">
        <v>105751</v>
      </c>
      <c r="C39" s="82" t="s">
        <v>60</v>
      </c>
      <c r="D39" s="82" t="s">
        <v>21</v>
      </c>
      <c r="E39" s="106">
        <v>592</v>
      </c>
      <c r="F39" s="106">
        <v>888</v>
      </c>
      <c r="G39" s="106">
        <v>1184</v>
      </c>
      <c r="H39" s="106">
        <v>956.89</v>
      </c>
      <c r="I39" s="106">
        <f t="shared" si="1"/>
        <v>364.89</v>
      </c>
      <c r="J39" s="106" t="s">
        <v>19</v>
      </c>
      <c r="K39" s="106">
        <f>ROUND(H39*0.06,1)</f>
        <v>57.4</v>
      </c>
    </row>
    <row r="40" s="101" customFormat="1" ht="13.5" spans="1:11">
      <c r="A40" s="82">
        <v>38</v>
      </c>
      <c r="B40" s="82">
        <v>377</v>
      </c>
      <c r="C40" s="82" t="s">
        <v>61</v>
      </c>
      <c r="D40" s="82" t="s">
        <v>21</v>
      </c>
      <c r="E40" s="106">
        <v>593</v>
      </c>
      <c r="F40" s="106">
        <v>890</v>
      </c>
      <c r="G40" s="106">
        <v>1186</v>
      </c>
      <c r="H40" s="106">
        <v>949.67</v>
      </c>
      <c r="I40" s="106">
        <f t="shared" si="1"/>
        <v>356.67</v>
      </c>
      <c r="J40" s="106" t="s">
        <v>19</v>
      </c>
      <c r="K40" s="106">
        <f>ROUND(H40*0.06,1)</f>
        <v>57</v>
      </c>
    </row>
    <row r="41" s="101" customFormat="1" ht="13.5" spans="1:11">
      <c r="A41" s="82">
        <v>39</v>
      </c>
      <c r="B41" s="82">
        <v>513</v>
      </c>
      <c r="C41" s="82" t="s">
        <v>62</v>
      </c>
      <c r="D41" s="82" t="s">
        <v>16</v>
      </c>
      <c r="E41" s="106">
        <v>579</v>
      </c>
      <c r="F41" s="106">
        <v>869</v>
      </c>
      <c r="G41" s="106">
        <v>1158</v>
      </c>
      <c r="H41" s="106">
        <v>285.66</v>
      </c>
      <c r="I41" s="106">
        <f t="shared" si="1"/>
        <v>-293.34</v>
      </c>
      <c r="J41" s="107" t="s">
        <v>14</v>
      </c>
      <c r="K41" s="106"/>
    </row>
    <row r="42" s="101" customFormat="1" ht="13.5" spans="1:11">
      <c r="A42" s="82">
        <v>40</v>
      </c>
      <c r="B42" s="82">
        <v>105267</v>
      </c>
      <c r="C42" s="82" t="s">
        <v>63</v>
      </c>
      <c r="D42" s="82" t="s">
        <v>16</v>
      </c>
      <c r="E42" s="106">
        <v>583</v>
      </c>
      <c r="F42" s="106">
        <v>875</v>
      </c>
      <c r="G42" s="106">
        <v>1166</v>
      </c>
      <c r="H42" s="106">
        <v>983.209999999999</v>
      </c>
      <c r="I42" s="106">
        <f t="shared" si="1"/>
        <v>400.209999999999</v>
      </c>
      <c r="J42" s="106" t="s">
        <v>19</v>
      </c>
      <c r="K42" s="106">
        <f>ROUND(H42*0.06,1)</f>
        <v>59</v>
      </c>
    </row>
    <row r="43" s="101" customFormat="1" ht="13.5" spans="1:11">
      <c r="A43" s="82">
        <v>41</v>
      </c>
      <c r="B43" s="82">
        <v>106066</v>
      </c>
      <c r="C43" s="82" t="s">
        <v>64</v>
      </c>
      <c r="D43" s="82" t="s">
        <v>13</v>
      </c>
      <c r="E43" s="106">
        <v>598</v>
      </c>
      <c r="F43" s="106">
        <v>897</v>
      </c>
      <c r="G43" s="106">
        <v>1196</v>
      </c>
      <c r="H43" s="106">
        <v>977.33</v>
      </c>
      <c r="I43" s="106">
        <f t="shared" si="1"/>
        <v>379.33</v>
      </c>
      <c r="J43" s="106" t="s">
        <v>19</v>
      </c>
      <c r="K43" s="106">
        <f>ROUND(H43*0.06,1)</f>
        <v>58.6</v>
      </c>
    </row>
    <row r="44" s="101" customFormat="1" ht="13.5" spans="1:11">
      <c r="A44" s="82">
        <v>42</v>
      </c>
      <c r="B44" s="82">
        <v>102565</v>
      </c>
      <c r="C44" s="82" t="s">
        <v>65</v>
      </c>
      <c r="D44" s="82" t="s">
        <v>16</v>
      </c>
      <c r="E44" s="106">
        <v>596</v>
      </c>
      <c r="F44" s="106">
        <v>894</v>
      </c>
      <c r="G44" s="106">
        <v>1192</v>
      </c>
      <c r="H44" s="106">
        <v>795.25</v>
      </c>
      <c r="I44" s="106">
        <f t="shared" si="1"/>
        <v>199.25</v>
      </c>
      <c r="J44" s="106" t="s">
        <v>32</v>
      </c>
      <c r="K44" s="106">
        <f>ROUND(H44*0.05,1)</f>
        <v>39.8</v>
      </c>
    </row>
    <row r="45" s="101" customFormat="1" ht="13.5" spans="1:11">
      <c r="A45" s="82">
        <v>43</v>
      </c>
      <c r="B45" s="82">
        <v>101453</v>
      </c>
      <c r="C45" s="82" t="s">
        <v>66</v>
      </c>
      <c r="D45" s="82" t="s">
        <v>59</v>
      </c>
      <c r="E45" s="106">
        <v>594</v>
      </c>
      <c r="F45" s="106">
        <v>891</v>
      </c>
      <c r="G45" s="106">
        <v>1188</v>
      </c>
      <c r="H45" s="106">
        <v>388.94</v>
      </c>
      <c r="I45" s="106">
        <f t="shared" si="1"/>
        <v>-205.06</v>
      </c>
      <c r="J45" s="107" t="s">
        <v>14</v>
      </c>
      <c r="K45" s="106"/>
    </row>
    <row r="46" s="101" customFormat="1" ht="13.5" spans="1:11">
      <c r="A46" s="82">
        <v>44</v>
      </c>
      <c r="B46" s="82">
        <v>107658</v>
      </c>
      <c r="C46" s="82" t="s">
        <v>67</v>
      </c>
      <c r="D46" s="82" t="s">
        <v>16</v>
      </c>
      <c r="E46" s="106">
        <v>587</v>
      </c>
      <c r="F46" s="106">
        <v>881</v>
      </c>
      <c r="G46" s="106">
        <v>1174</v>
      </c>
      <c r="H46" s="106">
        <v>763.94</v>
      </c>
      <c r="I46" s="106">
        <f t="shared" si="1"/>
        <v>176.94</v>
      </c>
      <c r="J46" s="106" t="s">
        <v>32</v>
      </c>
      <c r="K46" s="106">
        <f>ROUND(H46*0.05,1)</f>
        <v>38.2</v>
      </c>
    </row>
    <row r="47" s="101" customFormat="1" ht="13.5" spans="1:11">
      <c r="A47" s="82">
        <v>45</v>
      </c>
      <c r="B47" s="82">
        <v>399</v>
      </c>
      <c r="C47" s="82" t="s">
        <v>68</v>
      </c>
      <c r="D47" s="82" t="s">
        <v>21</v>
      </c>
      <c r="E47" s="106">
        <v>586</v>
      </c>
      <c r="F47" s="106">
        <v>879</v>
      </c>
      <c r="G47" s="106">
        <v>1172</v>
      </c>
      <c r="H47" s="106">
        <v>517.28</v>
      </c>
      <c r="I47" s="106">
        <f t="shared" si="1"/>
        <v>-68.72</v>
      </c>
      <c r="J47" s="107" t="s">
        <v>14</v>
      </c>
      <c r="K47" s="106"/>
    </row>
    <row r="48" s="101" customFormat="1" ht="13.5" spans="1:11">
      <c r="A48" s="82">
        <v>46</v>
      </c>
      <c r="B48" s="82">
        <v>111219</v>
      </c>
      <c r="C48" s="82" t="s">
        <v>69</v>
      </c>
      <c r="D48" s="82" t="s">
        <v>16</v>
      </c>
      <c r="E48" s="106">
        <v>600</v>
      </c>
      <c r="F48" s="106">
        <v>900</v>
      </c>
      <c r="G48" s="106">
        <v>1200</v>
      </c>
      <c r="H48" s="106">
        <v>686.5</v>
      </c>
      <c r="I48" s="106">
        <f t="shared" si="1"/>
        <v>86.5</v>
      </c>
      <c r="J48" s="106" t="s">
        <v>32</v>
      </c>
      <c r="K48" s="106">
        <f>ROUND(H48*0.05,1)</f>
        <v>34.3</v>
      </c>
    </row>
    <row r="49" s="101" customFormat="1" ht="13.5" spans="1:11">
      <c r="A49" s="82">
        <v>47</v>
      </c>
      <c r="B49" s="82">
        <v>106569</v>
      </c>
      <c r="C49" s="82" t="s">
        <v>70</v>
      </c>
      <c r="D49" s="82" t="s">
        <v>16</v>
      </c>
      <c r="E49" s="106">
        <v>598</v>
      </c>
      <c r="F49" s="106">
        <v>897</v>
      </c>
      <c r="G49" s="106">
        <v>1196</v>
      </c>
      <c r="H49" s="106">
        <v>787.12</v>
      </c>
      <c r="I49" s="106">
        <f t="shared" si="1"/>
        <v>189.12</v>
      </c>
      <c r="J49" s="106" t="s">
        <v>32</v>
      </c>
      <c r="K49" s="106">
        <f>ROUND(H49*0.05,1)</f>
        <v>39.4</v>
      </c>
    </row>
    <row r="50" s="101" customFormat="1" ht="13.5" spans="1:11">
      <c r="A50" s="82">
        <v>48</v>
      </c>
      <c r="B50" s="82">
        <v>103639</v>
      </c>
      <c r="C50" s="82" t="s">
        <v>71</v>
      </c>
      <c r="D50" s="82" t="s">
        <v>21</v>
      </c>
      <c r="E50" s="106">
        <v>594</v>
      </c>
      <c r="F50" s="106">
        <v>891</v>
      </c>
      <c r="G50" s="106">
        <v>1188</v>
      </c>
      <c r="H50" s="106">
        <v>256.57</v>
      </c>
      <c r="I50" s="106">
        <f t="shared" si="1"/>
        <v>-337.43</v>
      </c>
      <c r="J50" s="107" t="s">
        <v>14</v>
      </c>
      <c r="K50" s="106"/>
    </row>
    <row r="51" s="101" customFormat="1" ht="13.5" spans="1:11">
      <c r="A51" s="82">
        <v>49</v>
      </c>
      <c r="B51" s="82">
        <v>515</v>
      </c>
      <c r="C51" s="82" t="s">
        <v>72</v>
      </c>
      <c r="D51" s="82" t="s">
        <v>18</v>
      </c>
      <c r="E51" s="106">
        <v>582</v>
      </c>
      <c r="F51" s="106">
        <v>873</v>
      </c>
      <c r="G51" s="106">
        <v>1164</v>
      </c>
      <c r="H51" s="106">
        <v>463.76</v>
      </c>
      <c r="I51" s="106">
        <f t="shared" si="1"/>
        <v>-118.24</v>
      </c>
      <c r="J51" s="107" t="s">
        <v>14</v>
      </c>
      <c r="K51" s="106"/>
    </row>
    <row r="52" s="101" customFormat="1" ht="13.5" spans="1:11">
      <c r="A52" s="82">
        <v>50</v>
      </c>
      <c r="B52" s="82">
        <v>103198</v>
      </c>
      <c r="C52" s="82" t="s">
        <v>73</v>
      </c>
      <c r="D52" s="82" t="s">
        <v>16</v>
      </c>
      <c r="E52" s="106">
        <v>608</v>
      </c>
      <c r="F52" s="106">
        <v>912</v>
      </c>
      <c r="G52" s="106">
        <v>1216</v>
      </c>
      <c r="H52" s="106">
        <v>789.79</v>
      </c>
      <c r="I52" s="106">
        <f t="shared" si="1"/>
        <v>181.79</v>
      </c>
      <c r="J52" s="106" t="s">
        <v>32</v>
      </c>
      <c r="K52" s="106">
        <f>ROUND(H52*0.05,1)</f>
        <v>39.5</v>
      </c>
    </row>
    <row r="53" s="101" customFormat="1" ht="13.5" spans="1:11">
      <c r="A53" s="82">
        <v>51</v>
      </c>
      <c r="B53" s="82">
        <v>754</v>
      </c>
      <c r="C53" s="82" t="s">
        <v>74</v>
      </c>
      <c r="D53" s="82" t="s">
        <v>59</v>
      </c>
      <c r="E53" s="106">
        <v>772</v>
      </c>
      <c r="F53" s="106">
        <v>1158</v>
      </c>
      <c r="G53" s="106">
        <v>1544</v>
      </c>
      <c r="H53" s="106">
        <v>2121.49</v>
      </c>
      <c r="I53" s="106">
        <f t="shared" si="1"/>
        <v>1349.49</v>
      </c>
      <c r="J53" s="106" t="s">
        <v>25</v>
      </c>
      <c r="K53" s="106">
        <f>ROUND(H53*0.07,1)</f>
        <v>148.5</v>
      </c>
    </row>
    <row r="54" s="101" customFormat="1" ht="13.5" spans="1:11">
      <c r="A54" s="82">
        <v>52</v>
      </c>
      <c r="B54" s="82">
        <v>106399</v>
      </c>
      <c r="C54" s="82" t="s">
        <v>75</v>
      </c>
      <c r="D54" s="82" t="s">
        <v>16</v>
      </c>
      <c r="E54" s="106">
        <v>591</v>
      </c>
      <c r="F54" s="106">
        <v>887</v>
      </c>
      <c r="G54" s="106">
        <v>1182</v>
      </c>
      <c r="H54" s="106">
        <v>827.95</v>
      </c>
      <c r="I54" s="106">
        <f t="shared" si="1"/>
        <v>236.95</v>
      </c>
      <c r="J54" s="106" t="s">
        <v>32</v>
      </c>
      <c r="K54" s="106">
        <f>ROUND(H54*0.05,1)</f>
        <v>41.4</v>
      </c>
    </row>
    <row r="55" s="101" customFormat="1" ht="13.5" spans="1:11">
      <c r="A55" s="82">
        <v>53</v>
      </c>
      <c r="B55" s="82">
        <v>726</v>
      </c>
      <c r="C55" s="82" t="s">
        <v>76</v>
      </c>
      <c r="D55" s="82" t="s">
        <v>16</v>
      </c>
      <c r="E55" s="106">
        <v>591</v>
      </c>
      <c r="F55" s="106">
        <v>887</v>
      </c>
      <c r="G55" s="106">
        <v>1182</v>
      </c>
      <c r="H55" s="106">
        <v>510.6</v>
      </c>
      <c r="I55" s="106">
        <f t="shared" si="1"/>
        <v>-80.4</v>
      </c>
      <c r="J55" s="107" t="s">
        <v>14</v>
      </c>
      <c r="K55" s="106"/>
    </row>
    <row r="56" s="101" customFormat="1" ht="13.5" spans="1:11">
      <c r="A56" s="82">
        <v>54</v>
      </c>
      <c r="B56" s="82">
        <v>391</v>
      </c>
      <c r="C56" s="82" t="s">
        <v>77</v>
      </c>
      <c r="D56" s="82" t="s">
        <v>18</v>
      </c>
      <c r="E56" s="106">
        <v>590</v>
      </c>
      <c r="F56" s="106">
        <v>885</v>
      </c>
      <c r="G56" s="106">
        <v>1180</v>
      </c>
      <c r="H56" s="106">
        <v>1001.91</v>
      </c>
      <c r="I56" s="106">
        <f t="shared" si="1"/>
        <v>411.91</v>
      </c>
      <c r="J56" s="106" t="s">
        <v>19</v>
      </c>
      <c r="K56" s="106">
        <f>ROUND(H56*0.06,1)</f>
        <v>60.1</v>
      </c>
    </row>
    <row r="57" s="101" customFormat="1" ht="13.5" spans="1:11">
      <c r="A57" s="82">
        <v>55</v>
      </c>
      <c r="B57" s="82">
        <v>108656</v>
      </c>
      <c r="C57" s="82" t="s">
        <v>78</v>
      </c>
      <c r="D57" s="82" t="s">
        <v>34</v>
      </c>
      <c r="E57" s="106">
        <v>584</v>
      </c>
      <c r="F57" s="106">
        <v>876</v>
      </c>
      <c r="G57" s="106">
        <v>1168</v>
      </c>
      <c r="H57" s="106">
        <v>252.32</v>
      </c>
      <c r="I57" s="106">
        <f t="shared" si="1"/>
        <v>-331.68</v>
      </c>
      <c r="J57" s="107" t="s">
        <v>14</v>
      </c>
      <c r="K57" s="106"/>
    </row>
    <row r="58" s="101" customFormat="1" ht="13.5" spans="1:11">
      <c r="A58" s="82">
        <v>56</v>
      </c>
      <c r="B58" s="82">
        <v>598</v>
      </c>
      <c r="C58" s="82" t="s">
        <v>79</v>
      </c>
      <c r="D58" s="82" t="s">
        <v>21</v>
      </c>
      <c r="E58" s="106">
        <v>594</v>
      </c>
      <c r="F58" s="106">
        <v>891</v>
      </c>
      <c r="G58" s="106">
        <v>1188</v>
      </c>
      <c r="H58" s="106">
        <v>945.63</v>
      </c>
      <c r="I58" s="106">
        <f t="shared" si="1"/>
        <v>351.63</v>
      </c>
      <c r="J58" s="106" t="s">
        <v>19</v>
      </c>
      <c r="K58" s="106">
        <f>ROUND(H58*0.06,1)</f>
        <v>56.7</v>
      </c>
    </row>
    <row r="59" s="101" customFormat="1" ht="13.5" spans="1:11">
      <c r="A59" s="82">
        <v>57</v>
      </c>
      <c r="B59" s="82">
        <v>716</v>
      </c>
      <c r="C59" s="82" t="s">
        <v>80</v>
      </c>
      <c r="D59" s="82" t="s">
        <v>54</v>
      </c>
      <c r="E59" s="106">
        <v>571</v>
      </c>
      <c r="F59" s="106">
        <v>857</v>
      </c>
      <c r="G59" s="106">
        <v>1142</v>
      </c>
      <c r="H59" s="106">
        <v>214.93</v>
      </c>
      <c r="I59" s="106">
        <f t="shared" si="1"/>
        <v>-356.07</v>
      </c>
      <c r="J59" s="107" t="s">
        <v>14</v>
      </c>
      <c r="K59" s="106"/>
    </row>
    <row r="60" s="101" customFormat="1" ht="13.5" spans="1:11">
      <c r="A60" s="82">
        <v>58</v>
      </c>
      <c r="B60" s="82">
        <v>748</v>
      </c>
      <c r="C60" s="82" t="s">
        <v>81</v>
      </c>
      <c r="D60" s="82" t="s">
        <v>54</v>
      </c>
      <c r="E60" s="106">
        <v>507</v>
      </c>
      <c r="F60" s="106">
        <v>761</v>
      </c>
      <c r="G60" s="106">
        <v>1014</v>
      </c>
      <c r="H60" s="106">
        <v>155.43</v>
      </c>
      <c r="I60" s="106">
        <f t="shared" si="1"/>
        <v>-351.57</v>
      </c>
      <c r="J60" s="107" t="s">
        <v>14</v>
      </c>
      <c r="K60" s="106"/>
    </row>
    <row r="61" s="101" customFormat="1" ht="13.5" spans="1:11">
      <c r="A61" s="82">
        <v>59</v>
      </c>
      <c r="B61" s="82">
        <v>367</v>
      </c>
      <c r="C61" s="82" t="s">
        <v>82</v>
      </c>
      <c r="D61" s="82" t="s">
        <v>59</v>
      </c>
      <c r="E61" s="106">
        <v>508</v>
      </c>
      <c r="F61" s="106">
        <v>762</v>
      </c>
      <c r="G61" s="106">
        <v>1016</v>
      </c>
      <c r="H61" s="106">
        <v>397.72</v>
      </c>
      <c r="I61" s="106">
        <f t="shared" si="1"/>
        <v>-110.28</v>
      </c>
      <c r="J61" s="107" t="s">
        <v>14</v>
      </c>
      <c r="K61" s="106"/>
    </row>
    <row r="62" s="101" customFormat="1" ht="13.5" spans="1:11">
      <c r="A62" s="82">
        <v>60</v>
      </c>
      <c r="B62" s="82">
        <v>721</v>
      </c>
      <c r="C62" s="82" t="s">
        <v>83</v>
      </c>
      <c r="D62" s="82" t="s">
        <v>27</v>
      </c>
      <c r="E62" s="106">
        <v>506</v>
      </c>
      <c r="F62" s="106">
        <v>759</v>
      </c>
      <c r="G62" s="106">
        <v>1012</v>
      </c>
      <c r="H62" s="106">
        <v>448.73</v>
      </c>
      <c r="I62" s="106">
        <f t="shared" si="1"/>
        <v>-57.27</v>
      </c>
      <c r="J62" s="107" t="s">
        <v>14</v>
      </c>
      <c r="K62" s="106"/>
    </row>
    <row r="63" s="101" customFormat="1" ht="13.5" spans="1:11">
      <c r="A63" s="82">
        <v>61</v>
      </c>
      <c r="B63" s="82">
        <v>311</v>
      </c>
      <c r="C63" s="82" t="s">
        <v>84</v>
      </c>
      <c r="D63" s="82" t="s">
        <v>16</v>
      </c>
      <c r="E63" s="106">
        <v>497</v>
      </c>
      <c r="F63" s="106">
        <v>746</v>
      </c>
      <c r="G63" s="106">
        <v>994</v>
      </c>
      <c r="H63" s="106">
        <v>125</v>
      </c>
      <c r="I63" s="106">
        <f t="shared" si="1"/>
        <v>-372</v>
      </c>
      <c r="J63" s="107" t="s">
        <v>14</v>
      </c>
      <c r="K63" s="106"/>
    </row>
    <row r="64" s="101" customFormat="1" ht="13.5" spans="1:11">
      <c r="A64" s="82">
        <v>62</v>
      </c>
      <c r="B64" s="82">
        <v>103199</v>
      </c>
      <c r="C64" s="82" t="s">
        <v>85</v>
      </c>
      <c r="D64" s="82" t="s">
        <v>18</v>
      </c>
      <c r="E64" s="106">
        <v>540</v>
      </c>
      <c r="F64" s="106">
        <v>810</v>
      </c>
      <c r="G64" s="106">
        <v>1080</v>
      </c>
      <c r="H64" s="106">
        <v>934.1</v>
      </c>
      <c r="I64" s="106">
        <f t="shared" si="1"/>
        <v>394.1</v>
      </c>
      <c r="J64" s="106" t="s">
        <v>19</v>
      </c>
      <c r="K64" s="106">
        <f>ROUND(H64*0.06,1)</f>
        <v>56</v>
      </c>
    </row>
    <row r="65" s="101" customFormat="1" ht="13.5" spans="1:11">
      <c r="A65" s="82">
        <v>63</v>
      </c>
      <c r="B65" s="82">
        <v>329</v>
      </c>
      <c r="C65" s="82" t="s">
        <v>86</v>
      </c>
      <c r="D65" s="82" t="s">
        <v>59</v>
      </c>
      <c r="E65" s="106">
        <v>503</v>
      </c>
      <c r="F65" s="106">
        <v>755</v>
      </c>
      <c r="G65" s="106">
        <v>1006</v>
      </c>
      <c r="H65" s="106">
        <v>511.72</v>
      </c>
      <c r="I65" s="106">
        <f t="shared" si="1"/>
        <v>8.72000000000003</v>
      </c>
      <c r="J65" s="106" t="s">
        <v>32</v>
      </c>
      <c r="K65" s="106">
        <f>ROUND(H65*0.05,1)</f>
        <v>25.6</v>
      </c>
    </row>
    <row r="66" s="101" customFormat="1" ht="13.5" spans="1:11">
      <c r="A66" s="82">
        <v>64</v>
      </c>
      <c r="B66" s="82">
        <v>107728</v>
      </c>
      <c r="C66" s="82" t="s">
        <v>87</v>
      </c>
      <c r="D66" s="82" t="s">
        <v>54</v>
      </c>
      <c r="E66" s="106">
        <v>509</v>
      </c>
      <c r="F66" s="106">
        <v>764</v>
      </c>
      <c r="G66" s="106">
        <v>1018</v>
      </c>
      <c r="H66" s="106">
        <v>248.67</v>
      </c>
      <c r="I66" s="106">
        <f t="shared" si="1"/>
        <v>-260.33</v>
      </c>
      <c r="J66" s="107" t="s">
        <v>14</v>
      </c>
      <c r="K66" s="106"/>
    </row>
    <row r="67" s="101" customFormat="1" ht="13.5" spans="1:11">
      <c r="A67" s="82">
        <v>65</v>
      </c>
      <c r="B67" s="82">
        <v>572</v>
      </c>
      <c r="C67" s="82" t="s">
        <v>88</v>
      </c>
      <c r="D67" s="82" t="s">
        <v>18</v>
      </c>
      <c r="E67" s="106">
        <v>522</v>
      </c>
      <c r="F67" s="106">
        <v>783</v>
      </c>
      <c r="G67" s="106">
        <v>1044</v>
      </c>
      <c r="H67" s="106">
        <v>514.18</v>
      </c>
      <c r="I67" s="106">
        <f t="shared" si="1"/>
        <v>-7.82000000000005</v>
      </c>
      <c r="J67" s="107" t="s">
        <v>14</v>
      </c>
      <c r="K67" s="106"/>
    </row>
    <row r="68" s="101" customFormat="1" ht="13.5" spans="1:11">
      <c r="A68" s="82">
        <v>66</v>
      </c>
      <c r="B68" s="82">
        <v>349</v>
      </c>
      <c r="C68" s="82" t="s">
        <v>89</v>
      </c>
      <c r="D68" s="82" t="s">
        <v>18</v>
      </c>
      <c r="E68" s="106">
        <v>520</v>
      </c>
      <c r="F68" s="106">
        <v>780</v>
      </c>
      <c r="G68" s="106">
        <v>1040</v>
      </c>
      <c r="H68" s="106">
        <v>1402.71</v>
      </c>
      <c r="I68" s="106">
        <f t="shared" ref="I68:I99" si="2">H68-E68</f>
        <v>882.71</v>
      </c>
      <c r="J68" s="106" t="s">
        <v>25</v>
      </c>
      <c r="K68" s="106">
        <f>ROUND(H68*0.07,1)</f>
        <v>98.2</v>
      </c>
    </row>
    <row r="69" s="101" customFormat="1" ht="13.5" spans="1:11">
      <c r="A69" s="82">
        <v>67</v>
      </c>
      <c r="B69" s="82">
        <v>355</v>
      </c>
      <c r="C69" s="82" t="s">
        <v>90</v>
      </c>
      <c r="D69" s="82" t="s">
        <v>18</v>
      </c>
      <c r="E69" s="106">
        <v>515</v>
      </c>
      <c r="F69" s="106">
        <v>773</v>
      </c>
      <c r="G69" s="106">
        <v>1030</v>
      </c>
      <c r="H69" s="106">
        <v>623.17</v>
      </c>
      <c r="I69" s="106">
        <f t="shared" si="2"/>
        <v>108.17</v>
      </c>
      <c r="J69" s="106" t="s">
        <v>32</v>
      </c>
      <c r="K69" s="106">
        <f>ROUND(H69*0.05,1)</f>
        <v>31.2</v>
      </c>
    </row>
    <row r="70" s="101" customFormat="1" ht="13.5" spans="1:11">
      <c r="A70" s="82">
        <v>68</v>
      </c>
      <c r="B70" s="82">
        <v>743</v>
      </c>
      <c r="C70" s="82" t="s">
        <v>91</v>
      </c>
      <c r="D70" s="82" t="s">
        <v>21</v>
      </c>
      <c r="E70" s="106">
        <v>520</v>
      </c>
      <c r="F70" s="106">
        <v>780</v>
      </c>
      <c r="G70" s="106">
        <v>1040</v>
      </c>
      <c r="H70" s="106">
        <v>757.86</v>
      </c>
      <c r="I70" s="106">
        <f t="shared" si="2"/>
        <v>237.86</v>
      </c>
      <c r="J70" s="106" t="s">
        <v>32</v>
      </c>
      <c r="K70" s="106">
        <f>ROUND(H70*0.05,1)</f>
        <v>37.9</v>
      </c>
    </row>
    <row r="71" s="101" customFormat="1" ht="13.5" spans="1:11">
      <c r="A71" s="82">
        <v>69</v>
      </c>
      <c r="B71" s="82">
        <v>587</v>
      </c>
      <c r="C71" s="82" t="s">
        <v>92</v>
      </c>
      <c r="D71" s="82" t="s">
        <v>59</v>
      </c>
      <c r="E71" s="106">
        <v>502</v>
      </c>
      <c r="F71" s="106">
        <v>753</v>
      </c>
      <c r="G71" s="106">
        <v>1004</v>
      </c>
      <c r="H71" s="106">
        <v>455.31</v>
      </c>
      <c r="I71" s="106">
        <f t="shared" si="2"/>
        <v>-46.69</v>
      </c>
      <c r="J71" s="107" t="s">
        <v>14</v>
      </c>
      <c r="K71" s="106"/>
    </row>
    <row r="72" s="101" customFormat="1" ht="13.5" spans="1:11">
      <c r="A72" s="82">
        <v>70</v>
      </c>
      <c r="B72" s="82">
        <v>104428</v>
      </c>
      <c r="C72" s="82" t="s">
        <v>93</v>
      </c>
      <c r="D72" s="82" t="s">
        <v>59</v>
      </c>
      <c r="E72" s="106">
        <v>513</v>
      </c>
      <c r="F72" s="106">
        <v>770</v>
      </c>
      <c r="G72" s="106">
        <v>1026</v>
      </c>
      <c r="H72" s="106">
        <v>837.109999999999</v>
      </c>
      <c r="I72" s="106">
        <f t="shared" si="2"/>
        <v>324.109999999999</v>
      </c>
      <c r="J72" s="106" t="s">
        <v>19</v>
      </c>
      <c r="K72" s="106">
        <f>ROUND(H72*0.06,1)</f>
        <v>50.2</v>
      </c>
    </row>
    <row r="73" s="101" customFormat="1" ht="13.5" spans="1:11">
      <c r="A73" s="82">
        <v>71</v>
      </c>
      <c r="B73" s="82">
        <v>717</v>
      </c>
      <c r="C73" s="82" t="s">
        <v>94</v>
      </c>
      <c r="D73" s="82" t="s">
        <v>54</v>
      </c>
      <c r="E73" s="106">
        <v>504</v>
      </c>
      <c r="F73" s="106">
        <v>756</v>
      </c>
      <c r="G73" s="106">
        <v>1008</v>
      </c>
      <c r="H73" s="106">
        <v>304.11</v>
      </c>
      <c r="I73" s="106">
        <f t="shared" si="2"/>
        <v>-199.89</v>
      </c>
      <c r="J73" s="107" t="s">
        <v>14</v>
      </c>
      <c r="K73" s="106"/>
    </row>
    <row r="74" s="101" customFormat="1" ht="13.5" spans="1:11">
      <c r="A74" s="82">
        <v>72</v>
      </c>
      <c r="B74" s="82">
        <v>102479</v>
      </c>
      <c r="C74" s="82" t="s">
        <v>95</v>
      </c>
      <c r="D74" s="82" t="s">
        <v>18</v>
      </c>
      <c r="E74" s="106">
        <v>522</v>
      </c>
      <c r="F74" s="106">
        <v>783</v>
      </c>
      <c r="G74" s="106">
        <v>1044</v>
      </c>
      <c r="H74" s="106">
        <v>656.88</v>
      </c>
      <c r="I74" s="106">
        <f t="shared" si="2"/>
        <v>134.88</v>
      </c>
      <c r="J74" s="106" t="s">
        <v>32</v>
      </c>
      <c r="K74" s="106">
        <f>ROUND(H74*0.05,1)</f>
        <v>32.8</v>
      </c>
    </row>
    <row r="75" s="101" customFormat="1" ht="13.5" spans="1:11">
      <c r="A75" s="82">
        <v>73</v>
      </c>
      <c r="B75" s="82">
        <v>745</v>
      </c>
      <c r="C75" s="82" t="s">
        <v>96</v>
      </c>
      <c r="D75" s="82" t="s">
        <v>16</v>
      </c>
      <c r="E75" s="106">
        <v>518</v>
      </c>
      <c r="F75" s="106">
        <v>777</v>
      </c>
      <c r="G75" s="106">
        <v>1036</v>
      </c>
      <c r="H75" s="106">
        <v>565.78</v>
      </c>
      <c r="I75" s="106">
        <f t="shared" si="2"/>
        <v>47.78</v>
      </c>
      <c r="J75" s="106" t="s">
        <v>32</v>
      </c>
      <c r="K75" s="106">
        <f>ROUND(H75*0.05,1)</f>
        <v>28.3</v>
      </c>
    </row>
    <row r="76" s="101" customFormat="1" ht="13.5" spans="1:11">
      <c r="A76" s="82">
        <v>74</v>
      </c>
      <c r="B76" s="82">
        <v>539</v>
      </c>
      <c r="C76" s="82" t="s">
        <v>97</v>
      </c>
      <c r="D76" s="82" t="s">
        <v>54</v>
      </c>
      <c r="E76" s="106">
        <v>438</v>
      </c>
      <c r="F76" s="106">
        <v>657</v>
      </c>
      <c r="G76" s="106">
        <v>876</v>
      </c>
      <c r="H76" s="106">
        <v>179.93</v>
      </c>
      <c r="I76" s="106">
        <f t="shared" si="2"/>
        <v>-258.07</v>
      </c>
      <c r="J76" s="107" t="s">
        <v>14</v>
      </c>
      <c r="K76" s="106"/>
    </row>
    <row r="77" s="101" customFormat="1" ht="13.5" spans="1:11">
      <c r="A77" s="82">
        <v>75</v>
      </c>
      <c r="B77" s="82">
        <v>727</v>
      </c>
      <c r="C77" s="82" t="s">
        <v>98</v>
      </c>
      <c r="D77" s="82" t="s">
        <v>16</v>
      </c>
      <c r="E77" s="106">
        <v>433</v>
      </c>
      <c r="F77" s="106">
        <v>650</v>
      </c>
      <c r="G77" s="106">
        <v>866</v>
      </c>
      <c r="H77" s="106">
        <v>425.5</v>
      </c>
      <c r="I77" s="106">
        <f t="shared" si="2"/>
        <v>-7.5</v>
      </c>
      <c r="J77" s="107" t="s">
        <v>14</v>
      </c>
      <c r="K77" s="106"/>
    </row>
    <row r="78" s="101" customFormat="1" ht="13.5" spans="1:11">
      <c r="A78" s="82">
        <v>76</v>
      </c>
      <c r="B78" s="82">
        <v>114844</v>
      </c>
      <c r="C78" s="82" t="s">
        <v>99</v>
      </c>
      <c r="D78" s="82" t="s">
        <v>18</v>
      </c>
      <c r="E78" s="106">
        <v>459</v>
      </c>
      <c r="F78" s="106">
        <v>689</v>
      </c>
      <c r="G78" s="106">
        <v>918</v>
      </c>
      <c r="H78" s="106">
        <v>646.16</v>
      </c>
      <c r="I78" s="106">
        <f t="shared" si="2"/>
        <v>187.16</v>
      </c>
      <c r="J78" s="106" t="s">
        <v>32</v>
      </c>
      <c r="K78" s="106">
        <f>ROUND(H78*0.05,1)</f>
        <v>32.3</v>
      </c>
    </row>
    <row r="79" s="101" customFormat="1" ht="13.5" spans="1:11">
      <c r="A79" s="82">
        <v>77</v>
      </c>
      <c r="B79" s="82">
        <v>308</v>
      </c>
      <c r="C79" s="82" t="s">
        <v>100</v>
      </c>
      <c r="D79" s="82" t="s">
        <v>18</v>
      </c>
      <c r="E79" s="106">
        <v>458</v>
      </c>
      <c r="F79" s="106">
        <v>687</v>
      </c>
      <c r="G79" s="106">
        <v>916</v>
      </c>
      <c r="H79" s="106">
        <v>692.34</v>
      </c>
      <c r="I79" s="106">
        <f t="shared" si="2"/>
        <v>234.34</v>
      </c>
      <c r="J79" s="106" t="s">
        <v>19</v>
      </c>
      <c r="K79" s="106">
        <f>ROUND(H79*0.06,1)</f>
        <v>41.5</v>
      </c>
    </row>
    <row r="80" s="101" customFormat="1" ht="13.5" spans="1:11">
      <c r="A80" s="82">
        <v>78</v>
      </c>
      <c r="B80" s="82">
        <v>102935</v>
      </c>
      <c r="C80" s="82" t="s">
        <v>101</v>
      </c>
      <c r="D80" s="82" t="s">
        <v>18</v>
      </c>
      <c r="E80" s="106">
        <v>449</v>
      </c>
      <c r="F80" s="106">
        <v>674</v>
      </c>
      <c r="G80" s="106">
        <v>898</v>
      </c>
      <c r="H80" s="106">
        <v>492.05</v>
      </c>
      <c r="I80" s="106">
        <f t="shared" si="2"/>
        <v>43.05</v>
      </c>
      <c r="J80" s="106" t="s">
        <v>32</v>
      </c>
      <c r="K80" s="106">
        <f>ROUND(H80*0.05,1)</f>
        <v>24.6</v>
      </c>
    </row>
    <row r="81" s="101" customFormat="1" ht="13.5" spans="1:11">
      <c r="A81" s="82">
        <v>79</v>
      </c>
      <c r="B81" s="82">
        <v>105910</v>
      </c>
      <c r="C81" s="82" t="s">
        <v>102</v>
      </c>
      <c r="D81" s="82" t="s">
        <v>21</v>
      </c>
      <c r="E81" s="106">
        <v>448</v>
      </c>
      <c r="F81" s="106">
        <v>672</v>
      </c>
      <c r="G81" s="106">
        <v>896</v>
      </c>
      <c r="H81" s="106">
        <v>815.52</v>
      </c>
      <c r="I81" s="106">
        <f t="shared" si="2"/>
        <v>367.52</v>
      </c>
      <c r="J81" s="106" t="s">
        <v>19</v>
      </c>
      <c r="K81" s="106">
        <f>ROUND(H81*0.06,1)</f>
        <v>48.9</v>
      </c>
    </row>
    <row r="82" s="101" customFormat="1" ht="13.5" spans="1:11">
      <c r="A82" s="82">
        <v>80</v>
      </c>
      <c r="B82" s="82">
        <v>740</v>
      </c>
      <c r="C82" s="82" t="s">
        <v>103</v>
      </c>
      <c r="D82" s="82" t="s">
        <v>21</v>
      </c>
      <c r="E82" s="106">
        <v>428</v>
      </c>
      <c r="F82" s="106">
        <v>642</v>
      </c>
      <c r="G82" s="106">
        <v>856</v>
      </c>
      <c r="H82" s="106">
        <v>272.35</v>
      </c>
      <c r="I82" s="106">
        <f t="shared" si="2"/>
        <v>-155.65</v>
      </c>
      <c r="J82" s="107" t="s">
        <v>14</v>
      </c>
      <c r="K82" s="106"/>
    </row>
    <row r="83" s="101" customFormat="1" ht="13.5" spans="1:11">
      <c r="A83" s="82">
        <v>81</v>
      </c>
      <c r="B83" s="82">
        <v>594</v>
      </c>
      <c r="C83" s="82" t="s">
        <v>104</v>
      </c>
      <c r="D83" s="82" t="s">
        <v>54</v>
      </c>
      <c r="E83" s="106">
        <v>428</v>
      </c>
      <c r="F83" s="106">
        <v>642</v>
      </c>
      <c r="G83" s="106">
        <v>856</v>
      </c>
      <c r="H83" s="106">
        <v>75.2</v>
      </c>
      <c r="I83" s="106">
        <f t="shared" si="2"/>
        <v>-352.8</v>
      </c>
      <c r="J83" s="107" t="s">
        <v>14</v>
      </c>
      <c r="K83" s="106"/>
    </row>
    <row r="84" s="101" customFormat="1" ht="13.5" spans="1:11">
      <c r="A84" s="82">
        <v>82</v>
      </c>
      <c r="B84" s="82">
        <v>570</v>
      </c>
      <c r="C84" s="82" t="s">
        <v>105</v>
      </c>
      <c r="D84" s="82" t="s">
        <v>16</v>
      </c>
      <c r="E84" s="106">
        <v>451</v>
      </c>
      <c r="F84" s="106">
        <v>677</v>
      </c>
      <c r="G84" s="106">
        <v>902</v>
      </c>
      <c r="H84" s="106">
        <v>819.76</v>
      </c>
      <c r="I84" s="106">
        <f t="shared" si="2"/>
        <v>368.76</v>
      </c>
      <c r="J84" s="106" t="s">
        <v>19</v>
      </c>
      <c r="K84" s="106">
        <f>ROUND(H84*0.06,1)</f>
        <v>49.2</v>
      </c>
    </row>
    <row r="85" s="101" customFormat="1" ht="13.5" spans="1:11">
      <c r="A85" s="82">
        <v>83</v>
      </c>
      <c r="B85" s="82">
        <v>733</v>
      </c>
      <c r="C85" s="82" t="s">
        <v>106</v>
      </c>
      <c r="D85" s="82" t="s">
        <v>21</v>
      </c>
      <c r="E85" s="106">
        <v>444</v>
      </c>
      <c r="F85" s="106">
        <v>666</v>
      </c>
      <c r="G85" s="106">
        <v>888</v>
      </c>
      <c r="H85" s="106">
        <v>857.73</v>
      </c>
      <c r="I85" s="106">
        <f t="shared" si="2"/>
        <v>413.73</v>
      </c>
      <c r="J85" s="106" t="s">
        <v>19</v>
      </c>
      <c r="K85" s="106">
        <f>ROUND(H85*0.06,1)</f>
        <v>51.5</v>
      </c>
    </row>
    <row r="86" s="101" customFormat="1" ht="13.5" spans="1:11">
      <c r="A86" s="82">
        <v>84</v>
      </c>
      <c r="B86" s="82">
        <v>106865</v>
      </c>
      <c r="C86" s="82" t="s">
        <v>107</v>
      </c>
      <c r="D86" s="82" t="s">
        <v>18</v>
      </c>
      <c r="E86" s="106">
        <v>452</v>
      </c>
      <c r="F86" s="106">
        <v>678</v>
      </c>
      <c r="G86" s="106">
        <v>904</v>
      </c>
      <c r="H86" s="106">
        <v>503.02</v>
      </c>
      <c r="I86" s="106">
        <f t="shared" si="2"/>
        <v>51.02</v>
      </c>
      <c r="J86" s="106" t="s">
        <v>32</v>
      </c>
      <c r="K86" s="106">
        <f>ROUND(H86*0.05,1)</f>
        <v>25.2</v>
      </c>
    </row>
    <row r="87" s="101" customFormat="1" ht="13.5" spans="1:11">
      <c r="A87" s="82">
        <v>85</v>
      </c>
      <c r="B87" s="82">
        <v>347</v>
      </c>
      <c r="C87" s="82" t="s">
        <v>108</v>
      </c>
      <c r="D87" s="82" t="s">
        <v>16</v>
      </c>
      <c r="E87" s="106">
        <v>449</v>
      </c>
      <c r="F87" s="106">
        <v>674</v>
      </c>
      <c r="G87" s="106">
        <v>898</v>
      </c>
      <c r="H87" s="106">
        <v>1008.51</v>
      </c>
      <c r="I87" s="106">
        <f t="shared" si="2"/>
        <v>559.51</v>
      </c>
      <c r="J87" s="106" t="s">
        <v>25</v>
      </c>
      <c r="K87" s="106">
        <f>ROUND(H87*0.07,1)</f>
        <v>70.6</v>
      </c>
    </row>
    <row r="88" s="101" customFormat="1" ht="13.5" spans="1:11">
      <c r="A88" s="82">
        <v>86</v>
      </c>
      <c r="B88" s="82">
        <v>720</v>
      </c>
      <c r="C88" s="82" t="s">
        <v>109</v>
      </c>
      <c r="D88" s="82" t="s">
        <v>54</v>
      </c>
      <c r="E88" s="106">
        <v>442</v>
      </c>
      <c r="F88" s="106">
        <v>663</v>
      </c>
      <c r="G88" s="106">
        <v>884</v>
      </c>
      <c r="H88" s="106">
        <v>253.55</v>
      </c>
      <c r="I88" s="106">
        <f t="shared" si="2"/>
        <v>-188.45</v>
      </c>
      <c r="J88" s="107" t="s">
        <v>14</v>
      </c>
      <c r="K88" s="106"/>
    </row>
    <row r="89" s="101" customFormat="1" ht="13.5" spans="1:11">
      <c r="A89" s="82">
        <v>87</v>
      </c>
      <c r="B89" s="82">
        <v>102564</v>
      </c>
      <c r="C89" s="82" t="s">
        <v>110</v>
      </c>
      <c r="D89" s="82" t="s">
        <v>27</v>
      </c>
      <c r="E89" s="106">
        <v>436</v>
      </c>
      <c r="F89" s="106">
        <v>654</v>
      </c>
      <c r="G89" s="106">
        <v>872</v>
      </c>
      <c r="H89" s="106">
        <v>615.04</v>
      </c>
      <c r="I89" s="106">
        <f t="shared" si="2"/>
        <v>179.04</v>
      </c>
      <c r="J89" s="106" t="s">
        <v>32</v>
      </c>
      <c r="K89" s="106">
        <f>ROUND(H89*0.05,1)</f>
        <v>30.8</v>
      </c>
    </row>
    <row r="90" s="101" customFormat="1" ht="13.5" spans="1:11">
      <c r="A90" s="82">
        <v>88</v>
      </c>
      <c r="B90" s="82">
        <v>752</v>
      </c>
      <c r="C90" s="82" t="s">
        <v>111</v>
      </c>
      <c r="D90" s="82" t="s">
        <v>16</v>
      </c>
      <c r="E90" s="106">
        <v>427</v>
      </c>
      <c r="F90" s="106">
        <v>641</v>
      </c>
      <c r="G90" s="106">
        <v>854</v>
      </c>
      <c r="H90" s="106">
        <v>344.49</v>
      </c>
      <c r="I90" s="106">
        <f t="shared" si="2"/>
        <v>-82.51</v>
      </c>
      <c r="J90" s="107" t="s">
        <v>14</v>
      </c>
      <c r="K90" s="106"/>
    </row>
    <row r="91" s="101" customFormat="1" ht="13.5" spans="1:11">
      <c r="A91" s="82">
        <v>89</v>
      </c>
      <c r="B91" s="82">
        <v>108277</v>
      </c>
      <c r="C91" s="82" t="s">
        <v>112</v>
      </c>
      <c r="D91" s="82" t="s">
        <v>16</v>
      </c>
      <c r="E91" s="106">
        <v>437</v>
      </c>
      <c r="F91" s="106">
        <v>656</v>
      </c>
      <c r="G91" s="106">
        <v>874</v>
      </c>
      <c r="H91" s="106">
        <v>613.28</v>
      </c>
      <c r="I91" s="106">
        <f t="shared" si="2"/>
        <v>176.28</v>
      </c>
      <c r="J91" s="106" t="s">
        <v>32</v>
      </c>
      <c r="K91" s="106">
        <f>ROUND(H91*0.05,1)</f>
        <v>30.7</v>
      </c>
    </row>
    <row r="92" s="101" customFormat="1" ht="13.5" spans="1:11">
      <c r="A92" s="82">
        <v>90</v>
      </c>
      <c r="B92" s="82">
        <v>573</v>
      </c>
      <c r="C92" s="82" t="s">
        <v>113</v>
      </c>
      <c r="D92" s="82" t="s">
        <v>21</v>
      </c>
      <c r="E92" s="106">
        <v>439</v>
      </c>
      <c r="F92" s="106">
        <v>659</v>
      </c>
      <c r="G92" s="106">
        <v>878</v>
      </c>
      <c r="H92" s="106">
        <v>307.47</v>
      </c>
      <c r="I92" s="106">
        <f t="shared" si="2"/>
        <v>-131.53</v>
      </c>
      <c r="J92" s="107" t="s">
        <v>14</v>
      </c>
      <c r="K92" s="106"/>
    </row>
    <row r="93" s="101" customFormat="1" ht="13.5" spans="1:11">
      <c r="A93" s="82">
        <v>91</v>
      </c>
      <c r="B93" s="82">
        <v>738</v>
      </c>
      <c r="C93" s="82" t="s">
        <v>114</v>
      </c>
      <c r="D93" s="82" t="s">
        <v>59</v>
      </c>
      <c r="E93" s="106">
        <v>433</v>
      </c>
      <c r="F93" s="106">
        <v>650</v>
      </c>
      <c r="G93" s="106">
        <v>866</v>
      </c>
      <c r="H93" s="106">
        <v>140.64</v>
      </c>
      <c r="I93" s="106">
        <f t="shared" si="2"/>
        <v>-292.36</v>
      </c>
      <c r="J93" s="107" t="s">
        <v>14</v>
      </c>
      <c r="K93" s="106"/>
    </row>
    <row r="94" s="101" customFormat="1" ht="13.5" spans="1:11">
      <c r="A94" s="82">
        <v>92</v>
      </c>
      <c r="B94" s="82">
        <v>104838</v>
      </c>
      <c r="C94" s="82" t="s">
        <v>115</v>
      </c>
      <c r="D94" s="82" t="s">
        <v>59</v>
      </c>
      <c r="E94" s="106">
        <v>442</v>
      </c>
      <c r="F94" s="106">
        <v>663</v>
      </c>
      <c r="G94" s="106">
        <v>884</v>
      </c>
      <c r="H94" s="106">
        <v>670.71</v>
      </c>
      <c r="I94" s="106">
        <f t="shared" si="2"/>
        <v>228.71</v>
      </c>
      <c r="J94" s="106" t="s">
        <v>19</v>
      </c>
      <c r="K94" s="106">
        <f>ROUND(H94*0.06,1)</f>
        <v>40.2</v>
      </c>
    </row>
    <row r="95" s="101" customFormat="1" ht="13.5" spans="1:11">
      <c r="A95" s="82">
        <v>93</v>
      </c>
      <c r="B95" s="82">
        <v>104533</v>
      </c>
      <c r="C95" s="82" t="s">
        <v>116</v>
      </c>
      <c r="D95" s="82" t="s">
        <v>54</v>
      </c>
      <c r="E95" s="106">
        <v>431</v>
      </c>
      <c r="F95" s="106">
        <v>647</v>
      </c>
      <c r="G95" s="106">
        <v>862</v>
      </c>
      <c r="H95" s="106">
        <v>366.78</v>
      </c>
      <c r="I95" s="106">
        <f t="shared" si="2"/>
        <v>-64.22</v>
      </c>
      <c r="J95" s="107" t="s">
        <v>14</v>
      </c>
      <c r="K95" s="106"/>
    </row>
    <row r="96" s="101" customFormat="1" ht="13.5" spans="1:11">
      <c r="A96" s="82">
        <v>94</v>
      </c>
      <c r="B96" s="82">
        <v>106485</v>
      </c>
      <c r="C96" s="82" t="s">
        <v>117</v>
      </c>
      <c r="D96" s="82" t="s">
        <v>21</v>
      </c>
      <c r="E96" s="106">
        <v>444</v>
      </c>
      <c r="F96" s="106">
        <v>666</v>
      </c>
      <c r="G96" s="106">
        <v>888</v>
      </c>
      <c r="H96" s="106">
        <v>237.06</v>
      </c>
      <c r="I96" s="106">
        <f t="shared" si="2"/>
        <v>-206.94</v>
      </c>
      <c r="J96" s="107" t="s">
        <v>14</v>
      </c>
      <c r="K96" s="106"/>
    </row>
    <row r="97" s="101" customFormat="1" ht="13.5" spans="1:11">
      <c r="A97" s="82">
        <v>95</v>
      </c>
      <c r="B97" s="82">
        <v>704</v>
      </c>
      <c r="C97" s="82" t="s">
        <v>118</v>
      </c>
      <c r="D97" s="82" t="s">
        <v>59</v>
      </c>
      <c r="E97" s="106">
        <v>430</v>
      </c>
      <c r="F97" s="106">
        <v>645</v>
      </c>
      <c r="G97" s="106">
        <v>860</v>
      </c>
      <c r="H97" s="106">
        <v>216.38</v>
      </c>
      <c r="I97" s="106">
        <f t="shared" si="2"/>
        <v>-213.62</v>
      </c>
      <c r="J97" s="107" t="s">
        <v>14</v>
      </c>
      <c r="K97" s="106"/>
    </row>
    <row r="98" s="101" customFormat="1" ht="13.5" spans="1:11">
      <c r="A98" s="82">
        <v>96</v>
      </c>
      <c r="B98" s="82">
        <v>706</v>
      </c>
      <c r="C98" s="82" t="s">
        <v>119</v>
      </c>
      <c r="D98" s="82" t="s">
        <v>59</v>
      </c>
      <c r="E98" s="106">
        <v>432</v>
      </c>
      <c r="F98" s="106">
        <v>648</v>
      </c>
      <c r="G98" s="106">
        <v>864</v>
      </c>
      <c r="H98" s="106">
        <v>100.88</v>
      </c>
      <c r="I98" s="106">
        <f t="shared" si="2"/>
        <v>-331.12</v>
      </c>
      <c r="J98" s="107" t="s">
        <v>14</v>
      </c>
      <c r="K98" s="106"/>
    </row>
    <row r="99" s="101" customFormat="1" ht="13.5" spans="1:11">
      <c r="A99" s="82">
        <v>97</v>
      </c>
      <c r="B99" s="82">
        <v>56</v>
      </c>
      <c r="C99" s="82" t="s">
        <v>120</v>
      </c>
      <c r="D99" s="82" t="s">
        <v>59</v>
      </c>
      <c r="E99" s="106">
        <v>425</v>
      </c>
      <c r="F99" s="106">
        <v>638</v>
      </c>
      <c r="G99" s="106">
        <v>850</v>
      </c>
      <c r="H99" s="106">
        <v>103.65</v>
      </c>
      <c r="I99" s="106">
        <f t="shared" si="2"/>
        <v>-321.35</v>
      </c>
      <c r="J99" s="107" t="s">
        <v>14</v>
      </c>
      <c r="K99" s="106"/>
    </row>
    <row r="100" s="101" customFormat="1" ht="13.5" spans="1:11">
      <c r="A100" s="82">
        <v>98</v>
      </c>
      <c r="B100" s="82">
        <v>339</v>
      </c>
      <c r="C100" s="82" t="s">
        <v>121</v>
      </c>
      <c r="D100" s="82" t="s">
        <v>16</v>
      </c>
      <c r="E100" s="106">
        <v>438</v>
      </c>
      <c r="F100" s="106">
        <v>657</v>
      </c>
      <c r="G100" s="106">
        <v>876</v>
      </c>
      <c r="H100" s="106">
        <v>556.46</v>
      </c>
      <c r="I100" s="106">
        <f t="shared" ref="I100:I131" si="3">H100-E100</f>
        <v>118.46</v>
      </c>
      <c r="J100" s="106" t="s">
        <v>32</v>
      </c>
      <c r="K100" s="106">
        <f>ROUND(H100*0.05,1)</f>
        <v>27.8</v>
      </c>
    </row>
    <row r="101" s="101" customFormat="1" ht="13.5" spans="1:11">
      <c r="A101" s="82">
        <v>99</v>
      </c>
      <c r="B101" s="82">
        <v>549</v>
      </c>
      <c r="C101" s="82" t="s">
        <v>122</v>
      </c>
      <c r="D101" s="82" t="s">
        <v>54</v>
      </c>
      <c r="E101" s="106">
        <v>430</v>
      </c>
      <c r="F101" s="106">
        <v>645</v>
      </c>
      <c r="G101" s="106">
        <v>860</v>
      </c>
      <c r="H101" s="106">
        <v>221.8</v>
      </c>
      <c r="I101" s="106">
        <f t="shared" si="3"/>
        <v>-208.2</v>
      </c>
      <c r="J101" s="107" t="s">
        <v>14</v>
      </c>
      <c r="K101" s="106"/>
    </row>
    <row r="102" s="101" customFormat="1" ht="13.5" spans="1:11">
      <c r="A102" s="82">
        <v>100</v>
      </c>
      <c r="B102" s="82">
        <v>710</v>
      </c>
      <c r="C102" s="82" t="s">
        <v>123</v>
      </c>
      <c r="D102" s="82" t="s">
        <v>59</v>
      </c>
      <c r="E102" s="106">
        <v>447</v>
      </c>
      <c r="F102" s="106">
        <v>671</v>
      </c>
      <c r="G102" s="106">
        <v>894</v>
      </c>
      <c r="H102" s="106">
        <v>585.76</v>
      </c>
      <c r="I102" s="106">
        <f t="shared" si="3"/>
        <v>138.76</v>
      </c>
      <c r="J102" s="106" t="s">
        <v>32</v>
      </c>
      <c r="K102" s="106">
        <f>ROUND(H102*0.05,1)</f>
        <v>29.3</v>
      </c>
    </row>
    <row r="103" s="101" customFormat="1" ht="13.5" spans="1:11">
      <c r="A103" s="82">
        <v>101</v>
      </c>
      <c r="B103" s="82">
        <v>52</v>
      </c>
      <c r="C103" s="82" t="s">
        <v>124</v>
      </c>
      <c r="D103" s="82" t="s">
        <v>59</v>
      </c>
      <c r="E103" s="106">
        <v>430</v>
      </c>
      <c r="F103" s="106">
        <v>645</v>
      </c>
      <c r="G103" s="106">
        <v>860</v>
      </c>
      <c r="H103" s="106">
        <v>497.75</v>
      </c>
      <c r="I103" s="106">
        <f t="shared" si="3"/>
        <v>67.75</v>
      </c>
      <c r="J103" s="106" t="s">
        <v>32</v>
      </c>
      <c r="K103" s="106">
        <f>ROUND(H103*0.05,1)</f>
        <v>24.9</v>
      </c>
    </row>
    <row r="104" s="101" customFormat="1" ht="13.5" spans="1:11">
      <c r="A104" s="82">
        <v>102</v>
      </c>
      <c r="B104" s="82">
        <v>732</v>
      </c>
      <c r="C104" s="82" t="s">
        <v>125</v>
      </c>
      <c r="D104" s="82" t="s">
        <v>27</v>
      </c>
      <c r="E104" s="106">
        <v>435</v>
      </c>
      <c r="F104" s="106">
        <v>653</v>
      </c>
      <c r="G104" s="106">
        <v>870</v>
      </c>
      <c r="H104" s="106">
        <v>393.99</v>
      </c>
      <c r="I104" s="106">
        <f t="shared" si="3"/>
        <v>-41.01</v>
      </c>
      <c r="J104" s="107" t="s">
        <v>14</v>
      </c>
      <c r="K104" s="106"/>
    </row>
    <row r="105" s="101" customFormat="1" ht="13.5" spans="1:11">
      <c r="A105" s="82">
        <v>103</v>
      </c>
      <c r="B105" s="82">
        <v>112888</v>
      </c>
      <c r="C105" s="82" t="s">
        <v>126</v>
      </c>
      <c r="D105" s="82" t="s">
        <v>16</v>
      </c>
      <c r="E105" s="106">
        <v>437</v>
      </c>
      <c r="F105" s="106">
        <v>656</v>
      </c>
      <c r="G105" s="106">
        <v>874</v>
      </c>
      <c r="H105" s="106">
        <v>368.31</v>
      </c>
      <c r="I105" s="106">
        <f t="shared" si="3"/>
        <v>-68.69</v>
      </c>
      <c r="J105" s="107" t="s">
        <v>14</v>
      </c>
      <c r="K105" s="106"/>
    </row>
    <row r="106" s="101" customFormat="1" ht="13.5" spans="1:11">
      <c r="A106" s="82">
        <v>104</v>
      </c>
      <c r="B106" s="82">
        <v>351</v>
      </c>
      <c r="C106" s="82" t="s">
        <v>127</v>
      </c>
      <c r="D106" s="82" t="s">
        <v>59</v>
      </c>
      <c r="E106" s="106">
        <v>425</v>
      </c>
      <c r="F106" s="106">
        <v>638</v>
      </c>
      <c r="G106" s="106">
        <v>850</v>
      </c>
      <c r="H106" s="106">
        <v>115.6</v>
      </c>
      <c r="I106" s="106">
        <f t="shared" si="3"/>
        <v>-309.4</v>
      </c>
      <c r="J106" s="107" t="s">
        <v>14</v>
      </c>
      <c r="K106" s="106"/>
    </row>
    <row r="107" s="101" customFormat="1" ht="13.5" spans="1:11">
      <c r="A107" s="82">
        <v>105</v>
      </c>
      <c r="B107" s="82">
        <v>112415</v>
      </c>
      <c r="C107" s="82" t="s">
        <v>128</v>
      </c>
      <c r="D107" s="82" t="s">
        <v>16</v>
      </c>
      <c r="E107" s="106">
        <v>451</v>
      </c>
      <c r="F107" s="106">
        <v>677</v>
      </c>
      <c r="G107" s="106">
        <v>902</v>
      </c>
      <c r="H107" s="106">
        <v>199.94</v>
      </c>
      <c r="I107" s="106">
        <f t="shared" si="3"/>
        <v>-251.06</v>
      </c>
      <c r="J107" s="107" t="s">
        <v>14</v>
      </c>
      <c r="K107" s="106"/>
    </row>
    <row r="108" s="101" customFormat="1" ht="13.5" spans="1:11">
      <c r="A108" s="82">
        <v>106</v>
      </c>
      <c r="B108" s="82">
        <v>723</v>
      </c>
      <c r="C108" s="82" t="s">
        <v>129</v>
      </c>
      <c r="D108" s="82" t="s">
        <v>18</v>
      </c>
      <c r="E108" s="106">
        <v>431</v>
      </c>
      <c r="F108" s="106">
        <v>647</v>
      </c>
      <c r="G108" s="106">
        <v>862</v>
      </c>
      <c r="H108" s="106">
        <v>211.53</v>
      </c>
      <c r="I108" s="106">
        <f t="shared" si="3"/>
        <v>-219.47</v>
      </c>
      <c r="J108" s="107" t="s">
        <v>14</v>
      </c>
      <c r="K108" s="106"/>
    </row>
    <row r="109" s="101" customFormat="1" ht="13.5" spans="1:11">
      <c r="A109" s="82">
        <v>107</v>
      </c>
      <c r="B109" s="82">
        <v>106568</v>
      </c>
      <c r="C109" s="82" t="s">
        <v>130</v>
      </c>
      <c r="D109" s="82" t="s">
        <v>21</v>
      </c>
      <c r="E109" s="106">
        <v>435</v>
      </c>
      <c r="F109" s="106">
        <v>653</v>
      </c>
      <c r="G109" s="106">
        <v>870</v>
      </c>
      <c r="H109" s="106">
        <v>451.56</v>
      </c>
      <c r="I109" s="106">
        <f t="shared" si="3"/>
        <v>16.56</v>
      </c>
      <c r="J109" s="106" t="s">
        <v>32</v>
      </c>
      <c r="K109" s="106">
        <f>ROUND(H109*0.05,1)</f>
        <v>22.6</v>
      </c>
    </row>
    <row r="110" s="101" customFormat="1" ht="13.5" spans="1:11">
      <c r="A110" s="82">
        <v>108</v>
      </c>
      <c r="B110" s="82">
        <v>591</v>
      </c>
      <c r="C110" s="82" t="s">
        <v>131</v>
      </c>
      <c r="D110" s="82" t="s">
        <v>27</v>
      </c>
      <c r="E110" s="106">
        <v>424</v>
      </c>
      <c r="F110" s="106">
        <v>636</v>
      </c>
      <c r="G110" s="106">
        <v>848</v>
      </c>
      <c r="H110" s="106">
        <v>513.68</v>
      </c>
      <c r="I110" s="106">
        <f t="shared" si="3"/>
        <v>89.6799999999999</v>
      </c>
      <c r="J110" s="106" t="s">
        <v>32</v>
      </c>
      <c r="K110" s="106">
        <f>ROUND(H110*0.05,1)</f>
        <v>25.7</v>
      </c>
    </row>
    <row r="111" s="101" customFormat="1" ht="13.5" spans="1:11">
      <c r="A111" s="82">
        <v>109</v>
      </c>
      <c r="B111" s="82">
        <v>104429</v>
      </c>
      <c r="C111" s="82" t="s">
        <v>132</v>
      </c>
      <c r="D111" s="82" t="s">
        <v>16</v>
      </c>
      <c r="E111" s="106">
        <v>427</v>
      </c>
      <c r="F111" s="106">
        <v>641</v>
      </c>
      <c r="G111" s="106">
        <v>854</v>
      </c>
      <c r="H111" s="106">
        <v>407.14</v>
      </c>
      <c r="I111" s="106">
        <f t="shared" si="3"/>
        <v>-19.86</v>
      </c>
      <c r="J111" s="107" t="s">
        <v>14</v>
      </c>
      <c r="K111" s="106"/>
    </row>
    <row r="112" s="101" customFormat="1" ht="13.5" spans="1:11">
      <c r="A112" s="82">
        <v>110</v>
      </c>
      <c r="B112" s="82">
        <v>105396</v>
      </c>
      <c r="C112" s="82" t="s">
        <v>133</v>
      </c>
      <c r="D112" s="82" t="s">
        <v>21</v>
      </c>
      <c r="E112" s="106">
        <v>440</v>
      </c>
      <c r="F112" s="106">
        <v>660</v>
      </c>
      <c r="G112" s="106">
        <v>880</v>
      </c>
      <c r="H112" s="106">
        <v>460.56</v>
      </c>
      <c r="I112" s="106">
        <f t="shared" si="3"/>
        <v>20.56</v>
      </c>
      <c r="J112" s="106" t="s">
        <v>32</v>
      </c>
      <c r="K112" s="106">
        <f>ROUND(H112*0.05,1)</f>
        <v>23</v>
      </c>
    </row>
    <row r="113" s="101" customFormat="1" ht="13.5" spans="1:11">
      <c r="A113" s="82">
        <v>111</v>
      </c>
      <c r="B113" s="82">
        <v>713</v>
      </c>
      <c r="C113" s="82" t="s">
        <v>134</v>
      </c>
      <c r="D113" s="82" t="s">
        <v>59</v>
      </c>
      <c r="E113" s="106">
        <v>431</v>
      </c>
      <c r="F113" s="106">
        <v>647</v>
      </c>
      <c r="G113" s="106">
        <v>862</v>
      </c>
      <c r="H113" s="106">
        <v>517.92</v>
      </c>
      <c r="I113" s="106">
        <f t="shared" si="3"/>
        <v>86.92</v>
      </c>
      <c r="J113" s="106" t="s">
        <v>32</v>
      </c>
      <c r="K113" s="106">
        <f>ROUND(H113*0.05,1)</f>
        <v>25.9</v>
      </c>
    </row>
    <row r="114" s="101" customFormat="1" ht="13.5" spans="1:11">
      <c r="A114" s="82">
        <v>112</v>
      </c>
      <c r="B114" s="82">
        <v>114286</v>
      </c>
      <c r="C114" s="82" t="s">
        <v>135</v>
      </c>
      <c r="D114" s="82" t="s">
        <v>16</v>
      </c>
      <c r="E114" s="106">
        <v>437</v>
      </c>
      <c r="F114" s="106">
        <v>656</v>
      </c>
      <c r="G114" s="106">
        <v>874</v>
      </c>
      <c r="H114" s="106">
        <v>203.75</v>
      </c>
      <c r="I114" s="106">
        <f t="shared" si="3"/>
        <v>-233.25</v>
      </c>
      <c r="J114" s="107" t="s">
        <v>14</v>
      </c>
      <c r="K114" s="106"/>
    </row>
    <row r="115" s="101" customFormat="1" ht="13.5" spans="1:11">
      <c r="A115" s="82">
        <v>113</v>
      </c>
      <c r="B115" s="82">
        <v>102567</v>
      </c>
      <c r="C115" s="82" t="s">
        <v>136</v>
      </c>
      <c r="D115" s="82" t="s">
        <v>34</v>
      </c>
      <c r="E115" s="106">
        <v>382</v>
      </c>
      <c r="F115" s="106">
        <v>573</v>
      </c>
      <c r="G115" s="106">
        <v>764</v>
      </c>
      <c r="H115" s="106">
        <v>25.17</v>
      </c>
      <c r="I115" s="106">
        <f t="shared" si="3"/>
        <v>-356.83</v>
      </c>
      <c r="J115" s="107" t="s">
        <v>14</v>
      </c>
      <c r="K115" s="106"/>
    </row>
    <row r="116" s="101" customFormat="1" ht="13.5" spans="1:11">
      <c r="A116" s="82">
        <v>114</v>
      </c>
      <c r="B116" s="82">
        <v>104430</v>
      </c>
      <c r="C116" s="82" t="s">
        <v>137</v>
      </c>
      <c r="D116" s="82" t="s">
        <v>21</v>
      </c>
      <c r="E116" s="106">
        <v>389</v>
      </c>
      <c r="F116" s="106">
        <v>584</v>
      </c>
      <c r="G116" s="106">
        <v>778</v>
      </c>
      <c r="H116" s="106">
        <v>544.69</v>
      </c>
      <c r="I116" s="106">
        <f t="shared" si="3"/>
        <v>155.69</v>
      </c>
      <c r="J116" s="106" t="s">
        <v>32</v>
      </c>
      <c r="K116" s="106">
        <f>ROUND(H116*0.05,1)</f>
        <v>27.2</v>
      </c>
    </row>
    <row r="117" s="101" customFormat="1" ht="13.5" spans="1:11">
      <c r="A117" s="82">
        <v>115</v>
      </c>
      <c r="B117" s="82">
        <v>107829</v>
      </c>
      <c r="C117" s="82" t="s">
        <v>138</v>
      </c>
      <c r="D117" s="82" t="s">
        <v>18</v>
      </c>
      <c r="E117" s="106">
        <v>387</v>
      </c>
      <c r="F117" s="106">
        <v>581</v>
      </c>
      <c r="G117" s="106">
        <v>774</v>
      </c>
      <c r="H117" s="106">
        <v>493.53</v>
      </c>
      <c r="I117" s="106">
        <f t="shared" si="3"/>
        <v>106.53</v>
      </c>
      <c r="J117" s="106" t="s">
        <v>32</v>
      </c>
      <c r="K117" s="106">
        <f>ROUND(H117*0.05,1)</f>
        <v>24.7</v>
      </c>
    </row>
    <row r="118" s="101" customFormat="1" ht="13.5" spans="1:11">
      <c r="A118" s="82">
        <v>116</v>
      </c>
      <c r="B118" s="82">
        <v>753</v>
      </c>
      <c r="C118" s="82" t="s">
        <v>139</v>
      </c>
      <c r="D118" s="82" t="s">
        <v>21</v>
      </c>
      <c r="E118" s="106">
        <v>386</v>
      </c>
      <c r="F118" s="106">
        <v>579</v>
      </c>
      <c r="G118" s="106">
        <v>772</v>
      </c>
      <c r="H118" s="106">
        <v>575.45</v>
      </c>
      <c r="I118" s="106">
        <f t="shared" si="3"/>
        <v>189.45</v>
      </c>
      <c r="J118" s="106" t="s">
        <v>32</v>
      </c>
      <c r="K118" s="106">
        <f>ROUND(H118*0.05,1)</f>
        <v>28.8</v>
      </c>
    </row>
    <row r="119" s="101" customFormat="1" ht="13.5" spans="1:11">
      <c r="A119" s="82">
        <v>117</v>
      </c>
      <c r="B119" s="82">
        <v>371</v>
      </c>
      <c r="C119" s="82" t="s">
        <v>140</v>
      </c>
      <c r="D119" s="82" t="s">
        <v>34</v>
      </c>
      <c r="E119" s="106">
        <v>380</v>
      </c>
      <c r="F119" s="106">
        <v>570</v>
      </c>
      <c r="G119" s="106">
        <v>760</v>
      </c>
      <c r="H119" s="106">
        <v>289.96</v>
      </c>
      <c r="I119" s="106">
        <f t="shared" si="3"/>
        <v>-90.04</v>
      </c>
      <c r="J119" s="107" t="s">
        <v>14</v>
      </c>
      <c r="K119" s="106"/>
    </row>
    <row r="120" s="101" customFormat="1" ht="13.5" spans="1:11">
      <c r="A120" s="82">
        <v>118</v>
      </c>
      <c r="B120" s="82">
        <v>113298</v>
      </c>
      <c r="C120" s="82" t="s">
        <v>141</v>
      </c>
      <c r="D120" s="82" t="s">
        <v>16</v>
      </c>
      <c r="E120" s="106">
        <v>608</v>
      </c>
      <c r="F120" s="106">
        <v>912</v>
      </c>
      <c r="G120" s="106">
        <v>1216</v>
      </c>
      <c r="H120" s="106">
        <v>678.32</v>
      </c>
      <c r="I120" s="106">
        <f t="shared" si="3"/>
        <v>70.32</v>
      </c>
      <c r="J120" s="106" t="s">
        <v>32</v>
      </c>
      <c r="K120" s="106">
        <f>ROUND(H120*0.05,1)</f>
        <v>33.9</v>
      </c>
    </row>
    <row r="121" s="101" customFormat="1" ht="13.5" spans="1:11">
      <c r="A121" s="82">
        <v>119</v>
      </c>
      <c r="B121" s="82">
        <v>113299</v>
      </c>
      <c r="C121" s="82" t="s">
        <v>142</v>
      </c>
      <c r="D121" s="82" t="s">
        <v>18</v>
      </c>
      <c r="E121" s="106">
        <v>396</v>
      </c>
      <c r="F121" s="106">
        <v>594</v>
      </c>
      <c r="G121" s="106">
        <v>792</v>
      </c>
      <c r="H121" s="106">
        <v>592.61</v>
      </c>
      <c r="I121" s="106">
        <f t="shared" si="3"/>
        <v>196.61</v>
      </c>
      <c r="J121" s="106" t="s">
        <v>32</v>
      </c>
      <c r="K121" s="106">
        <f>ROUND(H121*0.05,1)</f>
        <v>29.6</v>
      </c>
    </row>
    <row r="122" s="101" customFormat="1" ht="13.5" spans="1:11">
      <c r="A122" s="82">
        <v>120</v>
      </c>
      <c r="B122" s="82">
        <v>113025</v>
      </c>
      <c r="C122" s="82" t="s">
        <v>143</v>
      </c>
      <c r="D122" s="82" t="s">
        <v>16</v>
      </c>
      <c r="E122" s="106">
        <v>377</v>
      </c>
      <c r="F122" s="106">
        <v>566</v>
      </c>
      <c r="G122" s="106">
        <v>754</v>
      </c>
      <c r="H122" s="106">
        <v>187.61</v>
      </c>
      <c r="I122" s="106">
        <f t="shared" si="3"/>
        <v>-189.39</v>
      </c>
      <c r="J122" s="107" t="s">
        <v>14</v>
      </c>
      <c r="K122" s="106"/>
    </row>
    <row r="123" s="101" customFormat="1" ht="13.5" spans="1:11">
      <c r="A123" s="82">
        <v>121</v>
      </c>
      <c r="B123" s="82">
        <v>113023</v>
      </c>
      <c r="C123" s="82" t="s">
        <v>144</v>
      </c>
      <c r="D123" s="82" t="s">
        <v>18</v>
      </c>
      <c r="E123" s="106">
        <v>381</v>
      </c>
      <c r="F123" s="106">
        <v>572</v>
      </c>
      <c r="G123" s="106">
        <v>762</v>
      </c>
      <c r="H123" s="106">
        <v>145.45</v>
      </c>
      <c r="I123" s="106">
        <f t="shared" si="3"/>
        <v>-235.55</v>
      </c>
      <c r="J123" s="107" t="s">
        <v>14</v>
      </c>
      <c r="K123" s="106"/>
    </row>
    <row r="124" s="101" customFormat="1" ht="13.5" spans="1:11">
      <c r="A124" s="82">
        <v>122</v>
      </c>
      <c r="B124" s="82">
        <v>110378</v>
      </c>
      <c r="C124" s="82" t="s">
        <v>145</v>
      </c>
      <c r="D124" s="82" t="s">
        <v>59</v>
      </c>
      <c r="E124" s="106">
        <v>380</v>
      </c>
      <c r="F124" s="106">
        <v>570</v>
      </c>
      <c r="G124" s="106">
        <v>760</v>
      </c>
      <c r="H124" s="106">
        <v>171.38</v>
      </c>
      <c r="I124" s="106">
        <f t="shared" si="3"/>
        <v>-208.62</v>
      </c>
      <c r="J124" s="107" t="s">
        <v>14</v>
      </c>
      <c r="K124" s="106"/>
    </row>
    <row r="125" s="101" customFormat="1" ht="13.5" spans="1:11">
      <c r="A125" s="82">
        <v>123</v>
      </c>
      <c r="B125" s="82">
        <v>102478</v>
      </c>
      <c r="C125" s="82" t="s">
        <v>146</v>
      </c>
      <c r="D125" s="82" t="s">
        <v>18</v>
      </c>
      <c r="E125" s="106">
        <v>385</v>
      </c>
      <c r="F125" s="106">
        <v>578</v>
      </c>
      <c r="G125" s="106">
        <v>770</v>
      </c>
      <c r="H125" s="106">
        <v>158.95</v>
      </c>
      <c r="I125" s="106">
        <f t="shared" si="3"/>
        <v>-226.05</v>
      </c>
      <c r="J125" s="107" t="s">
        <v>14</v>
      </c>
      <c r="K125" s="106"/>
    </row>
    <row r="126" s="101" customFormat="1" ht="13.5" spans="1:11">
      <c r="A126" s="82">
        <v>124</v>
      </c>
      <c r="B126" s="82">
        <v>545</v>
      </c>
      <c r="C126" s="82" t="s">
        <v>147</v>
      </c>
      <c r="D126" s="82" t="s">
        <v>21</v>
      </c>
      <c r="E126" s="106">
        <v>376</v>
      </c>
      <c r="F126" s="106">
        <v>564</v>
      </c>
      <c r="G126" s="106">
        <v>752</v>
      </c>
      <c r="H126" s="106">
        <v>143.27</v>
      </c>
      <c r="I126" s="106">
        <f t="shared" si="3"/>
        <v>-232.73</v>
      </c>
      <c r="J126" s="107" t="s">
        <v>14</v>
      </c>
      <c r="K126" s="106"/>
    </row>
    <row r="127" s="101" customFormat="1" ht="13.5" spans="1:11">
      <c r="A127" s="82">
        <v>125</v>
      </c>
      <c r="B127" s="82">
        <v>113833</v>
      </c>
      <c r="C127" s="82" t="s">
        <v>148</v>
      </c>
      <c r="D127" s="82" t="s">
        <v>16</v>
      </c>
      <c r="E127" s="106">
        <v>391</v>
      </c>
      <c r="F127" s="106">
        <v>587</v>
      </c>
      <c r="G127" s="106">
        <v>782</v>
      </c>
      <c r="H127" s="106">
        <v>258.67</v>
      </c>
      <c r="I127" s="106">
        <f t="shared" si="3"/>
        <v>-132.33</v>
      </c>
      <c r="J127" s="107" t="s">
        <v>14</v>
      </c>
      <c r="K127" s="106"/>
    </row>
    <row r="128" s="101" customFormat="1" ht="13.5" spans="1:11">
      <c r="A128" s="82">
        <v>126</v>
      </c>
      <c r="B128" s="82">
        <v>114069</v>
      </c>
      <c r="C128" s="82" t="s">
        <v>149</v>
      </c>
      <c r="D128" s="82" t="s">
        <v>21</v>
      </c>
      <c r="E128" s="106">
        <v>385</v>
      </c>
      <c r="F128" s="106">
        <v>578</v>
      </c>
      <c r="G128" s="106">
        <v>770</v>
      </c>
      <c r="H128" s="106">
        <v>65.1</v>
      </c>
      <c r="I128" s="106">
        <f t="shared" si="3"/>
        <v>-319.9</v>
      </c>
      <c r="J128" s="107" t="s">
        <v>14</v>
      </c>
      <c r="K128" s="106"/>
    </row>
    <row r="129" s="101" customFormat="1" ht="13.5" spans="1:11">
      <c r="A129" s="82">
        <v>127</v>
      </c>
      <c r="B129" s="82">
        <v>111064</v>
      </c>
      <c r="C129" s="82" t="s">
        <v>150</v>
      </c>
      <c r="D129" s="82" t="s">
        <v>27</v>
      </c>
      <c r="E129" s="106">
        <v>380</v>
      </c>
      <c r="F129" s="106">
        <v>570</v>
      </c>
      <c r="G129" s="106">
        <v>760</v>
      </c>
      <c r="H129" s="106">
        <v>155.81</v>
      </c>
      <c r="I129" s="106">
        <f t="shared" si="3"/>
        <v>-224.19</v>
      </c>
      <c r="J129" s="107" t="s">
        <v>14</v>
      </c>
      <c r="K129" s="106"/>
    </row>
    <row r="130" s="101" customFormat="1" ht="13.5" spans="1:11">
      <c r="A130" s="82">
        <v>128</v>
      </c>
      <c r="B130" s="82">
        <v>113008</v>
      </c>
      <c r="C130" s="82" t="s">
        <v>151</v>
      </c>
      <c r="D130" s="82" t="s">
        <v>21</v>
      </c>
      <c r="E130" s="106">
        <v>381</v>
      </c>
      <c r="F130" s="106">
        <v>572</v>
      </c>
      <c r="G130" s="106">
        <v>762</v>
      </c>
      <c r="H130" s="106">
        <v>71.49</v>
      </c>
      <c r="I130" s="106">
        <f t="shared" si="3"/>
        <v>-309.51</v>
      </c>
      <c r="J130" s="107" t="s">
        <v>14</v>
      </c>
      <c r="K130" s="106"/>
    </row>
    <row r="131" s="101" customFormat="1" spans="1:11">
      <c r="A131" s="106"/>
      <c r="B131" s="106"/>
      <c r="C131" s="83" t="s">
        <v>152</v>
      </c>
      <c r="D131" s="106"/>
      <c r="E131" s="106">
        <f>SUM(E3:E130)</f>
        <v>80000</v>
      </c>
      <c r="F131" s="106">
        <f t="shared" ref="F131:K131" si="4">SUM(F3:F130)</f>
        <v>120028</v>
      </c>
      <c r="G131" s="106">
        <f t="shared" si="4"/>
        <v>160000</v>
      </c>
      <c r="H131" s="106">
        <f t="shared" si="4"/>
        <v>85147.1400000001</v>
      </c>
      <c r="I131" s="106">
        <f t="shared" si="4"/>
        <v>5147.14000000003</v>
      </c>
      <c r="J131" s="106">
        <f t="shared" si="4"/>
        <v>0</v>
      </c>
      <c r="K131" s="106">
        <f t="shared" si="4"/>
        <v>3304.6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opLeftCell="A72" workbookViewId="0">
      <selection activeCell="I119" sqref="I119"/>
    </sheetView>
  </sheetViews>
  <sheetFormatPr defaultColWidth="9" defaultRowHeight="20" customHeight="1"/>
  <cols>
    <col min="1" max="1" width="9" style="88"/>
    <col min="2" max="2" width="9.5" style="88" customWidth="1"/>
    <col min="3" max="3" width="32.125" style="88" customWidth="1"/>
    <col min="4" max="4" width="18" style="88" customWidth="1"/>
    <col min="5" max="5" width="9" style="61"/>
    <col min="6" max="6" width="9.375" style="61"/>
    <col min="7" max="7" width="18.25" style="87" customWidth="1"/>
    <col min="8" max="8" width="12.625" style="89"/>
    <col min="9" max="9" width="10.375" style="87"/>
    <col min="10" max="16384" width="9" style="61"/>
  </cols>
  <sheetData>
    <row r="1" s="60" customFormat="1" ht="24" customHeight="1" spans="1:9">
      <c r="A1" s="90" t="s">
        <v>153</v>
      </c>
      <c r="B1" s="90"/>
      <c r="C1" s="90"/>
      <c r="D1" s="90"/>
      <c r="E1" s="90"/>
      <c r="F1" s="90"/>
      <c r="G1" s="90"/>
      <c r="H1" s="91"/>
      <c r="I1" s="90"/>
    </row>
    <row r="2" s="61" customFormat="1" customHeight="1" spans="1:9">
      <c r="A2" s="92" t="s">
        <v>1</v>
      </c>
      <c r="B2" s="92" t="s">
        <v>154</v>
      </c>
      <c r="C2" s="92" t="s">
        <v>155</v>
      </c>
      <c r="D2" s="92" t="s">
        <v>156</v>
      </c>
      <c r="E2" s="71" t="s">
        <v>157</v>
      </c>
      <c r="F2" s="93" t="s">
        <v>158</v>
      </c>
      <c r="G2" s="71" t="s">
        <v>159</v>
      </c>
      <c r="H2" s="94" t="s">
        <v>9</v>
      </c>
      <c r="I2" s="71" t="s">
        <v>11</v>
      </c>
    </row>
    <row r="3" s="61" customFormat="1" customHeight="1" spans="1:9">
      <c r="A3" s="92">
        <v>1</v>
      </c>
      <c r="B3" s="92">
        <v>582</v>
      </c>
      <c r="C3" s="92" t="s">
        <v>15</v>
      </c>
      <c r="D3" s="92" t="s">
        <v>16</v>
      </c>
      <c r="E3" s="71">
        <v>5177</v>
      </c>
      <c r="F3" s="93">
        <v>2778.92</v>
      </c>
      <c r="G3" s="71">
        <v>1371.02</v>
      </c>
      <c r="H3" s="94">
        <f>F3/E3</f>
        <v>0.536781920030906</v>
      </c>
      <c r="I3" s="71"/>
    </row>
    <row r="4" s="61" customFormat="1" customHeight="1" spans="1:9">
      <c r="A4" s="92">
        <v>2</v>
      </c>
      <c r="B4" s="92">
        <v>343</v>
      </c>
      <c r="C4" s="92" t="s">
        <v>23</v>
      </c>
      <c r="D4" s="92" t="s">
        <v>16</v>
      </c>
      <c r="E4" s="71">
        <v>4940</v>
      </c>
      <c r="F4" s="93">
        <v>8051.52</v>
      </c>
      <c r="G4" s="71">
        <v>5722.83</v>
      </c>
      <c r="H4" s="94">
        <f t="shared" ref="H4:H35" si="0">F4/E4</f>
        <v>1.62986234817814</v>
      </c>
      <c r="I4" s="96">
        <f>(F4-G4)*0.02</f>
        <v>46.5738</v>
      </c>
    </row>
    <row r="5" s="61" customFormat="1" customHeight="1" spans="1:9">
      <c r="A5" s="92">
        <v>3</v>
      </c>
      <c r="B5" s="92">
        <v>730</v>
      </c>
      <c r="C5" s="92" t="s">
        <v>41</v>
      </c>
      <c r="D5" s="92" t="s">
        <v>16</v>
      </c>
      <c r="E5" s="71">
        <v>4292</v>
      </c>
      <c r="F5" s="93">
        <v>4046.96</v>
      </c>
      <c r="G5" s="71">
        <v>2816.57</v>
      </c>
      <c r="H5" s="94">
        <f t="shared" si="0"/>
        <v>0.942907735321528</v>
      </c>
      <c r="I5" s="71"/>
    </row>
    <row r="6" s="61" customFormat="1" customHeight="1" spans="1:9">
      <c r="A6" s="92">
        <v>4</v>
      </c>
      <c r="B6" s="92">
        <v>709</v>
      </c>
      <c r="C6" s="92" t="s">
        <v>38</v>
      </c>
      <c r="D6" s="92" t="s">
        <v>16</v>
      </c>
      <c r="E6" s="71">
        <v>4404</v>
      </c>
      <c r="F6" s="93">
        <v>8307.55</v>
      </c>
      <c r="G6" s="71">
        <v>6045.42</v>
      </c>
      <c r="H6" s="94">
        <f t="shared" si="0"/>
        <v>1.8863646684832</v>
      </c>
      <c r="I6" s="96">
        <f>(F6-G6)*0.02</f>
        <v>45.2426</v>
      </c>
    </row>
    <row r="7" s="61" customFormat="1" customHeight="1" spans="1:9">
      <c r="A7" s="92">
        <v>5</v>
      </c>
      <c r="B7" s="92">
        <v>365</v>
      </c>
      <c r="C7" s="92" t="s">
        <v>30</v>
      </c>
      <c r="D7" s="92" t="s">
        <v>16</v>
      </c>
      <c r="E7" s="71">
        <v>4341</v>
      </c>
      <c r="F7" s="93">
        <v>2245.92</v>
      </c>
      <c r="G7" s="71">
        <v>1762.29</v>
      </c>
      <c r="H7" s="94">
        <f t="shared" si="0"/>
        <v>0.517373876986869</v>
      </c>
      <c r="I7" s="71"/>
    </row>
    <row r="8" s="61" customFormat="1" customHeight="1" spans="1:9">
      <c r="A8" s="92">
        <v>6</v>
      </c>
      <c r="B8" s="92">
        <v>379</v>
      </c>
      <c r="C8" s="92" t="s">
        <v>48</v>
      </c>
      <c r="D8" s="92" t="s">
        <v>16</v>
      </c>
      <c r="E8" s="71">
        <v>4466</v>
      </c>
      <c r="F8" s="93">
        <v>3600.58</v>
      </c>
      <c r="G8" s="71">
        <v>2959.76</v>
      </c>
      <c r="H8" s="94">
        <f t="shared" si="0"/>
        <v>0.806220331392745</v>
      </c>
      <c r="I8" s="71"/>
    </row>
    <row r="9" s="61" customFormat="1" customHeight="1" spans="1:9">
      <c r="A9" s="92">
        <v>7</v>
      </c>
      <c r="B9" s="92">
        <v>102565</v>
      </c>
      <c r="C9" s="92" t="s">
        <v>65</v>
      </c>
      <c r="D9" s="92" t="s">
        <v>16</v>
      </c>
      <c r="E9" s="71">
        <v>4858</v>
      </c>
      <c r="F9" s="93">
        <v>8155.94</v>
      </c>
      <c r="G9" s="71">
        <v>7175.71</v>
      </c>
      <c r="H9" s="94">
        <f t="shared" si="0"/>
        <v>1.67886784685056</v>
      </c>
      <c r="I9" s="96">
        <f>(F9-G9)*0.02</f>
        <v>19.6046</v>
      </c>
    </row>
    <row r="10" s="61" customFormat="1" customHeight="1" spans="1:9">
      <c r="A10" s="92">
        <v>8</v>
      </c>
      <c r="B10" s="92">
        <v>359</v>
      </c>
      <c r="C10" s="92" t="s">
        <v>50</v>
      </c>
      <c r="D10" s="92" t="s">
        <v>16</v>
      </c>
      <c r="E10" s="71">
        <v>3102</v>
      </c>
      <c r="F10" s="93">
        <v>4964.33</v>
      </c>
      <c r="G10" s="71">
        <v>4080.83</v>
      </c>
      <c r="H10" s="94">
        <f t="shared" si="0"/>
        <v>1.60036428110896</v>
      </c>
      <c r="I10" s="96">
        <f>(F10-G10)*0.02</f>
        <v>17.67</v>
      </c>
    </row>
    <row r="11" s="61" customFormat="1" customHeight="1" spans="1:9">
      <c r="A11" s="92">
        <v>9</v>
      </c>
      <c r="B11" s="92">
        <v>357</v>
      </c>
      <c r="C11" s="92" t="s">
        <v>55</v>
      </c>
      <c r="D11" s="92" t="s">
        <v>16</v>
      </c>
      <c r="E11" s="71">
        <v>3077</v>
      </c>
      <c r="F11" s="93">
        <v>6765.46</v>
      </c>
      <c r="G11" s="71">
        <v>4685.94</v>
      </c>
      <c r="H11" s="94">
        <f t="shared" si="0"/>
        <v>2.1987195320117</v>
      </c>
      <c r="I11" s="96">
        <f>(F11-G11)*0.02</f>
        <v>41.5904</v>
      </c>
    </row>
    <row r="12" s="61" customFormat="1" customHeight="1" spans="1:9">
      <c r="A12" s="92">
        <v>10</v>
      </c>
      <c r="B12" s="92">
        <v>107658</v>
      </c>
      <c r="C12" s="92" t="s">
        <v>67</v>
      </c>
      <c r="D12" s="92" t="s">
        <v>16</v>
      </c>
      <c r="E12" s="71">
        <v>4692</v>
      </c>
      <c r="F12" s="93">
        <v>3492.15</v>
      </c>
      <c r="G12" s="71">
        <v>2527.5</v>
      </c>
      <c r="H12" s="94">
        <f t="shared" si="0"/>
        <v>0.744277493606138</v>
      </c>
      <c r="I12" s="71"/>
    </row>
    <row r="13" s="61" customFormat="1" customHeight="1" spans="1:9">
      <c r="A13" s="92">
        <v>11</v>
      </c>
      <c r="B13" s="92">
        <v>311</v>
      </c>
      <c r="C13" s="92" t="s">
        <v>84</v>
      </c>
      <c r="D13" s="92" t="s">
        <v>16</v>
      </c>
      <c r="E13" s="71">
        <v>3088</v>
      </c>
      <c r="F13" s="93">
        <v>3428.77</v>
      </c>
      <c r="G13" s="71">
        <v>1739.01</v>
      </c>
      <c r="H13" s="94">
        <f t="shared" si="0"/>
        <v>1.11035297927461</v>
      </c>
      <c r="I13" s="96">
        <f>(F13-G13)*0.02</f>
        <v>33.7952</v>
      </c>
    </row>
    <row r="14" s="61" customFormat="1" customHeight="1" spans="1:9">
      <c r="A14" s="92">
        <v>12</v>
      </c>
      <c r="B14" s="92">
        <v>102934</v>
      </c>
      <c r="C14" s="92" t="s">
        <v>56</v>
      </c>
      <c r="D14" s="92" t="s">
        <v>16</v>
      </c>
      <c r="E14" s="71">
        <v>3924</v>
      </c>
      <c r="F14" s="93">
        <v>3478.24</v>
      </c>
      <c r="G14" s="71">
        <v>2105.95</v>
      </c>
      <c r="H14" s="94">
        <f t="shared" si="0"/>
        <v>0.886401630988787</v>
      </c>
      <c r="I14" s="71"/>
    </row>
    <row r="15" s="61" customFormat="1" customHeight="1" spans="1:9">
      <c r="A15" s="92">
        <v>13</v>
      </c>
      <c r="B15" s="92">
        <v>111219</v>
      </c>
      <c r="C15" s="92" t="s">
        <v>69</v>
      </c>
      <c r="D15" s="92" t="s">
        <v>16</v>
      </c>
      <c r="E15" s="71">
        <v>2934</v>
      </c>
      <c r="F15" s="93">
        <v>1938.49</v>
      </c>
      <c r="G15" s="71">
        <v>1847.89</v>
      </c>
      <c r="H15" s="94">
        <f t="shared" si="0"/>
        <v>0.660698704839809</v>
      </c>
      <c r="I15" s="71"/>
    </row>
    <row r="16" s="61" customFormat="1" customHeight="1" spans="1:9">
      <c r="A16" s="92">
        <v>14</v>
      </c>
      <c r="B16" s="92">
        <v>726</v>
      </c>
      <c r="C16" s="92" t="s">
        <v>76</v>
      </c>
      <c r="D16" s="92" t="s">
        <v>16</v>
      </c>
      <c r="E16" s="71">
        <v>2923</v>
      </c>
      <c r="F16" s="93">
        <v>2403.75</v>
      </c>
      <c r="G16" s="71">
        <v>1267</v>
      </c>
      <c r="H16" s="94">
        <f t="shared" si="0"/>
        <v>0.822357167293876</v>
      </c>
      <c r="I16" s="71"/>
    </row>
    <row r="17" s="61" customFormat="1" customHeight="1" spans="1:9">
      <c r="A17" s="92">
        <v>15</v>
      </c>
      <c r="B17" s="92">
        <v>513</v>
      </c>
      <c r="C17" s="92" t="s">
        <v>62</v>
      </c>
      <c r="D17" s="92" t="s">
        <v>16</v>
      </c>
      <c r="E17" s="71">
        <v>4429</v>
      </c>
      <c r="F17" s="93">
        <v>5183.16</v>
      </c>
      <c r="G17" s="71">
        <v>4227.04</v>
      </c>
      <c r="H17" s="94">
        <f t="shared" si="0"/>
        <v>1.17027771505983</v>
      </c>
      <c r="I17" s="96">
        <f>(F17-G17)*0.02</f>
        <v>19.1224</v>
      </c>
    </row>
    <row r="18" s="61" customFormat="1" customHeight="1" spans="1:9">
      <c r="A18" s="92">
        <v>16</v>
      </c>
      <c r="B18" s="92">
        <v>103198</v>
      </c>
      <c r="C18" s="92" t="s">
        <v>73</v>
      </c>
      <c r="D18" s="92" t="s">
        <v>16</v>
      </c>
      <c r="E18" s="71">
        <v>2792</v>
      </c>
      <c r="F18" s="93">
        <v>2271.27</v>
      </c>
      <c r="G18" s="71">
        <v>1794.77</v>
      </c>
      <c r="H18" s="94">
        <f t="shared" si="0"/>
        <v>0.81349212034384</v>
      </c>
      <c r="I18" s="71"/>
    </row>
    <row r="19" s="61" customFormat="1" customHeight="1" spans="1:9">
      <c r="A19" s="92">
        <v>17</v>
      </c>
      <c r="B19" s="92">
        <v>105267</v>
      </c>
      <c r="C19" s="92" t="s">
        <v>63</v>
      </c>
      <c r="D19" s="92" t="s">
        <v>16</v>
      </c>
      <c r="E19" s="71">
        <v>2331</v>
      </c>
      <c r="F19" s="93">
        <v>3913.15</v>
      </c>
      <c r="G19" s="71">
        <v>3251.23</v>
      </c>
      <c r="H19" s="94">
        <f t="shared" si="0"/>
        <v>1.67874302874303</v>
      </c>
      <c r="I19" s="96">
        <f>(F19-G19)*0.02</f>
        <v>13.2384</v>
      </c>
    </row>
    <row r="20" s="61" customFormat="1" customHeight="1" spans="1:9">
      <c r="A20" s="92">
        <v>18</v>
      </c>
      <c r="B20" s="92">
        <v>745</v>
      </c>
      <c r="C20" s="92" t="s">
        <v>96</v>
      </c>
      <c r="D20" s="92" t="s">
        <v>16</v>
      </c>
      <c r="E20" s="71">
        <v>13928</v>
      </c>
      <c r="F20" s="93">
        <v>1991.24</v>
      </c>
      <c r="G20" s="71">
        <v>782.75</v>
      </c>
      <c r="H20" s="94">
        <f t="shared" si="0"/>
        <v>0.142966685812751</v>
      </c>
      <c r="I20" s="71"/>
    </row>
    <row r="21" s="61" customFormat="1" customHeight="1" spans="1:9">
      <c r="A21" s="92">
        <v>19</v>
      </c>
      <c r="B21" s="92">
        <v>106399</v>
      </c>
      <c r="C21" s="92" t="s">
        <v>75</v>
      </c>
      <c r="D21" s="92" t="s">
        <v>16</v>
      </c>
      <c r="E21" s="71">
        <v>2455</v>
      </c>
      <c r="F21" s="93">
        <v>2945.61</v>
      </c>
      <c r="G21" s="71">
        <v>1818.7</v>
      </c>
      <c r="H21" s="94">
        <f t="shared" si="0"/>
        <v>1.19984114052953</v>
      </c>
      <c r="I21" s="96">
        <f>(F21-G21)*0.02</f>
        <v>22.5382</v>
      </c>
    </row>
    <row r="22" s="61" customFormat="1" customHeight="1" spans="1:9">
      <c r="A22" s="92">
        <v>20</v>
      </c>
      <c r="B22" s="92">
        <v>106569</v>
      </c>
      <c r="C22" s="92" t="s">
        <v>70</v>
      </c>
      <c r="D22" s="92" t="s">
        <v>16</v>
      </c>
      <c r="E22" s="71">
        <v>2520</v>
      </c>
      <c r="F22" s="93">
        <v>2813.4</v>
      </c>
      <c r="G22" s="71">
        <v>1696.5</v>
      </c>
      <c r="H22" s="94">
        <f t="shared" si="0"/>
        <v>1.11642857142857</v>
      </c>
      <c r="I22" s="96">
        <f>(F22-G22)*0.02</f>
        <v>22.338</v>
      </c>
    </row>
    <row r="23" s="61" customFormat="1" customHeight="1" spans="1:9">
      <c r="A23" s="92">
        <v>21</v>
      </c>
      <c r="B23" s="92">
        <v>347</v>
      </c>
      <c r="C23" s="92" t="s">
        <v>160</v>
      </c>
      <c r="D23" s="92" t="s">
        <v>16</v>
      </c>
      <c r="E23" s="71">
        <v>2904</v>
      </c>
      <c r="F23" s="93">
        <v>1556.69</v>
      </c>
      <c r="G23" s="71">
        <v>986</v>
      </c>
      <c r="H23" s="94">
        <f t="shared" si="0"/>
        <v>0.536050275482094</v>
      </c>
      <c r="I23" s="71"/>
    </row>
    <row r="24" s="61" customFormat="1" customHeight="1" spans="1:9">
      <c r="A24" s="92">
        <v>22</v>
      </c>
      <c r="B24" s="92">
        <v>570</v>
      </c>
      <c r="C24" s="92" t="s">
        <v>105</v>
      </c>
      <c r="D24" s="92" t="s">
        <v>16</v>
      </c>
      <c r="E24" s="71">
        <v>1955</v>
      </c>
      <c r="F24" s="93">
        <v>1155.37</v>
      </c>
      <c r="G24" s="71">
        <v>829.89</v>
      </c>
      <c r="H24" s="94">
        <f t="shared" si="0"/>
        <v>0.590982097186701</v>
      </c>
      <c r="I24" s="71"/>
    </row>
    <row r="25" s="61" customFormat="1" customHeight="1" spans="1:9">
      <c r="A25" s="92">
        <v>23</v>
      </c>
      <c r="B25" s="92">
        <v>339</v>
      </c>
      <c r="C25" s="92" t="s">
        <v>121</v>
      </c>
      <c r="D25" s="92" t="s">
        <v>16</v>
      </c>
      <c r="E25" s="71">
        <v>2119</v>
      </c>
      <c r="F25" s="93">
        <v>2355.12</v>
      </c>
      <c r="G25" s="71">
        <v>1545.09</v>
      </c>
      <c r="H25" s="94">
        <f t="shared" si="0"/>
        <v>1.11142991977348</v>
      </c>
      <c r="I25" s="96">
        <f>(F25-G25)*0.02</f>
        <v>16.2006</v>
      </c>
    </row>
    <row r="26" s="61" customFormat="1" customHeight="1" spans="1:9">
      <c r="A26" s="92">
        <v>24</v>
      </c>
      <c r="B26" s="92">
        <v>727</v>
      </c>
      <c r="C26" s="92" t="s">
        <v>98</v>
      </c>
      <c r="D26" s="92" t="s">
        <v>16</v>
      </c>
      <c r="E26" s="71">
        <v>1962</v>
      </c>
      <c r="F26" s="93">
        <v>1499.32</v>
      </c>
      <c r="G26" s="71">
        <v>1102.29</v>
      </c>
      <c r="H26" s="94">
        <f t="shared" si="0"/>
        <v>0.764179408766565</v>
      </c>
      <c r="I26" s="71"/>
    </row>
    <row r="27" s="61" customFormat="1" customHeight="1" spans="1:9">
      <c r="A27" s="92">
        <v>25</v>
      </c>
      <c r="B27" s="92">
        <v>112415</v>
      </c>
      <c r="C27" s="92" t="s">
        <v>128</v>
      </c>
      <c r="D27" s="92" t="s">
        <v>16</v>
      </c>
      <c r="E27" s="71">
        <v>2005</v>
      </c>
      <c r="F27" s="93">
        <v>1943.82</v>
      </c>
      <c r="G27" s="71">
        <v>1644.27</v>
      </c>
      <c r="H27" s="94">
        <f t="shared" si="0"/>
        <v>0.969486284289277</v>
      </c>
      <c r="I27" s="71"/>
    </row>
    <row r="28" s="61" customFormat="1" customHeight="1" spans="1:9">
      <c r="A28" s="92">
        <v>26</v>
      </c>
      <c r="B28" s="95">
        <v>752</v>
      </c>
      <c r="C28" s="95" t="s">
        <v>111</v>
      </c>
      <c r="D28" s="92" t="s">
        <v>16</v>
      </c>
      <c r="E28" s="71">
        <v>2772</v>
      </c>
      <c r="F28" s="93">
        <v>2412.03</v>
      </c>
      <c r="G28" s="71">
        <v>2094.48</v>
      </c>
      <c r="H28" s="94">
        <f t="shared" si="0"/>
        <v>0.870140692640693</v>
      </c>
      <c r="I28" s="71"/>
    </row>
    <row r="29" s="61" customFormat="1" customHeight="1" spans="1:9">
      <c r="A29" s="92">
        <v>27</v>
      </c>
      <c r="B29" s="82">
        <v>113833</v>
      </c>
      <c r="C29" s="82" t="s">
        <v>148</v>
      </c>
      <c r="D29" s="92" t="s">
        <v>16</v>
      </c>
      <c r="E29" s="71">
        <v>1633</v>
      </c>
      <c r="F29" s="93">
        <v>1750.87</v>
      </c>
      <c r="G29" s="71">
        <v>1357.48</v>
      </c>
      <c r="H29" s="94">
        <f t="shared" si="0"/>
        <v>1.07218003674219</v>
      </c>
      <c r="I29" s="96">
        <f>(F29-G29)*0.02</f>
        <v>7.8678</v>
      </c>
    </row>
    <row r="30" s="61" customFormat="1" customHeight="1" spans="1:9">
      <c r="A30" s="92">
        <v>28</v>
      </c>
      <c r="B30" s="92">
        <v>104429</v>
      </c>
      <c r="C30" s="92" t="s">
        <v>132</v>
      </c>
      <c r="D30" s="92" t="s">
        <v>16</v>
      </c>
      <c r="E30" s="71">
        <v>1434</v>
      </c>
      <c r="F30" s="93">
        <v>327.86</v>
      </c>
      <c r="G30" s="71">
        <v>262.06</v>
      </c>
      <c r="H30" s="94">
        <f t="shared" si="0"/>
        <v>0.228633193863319</v>
      </c>
      <c r="I30" s="71"/>
    </row>
    <row r="31" s="61" customFormat="1" customHeight="1" spans="1:9">
      <c r="A31" s="92">
        <v>29</v>
      </c>
      <c r="B31" s="92">
        <v>112888</v>
      </c>
      <c r="C31" s="92" t="s">
        <v>126</v>
      </c>
      <c r="D31" s="92" t="s">
        <v>16</v>
      </c>
      <c r="E31" s="71">
        <v>1444</v>
      </c>
      <c r="F31" s="93">
        <v>1508.39</v>
      </c>
      <c r="G31" s="71">
        <v>1088.02</v>
      </c>
      <c r="H31" s="94">
        <f t="shared" si="0"/>
        <v>1.04459141274238</v>
      </c>
      <c r="I31" s="96">
        <f>(F31-G31)*0.02</f>
        <v>8.4074</v>
      </c>
    </row>
    <row r="32" s="61" customFormat="1" customHeight="1" spans="1:9">
      <c r="A32" s="92">
        <v>30</v>
      </c>
      <c r="B32" s="92">
        <v>108277</v>
      </c>
      <c r="C32" s="92" t="s">
        <v>112</v>
      </c>
      <c r="D32" s="92" t="s">
        <v>16</v>
      </c>
      <c r="E32" s="71">
        <v>1482</v>
      </c>
      <c r="F32" s="93">
        <v>4603.86</v>
      </c>
      <c r="G32" s="71">
        <v>3035.22</v>
      </c>
      <c r="H32" s="94">
        <f t="shared" si="0"/>
        <v>3.10651821862348</v>
      </c>
      <c r="I32" s="96">
        <f>(F32-G32)*0.02</f>
        <v>31.3728</v>
      </c>
    </row>
    <row r="33" s="61" customFormat="1" customHeight="1" spans="1:9">
      <c r="A33" s="92">
        <v>31</v>
      </c>
      <c r="B33" s="92">
        <v>113298</v>
      </c>
      <c r="C33" s="92" t="s">
        <v>141</v>
      </c>
      <c r="D33" s="92" t="s">
        <v>16</v>
      </c>
      <c r="E33" s="71">
        <v>2093</v>
      </c>
      <c r="F33" s="93">
        <v>3724</v>
      </c>
      <c r="G33" s="71">
        <v>3404</v>
      </c>
      <c r="H33" s="94">
        <f t="shared" si="0"/>
        <v>1.77926421404682</v>
      </c>
      <c r="I33" s="96">
        <f>(F33-G33)*0.02</f>
        <v>6.4</v>
      </c>
    </row>
    <row r="34" s="61" customFormat="1" customHeight="1" spans="1:9">
      <c r="A34" s="92">
        <v>32</v>
      </c>
      <c r="B34" s="92">
        <v>113025</v>
      </c>
      <c r="C34" s="92" t="s">
        <v>143</v>
      </c>
      <c r="D34" s="92" t="s">
        <v>16</v>
      </c>
      <c r="E34" s="71">
        <v>1354</v>
      </c>
      <c r="F34" s="93">
        <v>4127.19</v>
      </c>
      <c r="G34" s="71">
        <v>4056.19</v>
      </c>
      <c r="H34" s="94">
        <f t="shared" si="0"/>
        <v>3.04814623338257</v>
      </c>
      <c r="I34" s="96">
        <f>(F34-G34)*0.02</f>
        <v>1.41999999999999</v>
      </c>
    </row>
    <row r="35" s="61" customFormat="1" customHeight="1" spans="1:9">
      <c r="A35" s="92">
        <v>33</v>
      </c>
      <c r="B35" s="82">
        <v>114286</v>
      </c>
      <c r="C35" s="82" t="s">
        <v>135</v>
      </c>
      <c r="D35" s="82" t="s">
        <v>16</v>
      </c>
      <c r="E35" s="71">
        <v>1753</v>
      </c>
      <c r="F35" s="93">
        <v>1295.29</v>
      </c>
      <c r="G35" s="71">
        <v>311.77</v>
      </c>
      <c r="H35" s="94">
        <f t="shared" si="0"/>
        <v>0.738899030233885</v>
      </c>
      <c r="I35" s="71"/>
    </row>
    <row r="36" s="61" customFormat="1" customHeight="1" spans="1:9">
      <c r="A36" s="92">
        <v>34</v>
      </c>
      <c r="B36" s="92">
        <v>307</v>
      </c>
      <c r="C36" s="92" t="s">
        <v>12</v>
      </c>
      <c r="D36" s="92" t="s">
        <v>13</v>
      </c>
      <c r="E36" s="71">
        <v>14069</v>
      </c>
      <c r="F36" s="93">
        <v>10337.17</v>
      </c>
      <c r="G36" s="71">
        <v>6289.62</v>
      </c>
      <c r="H36" s="94">
        <f t="shared" ref="H36:H67" si="1">F36/E36</f>
        <v>0.734748027578364</v>
      </c>
      <c r="I36" s="71"/>
    </row>
    <row r="37" s="61" customFormat="1" customHeight="1" spans="1:9">
      <c r="A37" s="92">
        <v>35</v>
      </c>
      <c r="B37" s="92">
        <v>106066</v>
      </c>
      <c r="C37" s="92" t="s">
        <v>64</v>
      </c>
      <c r="D37" s="92" t="s">
        <v>13</v>
      </c>
      <c r="E37" s="71">
        <v>4035</v>
      </c>
      <c r="F37" s="93">
        <v>4036.51</v>
      </c>
      <c r="G37" s="71">
        <v>3270.85</v>
      </c>
      <c r="H37" s="94">
        <f t="shared" si="1"/>
        <v>1.00037422552664</v>
      </c>
      <c r="I37" s="96">
        <f>(F37-G37)*0.02</f>
        <v>15.3132</v>
      </c>
    </row>
    <row r="38" s="61" customFormat="1" customHeight="1" spans="1:9">
      <c r="A38" s="92">
        <v>36</v>
      </c>
      <c r="B38" s="92">
        <v>750</v>
      </c>
      <c r="C38" s="92" t="s">
        <v>20</v>
      </c>
      <c r="D38" s="92" t="s">
        <v>21</v>
      </c>
      <c r="E38" s="71">
        <v>5724</v>
      </c>
      <c r="F38" s="93">
        <v>6719.13</v>
      </c>
      <c r="G38" s="71">
        <v>5982.62</v>
      </c>
      <c r="H38" s="94">
        <f t="shared" si="1"/>
        <v>1.17385220125786</v>
      </c>
      <c r="I38" s="96">
        <f>(F38-G38)*0.02</f>
        <v>14.7302</v>
      </c>
    </row>
    <row r="39" s="61" customFormat="1" customHeight="1" spans="1:9">
      <c r="A39" s="92">
        <v>37</v>
      </c>
      <c r="B39" s="92">
        <v>571</v>
      </c>
      <c r="C39" s="92" t="s">
        <v>24</v>
      </c>
      <c r="D39" s="92" t="s">
        <v>21</v>
      </c>
      <c r="E39" s="71">
        <v>4707</v>
      </c>
      <c r="F39" s="93">
        <v>4282.37</v>
      </c>
      <c r="G39" s="71">
        <v>3263.62</v>
      </c>
      <c r="H39" s="94">
        <f t="shared" si="1"/>
        <v>0.909787550456767</v>
      </c>
      <c r="I39" s="71"/>
    </row>
    <row r="40" s="61" customFormat="1" customHeight="1" spans="1:9">
      <c r="A40" s="92">
        <v>38</v>
      </c>
      <c r="B40" s="92">
        <v>707</v>
      </c>
      <c r="C40" s="92" t="s">
        <v>31</v>
      </c>
      <c r="D40" s="92" t="s">
        <v>21</v>
      </c>
      <c r="E40" s="71">
        <v>5235</v>
      </c>
      <c r="F40" s="93">
        <v>2550.55</v>
      </c>
      <c r="G40" s="71">
        <v>2262.25</v>
      </c>
      <c r="H40" s="94">
        <f t="shared" si="1"/>
        <v>0.487211079274117</v>
      </c>
      <c r="I40" s="71"/>
    </row>
    <row r="41" s="61" customFormat="1" customHeight="1" spans="1:9">
      <c r="A41" s="92">
        <v>39</v>
      </c>
      <c r="B41" s="92">
        <v>712</v>
      </c>
      <c r="C41" s="92" t="s">
        <v>35</v>
      </c>
      <c r="D41" s="92" t="s">
        <v>21</v>
      </c>
      <c r="E41" s="71">
        <v>5949</v>
      </c>
      <c r="F41" s="93">
        <v>4943.45</v>
      </c>
      <c r="G41" s="71">
        <v>4158.15</v>
      </c>
      <c r="H41" s="94">
        <f t="shared" si="1"/>
        <v>0.830971591864179</v>
      </c>
      <c r="I41" s="71"/>
    </row>
    <row r="42" s="61" customFormat="1" customHeight="1" spans="1:9">
      <c r="A42" s="92">
        <v>40</v>
      </c>
      <c r="B42" s="92">
        <v>724</v>
      </c>
      <c r="C42" s="92" t="s">
        <v>57</v>
      </c>
      <c r="D42" s="92" t="s">
        <v>21</v>
      </c>
      <c r="E42" s="71">
        <v>5352</v>
      </c>
      <c r="F42" s="93">
        <v>4539.12</v>
      </c>
      <c r="G42" s="71">
        <v>4059.95</v>
      </c>
      <c r="H42" s="94">
        <f t="shared" si="1"/>
        <v>0.848116591928251</v>
      </c>
      <c r="I42" s="71"/>
    </row>
    <row r="43" s="61" customFormat="1" customHeight="1" spans="1:9">
      <c r="A43" s="92">
        <v>41</v>
      </c>
      <c r="B43" s="95">
        <v>546</v>
      </c>
      <c r="C43" s="95" t="s">
        <v>37</v>
      </c>
      <c r="D43" s="92" t="s">
        <v>21</v>
      </c>
      <c r="E43" s="71">
        <v>4194</v>
      </c>
      <c r="F43" s="93">
        <v>3963.35</v>
      </c>
      <c r="G43" s="71">
        <v>3323.91</v>
      </c>
      <c r="H43" s="94">
        <f t="shared" si="1"/>
        <v>0.945004768717215</v>
      </c>
      <c r="I43" s="71"/>
    </row>
    <row r="44" s="61" customFormat="1" customHeight="1" spans="1:9">
      <c r="A44" s="92">
        <v>42</v>
      </c>
      <c r="B44" s="95">
        <v>387</v>
      </c>
      <c r="C44" s="95" t="s">
        <v>44</v>
      </c>
      <c r="D44" s="92" t="s">
        <v>21</v>
      </c>
      <c r="E44" s="71">
        <v>3998</v>
      </c>
      <c r="F44" s="93">
        <v>2979.8</v>
      </c>
      <c r="G44" s="71">
        <v>2518.41</v>
      </c>
      <c r="H44" s="94">
        <f t="shared" si="1"/>
        <v>0.745322661330665</v>
      </c>
      <c r="I44" s="71"/>
    </row>
    <row r="45" s="61" customFormat="1" customHeight="1" spans="1:9">
      <c r="A45" s="92">
        <v>43</v>
      </c>
      <c r="B45" s="92">
        <v>399</v>
      </c>
      <c r="C45" s="92" t="s">
        <v>68</v>
      </c>
      <c r="D45" s="92" t="s">
        <v>21</v>
      </c>
      <c r="E45" s="71">
        <v>2972</v>
      </c>
      <c r="F45" s="93">
        <v>3328.87</v>
      </c>
      <c r="G45" s="71">
        <v>3112.47</v>
      </c>
      <c r="H45" s="94">
        <f t="shared" si="1"/>
        <v>1.12007738896366</v>
      </c>
      <c r="I45" s="96">
        <f>(F45-G45)*0.02</f>
        <v>4.328</v>
      </c>
    </row>
    <row r="46" s="61" customFormat="1" customHeight="1" spans="1:9">
      <c r="A46" s="92">
        <v>44</v>
      </c>
      <c r="B46" s="92">
        <v>105751</v>
      </c>
      <c r="C46" s="92" t="s">
        <v>60</v>
      </c>
      <c r="D46" s="92" t="s">
        <v>21</v>
      </c>
      <c r="E46" s="71">
        <v>3610</v>
      </c>
      <c r="F46" s="93">
        <v>1343.63</v>
      </c>
      <c r="G46" s="71">
        <v>837.3</v>
      </c>
      <c r="H46" s="94">
        <f t="shared" si="1"/>
        <v>0.372196675900277</v>
      </c>
      <c r="I46" s="71"/>
    </row>
    <row r="47" s="61" customFormat="1" customHeight="1" spans="1:9">
      <c r="A47" s="92">
        <v>45</v>
      </c>
      <c r="B47" s="92">
        <v>377</v>
      </c>
      <c r="C47" s="92" t="s">
        <v>61</v>
      </c>
      <c r="D47" s="92" t="s">
        <v>21</v>
      </c>
      <c r="E47" s="71">
        <v>2973</v>
      </c>
      <c r="F47" s="93">
        <v>1908.89</v>
      </c>
      <c r="G47" s="71">
        <v>1416.09</v>
      </c>
      <c r="H47" s="94">
        <f t="shared" si="1"/>
        <v>0.642075344769593</v>
      </c>
      <c r="I47" s="71"/>
    </row>
    <row r="48" s="61" customFormat="1" customHeight="1" spans="1:9">
      <c r="A48" s="92">
        <v>46</v>
      </c>
      <c r="B48" s="92">
        <v>598</v>
      </c>
      <c r="C48" s="92" t="s">
        <v>79</v>
      </c>
      <c r="D48" s="92" t="s">
        <v>21</v>
      </c>
      <c r="E48" s="71">
        <v>3345</v>
      </c>
      <c r="F48" s="93">
        <v>2009.1</v>
      </c>
      <c r="G48" s="71">
        <v>1660.2</v>
      </c>
      <c r="H48" s="94">
        <f t="shared" si="1"/>
        <v>0.600627802690583</v>
      </c>
      <c r="I48" s="71"/>
    </row>
    <row r="49" s="61" customFormat="1" customHeight="1" spans="1:9">
      <c r="A49" s="92">
        <v>47</v>
      </c>
      <c r="B49" s="92">
        <v>737</v>
      </c>
      <c r="C49" s="92" t="s">
        <v>45</v>
      </c>
      <c r="D49" s="92" t="s">
        <v>21</v>
      </c>
      <c r="E49" s="71">
        <v>4667</v>
      </c>
      <c r="F49" s="93">
        <v>5407.64</v>
      </c>
      <c r="G49" s="71">
        <v>4503.43</v>
      </c>
      <c r="H49" s="94">
        <f t="shared" si="1"/>
        <v>1.15869723591172</v>
      </c>
      <c r="I49" s="96">
        <f>(F49-G49)*0.02</f>
        <v>18.0842</v>
      </c>
    </row>
    <row r="50" s="61" customFormat="1" customHeight="1" spans="1:9">
      <c r="A50" s="92">
        <v>48</v>
      </c>
      <c r="B50" s="92">
        <v>743</v>
      </c>
      <c r="C50" s="92" t="s">
        <v>91</v>
      </c>
      <c r="D50" s="92" t="s">
        <v>21</v>
      </c>
      <c r="E50" s="71">
        <v>2577</v>
      </c>
      <c r="F50" s="93">
        <v>3100.23</v>
      </c>
      <c r="G50" s="71">
        <v>1960.1</v>
      </c>
      <c r="H50" s="94">
        <f t="shared" si="1"/>
        <v>1.20303841676368</v>
      </c>
      <c r="I50" s="96">
        <f>(F50-G50)*0.02</f>
        <v>22.8026</v>
      </c>
    </row>
    <row r="51" s="61" customFormat="1" customHeight="1" spans="1:9">
      <c r="A51" s="92">
        <v>49</v>
      </c>
      <c r="B51" s="92">
        <v>103639</v>
      </c>
      <c r="C51" s="92" t="s">
        <v>71</v>
      </c>
      <c r="D51" s="92" t="s">
        <v>21</v>
      </c>
      <c r="E51" s="71">
        <v>3258</v>
      </c>
      <c r="F51" s="93">
        <v>2432.94</v>
      </c>
      <c r="G51" s="71">
        <v>1794.44</v>
      </c>
      <c r="H51" s="94">
        <f t="shared" si="1"/>
        <v>0.746758747697974</v>
      </c>
      <c r="I51" s="71"/>
    </row>
    <row r="52" s="61" customFormat="1" customHeight="1" spans="1:9">
      <c r="A52" s="92">
        <v>50</v>
      </c>
      <c r="B52" s="92">
        <v>105910</v>
      </c>
      <c r="C52" s="92" t="s">
        <v>102</v>
      </c>
      <c r="D52" s="92" t="s">
        <v>21</v>
      </c>
      <c r="E52" s="71">
        <v>1891</v>
      </c>
      <c r="F52" s="93">
        <v>1484.88</v>
      </c>
      <c r="G52" s="71">
        <v>1097.91</v>
      </c>
      <c r="H52" s="94">
        <f t="shared" si="1"/>
        <v>0.785235325224749</v>
      </c>
      <c r="I52" s="71"/>
    </row>
    <row r="53" s="61" customFormat="1" customHeight="1" spans="1:9">
      <c r="A53" s="92">
        <v>51</v>
      </c>
      <c r="B53" s="92">
        <v>740</v>
      </c>
      <c r="C53" s="92" t="s">
        <v>103</v>
      </c>
      <c r="D53" s="92" t="s">
        <v>21</v>
      </c>
      <c r="E53" s="71">
        <v>3744</v>
      </c>
      <c r="F53" s="93">
        <v>1440.87</v>
      </c>
      <c r="G53" s="71">
        <v>753.5</v>
      </c>
      <c r="H53" s="94">
        <f t="shared" si="1"/>
        <v>0.384847756410256</v>
      </c>
      <c r="I53" s="71"/>
    </row>
    <row r="54" s="61" customFormat="1" customHeight="1" spans="1:9">
      <c r="A54" s="92">
        <v>52</v>
      </c>
      <c r="B54" s="92">
        <v>106568</v>
      </c>
      <c r="C54" s="92" t="s">
        <v>130</v>
      </c>
      <c r="D54" s="92" t="s">
        <v>21</v>
      </c>
      <c r="E54" s="71">
        <v>2311</v>
      </c>
      <c r="F54" s="93">
        <v>1420.51</v>
      </c>
      <c r="G54" s="71">
        <v>1034</v>
      </c>
      <c r="H54" s="94">
        <f t="shared" si="1"/>
        <v>0.614673301601039</v>
      </c>
      <c r="I54" s="71"/>
    </row>
    <row r="55" s="61" customFormat="1" customHeight="1" spans="1:9">
      <c r="A55" s="92">
        <v>53</v>
      </c>
      <c r="B55" s="92">
        <v>573</v>
      </c>
      <c r="C55" s="92" t="s">
        <v>113</v>
      </c>
      <c r="D55" s="92" t="s">
        <v>21</v>
      </c>
      <c r="E55" s="71">
        <v>1778</v>
      </c>
      <c r="F55" s="93">
        <v>1332.41</v>
      </c>
      <c r="G55" s="71">
        <v>982.71</v>
      </c>
      <c r="H55" s="94">
        <f t="shared" si="1"/>
        <v>0.749386951631046</v>
      </c>
      <c r="I55" s="71"/>
    </row>
    <row r="56" s="61" customFormat="1" customHeight="1" spans="1:9">
      <c r="A56" s="92">
        <v>54</v>
      </c>
      <c r="B56" s="92">
        <v>733</v>
      </c>
      <c r="C56" s="92" t="s">
        <v>106</v>
      </c>
      <c r="D56" s="92" t="s">
        <v>21</v>
      </c>
      <c r="E56" s="71">
        <v>3081</v>
      </c>
      <c r="F56" s="93">
        <v>1575.2</v>
      </c>
      <c r="G56" s="71">
        <v>1271.04</v>
      </c>
      <c r="H56" s="94">
        <f t="shared" si="1"/>
        <v>0.511262577085362</v>
      </c>
      <c r="I56" s="71"/>
    </row>
    <row r="57" s="61" customFormat="1" customHeight="1" spans="1:9">
      <c r="A57" s="92">
        <v>55</v>
      </c>
      <c r="B57" s="82">
        <v>114069</v>
      </c>
      <c r="C57" s="82" t="s">
        <v>149</v>
      </c>
      <c r="D57" s="92" t="s">
        <v>21</v>
      </c>
      <c r="E57" s="71">
        <v>1541</v>
      </c>
      <c r="F57" s="93">
        <v>1544.89</v>
      </c>
      <c r="G57" s="71">
        <v>1436.89</v>
      </c>
      <c r="H57" s="94">
        <f t="shared" si="1"/>
        <v>1.0025243348475</v>
      </c>
      <c r="I57" s="96">
        <f>(F57-G57)*0.02</f>
        <v>2.16</v>
      </c>
    </row>
    <row r="58" s="61" customFormat="1" customHeight="1" spans="1:9">
      <c r="A58" s="92">
        <v>56</v>
      </c>
      <c r="B58" s="92">
        <v>105396</v>
      </c>
      <c r="C58" s="92" t="s">
        <v>133</v>
      </c>
      <c r="D58" s="92" t="s">
        <v>21</v>
      </c>
      <c r="E58" s="71">
        <v>1723</v>
      </c>
      <c r="F58" s="93">
        <v>1282.51</v>
      </c>
      <c r="G58" s="71">
        <v>1112.72</v>
      </c>
      <c r="H58" s="94">
        <f t="shared" si="1"/>
        <v>0.744347069065583</v>
      </c>
      <c r="I58" s="71"/>
    </row>
    <row r="59" s="61" customFormat="1" customHeight="1" spans="1:9">
      <c r="A59" s="92">
        <v>57</v>
      </c>
      <c r="B59" s="92">
        <v>113008</v>
      </c>
      <c r="C59" s="92" t="s">
        <v>151</v>
      </c>
      <c r="D59" s="92" t="s">
        <v>21</v>
      </c>
      <c r="E59" s="71">
        <v>1220</v>
      </c>
      <c r="F59" s="93">
        <v>469.23</v>
      </c>
      <c r="G59" s="71">
        <v>469.23</v>
      </c>
      <c r="H59" s="94">
        <f t="shared" si="1"/>
        <v>0.384614754098361</v>
      </c>
      <c r="I59" s="71"/>
    </row>
    <row r="60" s="61" customFormat="1" customHeight="1" spans="1:9">
      <c r="A60" s="92">
        <v>58</v>
      </c>
      <c r="B60" s="92">
        <v>545</v>
      </c>
      <c r="C60" s="92" t="s">
        <v>161</v>
      </c>
      <c r="D60" s="92" t="s">
        <v>21</v>
      </c>
      <c r="E60" s="71">
        <v>1267</v>
      </c>
      <c r="F60" s="93">
        <v>875.34</v>
      </c>
      <c r="G60" s="71">
        <v>726.87</v>
      </c>
      <c r="H60" s="94">
        <f t="shared" si="1"/>
        <v>0.690876085240726</v>
      </c>
      <c r="I60" s="71"/>
    </row>
    <row r="61" s="61" customFormat="1" customHeight="1" spans="1:9">
      <c r="A61" s="92">
        <v>59</v>
      </c>
      <c r="B61" s="92">
        <v>753</v>
      </c>
      <c r="C61" s="92" t="s">
        <v>139</v>
      </c>
      <c r="D61" s="92" t="s">
        <v>21</v>
      </c>
      <c r="E61" s="71">
        <v>1644</v>
      </c>
      <c r="F61" s="93">
        <v>423.65</v>
      </c>
      <c r="G61" s="71">
        <v>222.75</v>
      </c>
      <c r="H61" s="94">
        <f t="shared" si="1"/>
        <v>0.257694647201946</v>
      </c>
      <c r="I61" s="71"/>
    </row>
    <row r="62" s="61" customFormat="1" customHeight="1" spans="1:9">
      <c r="A62" s="92">
        <v>60</v>
      </c>
      <c r="B62" s="95">
        <v>104430</v>
      </c>
      <c r="C62" s="95" t="s">
        <v>137</v>
      </c>
      <c r="D62" s="92" t="s">
        <v>21</v>
      </c>
      <c r="E62" s="71">
        <v>1264</v>
      </c>
      <c r="F62" s="93">
        <v>1973.75</v>
      </c>
      <c r="G62" s="71">
        <v>1574.03</v>
      </c>
      <c r="H62" s="94">
        <f t="shared" si="1"/>
        <v>1.56151107594937</v>
      </c>
      <c r="I62" s="96">
        <f>(F62-G62)*0.02</f>
        <v>7.9944</v>
      </c>
    </row>
    <row r="63" s="61" customFormat="1" customHeight="1" spans="1:9">
      <c r="A63" s="92">
        <v>61</v>
      </c>
      <c r="B63" s="95">
        <v>106485</v>
      </c>
      <c r="C63" s="95" t="s">
        <v>117</v>
      </c>
      <c r="D63" s="92" t="s">
        <v>21</v>
      </c>
      <c r="E63" s="71">
        <v>1176</v>
      </c>
      <c r="F63" s="93">
        <v>2957.81</v>
      </c>
      <c r="G63" s="71">
        <v>2611.51</v>
      </c>
      <c r="H63" s="94">
        <f t="shared" si="1"/>
        <v>2.51514455782313</v>
      </c>
      <c r="I63" s="96">
        <f>(F63-G63)*0.02</f>
        <v>6.92599999999999</v>
      </c>
    </row>
    <row r="64" s="61" customFormat="1" customHeight="1" spans="1:9">
      <c r="A64" s="92">
        <v>62</v>
      </c>
      <c r="B64" s="92">
        <v>517</v>
      </c>
      <c r="C64" s="92" t="s">
        <v>17</v>
      </c>
      <c r="D64" s="92" t="s">
        <v>18</v>
      </c>
      <c r="E64" s="71">
        <v>5389</v>
      </c>
      <c r="F64" s="93">
        <v>4198.54</v>
      </c>
      <c r="G64" s="71">
        <v>3225.32</v>
      </c>
      <c r="H64" s="94">
        <f t="shared" si="1"/>
        <v>0.77909445166079</v>
      </c>
      <c r="I64" s="71"/>
    </row>
    <row r="65" s="61" customFormat="1" customHeight="1" spans="1:9">
      <c r="A65" s="92">
        <v>63</v>
      </c>
      <c r="B65" s="92">
        <v>337</v>
      </c>
      <c r="C65" s="92" t="s">
        <v>22</v>
      </c>
      <c r="D65" s="92" t="s">
        <v>18</v>
      </c>
      <c r="E65" s="71">
        <v>7982</v>
      </c>
      <c r="F65" s="93">
        <v>7856.81</v>
      </c>
      <c r="G65" s="71">
        <v>4733.37</v>
      </c>
      <c r="H65" s="94">
        <f t="shared" si="1"/>
        <v>0.984315960912052</v>
      </c>
      <c r="I65" s="71"/>
    </row>
    <row r="66" s="61" customFormat="1" customHeight="1" spans="1:9">
      <c r="A66" s="92">
        <v>64</v>
      </c>
      <c r="B66" s="92">
        <v>742</v>
      </c>
      <c r="C66" s="92" t="s">
        <v>29</v>
      </c>
      <c r="D66" s="92" t="s">
        <v>18</v>
      </c>
      <c r="E66" s="71">
        <v>5637</v>
      </c>
      <c r="F66" s="93">
        <v>2781.6</v>
      </c>
      <c r="G66" s="71">
        <v>1417.6</v>
      </c>
      <c r="H66" s="94">
        <f t="shared" si="1"/>
        <v>0.493453964874933</v>
      </c>
      <c r="I66" s="71"/>
    </row>
    <row r="67" s="61" customFormat="1" customHeight="1" spans="1:9">
      <c r="A67" s="92">
        <v>65</v>
      </c>
      <c r="B67" s="92">
        <v>585</v>
      </c>
      <c r="C67" s="92" t="s">
        <v>39</v>
      </c>
      <c r="D67" s="92" t="s">
        <v>18</v>
      </c>
      <c r="E67" s="71">
        <v>4679</v>
      </c>
      <c r="F67" s="93">
        <v>5123.66</v>
      </c>
      <c r="G67" s="71">
        <v>4667.66</v>
      </c>
      <c r="H67" s="94">
        <f t="shared" si="1"/>
        <v>1.09503312673648</v>
      </c>
      <c r="I67" s="96">
        <f>(F67-G67)*0.02</f>
        <v>9.12</v>
      </c>
    </row>
    <row r="68" s="61" customFormat="1" customHeight="1" spans="1:9">
      <c r="A68" s="92">
        <v>66</v>
      </c>
      <c r="B68" s="92">
        <v>373</v>
      </c>
      <c r="C68" s="92" t="s">
        <v>36</v>
      </c>
      <c r="D68" s="92" t="s">
        <v>18</v>
      </c>
      <c r="E68" s="71">
        <v>4612</v>
      </c>
      <c r="F68" s="93">
        <v>4109.85</v>
      </c>
      <c r="G68" s="71">
        <v>2610.82</v>
      </c>
      <c r="H68" s="94">
        <f t="shared" ref="H68:H99" si="2">F68/E68</f>
        <v>0.891120988725065</v>
      </c>
      <c r="I68" s="71"/>
    </row>
    <row r="69" s="61" customFormat="1" customHeight="1" spans="1:9">
      <c r="A69" s="92">
        <v>67</v>
      </c>
      <c r="B69" s="92">
        <v>578</v>
      </c>
      <c r="C69" s="92" t="s">
        <v>42</v>
      </c>
      <c r="D69" s="92" t="s">
        <v>18</v>
      </c>
      <c r="E69" s="71">
        <v>4221</v>
      </c>
      <c r="F69" s="93">
        <v>2562.16</v>
      </c>
      <c r="G69" s="71">
        <v>2182.66</v>
      </c>
      <c r="H69" s="94">
        <f t="shared" si="2"/>
        <v>0.607003079838901</v>
      </c>
      <c r="I69" s="71"/>
    </row>
    <row r="70" s="61" customFormat="1" customHeight="1" spans="1:9">
      <c r="A70" s="92">
        <v>68</v>
      </c>
      <c r="B70" s="92">
        <v>744</v>
      </c>
      <c r="C70" s="92" t="s">
        <v>49</v>
      </c>
      <c r="D70" s="92" t="s">
        <v>18</v>
      </c>
      <c r="E70" s="71">
        <v>4067</v>
      </c>
      <c r="F70" s="93">
        <v>2271.85</v>
      </c>
      <c r="G70" s="71">
        <v>1025.31</v>
      </c>
      <c r="H70" s="94">
        <f t="shared" si="2"/>
        <v>0.558605851979346</v>
      </c>
      <c r="I70" s="71"/>
    </row>
    <row r="71" s="61" customFormat="1" customHeight="1" spans="1:9">
      <c r="A71" s="92">
        <v>69</v>
      </c>
      <c r="B71" s="92">
        <v>581</v>
      </c>
      <c r="C71" s="92" t="s">
        <v>40</v>
      </c>
      <c r="D71" s="92" t="s">
        <v>18</v>
      </c>
      <c r="E71" s="71">
        <v>6014</v>
      </c>
      <c r="F71" s="93">
        <v>3764.25</v>
      </c>
      <c r="G71" s="71">
        <v>2159.15</v>
      </c>
      <c r="H71" s="94">
        <f t="shared" si="2"/>
        <v>0.625914532756901</v>
      </c>
      <c r="I71" s="71"/>
    </row>
    <row r="72" s="61" customFormat="1" customHeight="1" spans="1:9">
      <c r="A72" s="92">
        <v>70</v>
      </c>
      <c r="B72" s="97">
        <v>114622</v>
      </c>
      <c r="C72" s="97" t="s">
        <v>52</v>
      </c>
      <c r="D72" s="92" t="s">
        <v>18</v>
      </c>
      <c r="E72" s="71">
        <v>2711</v>
      </c>
      <c r="F72" s="93">
        <v>1702.04</v>
      </c>
      <c r="G72" s="71">
        <v>1228.54</v>
      </c>
      <c r="H72" s="94">
        <f t="shared" si="2"/>
        <v>0.627827369974179</v>
      </c>
      <c r="I72" s="71"/>
    </row>
    <row r="73" s="61" customFormat="1" customHeight="1" spans="1:9">
      <c r="A73" s="92">
        <v>71</v>
      </c>
      <c r="B73" s="92">
        <v>515</v>
      </c>
      <c r="C73" s="92" t="s">
        <v>72</v>
      </c>
      <c r="D73" s="92" t="s">
        <v>18</v>
      </c>
      <c r="E73" s="71">
        <v>3439</v>
      </c>
      <c r="F73" s="93">
        <v>2436.96</v>
      </c>
      <c r="G73" s="71">
        <v>1963.56</v>
      </c>
      <c r="H73" s="94">
        <f t="shared" si="2"/>
        <v>0.708624600174469</v>
      </c>
      <c r="I73" s="71"/>
    </row>
    <row r="74" s="61" customFormat="1" customHeight="1" spans="1:9">
      <c r="A74" s="92">
        <v>72</v>
      </c>
      <c r="B74" s="92">
        <v>747</v>
      </c>
      <c r="C74" s="92" t="s">
        <v>46</v>
      </c>
      <c r="D74" s="92" t="s">
        <v>18</v>
      </c>
      <c r="E74" s="71">
        <v>3975</v>
      </c>
      <c r="F74" s="93">
        <v>2671.15</v>
      </c>
      <c r="G74" s="71">
        <v>1413.99</v>
      </c>
      <c r="H74" s="94">
        <f t="shared" si="2"/>
        <v>0.671987421383648</v>
      </c>
      <c r="I74" s="71"/>
    </row>
    <row r="75" s="61" customFormat="1" customHeight="1" spans="1:9">
      <c r="A75" s="92">
        <v>73</v>
      </c>
      <c r="B75" s="92">
        <v>103199</v>
      </c>
      <c r="C75" s="92" t="s">
        <v>85</v>
      </c>
      <c r="D75" s="92" t="s">
        <v>18</v>
      </c>
      <c r="E75" s="71">
        <v>3384</v>
      </c>
      <c r="F75" s="93">
        <v>2755.74</v>
      </c>
      <c r="G75" s="71">
        <v>2006.12</v>
      </c>
      <c r="H75" s="94">
        <f t="shared" si="2"/>
        <v>0.814343971631206</v>
      </c>
      <c r="I75" s="71"/>
    </row>
    <row r="76" s="61" customFormat="1" customHeight="1" spans="1:9">
      <c r="A76" s="92">
        <v>74</v>
      </c>
      <c r="B76" s="92">
        <v>391</v>
      </c>
      <c r="C76" s="92" t="s">
        <v>77</v>
      </c>
      <c r="D76" s="92" t="s">
        <v>18</v>
      </c>
      <c r="E76" s="71">
        <v>3372</v>
      </c>
      <c r="F76" s="93">
        <v>4353.74</v>
      </c>
      <c r="G76" s="71">
        <v>3705.92</v>
      </c>
      <c r="H76" s="94">
        <f t="shared" si="2"/>
        <v>1.29114472123369</v>
      </c>
      <c r="I76" s="96">
        <f>(F76-G76)*0.02</f>
        <v>12.9564</v>
      </c>
    </row>
    <row r="77" s="61" customFormat="1" customHeight="1" spans="1:9">
      <c r="A77" s="92">
        <v>75</v>
      </c>
      <c r="B77" s="92">
        <v>511</v>
      </c>
      <c r="C77" s="92" t="s">
        <v>51</v>
      </c>
      <c r="D77" s="92" t="s">
        <v>18</v>
      </c>
      <c r="E77" s="71">
        <v>3584</v>
      </c>
      <c r="F77" s="93">
        <v>6570.22</v>
      </c>
      <c r="G77" s="71">
        <v>4580.86</v>
      </c>
      <c r="H77" s="94">
        <f t="shared" si="2"/>
        <v>1.83320870535714</v>
      </c>
      <c r="I77" s="96">
        <f>(F77-G77)*0.02</f>
        <v>39.7872</v>
      </c>
    </row>
    <row r="78" s="61" customFormat="1" customHeight="1" spans="1:9">
      <c r="A78" s="92">
        <v>76</v>
      </c>
      <c r="B78" s="92">
        <v>308</v>
      </c>
      <c r="C78" s="92" t="s">
        <v>100</v>
      </c>
      <c r="D78" s="92" t="s">
        <v>18</v>
      </c>
      <c r="E78" s="71">
        <v>2323</v>
      </c>
      <c r="F78" s="93">
        <v>1306.73</v>
      </c>
      <c r="G78" s="71">
        <v>756</v>
      </c>
      <c r="H78" s="94">
        <f t="shared" si="2"/>
        <v>0.562518295307792</v>
      </c>
      <c r="I78" s="71"/>
    </row>
    <row r="79" s="61" customFormat="1" customHeight="1" spans="1:9">
      <c r="A79" s="92">
        <v>77</v>
      </c>
      <c r="B79" s="92">
        <v>355</v>
      </c>
      <c r="C79" s="92" t="s">
        <v>90</v>
      </c>
      <c r="D79" s="92" t="s">
        <v>18</v>
      </c>
      <c r="E79" s="71">
        <v>2462</v>
      </c>
      <c r="F79" s="93">
        <v>3144.23</v>
      </c>
      <c r="G79" s="71">
        <v>2280.64</v>
      </c>
      <c r="H79" s="94">
        <f t="shared" si="2"/>
        <v>1.27710398050366</v>
      </c>
      <c r="I79" s="96">
        <f>(F79-G79)*0.02</f>
        <v>17.2718</v>
      </c>
    </row>
    <row r="80" s="61" customFormat="1" customHeight="1" spans="1:9">
      <c r="A80" s="92">
        <v>78</v>
      </c>
      <c r="B80" s="92">
        <v>572</v>
      </c>
      <c r="C80" s="92" t="s">
        <v>88</v>
      </c>
      <c r="D80" s="92" t="s">
        <v>18</v>
      </c>
      <c r="E80" s="71">
        <v>2888</v>
      </c>
      <c r="F80" s="93">
        <v>1619.33</v>
      </c>
      <c r="G80" s="71">
        <v>782.9</v>
      </c>
      <c r="H80" s="94">
        <f t="shared" si="2"/>
        <v>0.560709833795014</v>
      </c>
      <c r="I80" s="71"/>
    </row>
    <row r="81" s="61" customFormat="1" customHeight="1" spans="1:9">
      <c r="A81" s="92">
        <v>79</v>
      </c>
      <c r="B81" s="92">
        <v>349</v>
      </c>
      <c r="C81" s="92" t="s">
        <v>89</v>
      </c>
      <c r="D81" s="92" t="s">
        <v>18</v>
      </c>
      <c r="E81" s="71">
        <v>2013</v>
      </c>
      <c r="F81" s="93">
        <v>1680.66</v>
      </c>
      <c r="G81" s="71">
        <v>1253.32</v>
      </c>
      <c r="H81" s="94">
        <f t="shared" si="2"/>
        <v>0.834903129657228</v>
      </c>
      <c r="I81" s="71"/>
    </row>
    <row r="82" s="61" customFormat="1" customHeight="1" spans="1:9">
      <c r="A82" s="92">
        <v>80</v>
      </c>
      <c r="B82" s="92">
        <v>102479</v>
      </c>
      <c r="C82" s="92" t="s">
        <v>95</v>
      </c>
      <c r="D82" s="92" t="s">
        <v>18</v>
      </c>
      <c r="E82" s="71">
        <v>1855</v>
      </c>
      <c r="F82" s="93">
        <v>1873.42</v>
      </c>
      <c r="G82" s="71">
        <v>1620.09</v>
      </c>
      <c r="H82" s="94">
        <f t="shared" si="2"/>
        <v>1.00992991913747</v>
      </c>
      <c r="I82" s="96">
        <f>(F82-G82)*0.02</f>
        <v>5.0666</v>
      </c>
    </row>
    <row r="83" s="61" customFormat="1" customHeight="1" spans="1:9">
      <c r="A83" s="92">
        <v>81</v>
      </c>
      <c r="B83" s="92">
        <v>102935</v>
      </c>
      <c r="C83" s="92" t="s">
        <v>101</v>
      </c>
      <c r="D83" s="92" t="s">
        <v>18</v>
      </c>
      <c r="E83" s="71">
        <v>1952</v>
      </c>
      <c r="F83" s="93">
        <v>3359.63</v>
      </c>
      <c r="G83" s="71">
        <v>3149.68</v>
      </c>
      <c r="H83" s="94">
        <f t="shared" si="2"/>
        <v>1.72112192622951</v>
      </c>
      <c r="I83" s="96">
        <f>(F83-G83)*0.02</f>
        <v>4.19900000000001</v>
      </c>
    </row>
    <row r="84" s="61" customFormat="1" customHeight="1" spans="1:9">
      <c r="A84" s="92">
        <v>82</v>
      </c>
      <c r="B84" s="92">
        <v>106865</v>
      </c>
      <c r="C84" s="92" t="s">
        <v>107</v>
      </c>
      <c r="D84" s="92" t="s">
        <v>18</v>
      </c>
      <c r="E84" s="71">
        <v>2195</v>
      </c>
      <c r="F84" s="93">
        <v>1650.77</v>
      </c>
      <c r="G84" s="71">
        <v>1321.28</v>
      </c>
      <c r="H84" s="94">
        <f t="shared" si="2"/>
        <v>0.752059225512528</v>
      </c>
      <c r="I84" s="71"/>
    </row>
    <row r="85" s="61" customFormat="1" customHeight="1" spans="1:9">
      <c r="A85" s="92">
        <v>83</v>
      </c>
      <c r="B85" s="92">
        <v>723</v>
      </c>
      <c r="C85" s="92" t="s">
        <v>129</v>
      </c>
      <c r="D85" s="92" t="s">
        <v>18</v>
      </c>
      <c r="E85" s="71">
        <v>1878</v>
      </c>
      <c r="F85" s="93">
        <v>1366.72</v>
      </c>
      <c r="G85" s="71">
        <v>1051.92</v>
      </c>
      <c r="H85" s="94">
        <f t="shared" si="2"/>
        <v>0.727752928647497</v>
      </c>
      <c r="I85" s="71"/>
    </row>
    <row r="86" s="61" customFormat="1" customHeight="1" spans="1:9">
      <c r="A86" s="92">
        <v>84</v>
      </c>
      <c r="B86" s="92">
        <v>102478</v>
      </c>
      <c r="C86" s="92" t="s">
        <v>146</v>
      </c>
      <c r="D86" s="92" t="s">
        <v>18</v>
      </c>
      <c r="E86" s="71">
        <v>1424</v>
      </c>
      <c r="F86" s="93">
        <v>1976.76</v>
      </c>
      <c r="G86" s="71">
        <v>1936.03</v>
      </c>
      <c r="H86" s="94">
        <f t="shared" si="2"/>
        <v>1.38817415730337</v>
      </c>
      <c r="I86" s="96">
        <f>(F86-G86)*0.02</f>
        <v>0.8146</v>
      </c>
    </row>
    <row r="87" s="61" customFormat="1" customHeight="1" spans="1:9">
      <c r="A87" s="92">
        <v>85</v>
      </c>
      <c r="B87" s="92">
        <v>107829</v>
      </c>
      <c r="C87" s="92" t="s">
        <v>138</v>
      </c>
      <c r="D87" s="92" t="s">
        <v>18</v>
      </c>
      <c r="E87" s="71">
        <v>1771</v>
      </c>
      <c r="F87" s="93">
        <v>1805.97</v>
      </c>
      <c r="G87" s="71">
        <v>1128.42</v>
      </c>
      <c r="H87" s="94">
        <f t="shared" si="2"/>
        <v>1.01974590626765</v>
      </c>
      <c r="I87" s="96">
        <f>(F87-G87)*0.02</f>
        <v>13.551</v>
      </c>
    </row>
    <row r="88" s="61" customFormat="1" customHeight="1" spans="1:9">
      <c r="A88" s="92">
        <v>86</v>
      </c>
      <c r="B88" s="92">
        <v>113299</v>
      </c>
      <c r="C88" s="92" t="s">
        <v>142</v>
      </c>
      <c r="D88" s="92" t="s">
        <v>18</v>
      </c>
      <c r="E88" s="71">
        <v>1846</v>
      </c>
      <c r="F88" s="93">
        <v>1047.23</v>
      </c>
      <c r="G88" s="71">
        <v>627.79</v>
      </c>
      <c r="H88" s="94">
        <f t="shared" si="2"/>
        <v>0.567296858071506</v>
      </c>
      <c r="I88" s="71"/>
    </row>
    <row r="89" s="61" customFormat="1" customHeight="1" spans="1:9">
      <c r="A89" s="92">
        <v>87</v>
      </c>
      <c r="B89" s="82">
        <v>113023</v>
      </c>
      <c r="C89" s="82" t="s">
        <v>144</v>
      </c>
      <c r="D89" s="92" t="s">
        <v>18</v>
      </c>
      <c r="E89" s="71">
        <v>1266</v>
      </c>
      <c r="F89" s="93">
        <v>1192.86</v>
      </c>
      <c r="G89" s="71">
        <v>1168.86</v>
      </c>
      <c r="H89" s="94">
        <f t="shared" si="2"/>
        <v>0.942227488151659</v>
      </c>
      <c r="I89" s="71"/>
    </row>
    <row r="90" s="61" customFormat="1" customHeight="1" spans="1:9">
      <c r="A90" s="92">
        <v>88</v>
      </c>
      <c r="B90" s="82">
        <v>114685</v>
      </c>
      <c r="C90" s="82" t="s">
        <v>28</v>
      </c>
      <c r="D90" s="82" t="s">
        <v>18</v>
      </c>
      <c r="E90" s="71">
        <v>2154</v>
      </c>
      <c r="F90" s="93">
        <v>1700.7</v>
      </c>
      <c r="G90" s="71">
        <v>922.8</v>
      </c>
      <c r="H90" s="94">
        <f t="shared" si="2"/>
        <v>0.789554317548746</v>
      </c>
      <c r="I90" s="71"/>
    </row>
    <row r="91" s="61" customFormat="1" customHeight="1" spans="1:9">
      <c r="A91" s="92">
        <v>89</v>
      </c>
      <c r="B91" s="82">
        <v>114844</v>
      </c>
      <c r="C91" s="82" t="s">
        <v>99</v>
      </c>
      <c r="D91" s="82" t="s">
        <v>18</v>
      </c>
      <c r="E91" s="71">
        <v>1755</v>
      </c>
      <c r="F91" s="93">
        <v>493.09</v>
      </c>
      <c r="G91" s="71">
        <v>342.59</v>
      </c>
      <c r="H91" s="94">
        <f t="shared" si="2"/>
        <v>0.280962962962963</v>
      </c>
      <c r="I91" s="71"/>
    </row>
    <row r="92" s="61" customFormat="1" customHeight="1" spans="1:9">
      <c r="A92" s="92">
        <v>90</v>
      </c>
      <c r="B92" s="92">
        <v>385</v>
      </c>
      <c r="C92" s="92" t="s">
        <v>33</v>
      </c>
      <c r="D92" s="92" t="s">
        <v>34</v>
      </c>
      <c r="E92" s="71">
        <v>5835</v>
      </c>
      <c r="F92" s="93">
        <v>2776.28</v>
      </c>
      <c r="G92" s="71">
        <v>2377.1</v>
      </c>
      <c r="H92" s="94">
        <f t="shared" si="2"/>
        <v>0.475797772065124</v>
      </c>
      <c r="I92" s="71"/>
    </row>
    <row r="93" s="61" customFormat="1" customHeight="1" spans="1:9">
      <c r="A93" s="92">
        <v>91</v>
      </c>
      <c r="B93" s="92">
        <v>514</v>
      </c>
      <c r="C93" s="92" t="s">
        <v>43</v>
      </c>
      <c r="D93" s="92" t="s">
        <v>34</v>
      </c>
      <c r="E93" s="71">
        <v>4551</v>
      </c>
      <c r="F93" s="93">
        <v>2571.23</v>
      </c>
      <c r="G93" s="71">
        <v>1912.2</v>
      </c>
      <c r="H93" s="94">
        <f t="shared" si="2"/>
        <v>0.564981322786201</v>
      </c>
      <c r="I93" s="71"/>
    </row>
    <row r="94" s="61" customFormat="1" customHeight="1" spans="1:9">
      <c r="A94" s="92">
        <v>92</v>
      </c>
      <c r="B94" s="95">
        <v>108656</v>
      </c>
      <c r="C94" s="95" t="s">
        <v>78</v>
      </c>
      <c r="D94" s="92" t="s">
        <v>34</v>
      </c>
      <c r="E94" s="71">
        <v>2961</v>
      </c>
      <c r="F94" s="93">
        <v>1529</v>
      </c>
      <c r="G94" s="71">
        <v>1360.5</v>
      </c>
      <c r="H94" s="94">
        <f t="shared" si="2"/>
        <v>0.516379601485984</v>
      </c>
      <c r="I94" s="71"/>
    </row>
    <row r="95" s="61" customFormat="1" customHeight="1" spans="1:9">
      <c r="A95" s="92">
        <v>93</v>
      </c>
      <c r="B95" s="92">
        <v>371</v>
      </c>
      <c r="C95" s="92" t="s">
        <v>140</v>
      </c>
      <c r="D95" s="92" t="s">
        <v>34</v>
      </c>
      <c r="E95" s="71">
        <v>1254</v>
      </c>
      <c r="F95" s="93">
        <v>1093.99</v>
      </c>
      <c r="G95" s="71">
        <v>984</v>
      </c>
      <c r="H95" s="94">
        <f t="shared" si="2"/>
        <v>0.872400318979266</v>
      </c>
      <c r="I95" s="71"/>
    </row>
    <row r="96" s="61" customFormat="1" customHeight="1" spans="1:9">
      <c r="A96" s="92">
        <v>94</v>
      </c>
      <c r="B96" s="95">
        <v>102567</v>
      </c>
      <c r="C96" s="95" t="s">
        <v>136</v>
      </c>
      <c r="D96" s="92" t="s">
        <v>34</v>
      </c>
      <c r="E96" s="71">
        <v>1358</v>
      </c>
      <c r="F96" s="93">
        <v>978.72</v>
      </c>
      <c r="G96" s="71">
        <v>658.5</v>
      </c>
      <c r="H96" s="94">
        <f t="shared" si="2"/>
        <v>0.720706921944035</v>
      </c>
      <c r="I96" s="71"/>
    </row>
    <row r="97" s="61" customFormat="1" customHeight="1" spans="1:9">
      <c r="A97" s="92">
        <v>95</v>
      </c>
      <c r="B97" s="92">
        <v>341</v>
      </c>
      <c r="C97" s="92" t="s">
        <v>26</v>
      </c>
      <c r="D97" s="92" t="s">
        <v>27</v>
      </c>
      <c r="E97" s="71">
        <v>5825</v>
      </c>
      <c r="F97" s="93">
        <v>2998.67</v>
      </c>
      <c r="G97" s="71">
        <v>2069.6</v>
      </c>
      <c r="H97" s="94">
        <f t="shared" si="2"/>
        <v>0.51479313304721</v>
      </c>
      <c r="I97" s="71"/>
    </row>
    <row r="98" s="61" customFormat="1" customHeight="1" spans="1:9">
      <c r="A98" s="92">
        <v>96</v>
      </c>
      <c r="B98" s="92">
        <v>721</v>
      </c>
      <c r="C98" s="92" t="s">
        <v>83</v>
      </c>
      <c r="D98" s="92" t="s">
        <v>27</v>
      </c>
      <c r="E98" s="71">
        <v>2834</v>
      </c>
      <c r="F98" s="93">
        <v>2431.91</v>
      </c>
      <c r="G98" s="71">
        <v>2014.01</v>
      </c>
      <c r="H98" s="94">
        <f t="shared" si="2"/>
        <v>0.858119266055046</v>
      </c>
      <c r="I98" s="71"/>
    </row>
    <row r="99" s="61" customFormat="1" customHeight="1" spans="1:9">
      <c r="A99" s="92">
        <v>97</v>
      </c>
      <c r="B99" s="92">
        <v>102564</v>
      </c>
      <c r="C99" s="92" t="s">
        <v>110</v>
      </c>
      <c r="D99" s="92" t="s">
        <v>27</v>
      </c>
      <c r="E99" s="71">
        <v>1879</v>
      </c>
      <c r="F99" s="93">
        <v>1334</v>
      </c>
      <c r="G99" s="71">
        <v>932.5</v>
      </c>
      <c r="H99" s="94">
        <f t="shared" si="2"/>
        <v>0.709952102182012</v>
      </c>
      <c r="I99" s="71"/>
    </row>
    <row r="100" s="61" customFormat="1" customHeight="1" spans="1:9">
      <c r="A100" s="92">
        <v>98</v>
      </c>
      <c r="B100" s="92">
        <v>591</v>
      </c>
      <c r="C100" s="92" t="s">
        <v>131</v>
      </c>
      <c r="D100" s="92" t="s">
        <v>27</v>
      </c>
      <c r="E100" s="71">
        <v>1945</v>
      </c>
      <c r="F100" s="93">
        <v>953.62</v>
      </c>
      <c r="G100" s="71">
        <v>735.02</v>
      </c>
      <c r="H100" s="94">
        <f t="shared" ref="H100:H131" si="3">F100/E100</f>
        <v>0.490293059125964</v>
      </c>
      <c r="I100" s="71"/>
    </row>
    <row r="101" s="61" customFormat="1" customHeight="1" spans="1:9">
      <c r="A101" s="92">
        <v>99</v>
      </c>
      <c r="B101" s="92">
        <v>732</v>
      </c>
      <c r="C101" s="92" t="s">
        <v>125</v>
      </c>
      <c r="D101" s="92" t="s">
        <v>27</v>
      </c>
      <c r="E101" s="71">
        <v>2209</v>
      </c>
      <c r="F101" s="93">
        <v>1917.42</v>
      </c>
      <c r="G101" s="71">
        <v>1409.37</v>
      </c>
      <c r="H101" s="94">
        <f t="shared" si="3"/>
        <v>0.868003621548212</v>
      </c>
      <c r="I101" s="71"/>
    </row>
    <row r="102" s="61" customFormat="1" customHeight="1" spans="1:9">
      <c r="A102" s="92">
        <v>100</v>
      </c>
      <c r="B102" s="95">
        <v>111400</v>
      </c>
      <c r="C102" s="95" t="s">
        <v>47</v>
      </c>
      <c r="D102" s="92" t="s">
        <v>27</v>
      </c>
      <c r="E102" s="71">
        <v>2157</v>
      </c>
      <c r="F102" s="93">
        <v>2484.38</v>
      </c>
      <c r="G102" s="71">
        <v>1581.8</v>
      </c>
      <c r="H102" s="94">
        <f t="shared" si="3"/>
        <v>1.15177561427909</v>
      </c>
      <c r="I102" s="96">
        <f>(F102-G102)*0.02</f>
        <v>18.0516</v>
      </c>
    </row>
    <row r="103" s="61" customFormat="1" customHeight="1" spans="1:9">
      <c r="A103" s="92">
        <v>101</v>
      </c>
      <c r="B103" s="82">
        <v>111064</v>
      </c>
      <c r="C103" s="82" t="s">
        <v>150</v>
      </c>
      <c r="D103" s="92" t="s">
        <v>27</v>
      </c>
      <c r="E103" s="71">
        <v>1162</v>
      </c>
      <c r="F103" s="93">
        <v>492.08</v>
      </c>
      <c r="G103" s="71">
        <v>356.4</v>
      </c>
      <c r="H103" s="94">
        <f t="shared" si="3"/>
        <v>0.423476764199656</v>
      </c>
      <c r="I103" s="71"/>
    </row>
    <row r="104" s="61" customFormat="1" customHeight="1" spans="1:9">
      <c r="A104" s="92">
        <v>102</v>
      </c>
      <c r="B104" s="95">
        <v>716</v>
      </c>
      <c r="C104" s="95" t="s">
        <v>80</v>
      </c>
      <c r="D104" s="92" t="s">
        <v>54</v>
      </c>
      <c r="E104" s="71">
        <v>3181</v>
      </c>
      <c r="F104" s="93">
        <v>4429.51</v>
      </c>
      <c r="G104" s="71">
        <v>3349</v>
      </c>
      <c r="H104" s="94">
        <f t="shared" si="3"/>
        <v>1.39248978308708</v>
      </c>
      <c r="I104" s="96">
        <f>(F104-G104)*0.02</f>
        <v>21.6102</v>
      </c>
    </row>
    <row r="105" s="61" customFormat="1" customHeight="1" spans="1:9">
      <c r="A105" s="92">
        <v>103</v>
      </c>
      <c r="B105" s="95">
        <v>746</v>
      </c>
      <c r="C105" s="95" t="s">
        <v>53</v>
      </c>
      <c r="D105" s="92" t="s">
        <v>54</v>
      </c>
      <c r="E105" s="71">
        <v>2954</v>
      </c>
      <c r="F105" s="93">
        <v>10436.48</v>
      </c>
      <c r="G105" s="71">
        <v>6048.91</v>
      </c>
      <c r="H105" s="94">
        <f t="shared" si="3"/>
        <v>3.53299932295193</v>
      </c>
      <c r="I105" s="96">
        <f>(F105-G105)*0.02</f>
        <v>87.7514</v>
      </c>
    </row>
    <row r="106" s="61" customFormat="1" customHeight="1" spans="1:9">
      <c r="A106" s="92">
        <v>104</v>
      </c>
      <c r="B106" s="92">
        <v>717</v>
      </c>
      <c r="C106" s="92" t="s">
        <v>94</v>
      </c>
      <c r="D106" s="92" t="s">
        <v>54</v>
      </c>
      <c r="E106" s="71">
        <v>3234</v>
      </c>
      <c r="F106" s="93">
        <v>3104.08</v>
      </c>
      <c r="G106" s="71">
        <v>2490.07</v>
      </c>
      <c r="H106" s="94">
        <f t="shared" si="3"/>
        <v>0.95982683982684</v>
      </c>
      <c r="I106" s="71"/>
    </row>
    <row r="107" s="61" customFormat="1" customHeight="1" spans="1:9">
      <c r="A107" s="92">
        <v>105</v>
      </c>
      <c r="B107" s="92">
        <v>748</v>
      </c>
      <c r="C107" s="92" t="s">
        <v>81</v>
      </c>
      <c r="D107" s="92" t="s">
        <v>54</v>
      </c>
      <c r="E107" s="71">
        <v>2894</v>
      </c>
      <c r="F107" s="93">
        <v>2903.19</v>
      </c>
      <c r="G107" s="71">
        <v>2135.59</v>
      </c>
      <c r="H107" s="94">
        <f t="shared" si="3"/>
        <v>1.00317553559088</v>
      </c>
      <c r="I107" s="96">
        <f>(F107-G107)*0.02</f>
        <v>15.352</v>
      </c>
    </row>
    <row r="108" s="61" customFormat="1" customHeight="1" spans="1:9">
      <c r="A108" s="92">
        <v>106</v>
      </c>
      <c r="B108" s="92">
        <v>539</v>
      </c>
      <c r="C108" s="92" t="s">
        <v>97</v>
      </c>
      <c r="D108" s="92" t="s">
        <v>54</v>
      </c>
      <c r="E108" s="71">
        <v>1768</v>
      </c>
      <c r="F108" s="93">
        <v>573</v>
      </c>
      <c r="G108" s="71">
        <v>159</v>
      </c>
      <c r="H108" s="94">
        <f t="shared" si="3"/>
        <v>0.324095022624434</v>
      </c>
      <c r="I108" s="71"/>
    </row>
    <row r="109" s="61" customFormat="1" customHeight="1" spans="1:9">
      <c r="A109" s="92">
        <v>107</v>
      </c>
      <c r="B109" s="92">
        <v>594</v>
      </c>
      <c r="C109" s="92" t="s">
        <v>104</v>
      </c>
      <c r="D109" s="92" t="s">
        <v>54</v>
      </c>
      <c r="E109" s="71">
        <v>2580</v>
      </c>
      <c r="F109" s="93">
        <v>2214.7</v>
      </c>
      <c r="G109" s="71">
        <v>1468.9</v>
      </c>
      <c r="H109" s="94">
        <f t="shared" si="3"/>
        <v>0.858410852713178</v>
      </c>
      <c r="I109" s="71"/>
    </row>
    <row r="110" s="61" customFormat="1" customHeight="1" spans="1:9">
      <c r="A110" s="92">
        <v>108</v>
      </c>
      <c r="B110" s="92">
        <v>549</v>
      </c>
      <c r="C110" s="92" t="s">
        <v>122</v>
      </c>
      <c r="D110" s="92" t="s">
        <v>54</v>
      </c>
      <c r="E110" s="71">
        <v>3260</v>
      </c>
      <c r="F110" s="93">
        <v>1430.77</v>
      </c>
      <c r="G110" s="71">
        <v>1047.57</v>
      </c>
      <c r="H110" s="94">
        <f t="shared" si="3"/>
        <v>0.438886503067485</v>
      </c>
      <c r="I110" s="71"/>
    </row>
    <row r="111" s="61" customFormat="1" customHeight="1" spans="1:9">
      <c r="A111" s="92">
        <v>109</v>
      </c>
      <c r="B111" s="95">
        <v>104533</v>
      </c>
      <c r="C111" s="95" t="s">
        <v>116</v>
      </c>
      <c r="D111" s="92" t="s">
        <v>54</v>
      </c>
      <c r="E111" s="71">
        <v>2528</v>
      </c>
      <c r="F111" s="93">
        <v>2148.14</v>
      </c>
      <c r="G111" s="71">
        <v>1224.85</v>
      </c>
      <c r="H111" s="94">
        <f t="shared" si="3"/>
        <v>0.849738924050633</v>
      </c>
      <c r="I111" s="71"/>
    </row>
    <row r="112" s="61" customFormat="1" customHeight="1" spans="1:9">
      <c r="A112" s="92">
        <v>110</v>
      </c>
      <c r="B112" s="95">
        <v>107728</v>
      </c>
      <c r="C112" s="95" t="s">
        <v>87</v>
      </c>
      <c r="D112" s="92" t="s">
        <v>54</v>
      </c>
      <c r="E112" s="71">
        <v>2099</v>
      </c>
      <c r="F112" s="93">
        <v>1710.34</v>
      </c>
      <c r="G112" s="71">
        <v>1381.64</v>
      </c>
      <c r="H112" s="94">
        <f t="shared" si="3"/>
        <v>0.814835636017151</v>
      </c>
      <c r="I112" s="71"/>
    </row>
    <row r="113" s="61" customFormat="1" customHeight="1" spans="1:9">
      <c r="A113" s="92">
        <v>111</v>
      </c>
      <c r="B113" s="95">
        <v>720</v>
      </c>
      <c r="C113" s="95" t="s">
        <v>109</v>
      </c>
      <c r="D113" s="92" t="s">
        <v>54</v>
      </c>
      <c r="E113" s="71">
        <v>2637</v>
      </c>
      <c r="F113" s="93">
        <v>5790.42</v>
      </c>
      <c r="G113" s="71">
        <v>3705.61</v>
      </c>
      <c r="H113" s="94">
        <f t="shared" si="3"/>
        <v>2.1958361774744</v>
      </c>
      <c r="I113" s="96">
        <f>(F113-G113)*0.02</f>
        <v>41.6962</v>
      </c>
    </row>
    <row r="114" s="61" customFormat="1" customHeight="1" spans="1:9">
      <c r="A114" s="92">
        <v>112</v>
      </c>
      <c r="B114" s="92">
        <v>101453</v>
      </c>
      <c r="C114" s="92" t="s">
        <v>66</v>
      </c>
      <c r="D114" s="92" t="s">
        <v>59</v>
      </c>
      <c r="E114" s="71">
        <v>3285</v>
      </c>
      <c r="F114" s="93">
        <v>3216.44</v>
      </c>
      <c r="G114" s="71">
        <v>2591.13</v>
      </c>
      <c r="H114" s="94">
        <f t="shared" si="3"/>
        <v>0.979129375951294</v>
      </c>
      <c r="I114" s="71"/>
    </row>
    <row r="115" s="61" customFormat="1" customHeight="1" spans="1:9">
      <c r="A115" s="92">
        <v>113</v>
      </c>
      <c r="B115" s="95">
        <v>754</v>
      </c>
      <c r="C115" s="95" t="s">
        <v>74</v>
      </c>
      <c r="D115" s="92" t="s">
        <v>59</v>
      </c>
      <c r="E115" s="71">
        <v>3175</v>
      </c>
      <c r="F115" s="93">
        <v>3911.25</v>
      </c>
      <c r="G115" s="71">
        <v>3401.52</v>
      </c>
      <c r="H115" s="94">
        <f t="shared" si="3"/>
        <v>1.23188976377953</v>
      </c>
      <c r="I115" s="96">
        <f>(F115-G115)*0.02</f>
        <v>10.1946</v>
      </c>
    </row>
    <row r="116" s="61" customFormat="1" customHeight="1" spans="1:9">
      <c r="A116" s="92">
        <v>114</v>
      </c>
      <c r="B116" s="95">
        <v>54</v>
      </c>
      <c r="C116" s="95" t="s">
        <v>58</v>
      </c>
      <c r="D116" s="92" t="s">
        <v>59</v>
      </c>
      <c r="E116" s="71">
        <v>3904</v>
      </c>
      <c r="F116" s="93">
        <v>6570.41</v>
      </c>
      <c r="G116" s="71">
        <v>6275.85</v>
      </c>
      <c r="H116" s="94">
        <f t="shared" si="3"/>
        <v>1.6829943647541</v>
      </c>
      <c r="I116" s="96">
        <f>(F116-G116)*0.02</f>
        <v>5.89119999999999</v>
      </c>
    </row>
    <row r="117" s="61" customFormat="1" customHeight="1" spans="1:9">
      <c r="A117" s="92">
        <v>115</v>
      </c>
      <c r="B117" s="92">
        <v>587</v>
      </c>
      <c r="C117" s="92" t="s">
        <v>92</v>
      </c>
      <c r="D117" s="92" t="s">
        <v>59</v>
      </c>
      <c r="E117" s="71">
        <v>4018</v>
      </c>
      <c r="F117" s="93">
        <v>1964.13</v>
      </c>
      <c r="G117" s="71">
        <v>1287.3</v>
      </c>
      <c r="H117" s="94">
        <f t="shared" si="3"/>
        <v>0.48883275261324</v>
      </c>
      <c r="I117" s="71"/>
    </row>
    <row r="118" s="61" customFormat="1" customHeight="1" spans="1:9">
      <c r="A118" s="92">
        <v>116</v>
      </c>
      <c r="B118" s="92">
        <v>367</v>
      </c>
      <c r="C118" s="92" t="s">
        <v>82</v>
      </c>
      <c r="D118" s="92" t="s">
        <v>59</v>
      </c>
      <c r="E118" s="71">
        <v>2326</v>
      </c>
      <c r="F118" s="93">
        <v>2537.46</v>
      </c>
      <c r="G118" s="71">
        <v>2365.46</v>
      </c>
      <c r="H118" s="94">
        <f t="shared" si="3"/>
        <v>1.09091143594153</v>
      </c>
      <c r="I118" s="96">
        <f>(F118-G118)*0.02</f>
        <v>3.44</v>
      </c>
    </row>
    <row r="119" s="61" customFormat="1" customHeight="1" spans="1:9">
      <c r="A119" s="92">
        <v>117</v>
      </c>
      <c r="B119" s="92">
        <v>710</v>
      </c>
      <c r="C119" s="92" t="s">
        <v>123</v>
      </c>
      <c r="D119" s="92" t="s">
        <v>59</v>
      </c>
      <c r="E119" s="71">
        <v>2269</v>
      </c>
      <c r="F119" s="93">
        <v>1982.34</v>
      </c>
      <c r="G119" s="71">
        <v>1755.97</v>
      </c>
      <c r="H119" s="94">
        <f t="shared" si="3"/>
        <v>0.873662406346408</v>
      </c>
      <c r="I119" s="71"/>
    </row>
    <row r="120" s="61" customFormat="1" customHeight="1" spans="1:9">
      <c r="A120" s="92">
        <v>118</v>
      </c>
      <c r="B120" s="92">
        <v>738</v>
      </c>
      <c r="C120" s="92" t="s">
        <v>114</v>
      </c>
      <c r="D120" s="92" t="s">
        <v>59</v>
      </c>
      <c r="E120" s="71">
        <v>1966</v>
      </c>
      <c r="F120" s="93">
        <v>1683.29</v>
      </c>
      <c r="G120" s="71">
        <v>1141.66</v>
      </c>
      <c r="H120" s="94">
        <f t="shared" si="3"/>
        <v>0.856200406917599</v>
      </c>
      <c r="I120" s="71"/>
    </row>
    <row r="121" s="61" customFormat="1" customHeight="1" spans="1:9">
      <c r="A121" s="92">
        <v>119</v>
      </c>
      <c r="B121" s="92">
        <v>104428</v>
      </c>
      <c r="C121" s="92" t="s">
        <v>93</v>
      </c>
      <c r="D121" s="92" t="s">
        <v>59</v>
      </c>
      <c r="E121" s="71">
        <v>3601</v>
      </c>
      <c r="F121" s="93">
        <v>2491.81</v>
      </c>
      <c r="G121" s="71">
        <v>1631.1</v>
      </c>
      <c r="H121" s="94">
        <f t="shared" si="3"/>
        <v>0.691977228547626</v>
      </c>
      <c r="I121" s="71"/>
    </row>
    <row r="122" s="61" customFormat="1" customHeight="1" spans="1:9">
      <c r="A122" s="92">
        <v>120</v>
      </c>
      <c r="B122" s="92">
        <v>56</v>
      </c>
      <c r="C122" s="92" t="s">
        <v>120</v>
      </c>
      <c r="D122" s="92" t="s">
        <v>59</v>
      </c>
      <c r="E122" s="71">
        <v>3774</v>
      </c>
      <c r="F122" s="93">
        <v>2556.87</v>
      </c>
      <c r="G122" s="71">
        <v>1766.72</v>
      </c>
      <c r="H122" s="94">
        <f t="shared" si="3"/>
        <v>0.677496025437202</v>
      </c>
      <c r="I122" s="71"/>
    </row>
    <row r="123" s="61" customFormat="1" customHeight="1" spans="1:9">
      <c r="A123" s="92">
        <v>121</v>
      </c>
      <c r="B123" s="92">
        <v>713</v>
      </c>
      <c r="C123" s="92" t="s">
        <v>134</v>
      </c>
      <c r="D123" s="92" t="s">
        <v>59</v>
      </c>
      <c r="E123" s="71">
        <v>1989</v>
      </c>
      <c r="F123" s="93">
        <v>1683.61</v>
      </c>
      <c r="G123" s="71">
        <v>275.76</v>
      </c>
      <c r="H123" s="94">
        <f t="shared" si="3"/>
        <v>0.846460532931121</v>
      </c>
      <c r="I123" s="71"/>
    </row>
    <row r="124" s="61" customFormat="1" customHeight="1" spans="1:9">
      <c r="A124" s="92">
        <v>122</v>
      </c>
      <c r="B124" s="92">
        <v>52</v>
      </c>
      <c r="C124" s="92" t="s">
        <v>124</v>
      </c>
      <c r="D124" s="92" t="s">
        <v>59</v>
      </c>
      <c r="E124" s="71">
        <v>2724</v>
      </c>
      <c r="F124" s="93">
        <v>1049.08</v>
      </c>
      <c r="G124" s="71">
        <v>634</v>
      </c>
      <c r="H124" s="94">
        <f t="shared" si="3"/>
        <v>0.385124816446402</v>
      </c>
      <c r="I124" s="71"/>
    </row>
    <row r="125" s="61" customFormat="1" customHeight="1" spans="1:9">
      <c r="A125" s="92">
        <v>123</v>
      </c>
      <c r="B125" s="92">
        <v>706</v>
      </c>
      <c r="C125" s="92" t="s">
        <v>119</v>
      </c>
      <c r="D125" s="92" t="s">
        <v>59</v>
      </c>
      <c r="E125" s="71">
        <v>2046</v>
      </c>
      <c r="F125" s="93">
        <v>1049.71</v>
      </c>
      <c r="G125" s="71">
        <v>565.01</v>
      </c>
      <c r="H125" s="94">
        <f t="shared" si="3"/>
        <v>0.513054740957967</v>
      </c>
      <c r="I125" s="71"/>
    </row>
    <row r="126" s="61" customFormat="1" customHeight="1" spans="1:9">
      <c r="A126" s="92">
        <v>124</v>
      </c>
      <c r="B126" s="92">
        <v>329</v>
      </c>
      <c r="C126" s="92" t="s">
        <v>86</v>
      </c>
      <c r="D126" s="92" t="s">
        <v>59</v>
      </c>
      <c r="E126" s="71">
        <v>2653</v>
      </c>
      <c r="F126" s="93">
        <v>2159.63</v>
      </c>
      <c r="G126" s="71">
        <v>1840.23</v>
      </c>
      <c r="H126" s="94">
        <f t="shared" si="3"/>
        <v>0.814033169996231</v>
      </c>
      <c r="I126" s="71"/>
    </row>
    <row r="127" s="61" customFormat="1" customHeight="1" spans="1:9">
      <c r="A127" s="92">
        <v>125</v>
      </c>
      <c r="B127" s="92">
        <v>351</v>
      </c>
      <c r="C127" s="92" t="s">
        <v>127</v>
      </c>
      <c r="D127" s="92" t="s">
        <v>59</v>
      </c>
      <c r="E127" s="71">
        <v>2153</v>
      </c>
      <c r="F127" s="93">
        <v>1087.43</v>
      </c>
      <c r="G127" s="71">
        <v>922.93</v>
      </c>
      <c r="H127" s="94">
        <f t="shared" si="3"/>
        <v>0.505076637250348</v>
      </c>
      <c r="I127" s="71"/>
    </row>
    <row r="128" s="61" customFormat="1" customHeight="1" spans="1:9">
      <c r="A128" s="92">
        <v>126</v>
      </c>
      <c r="B128" s="92">
        <v>704</v>
      </c>
      <c r="C128" s="92" t="s">
        <v>118</v>
      </c>
      <c r="D128" s="92" t="s">
        <v>59</v>
      </c>
      <c r="E128" s="71">
        <v>1940</v>
      </c>
      <c r="F128" s="93">
        <v>2066.72</v>
      </c>
      <c r="G128" s="71">
        <v>1714.87</v>
      </c>
      <c r="H128" s="94">
        <f t="shared" si="3"/>
        <v>1.06531958762887</v>
      </c>
      <c r="I128" s="96">
        <f>(F128-G128)*0.02</f>
        <v>7.037</v>
      </c>
    </row>
    <row r="129" s="61" customFormat="1" customHeight="1" spans="1:9">
      <c r="A129" s="92">
        <v>127</v>
      </c>
      <c r="B129" s="92">
        <v>104838</v>
      </c>
      <c r="C129" s="92" t="s">
        <v>115</v>
      </c>
      <c r="D129" s="92" t="s">
        <v>59</v>
      </c>
      <c r="E129" s="71">
        <v>1776</v>
      </c>
      <c r="F129" s="93">
        <v>3144.78</v>
      </c>
      <c r="G129" s="71">
        <v>2542.78</v>
      </c>
      <c r="H129" s="94">
        <f t="shared" si="3"/>
        <v>1.77070945945946</v>
      </c>
      <c r="I129" s="96">
        <f>(F129-G129)*0.02</f>
        <v>12.04</v>
      </c>
    </row>
    <row r="130" s="61" customFormat="1" customHeight="1" spans="1:9">
      <c r="A130" s="92">
        <v>128</v>
      </c>
      <c r="B130" s="92">
        <v>110378</v>
      </c>
      <c r="C130" s="92" t="s">
        <v>145</v>
      </c>
      <c r="D130" s="92" t="s">
        <v>59</v>
      </c>
      <c r="E130" s="71">
        <v>1222</v>
      </c>
      <c r="F130" s="93">
        <v>1115.02</v>
      </c>
      <c r="G130" s="71">
        <v>612.95</v>
      </c>
      <c r="H130" s="94">
        <f t="shared" si="3"/>
        <v>0.912454991816694</v>
      </c>
      <c r="I130" s="71"/>
    </row>
    <row r="131" s="61" customFormat="1" customHeight="1" spans="1:9">
      <c r="A131" s="92"/>
      <c r="B131" s="92"/>
      <c r="C131" s="92" t="s">
        <v>152</v>
      </c>
      <c r="D131" s="92"/>
      <c r="E131" s="71">
        <f>SUM(E3:E130)</f>
        <v>405662</v>
      </c>
      <c r="F131" s="71">
        <f>SUM(F3:F130)</f>
        <v>365648.6</v>
      </c>
      <c r="G131" s="71">
        <f>SUM(G3:G130)</f>
        <v>271092.62</v>
      </c>
      <c r="H131" s="71">
        <f>SUM(H3:H130)</f>
        <v>122.062821011082</v>
      </c>
      <c r="I131" s="99">
        <f>SUM(I3:I130)</f>
        <v>771.5516</v>
      </c>
    </row>
    <row r="132" customHeight="1" spans="1:9">
      <c r="A132" s="98" t="s">
        <v>162</v>
      </c>
      <c r="B132" s="98"/>
      <c r="C132" s="98"/>
      <c r="D132" s="98"/>
      <c r="E132" s="98"/>
      <c r="F132" s="98"/>
      <c r="G132" s="98"/>
      <c r="H132" s="98"/>
      <c r="I132" s="98"/>
    </row>
  </sheetData>
  <mergeCells count="2">
    <mergeCell ref="A1:I1"/>
    <mergeCell ref="A132:I1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opLeftCell="A118" workbookViewId="0">
      <selection activeCell="J131" sqref="J131"/>
    </sheetView>
  </sheetViews>
  <sheetFormatPr defaultColWidth="9" defaultRowHeight="21" customHeight="1"/>
  <cols>
    <col min="1" max="1" width="9" style="61"/>
    <col min="2" max="2" width="9" style="62"/>
    <col min="3" max="3" width="28.625" style="63" customWidth="1"/>
    <col min="4" max="4" width="13.125" style="64" customWidth="1"/>
    <col min="5" max="5" width="17.375" style="61" customWidth="1"/>
    <col min="6" max="6" width="13.125" style="61" customWidth="1"/>
    <col min="7" max="7" width="10.375" style="61"/>
    <col min="8" max="8" width="11.5" style="61"/>
    <col min="9" max="9" width="9" style="61"/>
    <col min="10" max="10" width="10.375" style="61"/>
    <col min="11" max="16384" width="9" style="61"/>
  </cols>
  <sheetData>
    <row r="1" s="60" customFormat="1" ht="20" customHeight="1" spans="1:10">
      <c r="A1" s="65" t="s">
        <v>163</v>
      </c>
      <c r="B1" s="66"/>
      <c r="C1" s="66"/>
      <c r="D1" s="66"/>
      <c r="E1" s="66"/>
      <c r="F1" s="66"/>
      <c r="G1" s="66"/>
      <c r="H1" s="66"/>
      <c r="I1" s="66"/>
      <c r="J1" s="78"/>
    </row>
    <row r="2" s="60" customFormat="1" ht="28" customHeight="1" spans="1:10">
      <c r="A2" s="67" t="s">
        <v>1</v>
      </c>
      <c r="B2" s="68" t="s">
        <v>2</v>
      </c>
      <c r="C2" s="68" t="s">
        <v>3</v>
      </c>
      <c r="D2" s="68" t="s">
        <v>4</v>
      </c>
      <c r="E2" s="67" t="s">
        <v>164</v>
      </c>
      <c r="F2" s="67" t="s">
        <v>165</v>
      </c>
      <c r="G2" s="69" t="s">
        <v>8</v>
      </c>
      <c r="H2" s="69" t="s">
        <v>9</v>
      </c>
      <c r="I2" s="69" t="s">
        <v>10</v>
      </c>
      <c r="J2" s="69" t="s">
        <v>11</v>
      </c>
    </row>
    <row r="3" s="61" customFormat="1" customHeight="1" spans="1:10">
      <c r="A3" s="67">
        <v>1</v>
      </c>
      <c r="B3" s="70">
        <v>582</v>
      </c>
      <c r="C3" s="70" t="s">
        <v>166</v>
      </c>
      <c r="D3" s="70" t="s">
        <v>16</v>
      </c>
      <c r="E3" s="67">
        <v>12696</v>
      </c>
      <c r="F3" s="67">
        <v>16787.5</v>
      </c>
      <c r="G3" s="71">
        <v>5754.34</v>
      </c>
      <c r="H3" s="71">
        <f>G3-E3</f>
        <v>-6941.66</v>
      </c>
      <c r="I3" s="71" t="s">
        <v>14</v>
      </c>
      <c r="J3" s="79"/>
    </row>
    <row r="4" s="61" customFormat="1" customHeight="1" spans="1:10">
      <c r="A4" s="67">
        <v>2</v>
      </c>
      <c r="B4" s="70">
        <v>730</v>
      </c>
      <c r="C4" s="70" t="s">
        <v>167</v>
      </c>
      <c r="D4" s="70" t="s">
        <v>16</v>
      </c>
      <c r="E4" s="67">
        <v>9197</v>
      </c>
      <c r="F4" s="67">
        <v>12162.7</v>
      </c>
      <c r="G4" s="71">
        <v>5061.56</v>
      </c>
      <c r="H4" s="71">
        <f t="shared" ref="H4:H35" si="0">G4-E4</f>
        <v>-4135.44</v>
      </c>
      <c r="I4" s="71" t="s">
        <v>14</v>
      </c>
      <c r="J4" s="79"/>
    </row>
    <row r="5" s="61" customFormat="1" customHeight="1" spans="1:10">
      <c r="A5" s="67">
        <v>3</v>
      </c>
      <c r="B5" s="70">
        <v>343</v>
      </c>
      <c r="C5" s="70" t="s">
        <v>168</v>
      </c>
      <c r="D5" s="70" t="s">
        <v>16</v>
      </c>
      <c r="E5" s="67">
        <v>13281</v>
      </c>
      <c r="F5" s="67">
        <v>17560.8</v>
      </c>
      <c r="G5" s="71">
        <v>5129.38</v>
      </c>
      <c r="H5" s="71">
        <f t="shared" si="0"/>
        <v>-8151.62</v>
      </c>
      <c r="I5" s="71" t="s">
        <v>14</v>
      </c>
      <c r="J5" s="79"/>
    </row>
    <row r="6" s="61" customFormat="1" customHeight="1" spans="1:10">
      <c r="A6" s="67">
        <v>4</v>
      </c>
      <c r="B6" s="70">
        <v>709</v>
      </c>
      <c r="C6" s="70" t="s">
        <v>169</v>
      </c>
      <c r="D6" s="70" t="s">
        <v>16</v>
      </c>
      <c r="E6" s="67">
        <v>9047</v>
      </c>
      <c r="F6" s="67">
        <v>11964.5</v>
      </c>
      <c r="G6" s="71">
        <v>4867.66</v>
      </c>
      <c r="H6" s="71">
        <f t="shared" si="0"/>
        <v>-4179.34</v>
      </c>
      <c r="I6" s="71" t="s">
        <v>14</v>
      </c>
      <c r="J6" s="79"/>
    </row>
    <row r="7" s="61" customFormat="1" customHeight="1" spans="1:10">
      <c r="A7" s="67">
        <v>5</v>
      </c>
      <c r="B7" s="70">
        <v>365</v>
      </c>
      <c r="C7" s="70" t="s">
        <v>170</v>
      </c>
      <c r="D7" s="70" t="s">
        <v>16</v>
      </c>
      <c r="E7" s="67">
        <v>6497</v>
      </c>
      <c r="F7" s="67">
        <v>8594</v>
      </c>
      <c r="G7" s="71">
        <v>3482.86</v>
      </c>
      <c r="H7" s="71">
        <f t="shared" si="0"/>
        <v>-3014.14</v>
      </c>
      <c r="I7" s="71" t="s">
        <v>14</v>
      </c>
      <c r="J7" s="79"/>
    </row>
    <row r="8" s="61" customFormat="1" customHeight="1" spans="1:10">
      <c r="A8" s="67">
        <v>6</v>
      </c>
      <c r="B8" s="70">
        <v>102934</v>
      </c>
      <c r="C8" s="70" t="s">
        <v>171</v>
      </c>
      <c r="D8" s="70" t="s">
        <v>16</v>
      </c>
      <c r="E8" s="67">
        <v>6464</v>
      </c>
      <c r="F8" s="67">
        <v>8550.4</v>
      </c>
      <c r="G8" s="71">
        <v>4600.42</v>
      </c>
      <c r="H8" s="71">
        <f t="shared" si="0"/>
        <v>-1863.58</v>
      </c>
      <c r="I8" s="71" t="s">
        <v>14</v>
      </c>
      <c r="J8" s="79"/>
    </row>
    <row r="9" s="61" customFormat="1" customHeight="1" spans="1:10">
      <c r="A9" s="67">
        <v>7</v>
      </c>
      <c r="B9" s="70">
        <v>379</v>
      </c>
      <c r="C9" s="70" t="s">
        <v>172</v>
      </c>
      <c r="D9" s="70" t="s">
        <v>16</v>
      </c>
      <c r="E9" s="67">
        <v>6497</v>
      </c>
      <c r="F9" s="67">
        <v>8594</v>
      </c>
      <c r="G9" s="71">
        <v>6684.86</v>
      </c>
      <c r="H9" s="71">
        <f t="shared" si="0"/>
        <v>187.86</v>
      </c>
      <c r="I9" s="71" t="s">
        <v>173</v>
      </c>
      <c r="J9" s="79">
        <f>ROUND(G9*0.02,2)</f>
        <v>133.7</v>
      </c>
    </row>
    <row r="10" s="61" customFormat="1" customHeight="1" spans="1:10">
      <c r="A10" s="67">
        <v>8</v>
      </c>
      <c r="B10" s="70">
        <v>513</v>
      </c>
      <c r="C10" s="70" t="s">
        <v>174</v>
      </c>
      <c r="D10" s="70" t="s">
        <v>16</v>
      </c>
      <c r="E10" s="67">
        <v>7594</v>
      </c>
      <c r="F10" s="67">
        <v>10044</v>
      </c>
      <c r="G10" s="71">
        <v>7841.49</v>
      </c>
      <c r="H10" s="71">
        <f t="shared" si="0"/>
        <v>247.49</v>
      </c>
      <c r="I10" s="71" t="s">
        <v>173</v>
      </c>
      <c r="J10" s="79">
        <f>ROUND(G10*0.02,2)</f>
        <v>156.83</v>
      </c>
    </row>
    <row r="11" s="61" customFormat="1" customHeight="1" spans="1:10">
      <c r="A11" s="67">
        <v>9</v>
      </c>
      <c r="B11" s="70">
        <v>106569</v>
      </c>
      <c r="C11" s="70" t="s">
        <v>175</v>
      </c>
      <c r="D11" s="70" t="s">
        <v>16</v>
      </c>
      <c r="E11" s="67">
        <v>5337</v>
      </c>
      <c r="F11" s="67">
        <v>7060.8</v>
      </c>
      <c r="G11" s="71">
        <v>3922.05</v>
      </c>
      <c r="H11" s="71">
        <f t="shared" si="0"/>
        <v>-1414.95</v>
      </c>
      <c r="I11" s="71" t="s">
        <v>14</v>
      </c>
      <c r="J11" s="79"/>
    </row>
    <row r="12" s="61" customFormat="1" customHeight="1" spans="1:10">
      <c r="A12" s="67">
        <v>10</v>
      </c>
      <c r="B12" s="70">
        <v>745</v>
      </c>
      <c r="C12" s="70" t="s">
        <v>176</v>
      </c>
      <c r="D12" s="70" t="s">
        <v>16</v>
      </c>
      <c r="E12" s="67">
        <v>3934</v>
      </c>
      <c r="F12" s="67">
        <v>5206.4</v>
      </c>
      <c r="G12" s="71">
        <v>2068.64</v>
      </c>
      <c r="H12" s="71">
        <f t="shared" si="0"/>
        <v>-1865.36</v>
      </c>
      <c r="I12" s="71" t="s">
        <v>14</v>
      </c>
      <c r="J12" s="79"/>
    </row>
    <row r="13" s="61" customFormat="1" customHeight="1" spans="1:10">
      <c r="A13" s="67">
        <v>11</v>
      </c>
      <c r="B13" s="70">
        <v>106399</v>
      </c>
      <c r="C13" s="70" t="s">
        <v>177</v>
      </c>
      <c r="D13" s="70" t="s">
        <v>16</v>
      </c>
      <c r="E13" s="67">
        <v>3955</v>
      </c>
      <c r="F13" s="67">
        <v>5234.2</v>
      </c>
      <c r="G13" s="71">
        <v>2288.52</v>
      </c>
      <c r="H13" s="71">
        <f t="shared" si="0"/>
        <v>-1666.48</v>
      </c>
      <c r="I13" s="71" t="s">
        <v>14</v>
      </c>
      <c r="J13" s="79"/>
    </row>
    <row r="14" s="61" customFormat="1" customHeight="1" spans="1:10">
      <c r="A14" s="67">
        <v>12</v>
      </c>
      <c r="B14" s="70">
        <v>357</v>
      </c>
      <c r="C14" s="70" t="s">
        <v>178</v>
      </c>
      <c r="D14" s="70" t="s">
        <v>16</v>
      </c>
      <c r="E14" s="67">
        <v>4660</v>
      </c>
      <c r="F14" s="67">
        <v>6166</v>
      </c>
      <c r="G14" s="71">
        <v>3869.61</v>
      </c>
      <c r="H14" s="71">
        <f t="shared" si="0"/>
        <v>-790.39</v>
      </c>
      <c r="I14" s="71" t="s">
        <v>14</v>
      </c>
      <c r="J14" s="79"/>
    </row>
    <row r="15" s="61" customFormat="1" customHeight="1" spans="1:10">
      <c r="A15" s="67">
        <v>13</v>
      </c>
      <c r="B15" s="70">
        <v>103198</v>
      </c>
      <c r="C15" s="70" t="s">
        <v>179</v>
      </c>
      <c r="D15" s="70" t="s">
        <v>16</v>
      </c>
      <c r="E15" s="67">
        <v>4888</v>
      </c>
      <c r="F15" s="67">
        <v>6467.3</v>
      </c>
      <c r="G15" s="71">
        <v>4550.33</v>
      </c>
      <c r="H15" s="71">
        <f t="shared" si="0"/>
        <v>-337.67</v>
      </c>
      <c r="I15" s="71" t="s">
        <v>14</v>
      </c>
      <c r="J15" s="79"/>
    </row>
    <row r="16" s="61" customFormat="1" customHeight="1" spans="1:10">
      <c r="A16" s="67">
        <v>14</v>
      </c>
      <c r="B16" s="72">
        <v>107658</v>
      </c>
      <c r="C16" s="72" t="s">
        <v>67</v>
      </c>
      <c r="D16" s="70" t="s">
        <v>16</v>
      </c>
      <c r="E16" s="67">
        <v>6747</v>
      </c>
      <c r="F16" s="67">
        <v>8924.5</v>
      </c>
      <c r="G16" s="71">
        <v>5074.3</v>
      </c>
      <c r="H16" s="71">
        <f t="shared" si="0"/>
        <v>-1672.7</v>
      </c>
      <c r="I16" s="71" t="s">
        <v>14</v>
      </c>
      <c r="J16" s="79"/>
    </row>
    <row r="17" s="61" customFormat="1" customHeight="1" spans="1:10">
      <c r="A17" s="67">
        <v>15</v>
      </c>
      <c r="B17" s="70">
        <v>359</v>
      </c>
      <c r="C17" s="70" t="s">
        <v>180</v>
      </c>
      <c r="D17" s="70" t="s">
        <v>16</v>
      </c>
      <c r="E17" s="67">
        <v>5759</v>
      </c>
      <c r="F17" s="67">
        <v>7618.6</v>
      </c>
      <c r="G17" s="71">
        <v>5126.13</v>
      </c>
      <c r="H17" s="71">
        <f t="shared" si="0"/>
        <v>-632.87</v>
      </c>
      <c r="I17" s="71" t="s">
        <v>14</v>
      </c>
      <c r="J17" s="79"/>
    </row>
    <row r="18" s="61" customFormat="1" customHeight="1" spans="1:10">
      <c r="A18" s="67">
        <v>16</v>
      </c>
      <c r="B18" s="73">
        <v>105267</v>
      </c>
      <c r="C18" s="73" t="s">
        <v>63</v>
      </c>
      <c r="D18" s="70" t="s">
        <v>16</v>
      </c>
      <c r="E18" s="67">
        <v>4312</v>
      </c>
      <c r="F18" s="67">
        <v>5706</v>
      </c>
      <c r="G18" s="71">
        <v>3842.73</v>
      </c>
      <c r="H18" s="71">
        <f t="shared" si="0"/>
        <v>-469.27</v>
      </c>
      <c r="I18" s="71" t="s">
        <v>14</v>
      </c>
      <c r="J18" s="79"/>
    </row>
    <row r="19" s="61" customFormat="1" customHeight="1" spans="1:10">
      <c r="A19" s="67">
        <v>17</v>
      </c>
      <c r="B19" s="70">
        <v>339</v>
      </c>
      <c r="C19" s="70" t="s">
        <v>181</v>
      </c>
      <c r="D19" s="70" t="s">
        <v>16</v>
      </c>
      <c r="E19" s="67">
        <v>5414</v>
      </c>
      <c r="F19" s="67">
        <v>7162.6</v>
      </c>
      <c r="G19" s="71">
        <v>4235.71</v>
      </c>
      <c r="H19" s="71">
        <f t="shared" si="0"/>
        <v>-1178.29</v>
      </c>
      <c r="I19" s="71" t="s">
        <v>14</v>
      </c>
      <c r="J19" s="79"/>
    </row>
    <row r="20" s="61" customFormat="1" customHeight="1" spans="1:10">
      <c r="A20" s="67">
        <v>18</v>
      </c>
      <c r="B20" s="70">
        <v>727</v>
      </c>
      <c r="C20" s="70" t="s">
        <v>182</v>
      </c>
      <c r="D20" s="70" t="s">
        <v>16</v>
      </c>
      <c r="E20" s="67">
        <v>5172</v>
      </c>
      <c r="F20" s="67">
        <v>6842.7</v>
      </c>
      <c r="G20" s="71">
        <v>1816.96</v>
      </c>
      <c r="H20" s="71">
        <f t="shared" si="0"/>
        <v>-3355.04</v>
      </c>
      <c r="I20" s="71" t="s">
        <v>14</v>
      </c>
      <c r="J20" s="79"/>
    </row>
    <row r="21" s="61" customFormat="1" customHeight="1" spans="1:10">
      <c r="A21" s="67">
        <v>19</v>
      </c>
      <c r="B21" s="70">
        <v>726</v>
      </c>
      <c r="C21" s="70" t="s">
        <v>183</v>
      </c>
      <c r="D21" s="70" t="s">
        <v>16</v>
      </c>
      <c r="E21" s="67">
        <v>5001</v>
      </c>
      <c r="F21" s="67">
        <v>6616.7</v>
      </c>
      <c r="G21" s="71">
        <v>2924.93</v>
      </c>
      <c r="H21" s="71">
        <f t="shared" si="0"/>
        <v>-2076.07</v>
      </c>
      <c r="I21" s="71" t="s">
        <v>14</v>
      </c>
      <c r="J21" s="79"/>
    </row>
    <row r="22" s="61" customFormat="1" customHeight="1" spans="1:10">
      <c r="A22" s="67">
        <v>20</v>
      </c>
      <c r="B22" s="70">
        <v>311</v>
      </c>
      <c r="C22" s="70" t="s">
        <v>184</v>
      </c>
      <c r="D22" s="70" t="s">
        <v>16</v>
      </c>
      <c r="E22" s="67">
        <v>3142</v>
      </c>
      <c r="F22" s="67">
        <v>4159.5</v>
      </c>
      <c r="G22" s="71">
        <v>3441.31</v>
      </c>
      <c r="H22" s="71">
        <f t="shared" si="0"/>
        <v>299.31</v>
      </c>
      <c r="I22" s="71" t="s">
        <v>173</v>
      </c>
      <c r="J22" s="79">
        <f>ROUND(G22*0.02,2)</f>
        <v>68.83</v>
      </c>
    </row>
    <row r="23" s="61" customFormat="1" customHeight="1" spans="1:10">
      <c r="A23" s="67">
        <v>21</v>
      </c>
      <c r="B23" s="70">
        <v>104429</v>
      </c>
      <c r="C23" s="70" t="s">
        <v>185</v>
      </c>
      <c r="D23" s="70" t="s">
        <v>16</v>
      </c>
      <c r="E23" s="67">
        <v>3118</v>
      </c>
      <c r="F23" s="67">
        <v>4127.8</v>
      </c>
      <c r="G23" s="71">
        <v>1536.87</v>
      </c>
      <c r="H23" s="71">
        <f t="shared" si="0"/>
        <v>-1581.13</v>
      </c>
      <c r="I23" s="71" t="s">
        <v>14</v>
      </c>
      <c r="J23" s="79"/>
    </row>
    <row r="24" s="61" customFormat="1" customHeight="1" spans="1:10">
      <c r="A24" s="67">
        <v>22</v>
      </c>
      <c r="B24" s="72">
        <v>108277</v>
      </c>
      <c r="C24" s="72" t="s">
        <v>112</v>
      </c>
      <c r="D24" s="70" t="s">
        <v>16</v>
      </c>
      <c r="E24" s="67">
        <v>3378</v>
      </c>
      <c r="F24" s="67">
        <v>4471.5</v>
      </c>
      <c r="G24" s="71">
        <v>2650.9</v>
      </c>
      <c r="H24" s="71">
        <f t="shared" si="0"/>
        <v>-727.1</v>
      </c>
      <c r="I24" s="71" t="s">
        <v>14</v>
      </c>
      <c r="J24" s="79"/>
    </row>
    <row r="25" s="61" customFormat="1" customHeight="1" spans="1:10">
      <c r="A25" s="67">
        <v>23</v>
      </c>
      <c r="B25" s="70">
        <v>752</v>
      </c>
      <c r="C25" s="70" t="s">
        <v>186</v>
      </c>
      <c r="D25" s="70" t="s">
        <v>16</v>
      </c>
      <c r="E25" s="67">
        <v>4575</v>
      </c>
      <c r="F25" s="67">
        <v>6053.7</v>
      </c>
      <c r="G25" s="71">
        <v>3447.25</v>
      </c>
      <c r="H25" s="71">
        <f t="shared" si="0"/>
        <v>-1127.75</v>
      </c>
      <c r="I25" s="71" t="s">
        <v>14</v>
      </c>
      <c r="J25" s="79"/>
    </row>
    <row r="26" s="61" customFormat="1" customHeight="1" spans="1:10">
      <c r="A26" s="67">
        <v>24</v>
      </c>
      <c r="B26" s="70">
        <v>347</v>
      </c>
      <c r="C26" s="70" t="s">
        <v>187</v>
      </c>
      <c r="D26" s="70" t="s">
        <v>16</v>
      </c>
      <c r="E26" s="67">
        <v>4177</v>
      </c>
      <c r="F26" s="67">
        <v>5527.6</v>
      </c>
      <c r="G26" s="71">
        <v>3834.19</v>
      </c>
      <c r="H26" s="71">
        <f t="shared" si="0"/>
        <v>-342.81</v>
      </c>
      <c r="I26" s="71" t="s">
        <v>14</v>
      </c>
      <c r="J26" s="79"/>
    </row>
    <row r="27" s="61" customFormat="1" customHeight="1" spans="1:10">
      <c r="A27" s="67">
        <v>25</v>
      </c>
      <c r="B27" s="70">
        <v>102565</v>
      </c>
      <c r="C27" s="70" t="s">
        <v>188</v>
      </c>
      <c r="D27" s="70" t="s">
        <v>16</v>
      </c>
      <c r="E27" s="67">
        <v>3275</v>
      </c>
      <c r="F27" s="67">
        <v>4335.4</v>
      </c>
      <c r="G27" s="71">
        <v>4480.54</v>
      </c>
      <c r="H27" s="71">
        <f t="shared" si="0"/>
        <v>1205.54</v>
      </c>
      <c r="I27" s="71" t="s">
        <v>189</v>
      </c>
      <c r="J27" s="79">
        <f>ROUND(G27*0.03,2)</f>
        <v>134.42</v>
      </c>
    </row>
    <row r="28" s="61" customFormat="1" customHeight="1" spans="1:10">
      <c r="A28" s="67">
        <v>26</v>
      </c>
      <c r="B28" s="70">
        <v>570</v>
      </c>
      <c r="C28" s="70" t="s">
        <v>190</v>
      </c>
      <c r="D28" s="70" t="s">
        <v>16</v>
      </c>
      <c r="E28" s="67">
        <v>4283</v>
      </c>
      <c r="F28" s="67">
        <v>5667.7</v>
      </c>
      <c r="G28" s="71">
        <v>4961.62</v>
      </c>
      <c r="H28" s="71">
        <f t="shared" si="0"/>
        <v>678.62</v>
      </c>
      <c r="I28" s="71" t="s">
        <v>173</v>
      </c>
      <c r="J28" s="79">
        <f>ROUND(G28*0.02,2)</f>
        <v>99.23</v>
      </c>
    </row>
    <row r="29" s="61" customFormat="1" customHeight="1" spans="1:10">
      <c r="A29" s="67">
        <v>27</v>
      </c>
      <c r="B29" s="74">
        <v>111219</v>
      </c>
      <c r="C29" s="74" t="s">
        <v>191</v>
      </c>
      <c r="D29" s="75" t="s">
        <v>16</v>
      </c>
      <c r="E29" s="67">
        <v>1350</v>
      </c>
      <c r="F29" s="67">
        <v>1791</v>
      </c>
      <c r="G29" s="71">
        <v>6618.17</v>
      </c>
      <c r="H29" s="71">
        <f t="shared" si="0"/>
        <v>5268.17</v>
      </c>
      <c r="I29" s="71" t="s">
        <v>189</v>
      </c>
      <c r="J29" s="79">
        <f>ROUND(G29*0.03,2)</f>
        <v>198.55</v>
      </c>
    </row>
    <row r="30" s="61" customFormat="1" customHeight="1" spans="1:10">
      <c r="A30" s="67">
        <v>28</v>
      </c>
      <c r="B30" s="70">
        <v>106066</v>
      </c>
      <c r="C30" s="70" t="s">
        <v>192</v>
      </c>
      <c r="D30" s="70" t="s">
        <v>193</v>
      </c>
      <c r="E30" s="67">
        <v>3450</v>
      </c>
      <c r="F30" s="67">
        <v>4566.7</v>
      </c>
      <c r="G30" s="71">
        <v>4337.77</v>
      </c>
      <c r="H30" s="71">
        <f t="shared" si="0"/>
        <v>887.77</v>
      </c>
      <c r="I30" s="71" t="s">
        <v>173</v>
      </c>
      <c r="J30" s="79">
        <f>ROUND(G30*0.02,2)</f>
        <v>86.76</v>
      </c>
    </row>
    <row r="31" s="61" customFormat="1" customHeight="1" spans="1:10">
      <c r="A31" s="67">
        <v>29</v>
      </c>
      <c r="B31" s="70">
        <v>307</v>
      </c>
      <c r="C31" s="70" t="s">
        <v>194</v>
      </c>
      <c r="D31" s="70" t="s">
        <v>13</v>
      </c>
      <c r="E31" s="67">
        <v>33172</v>
      </c>
      <c r="F31" s="67">
        <v>43851.7</v>
      </c>
      <c r="G31" s="71">
        <v>30639.11</v>
      </c>
      <c r="H31" s="71">
        <f t="shared" si="0"/>
        <v>-2532.89</v>
      </c>
      <c r="I31" s="71" t="s">
        <v>14</v>
      </c>
      <c r="J31" s="79"/>
    </row>
    <row r="32" s="61" customFormat="1" customHeight="1" spans="1:10">
      <c r="A32" s="67">
        <v>30</v>
      </c>
      <c r="B32" s="70">
        <v>712</v>
      </c>
      <c r="C32" s="70" t="s">
        <v>195</v>
      </c>
      <c r="D32" s="70" t="s">
        <v>21</v>
      </c>
      <c r="E32" s="67">
        <v>8598</v>
      </c>
      <c r="F32" s="67">
        <v>11371</v>
      </c>
      <c r="G32" s="71">
        <v>4115.66</v>
      </c>
      <c r="H32" s="71">
        <f t="shared" si="0"/>
        <v>-4482.34</v>
      </c>
      <c r="I32" s="71" t="s">
        <v>14</v>
      </c>
      <c r="J32" s="79"/>
    </row>
    <row r="33" s="61" customFormat="1" customHeight="1" spans="1:10">
      <c r="A33" s="67">
        <v>31</v>
      </c>
      <c r="B33" s="70">
        <v>707</v>
      </c>
      <c r="C33" s="70" t="s">
        <v>196</v>
      </c>
      <c r="D33" s="70" t="s">
        <v>21</v>
      </c>
      <c r="E33" s="67">
        <v>12449</v>
      </c>
      <c r="F33" s="67">
        <v>16461.1</v>
      </c>
      <c r="G33" s="71">
        <v>6342.33</v>
      </c>
      <c r="H33" s="71">
        <f t="shared" si="0"/>
        <v>-6106.67</v>
      </c>
      <c r="I33" s="71" t="s">
        <v>14</v>
      </c>
      <c r="J33" s="79"/>
    </row>
    <row r="34" s="61" customFormat="1" customHeight="1" spans="1:10">
      <c r="A34" s="67">
        <v>32</v>
      </c>
      <c r="B34" s="70">
        <v>750</v>
      </c>
      <c r="C34" s="70" t="s">
        <v>20</v>
      </c>
      <c r="D34" s="70" t="s">
        <v>21</v>
      </c>
      <c r="E34" s="67">
        <v>17269</v>
      </c>
      <c r="F34" s="67">
        <v>22831.9</v>
      </c>
      <c r="G34" s="71">
        <v>14893.27</v>
      </c>
      <c r="H34" s="71">
        <f t="shared" si="0"/>
        <v>-2375.73</v>
      </c>
      <c r="I34" s="71" t="s">
        <v>14</v>
      </c>
      <c r="J34" s="79"/>
    </row>
    <row r="35" s="61" customFormat="1" customHeight="1" spans="1:10">
      <c r="A35" s="67">
        <v>33</v>
      </c>
      <c r="B35" s="70">
        <v>571</v>
      </c>
      <c r="C35" s="70" t="s">
        <v>197</v>
      </c>
      <c r="D35" s="70" t="s">
        <v>21</v>
      </c>
      <c r="E35" s="67">
        <v>13967</v>
      </c>
      <c r="F35" s="67">
        <v>18467.6</v>
      </c>
      <c r="G35" s="71">
        <v>10521.58</v>
      </c>
      <c r="H35" s="71">
        <f t="shared" si="0"/>
        <v>-3445.42</v>
      </c>
      <c r="I35" s="71" t="s">
        <v>14</v>
      </c>
      <c r="J35" s="79"/>
    </row>
    <row r="36" s="61" customFormat="1" customHeight="1" spans="1:10">
      <c r="A36" s="67">
        <v>34</v>
      </c>
      <c r="B36" s="70">
        <v>105751</v>
      </c>
      <c r="C36" s="70" t="s">
        <v>198</v>
      </c>
      <c r="D36" s="70" t="s">
        <v>21</v>
      </c>
      <c r="E36" s="67">
        <v>6013</v>
      </c>
      <c r="F36" s="67">
        <v>7954.3</v>
      </c>
      <c r="G36" s="71">
        <v>3240.03</v>
      </c>
      <c r="H36" s="71">
        <f t="shared" ref="H36:H67" si="1">G36-E36</f>
        <v>-2772.97</v>
      </c>
      <c r="I36" s="71" t="s">
        <v>14</v>
      </c>
      <c r="J36" s="79"/>
    </row>
    <row r="37" s="61" customFormat="1" customHeight="1" spans="1:10">
      <c r="A37" s="67">
        <v>35</v>
      </c>
      <c r="B37" s="70">
        <v>387</v>
      </c>
      <c r="C37" s="70" t="s">
        <v>199</v>
      </c>
      <c r="D37" s="70" t="s">
        <v>21</v>
      </c>
      <c r="E37" s="67">
        <v>6373</v>
      </c>
      <c r="F37" s="67">
        <v>8430.2</v>
      </c>
      <c r="G37" s="71">
        <v>4927.05</v>
      </c>
      <c r="H37" s="71">
        <f t="shared" si="1"/>
        <v>-1445.95</v>
      </c>
      <c r="I37" s="71" t="s">
        <v>14</v>
      </c>
      <c r="J37" s="79"/>
    </row>
    <row r="38" s="61" customFormat="1" customHeight="1" spans="1:10">
      <c r="A38" s="67">
        <v>36</v>
      </c>
      <c r="B38" s="70">
        <v>377</v>
      </c>
      <c r="C38" s="70" t="s">
        <v>200</v>
      </c>
      <c r="D38" s="70" t="s">
        <v>21</v>
      </c>
      <c r="E38" s="67">
        <v>8051</v>
      </c>
      <c r="F38" s="67">
        <v>10648.1</v>
      </c>
      <c r="G38" s="71">
        <v>5108.58</v>
      </c>
      <c r="H38" s="71">
        <f t="shared" si="1"/>
        <v>-2942.42</v>
      </c>
      <c r="I38" s="71" t="s">
        <v>14</v>
      </c>
      <c r="J38" s="79"/>
    </row>
    <row r="39" s="61" customFormat="1" customHeight="1" spans="1:10">
      <c r="A39" s="67">
        <v>37</v>
      </c>
      <c r="B39" s="70">
        <v>724</v>
      </c>
      <c r="C39" s="70" t="s">
        <v>201</v>
      </c>
      <c r="D39" s="70" t="s">
        <v>21</v>
      </c>
      <c r="E39" s="67">
        <v>8363</v>
      </c>
      <c r="F39" s="67">
        <v>11060.4</v>
      </c>
      <c r="G39" s="71">
        <v>7399.35</v>
      </c>
      <c r="H39" s="71">
        <f t="shared" si="1"/>
        <v>-963.65</v>
      </c>
      <c r="I39" s="71" t="s">
        <v>14</v>
      </c>
      <c r="J39" s="79"/>
    </row>
    <row r="40" s="61" customFormat="1" customHeight="1" spans="1:10">
      <c r="A40" s="67">
        <v>38</v>
      </c>
      <c r="B40" s="70">
        <v>598</v>
      </c>
      <c r="C40" s="70" t="s">
        <v>202</v>
      </c>
      <c r="D40" s="70" t="s">
        <v>21</v>
      </c>
      <c r="E40" s="67">
        <v>6168</v>
      </c>
      <c r="F40" s="67">
        <v>8159.1</v>
      </c>
      <c r="G40" s="71">
        <v>5262.9</v>
      </c>
      <c r="H40" s="71">
        <f t="shared" si="1"/>
        <v>-905.1</v>
      </c>
      <c r="I40" s="71" t="s">
        <v>14</v>
      </c>
      <c r="J40" s="79"/>
    </row>
    <row r="41" s="61" customFormat="1" customHeight="1" spans="1:10">
      <c r="A41" s="67">
        <v>39</v>
      </c>
      <c r="B41" s="70">
        <v>737</v>
      </c>
      <c r="C41" s="70" t="s">
        <v>203</v>
      </c>
      <c r="D41" s="70" t="s">
        <v>21</v>
      </c>
      <c r="E41" s="67">
        <v>5392</v>
      </c>
      <c r="F41" s="67">
        <v>7133.5</v>
      </c>
      <c r="G41" s="71">
        <v>3349.65</v>
      </c>
      <c r="H41" s="71">
        <f t="shared" si="1"/>
        <v>-2042.35</v>
      </c>
      <c r="I41" s="71" t="s">
        <v>14</v>
      </c>
      <c r="J41" s="79"/>
    </row>
    <row r="42" s="61" customFormat="1" customHeight="1" spans="1:10">
      <c r="A42" s="67">
        <v>40</v>
      </c>
      <c r="B42" s="70">
        <v>546</v>
      </c>
      <c r="C42" s="70" t="s">
        <v>204</v>
      </c>
      <c r="D42" s="70" t="s">
        <v>21</v>
      </c>
      <c r="E42" s="67">
        <v>4635</v>
      </c>
      <c r="F42" s="67">
        <v>6133</v>
      </c>
      <c r="G42" s="71">
        <v>5280.1</v>
      </c>
      <c r="H42" s="71">
        <f t="shared" si="1"/>
        <v>645.1</v>
      </c>
      <c r="I42" s="71" t="s">
        <v>173</v>
      </c>
      <c r="J42" s="79">
        <f>ROUND(G42*0.02,2)</f>
        <v>105.6</v>
      </c>
    </row>
    <row r="43" s="61" customFormat="1" customHeight="1" spans="1:10">
      <c r="A43" s="67">
        <v>41</v>
      </c>
      <c r="B43" s="70">
        <v>103639</v>
      </c>
      <c r="C43" s="70" t="s">
        <v>205</v>
      </c>
      <c r="D43" s="70" t="s">
        <v>21</v>
      </c>
      <c r="E43" s="67">
        <v>7086</v>
      </c>
      <c r="F43" s="67">
        <v>9372.5</v>
      </c>
      <c r="G43" s="71">
        <v>2461.25</v>
      </c>
      <c r="H43" s="71">
        <f t="shared" si="1"/>
        <v>-4624.75</v>
      </c>
      <c r="I43" s="71" t="s">
        <v>14</v>
      </c>
      <c r="J43" s="79"/>
    </row>
    <row r="44" s="61" customFormat="1" customHeight="1" spans="1:10">
      <c r="A44" s="67">
        <v>42</v>
      </c>
      <c r="B44" s="70">
        <v>399</v>
      </c>
      <c r="C44" s="70" t="s">
        <v>206</v>
      </c>
      <c r="D44" s="70" t="s">
        <v>21</v>
      </c>
      <c r="E44" s="67">
        <v>6763</v>
      </c>
      <c r="F44" s="67">
        <v>8945.6</v>
      </c>
      <c r="G44" s="71">
        <v>7158.54</v>
      </c>
      <c r="H44" s="71">
        <f t="shared" si="1"/>
        <v>395.54</v>
      </c>
      <c r="I44" s="71" t="s">
        <v>173</v>
      </c>
      <c r="J44" s="79">
        <f>ROUND(G44*0.02,2)</f>
        <v>143.17</v>
      </c>
    </row>
    <row r="45" s="61" customFormat="1" customHeight="1" spans="1:10">
      <c r="A45" s="67">
        <v>43</v>
      </c>
      <c r="B45" s="70">
        <v>743</v>
      </c>
      <c r="C45" s="70" t="s">
        <v>207</v>
      </c>
      <c r="D45" s="70" t="s">
        <v>21</v>
      </c>
      <c r="E45" s="67">
        <v>5627</v>
      </c>
      <c r="F45" s="67">
        <v>7444.1</v>
      </c>
      <c r="G45" s="71">
        <v>2155.01</v>
      </c>
      <c r="H45" s="71">
        <f t="shared" si="1"/>
        <v>-3471.99</v>
      </c>
      <c r="I45" s="71" t="s">
        <v>14</v>
      </c>
      <c r="J45" s="79"/>
    </row>
    <row r="46" s="61" customFormat="1" customHeight="1" spans="1:10">
      <c r="A46" s="67">
        <v>44</v>
      </c>
      <c r="B46" s="70">
        <v>106485</v>
      </c>
      <c r="C46" s="70" t="s">
        <v>208</v>
      </c>
      <c r="D46" s="70" t="s">
        <v>21</v>
      </c>
      <c r="E46" s="67">
        <v>3253</v>
      </c>
      <c r="F46" s="67">
        <v>4306.3</v>
      </c>
      <c r="G46" s="71">
        <v>2896.52</v>
      </c>
      <c r="H46" s="71">
        <f t="shared" si="1"/>
        <v>-356.48</v>
      </c>
      <c r="I46" s="71" t="s">
        <v>14</v>
      </c>
      <c r="J46" s="79"/>
    </row>
    <row r="47" s="61" customFormat="1" customHeight="1" spans="1:10">
      <c r="A47" s="67">
        <v>45</v>
      </c>
      <c r="B47" s="70">
        <v>733</v>
      </c>
      <c r="C47" s="70" t="s">
        <v>209</v>
      </c>
      <c r="D47" s="70" t="s">
        <v>21</v>
      </c>
      <c r="E47" s="67">
        <v>3281</v>
      </c>
      <c r="F47" s="67">
        <v>4343.3</v>
      </c>
      <c r="G47" s="71">
        <v>2360.82</v>
      </c>
      <c r="H47" s="71">
        <f t="shared" si="1"/>
        <v>-920.18</v>
      </c>
      <c r="I47" s="71" t="s">
        <v>14</v>
      </c>
      <c r="J47" s="79"/>
    </row>
    <row r="48" s="61" customFormat="1" customHeight="1" spans="1:10">
      <c r="A48" s="67">
        <v>46</v>
      </c>
      <c r="B48" s="70">
        <v>753</v>
      </c>
      <c r="C48" s="70" t="s">
        <v>210</v>
      </c>
      <c r="D48" s="70" t="s">
        <v>21</v>
      </c>
      <c r="E48" s="67">
        <v>1373</v>
      </c>
      <c r="F48" s="67">
        <v>1821.4</v>
      </c>
      <c r="G48" s="71">
        <v>2044.68</v>
      </c>
      <c r="H48" s="71">
        <f t="shared" si="1"/>
        <v>671.68</v>
      </c>
      <c r="I48" s="71" t="s">
        <v>189</v>
      </c>
      <c r="J48" s="79">
        <f>ROUND(G48*0.03,2)</f>
        <v>61.34</v>
      </c>
    </row>
    <row r="49" s="61" customFormat="1" customHeight="1" spans="1:10">
      <c r="A49" s="67">
        <v>47</v>
      </c>
      <c r="B49" s="70">
        <v>740</v>
      </c>
      <c r="C49" s="70" t="s">
        <v>211</v>
      </c>
      <c r="D49" s="70" t="s">
        <v>21</v>
      </c>
      <c r="E49" s="67">
        <v>2632</v>
      </c>
      <c r="F49" s="67">
        <v>3485.4</v>
      </c>
      <c r="G49" s="71">
        <v>3048.6</v>
      </c>
      <c r="H49" s="71">
        <f t="shared" si="1"/>
        <v>416.6</v>
      </c>
      <c r="I49" s="71" t="s">
        <v>173</v>
      </c>
      <c r="J49" s="79">
        <f>ROUND(G49*0.02,2)</f>
        <v>60.97</v>
      </c>
    </row>
    <row r="50" s="61" customFormat="1" customHeight="1" spans="1:10">
      <c r="A50" s="67">
        <v>48</v>
      </c>
      <c r="B50" s="70">
        <v>573</v>
      </c>
      <c r="C50" s="70" t="s">
        <v>212</v>
      </c>
      <c r="D50" s="70" t="s">
        <v>21</v>
      </c>
      <c r="E50" s="67">
        <v>3978</v>
      </c>
      <c r="F50" s="67">
        <v>5264.5</v>
      </c>
      <c r="G50" s="71">
        <v>2323.25</v>
      </c>
      <c r="H50" s="71">
        <f t="shared" si="1"/>
        <v>-1654.75</v>
      </c>
      <c r="I50" s="71" t="s">
        <v>14</v>
      </c>
      <c r="J50" s="79"/>
    </row>
    <row r="51" s="61" customFormat="1" customHeight="1" spans="1:10">
      <c r="A51" s="67">
        <v>49</v>
      </c>
      <c r="B51" s="70">
        <v>545</v>
      </c>
      <c r="C51" s="70" t="s">
        <v>213</v>
      </c>
      <c r="D51" s="70" t="s">
        <v>21</v>
      </c>
      <c r="E51" s="67">
        <v>3939</v>
      </c>
      <c r="F51" s="67">
        <v>5213</v>
      </c>
      <c r="G51" s="71">
        <v>1624.68</v>
      </c>
      <c r="H51" s="71">
        <f t="shared" si="1"/>
        <v>-2314.32</v>
      </c>
      <c r="I51" s="71" t="s">
        <v>14</v>
      </c>
      <c r="J51" s="79"/>
    </row>
    <row r="52" s="61" customFormat="1" customHeight="1" spans="1:10">
      <c r="A52" s="67">
        <v>50</v>
      </c>
      <c r="B52" s="76">
        <v>105396</v>
      </c>
      <c r="C52" s="76" t="s">
        <v>214</v>
      </c>
      <c r="D52" s="70" t="s">
        <v>21</v>
      </c>
      <c r="E52" s="67">
        <v>1706</v>
      </c>
      <c r="F52" s="67">
        <v>2261.6</v>
      </c>
      <c r="G52" s="71">
        <v>1076.87</v>
      </c>
      <c r="H52" s="71">
        <f t="shared" si="1"/>
        <v>-629.13</v>
      </c>
      <c r="I52" s="71" t="s">
        <v>14</v>
      </c>
      <c r="J52" s="79"/>
    </row>
    <row r="53" s="61" customFormat="1" customHeight="1" spans="1:10">
      <c r="A53" s="67">
        <v>51</v>
      </c>
      <c r="B53" s="70">
        <v>105910</v>
      </c>
      <c r="C53" s="70" t="s">
        <v>215</v>
      </c>
      <c r="D53" s="70" t="s">
        <v>21</v>
      </c>
      <c r="E53" s="67">
        <v>1706</v>
      </c>
      <c r="F53" s="67">
        <v>2261.6</v>
      </c>
      <c r="G53" s="71">
        <v>5596.65</v>
      </c>
      <c r="H53" s="71">
        <f t="shared" si="1"/>
        <v>3890.65</v>
      </c>
      <c r="I53" s="71" t="s">
        <v>189</v>
      </c>
      <c r="J53" s="79">
        <f>ROUND(G53*0.03,2)</f>
        <v>167.9</v>
      </c>
    </row>
    <row r="54" s="61" customFormat="1" customHeight="1" spans="1:10">
      <c r="A54" s="67">
        <v>52</v>
      </c>
      <c r="B54" s="70">
        <v>104430</v>
      </c>
      <c r="C54" s="70" t="s">
        <v>216</v>
      </c>
      <c r="D54" s="70" t="s">
        <v>21</v>
      </c>
      <c r="E54" s="67">
        <v>2889</v>
      </c>
      <c r="F54" s="67">
        <v>3825.2</v>
      </c>
      <c r="G54" s="71">
        <v>1574.06</v>
      </c>
      <c r="H54" s="71">
        <f t="shared" si="1"/>
        <v>-1314.94</v>
      </c>
      <c r="I54" s="71" t="s">
        <v>14</v>
      </c>
      <c r="J54" s="79"/>
    </row>
    <row r="55" s="61" customFormat="1" customHeight="1" spans="1:10">
      <c r="A55" s="67">
        <v>53</v>
      </c>
      <c r="B55" s="72">
        <v>106568</v>
      </c>
      <c r="C55" s="72" t="s">
        <v>130</v>
      </c>
      <c r="D55" s="70" t="s">
        <v>21</v>
      </c>
      <c r="E55" s="67">
        <v>1706</v>
      </c>
      <c r="F55" s="67">
        <v>2261.6</v>
      </c>
      <c r="G55" s="71">
        <v>818.1</v>
      </c>
      <c r="H55" s="71">
        <f t="shared" si="1"/>
        <v>-887.9</v>
      </c>
      <c r="I55" s="71" t="s">
        <v>14</v>
      </c>
      <c r="J55" s="79"/>
    </row>
    <row r="56" s="61" customFormat="1" customHeight="1" spans="1:10">
      <c r="A56" s="67">
        <v>54</v>
      </c>
      <c r="B56" s="77">
        <v>337</v>
      </c>
      <c r="C56" s="77" t="s">
        <v>22</v>
      </c>
      <c r="D56" s="70" t="s">
        <v>18</v>
      </c>
      <c r="E56" s="67">
        <v>15242</v>
      </c>
      <c r="F56" s="67">
        <v>20152.8</v>
      </c>
      <c r="G56" s="71">
        <v>11572.41</v>
      </c>
      <c r="H56" s="71">
        <f t="shared" si="1"/>
        <v>-3669.59</v>
      </c>
      <c r="I56" s="71" t="s">
        <v>14</v>
      </c>
      <c r="J56" s="79"/>
    </row>
    <row r="57" s="61" customFormat="1" customHeight="1" spans="1:10">
      <c r="A57" s="67">
        <v>55</v>
      </c>
      <c r="B57" s="70">
        <v>585</v>
      </c>
      <c r="C57" s="70" t="s">
        <v>217</v>
      </c>
      <c r="D57" s="70" t="s">
        <v>18</v>
      </c>
      <c r="E57" s="67">
        <v>8998</v>
      </c>
      <c r="F57" s="67">
        <v>11899.7</v>
      </c>
      <c r="G57" s="71">
        <v>6678.45</v>
      </c>
      <c r="H57" s="71">
        <f t="shared" si="1"/>
        <v>-2319.55</v>
      </c>
      <c r="I57" s="71" t="s">
        <v>14</v>
      </c>
      <c r="J57" s="79"/>
    </row>
    <row r="58" s="61" customFormat="1" customHeight="1" spans="1:10">
      <c r="A58" s="67">
        <v>56</v>
      </c>
      <c r="B58" s="70">
        <v>581</v>
      </c>
      <c r="C58" s="70" t="s">
        <v>218</v>
      </c>
      <c r="D58" s="70" t="s">
        <v>18</v>
      </c>
      <c r="E58" s="67">
        <v>9386</v>
      </c>
      <c r="F58" s="67">
        <v>12412.6</v>
      </c>
      <c r="G58" s="71">
        <v>7493.84</v>
      </c>
      <c r="H58" s="71">
        <f t="shared" si="1"/>
        <v>-1892.16</v>
      </c>
      <c r="I58" s="71" t="s">
        <v>14</v>
      </c>
      <c r="J58" s="79"/>
    </row>
    <row r="59" s="61" customFormat="1" customHeight="1" spans="1:10">
      <c r="A59" s="67">
        <v>57</v>
      </c>
      <c r="B59" s="70">
        <v>373</v>
      </c>
      <c r="C59" s="70" t="s">
        <v>219</v>
      </c>
      <c r="D59" s="70" t="s">
        <v>18</v>
      </c>
      <c r="E59" s="67">
        <v>8854</v>
      </c>
      <c r="F59" s="67">
        <v>11709.4</v>
      </c>
      <c r="G59" s="71">
        <v>6134.47</v>
      </c>
      <c r="H59" s="71">
        <f t="shared" si="1"/>
        <v>-2719.53</v>
      </c>
      <c r="I59" s="71" t="s">
        <v>14</v>
      </c>
      <c r="J59" s="79"/>
    </row>
    <row r="60" s="61" customFormat="1" customHeight="1" spans="1:10">
      <c r="A60" s="67">
        <v>58</v>
      </c>
      <c r="B60" s="70">
        <v>517</v>
      </c>
      <c r="C60" s="70" t="s">
        <v>220</v>
      </c>
      <c r="D60" s="70" t="s">
        <v>18</v>
      </c>
      <c r="E60" s="67">
        <v>15328</v>
      </c>
      <c r="F60" s="67">
        <v>20266.4</v>
      </c>
      <c r="G60" s="71">
        <v>9524.52</v>
      </c>
      <c r="H60" s="71">
        <f t="shared" si="1"/>
        <v>-5803.48</v>
      </c>
      <c r="I60" s="71" t="s">
        <v>14</v>
      </c>
      <c r="J60" s="79"/>
    </row>
    <row r="61" s="61" customFormat="1" customHeight="1" spans="1:10">
      <c r="A61" s="67">
        <v>59</v>
      </c>
      <c r="B61" s="70">
        <v>742</v>
      </c>
      <c r="C61" s="70" t="s">
        <v>221</v>
      </c>
      <c r="D61" s="70" t="s">
        <v>18</v>
      </c>
      <c r="E61" s="67">
        <v>4672</v>
      </c>
      <c r="F61" s="67">
        <v>6181.8</v>
      </c>
      <c r="G61" s="71">
        <v>5948.75</v>
      </c>
      <c r="H61" s="71">
        <f t="shared" si="1"/>
        <v>1276.75</v>
      </c>
      <c r="I61" s="71" t="s">
        <v>173</v>
      </c>
      <c r="J61" s="79">
        <f>ROUND(G61*0.02,2)</f>
        <v>118.98</v>
      </c>
    </row>
    <row r="62" s="61" customFormat="1" customHeight="1" spans="1:10">
      <c r="A62" s="67">
        <v>60</v>
      </c>
      <c r="B62" s="70">
        <v>747</v>
      </c>
      <c r="C62" s="70" t="s">
        <v>222</v>
      </c>
      <c r="D62" s="70" t="s">
        <v>18</v>
      </c>
      <c r="E62" s="67">
        <v>4721</v>
      </c>
      <c r="F62" s="67">
        <v>6246.6</v>
      </c>
      <c r="G62" s="71">
        <v>2225.26</v>
      </c>
      <c r="H62" s="71">
        <f t="shared" si="1"/>
        <v>-2495.74</v>
      </c>
      <c r="I62" s="71" t="s">
        <v>14</v>
      </c>
      <c r="J62" s="79"/>
    </row>
    <row r="63" s="61" customFormat="1" customHeight="1" spans="1:10">
      <c r="A63" s="67">
        <v>61</v>
      </c>
      <c r="B63" s="70">
        <v>511</v>
      </c>
      <c r="C63" s="70" t="s">
        <v>223</v>
      </c>
      <c r="D63" s="70" t="s">
        <v>18</v>
      </c>
      <c r="E63" s="67">
        <v>6717</v>
      </c>
      <c r="F63" s="67">
        <v>8884.9</v>
      </c>
      <c r="G63" s="71">
        <v>6071.45</v>
      </c>
      <c r="H63" s="71">
        <f t="shared" si="1"/>
        <v>-645.55</v>
      </c>
      <c r="I63" s="71" t="s">
        <v>14</v>
      </c>
      <c r="J63" s="79"/>
    </row>
    <row r="64" s="61" customFormat="1" customHeight="1" spans="1:10">
      <c r="A64" s="67">
        <v>62</v>
      </c>
      <c r="B64" s="70">
        <v>578</v>
      </c>
      <c r="C64" s="70" t="s">
        <v>224</v>
      </c>
      <c r="D64" s="70" t="s">
        <v>18</v>
      </c>
      <c r="E64" s="67">
        <v>6324</v>
      </c>
      <c r="F64" s="67">
        <v>8365.4</v>
      </c>
      <c r="G64" s="71">
        <v>6184.25</v>
      </c>
      <c r="H64" s="71">
        <f t="shared" si="1"/>
        <v>-139.75</v>
      </c>
      <c r="I64" s="71" t="s">
        <v>14</v>
      </c>
      <c r="J64" s="79"/>
    </row>
    <row r="65" s="61" customFormat="1" customHeight="1" spans="1:10">
      <c r="A65" s="67">
        <v>63</v>
      </c>
      <c r="B65" s="70">
        <v>103199</v>
      </c>
      <c r="C65" s="70" t="s">
        <v>225</v>
      </c>
      <c r="D65" s="70" t="s">
        <v>18</v>
      </c>
      <c r="E65" s="67">
        <v>4657</v>
      </c>
      <c r="F65" s="67">
        <v>6162</v>
      </c>
      <c r="G65" s="71">
        <v>2853.2</v>
      </c>
      <c r="H65" s="71">
        <f t="shared" si="1"/>
        <v>-1803.8</v>
      </c>
      <c r="I65" s="71" t="s">
        <v>14</v>
      </c>
      <c r="J65" s="79"/>
    </row>
    <row r="66" s="61" customFormat="1" customHeight="1" spans="1:10">
      <c r="A66" s="67">
        <v>64</v>
      </c>
      <c r="B66" s="70">
        <v>391</v>
      </c>
      <c r="C66" s="70" t="s">
        <v>226</v>
      </c>
      <c r="D66" s="70" t="s">
        <v>18</v>
      </c>
      <c r="E66" s="67">
        <v>4553</v>
      </c>
      <c r="F66" s="67">
        <v>6024.5</v>
      </c>
      <c r="G66" s="71">
        <v>4006.87</v>
      </c>
      <c r="H66" s="71">
        <f t="shared" si="1"/>
        <v>-546.13</v>
      </c>
      <c r="I66" s="71" t="s">
        <v>14</v>
      </c>
      <c r="J66" s="79"/>
    </row>
    <row r="67" s="61" customFormat="1" customHeight="1" spans="1:10">
      <c r="A67" s="67">
        <v>65</v>
      </c>
      <c r="B67" s="70">
        <v>744</v>
      </c>
      <c r="C67" s="70" t="s">
        <v>227</v>
      </c>
      <c r="D67" s="70" t="s">
        <v>18</v>
      </c>
      <c r="E67" s="67">
        <v>7275</v>
      </c>
      <c r="F67" s="67">
        <v>9622.4</v>
      </c>
      <c r="G67" s="71">
        <v>9104.82</v>
      </c>
      <c r="H67" s="71">
        <f t="shared" si="1"/>
        <v>1829.82</v>
      </c>
      <c r="I67" s="71" t="s">
        <v>173</v>
      </c>
      <c r="J67" s="79">
        <f>ROUND(G67*0.02,2)</f>
        <v>182.1</v>
      </c>
    </row>
    <row r="68" s="61" customFormat="1" customHeight="1" spans="1:10">
      <c r="A68" s="67">
        <v>66</v>
      </c>
      <c r="B68" s="70">
        <v>515</v>
      </c>
      <c r="C68" s="70" t="s">
        <v>228</v>
      </c>
      <c r="D68" s="70" t="s">
        <v>18</v>
      </c>
      <c r="E68" s="67">
        <v>4553</v>
      </c>
      <c r="F68" s="67">
        <v>6024.5</v>
      </c>
      <c r="G68" s="71">
        <v>3947.38</v>
      </c>
      <c r="H68" s="71">
        <f t="shared" ref="H68:H99" si="2">G68-E68</f>
        <v>-605.62</v>
      </c>
      <c r="I68" s="71" t="s">
        <v>14</v>
      </c>
      <c r="J68" s="79"/>
    </row>
    <row r="69" s="61" customFormat="1" customHeight="1" spans="1:10">
      <c r="A69" s="67">
        <v>67</v>
      </c>
      <c r="B69" s="70">
        <v>102479</v>
      </c>
      <c r="C69" s="70" t="s">
        <v>229</v>
      </c>
      <c r="D69" s="70" t="s">
        <v>18</v>
      </c>
      <c r="E69" s="67">
        <v>4641</v>
      </c>
      <c r="F69" s="67">
        <v>6140.8</v>
      </c>
      <c r="G69" s="71">
        <v>3501.44</v>
      </c>
      <c r="H69" s="71">
        <f t="shared" si="2"/>
        <v>-1139.56</v>
      </c>
      <c r="I69" s="71" t="s">
        <v>14</v>
      </c>
      <c r="J69" s="79"/>
    </row>
    <row r="70" s="61" customFormat="1" customHeight="1" spans="1:10">
      <c r="A70" s="67">
        <v>68</v>
      </c>
      <c r="B70" s="70">
        <v>355</v>
      </c>
      <c r="C70" s="70" t="s">
        <v>230</v>
      </c>
      <c r="D70" s="70" t="s">
        <v>18</v>
      </c>
      <c r="E70" s="67">
        <v>4731</v>
      </c>
      <c r="F70" s="67">
        <v>6259.8</v>
      </c>
      <c r="G70" s="71">
        <v>3010.67</v>
      </c>
      <c r="H70" s="71">
        <f t="shared" si="2"/>
        <v>-1720.33</v>
      </c>
      <c r="I70" s="71" t="s">
        <v>14</v>
      </c>
      <c r="J70" s="79"/>
    </row>
    <row r="71" s="61" customFormat="1" customHeight="1" spans="1:10">
      <c r="A71" s="67">
        <v>69</v>
      </c>
      <c r="B71" s="70">
        <v>572</v>
      </c>
      <c r="C71" s="70" t="s">
        <v>231</v>
      </c>
      <c r="D71" s="70" t="s">
        <v>18</v>
      </c>
      <c r="E71" s="67">
        <v>5278</v>
      </c>
      <c r="F71" s="67">
        <v>6982.8</v>
      </c>
      <c r="G71" s="71">
        <v>2821.12</v>
      </c>
      <c r="H71" s="71">
        <f t="shared" si="2"/>
        <v>-2456.88</v>
      </c>
      <c r="I71" s="71" t="s">
        <v>14</v>
      </c>
      <c r="J71" s="79"/>
    </row>
    <row r="72" s="61" customFormat="1" customHeight="1" spans="1:10">
      <c r="A72" s="67">
        <v>70</v>
      </c>
      <c r="B72" s="70">
        <v>308</v>
      </c>
      <c r="C72" s="70" t="s">
        <v>232</v>
      </c>
      <c r="D72" s="70" t="s">
        <v>18</v>
      </c>
      <c r="E72" s="67">
        <v>2889</v>
      </c>
      <c r="F72" s="67">
        <v>3825.2</v>
      </c>
      <c r="G72" s="71">
        <v>1158.5</v>
      </c>
      <c r="H72" s="71">
        <f t="shared" si="2"/>
        <v>-1730.5</v>
      </c>
      <c r="I72" s="71" t="s">
        <v>14</v>
      </c>
      <c r="J72" s="79"/>
    </row>
    <row r="73" s="61" customFormat="1" customHeight="1" spans="1:10">
      <c r="A73" s="67">
        <v>71</v>
      </c>
      <c r="B73" s="70">
        <v>723</v>
      </c>
      <c r="C73" s="70" t="s">
        <v>233</v>
      </c>
      <c r="D73" s="70" t="s">
        <v>18</v>
      </c>
      <c r="E73" s="67">
        <v>3148</v>
      </c>
      <c r="F73" s="67">
        <v>4167.5</v>
      </c>
      <c r="G73" s="71">
        <v>3610.3</v>
      </c>
      <c r="H73" s="71">
        <f t="shared" si="2"/>
        <v>462.3</v>
      </c>
      <c r="I73" s="71" t="s">
        <v>173</v>
      </c>
      <c r="J73" s="79">
        <f>ROUND(G73*0.02,2)</f>
        <v>72.21</v>
      </c>
    </row>
    <row r="74" s="61" customFormat="1" customHeight="1" spans="1:10">
      <c r="A74" s="67">
        <v>72</v>
      </c>
      <c r="B74" s="74">
        <v>106865</v>
      </c>
      <c r="C74" s="74" t="s">
        <v>234</v>
      </c>
      <c r="D74" s="70" t="s">
        <v>18</v>
      </c>
      <c r="E74" s="67">
        <v>3416</v>
      </c>
      <c r="F74" s="67">
        <v>4521.7</v>
      </c>
      <c r="G74" s="71">
        <v>3176.91</v>
      </c>
      <c r="H74" s="71">
        <f t="shared" si="2"/>
        <v>-239.09</v>
      </c>
      <c r="I74" s="71" t="s">
        <v>14</v>
      </c>
      <c r="J74" s="79"/>
    </row>
    <row r="75" s="61" customFormat="1" customHeight="1" spans="1:10">
      <c r="A75" s="67">
        <v>73</v>
      </c>
      <c r="B75" s="70">
        <v>349</v>
      </c>
      <c r="C75" s="70" t="s">
        <v>235</v>
      </c>
      <c r="D75" s="70" t="s">
        <v>18</v>
      </c>
      <c r="E75" s="67">
        <v>3119</v>
      </c>
      <c r="F75" s="67">
        <v>4129.1</v>
      </c>
      <c r="G75" s="71">
        <v>4742.2</v>
      </c>
      <c r="H75" s="71">
        <f t="shared" si="2"/>
        <v>1623.2</v>
      </c>
      <c r="I75" s="71" t="s">
        <v>189</v>
      </c>
      <c r="J75" s="79">
        <f>ROUND(G75*0.03,2)</f>
        <v>142.27</v>
      </c>
    </row>
    <row r="76" s="61" customFormat="1" customHeight="1" spans="1:10">
      <c r="A76" s="67">
        <v>74</v>
      </c>
      <c r="B76" s="70">
        <v>102478</v>
      </c>
      <c r="C76" s="70" t="s">
        <v>236</v>
      </c>
      <c r="D76" s="70" t="s">
        <v>18</v>
      </c>
      <c r="E76" s="67">
        <v>2245</v>
      </c>
      <c r="F76" s="67">
        <v>2973.9</v>
      </c>
      <c r="G76" s="71">
        <v>1395.59</v>
      </c>
      <c r="H76" s="71">
        <f t="shared" si="2"/>
        <v>-849.41</v>
      </c>
      <c r="I76" s="71" t="s">
        <v>14</v>
      </c>
      <c r="J76" s="79"/>
    </row>
    <row r="77" s="61" customFormat="1" customHeight="1" spans="1:10">
      <c r="A77" s="67">
        <v>75</v>
      </c>
      <c r="B77" s="72">
        <v>107829</v>
      </c>
      <c r="C77" s="72" t="s">
        <v>138</v>
      </c>
      <c r="D77" s="75" t="s">
        <v>18</v>
      </c>
      <c r="E77" s="67">
        <v>1792</v>
      </c>
      <c r="F77" s="67">
        <v>2375.2</v>
      </c>
      <c r="G77" s="71">
        <v>1525.04</v>
      </c>
      <c r="H77" s="71">
        <f t="shared" si="2"/>
        <v>-266.96</v>
      </c>
      <c r="I77" s="71" t="s">
        <v>14</v>
      </c>
      <c r="J77" s="79"/>
    </row>
    <row r="78" s="61" customFormat="1" customHeight="1" spans="1:10">
      <c r="A78" s="67">
        <v>76</v>
      </c>
      <c r="B78" s="70">
        <v>102935</v>
      </c>
      <c r="C78" s="70" t="s">
        <v>237</v>
      </c>
      <c r="D78" s="70" t="s">
        <v>18</v>
      </c>
      <c r="E78" s="67">
        <v>3301</v>
      </c>
      <c r="F78" s="67">
        <v>4369.7</v>
      </c>
      <c r="G78" s="71">
        <v>4374.6</v>
      </c>
      <c r="H78" s="71">
        <f t="shared" si="2"/>
        <v>1073.6</v>
      </c>
      <c r="I78" s="71" t="s">
        <v>189</v>
      </c>
      <c r="J78" s="79">
        <f>ROUND(G78*0.03,2)</f>
        <v>131.24</v>
      </c>
    </row>
    <row r="79" s="61" customFormat="1" customHeight="1" spans="1:10">
      <c r="A79" s="67">
        <v>77</v>
      </c>
      <c r="B79" s="70">
        <v>385</v>
      </c>
      <c r="C79" s="70" t="s">
        <v>238</v>
      </c>
      <c r="D79" s="70" t="s">
        <v>239</v>
      </c>
      <c r="E79" s="67">
        <v>8954</v>
      </c>
      <c r="F79" s="67">
        <v>11841.6</v>
      </c>
      <c r="G79" s="71">
        <v>5689.17</v>
      </c>
      <c r="H79" s="71">
        <f t="shared" si="2"/>
        <v>-3264.83</v>
      </c>
      <c r="I79" s="71" t="s">
        <v>14</v>
      </c>
      <c r="J79" s="79"/>
    </row>
    <row r="80" s="61" customFormat="1" customHeight="1" spans="1:10">
      <c r="A80" s="67">
        <v>78</v>
      </c>
      <c r="B80" s="70">
        <v>341</v>
      </c>
      <c r="C80" s="70" t="s">
        <v>240</v>
      </c>
      <c r="D80" s="70" t="s">
        <v>239</v>
      </c>
      <c r="E80" s="67">
        <v>14053</v>
      </c>
      <c r="F80" s="67">
        <v>18581.2</v>
      </c>
      <c r="G80" s="71">
        <v>7067.91</v>
      </c>
      <c r="H80" s="71">
        <f t="shared" si="2"/>
        <v>-6985.09</v>
      </c>
      <c r="I80" s="71" t="s">
        <v>14</v>
      </c>
      <c r="J80" s="79"/>
    </row>
    <row r="81" s="61" customFormat="1" customHeight="1" spans="1:10">
      <c r="A81" s="67">
        <v>79</v>
      </c>
      <c r="B81" s="70">
        <v>717</v>
      </c>
      <c r="C81" s="70" t="s">
        <v>241</v>
      </c>
      <c r="D81" s="70" t="s">
        <v>239</v>
      </c>
      <c r="E81" s="67">
        <v>7261</v>
      </c>
      <c r="F81" s="67">
        <v>9603.9</v>
      </c>
      <c r="G81" s="71">
        <v>3824.6</v>
      </c>
      <c r="H81" s="71">
        <f t="shared" si="2"/>
        <v>-3436.4</v>
      </c>
      <c r="I81" s="71" t="s">
        <v>14</v>
      </c>
      <c r="J81" s="79"/>
    </row>
    <row r="82" s="61" customFormat="1" customHeight="1" spans="1:10">
      <c r="A82" s="67">
        <v>80</v>
      </c>
      <c r="B82" s="80">
        <v>746</v>
      </c>
      <c r="C82" s="80" t="s">
        <v>242</v>
      </c>
      <c r="D82" s="80" t="s">
        <v>239</v>
      </c>
      <c r="E82" s="67">
        <v>6611</v>
      </c>
      <c r="F82" s="67">
        <v>8744.7</v>
      </c>
      <c r="G82" s="71">
        <v>5628.68</v>
      </c>
      <c r="H82" s="71">
        <f t="shared" si="2"/>
        <v>-982.32</v>
      </c>
      <c r="I82" s="71" t="s">
        <v>14</v>
      </c>
      <c r="J82" s="79"/>
    </row>
    <row r="83" s="61" customFormat="1" customHeight="1" spans="1:10">
      <c r="A83" s="67">
        <v>81</v>
      </c>
      <c r="B83" s="70">
        <v>721</v>
      </c>
      <c r="C83" s="70" t="s">
        <v>243</v>
      </c>
      <c r="D83" s="70" t="s">
        <v>239</v>
      </c>
      <c r="E83" s="67">
        <v>6283</v>
      </c>
      <c r="F83" s="67">
        <v>8311.2</v>
      </c>
      <c r="G83" s="71">
        <v>5175.3</v>
      </c>
      <c r="H83" s="71">
        <f t="shared" si="2"/>
        <v>-1107.7</v>
      </c>
      <c r="I83" s="71" t="s">
        <v>14</v>
      </c>
      <c r="J83" s="79"/>
    </row>
    <row r="84" s="61" customFormat="1" customHeight="1" spans="1:10">
      <c r="A84" s="67">
        <v>82</v>
      </c>
      <c r="B84" s="70">
        <v>514</v>
      </c>
      <c r="C84" s="70" t="s">
        <v>244</v>
      </c>
      <c r="D84" s="70" t="s">
        <v>239</v>
      </c>
      <c r="E84" s="67">
        <v>8243</v>
      </c>
      <c r="F84" s="67">
        <v>10901.8</v>
      </c>
      <c r="G84" s="71">
        <v>7237.04</v>
      </c>
      <c r="H84" s="71">
        <f t="shared" si="2"/>
        <v>-1005.96</v>
      </c>
      <c r="I84" s="71" t="s">
        <v>14</v>
      </c>
      <c r="J84" s="79"/>
    </row>
    <row r="85" s="61" customFormat="1" customHeight="1" spans="1:10">
      <c r="A85" s="67">
        <v>83</v>
      </c>
      <c r="B85" s="70">
        <v>716</v>
      </c>
      <c r="C85" s="70" t="s">
        <v>245</v>
      </c>
      <c r="D85" s="70" t="s">
        <v>239</v>
      </c>
      <c r="E85" s="67">
        <v>7177</v>
      </c>
      <c r="F85" s="67">
        <v>9492.8</v>
      </c>
      <c r="G85" s="71">
        <v>4911.31</v>
      </c>
      <c r="H85" s="71">
        <f t="shared" si="2"/>
        <v>-2265.69</v>
      </c>
      <c r="I85" s="71" t="s">
        <v>14</v>
      </c>
      <c r="J85" s="79"/>
    </row>
    <row r="86" s="61" customFormat="1" customHeight="1" spans="1:10">
      <c r="A86" s="67">
        <v>84</v>
      </c>
      <c r="B86" s="72">
        <v>107728</v>
      </c>
      <c r="C86" s="72" t="s">
        <v>87</v>
      </c>
      <c r="D86" s="70" t="s">
        <v>239</v>
      </c>
      <c r="E86" s="67">
        <v>4399</v>
      </c>
      <c r="F86" s="67">
        <v>5821</v>
      </c>
      <c r="G86" s="71">
        <v>4629.65</v>
      </c>
      <c r="H86" s="71">
        <f t="shared" si="2"/>
        <v>230.65</v>
      </c>
      <c r="I86" s="71" t="s">
        <v>173</v>
      </c>
      <c r="J86" s="79">
        <f>ROUND(G86*0.02,2)</f>
        <v>92.59</v>
      </c>
    </row>
    <row r="87" s="61" customFormat="1" customHeight="1" spans="1:10">
      <c r="A87" s="67">
        <v>85</v>
      </c>
      <c r="B87" s="70">
        <v>102564</v>
      </c>
      <c r="C87" s="70" t="s">
        <v>246</v>
      </c>
      <c r="D87" s="70" t="s">
        <v>239</v>
      </c>
      <c r="E87" s="67">
        <v>5306</v>
      </c>
      <c r="F87" s="67">
        <v>7019.9</v>
      </c>
      <c r="G87" s="71">
        <v>2978.84</v>
      </c>
      <c r="H87" s="71">
        <f t="shared" si="2"/>
        <v>-2327.16</v>
      </c>
      <c r="I87" s="71" t="s">
        <v>14</v>
      </c>
      <c r="J87" s="79"/>
    </row>
    <row r="88" s="61" customFormat="1" customHeight="1" spans="1:10">
      <c r="A88" s="67">
        <v>86</v>
      </c>
      <c r="B88" s="70">
        <v>549</v>
      </c>
      <c r="C88" s="70" t="s">
        <v>247</v>
      </c>
      <c r="D88" s="70" t="s">
        <v>239</v>
      </c>
      <c r="E88" s="67">
        <v>6394</v>
      </c>
      <c r="F88" s="67">
        <v>8457.9</v>
      </c>
      <c r="G88" s="71">
        <v>4388.92</v>
      </c>
      <c r="H88" s="71">
        <f t="shared" si="2"/>
        <v>-2005.08</v>
      </c>
      <c r="I88" s="71" t="s">
        <v>14</v>
      </c>
      <c r="J88" s="79"/>
    </row>
    <row r="89" s="61" customFormat="1" customHeight="1" spans="1:10">
      <c r="A89" s="67">
        <v>87</v>
      </c>
      <c r="B89" s="72">
        <v>108656</v>
      </c>
      <c r="C89" s="72" t="s">
        <v>248</v>
      </c>
      <c r="D89" s="70" t="s">
        <v>239</v>
      </c>
      <c r="E89" s="67">
        <v>2638</v>
      </c>
      <c r="F89" s="67">
        <v>3493.4</v>
      </c>
      <c r="G89" s="71">
        <v>2413.33</v>
      </c>
      <c r="H89" s="71">
        <f t="shared" si="2"/>
        <v>-224.67</v>
      </c>
      <c r="I89" s="71" t="s">
        <v>14</v>
      </c>
      <c r="J89" s="79"/>
    </row>
    <row r="90" s="61" customFormat="1" customHeight="1" spans="1:10">
      <c r="A90" s="67">
        <v>88</v>
      </c>
      <c r="B90" s="70">
        <v>371</v>
      </c>
      <c r="C90" s="70" t="s">
        <v>249</v>
      </c>
      <c r="D90" s="70" t="s">
        <v>239</v>
      </c>
      <c r="E90" s="67">
        <v>5952</v>
      </c>
      <c r="F90" s="67">
        <v>7873.7</v>
      </c>
      <c r="G90" s="71">
        <v>4244.68</v>
      </c>
      <c r="H90" s="71">
        <f t="shared" si="2"/>
        <v>-1707.32</v>
      </c>
      <c r="I90" s="71" t="s">
        <v>14</v>
      </c>
      <c r="J90" s="79"/>
    </row>
    <row r="91" s="61" customFormat="1" customHeight="1" spans="1:10">
      <c r="A91" s="67">
        <v>89</v>
      </c>
      <c r="B91" s="70">
        <v>539</v>
      </c>
      <c r="C91" s="70" t="s">
        <v>250</v>
      </c>
      <c r="D91" s="70" t="s">
        <v>239</v>
      </c>
      <c r="E91" s="67">
        <v>4430</v>
      </c>
      <c r="F91" s="67">
        <v>5862</v>
      </c>
      <c r="G91" s="71">
        <v>2786.8</v>
      </c>
      <c r="H91" s="71">
        <f t="shared" si="2"/>
        <v>-1643.2</v>
      </c>
      <c r="I91" s="71" t="s">
        <v>14</v>
      </c>
      <c r="J91" s="79"/>
    </row>
    <row r="92" s="61" customFormat="1" customHeight="1" spans="1:10">
      <c r="A92" s="67">
        <v>90</v>
      </c>
      <c r="B92" s="70">
        <v>594</v>
      </c>
      <c r="C92" s="70" t="s">
        <v>251</v>
      </c>
      <c r="D92" s="70" t="s">
        <v>239</v>
      </c>
      <c r="E92" s="67">
        <v>4950</v>
      </c>
      <c r="F92" s="67">
        <v>6549.3</v>
      </c>
      <c r="G92" s="71">
        <v>3866.76</v>
      </c>
      <c r="H92" s="71">
        <f t="shared" si="2"/>
        <v>-1083.24</v>
      </c>
      <c r="I92" s="71" t="s">
        <v>14</v>
      </c>
      <c r="J92" s="79"/>
    </row>
    <row r="93" s="61" customFormat="1" customHeight="1" spans="1:10">
      <c r="A93" s="67">
        <v>91</v>
      </c>
      <c r="B93" s="70">
        <v>748</v>
      </c>
      <c r="C93" s="70" t="s">
        <v>252</v>
      </c>
      <c r="D93" s="70" t="s">
        <v>239</v>
      </c>
      <c r="E93" s="67">
        <v>4718</v>
      </c>
      <c r="F93" s="67">
        <v>6242.6</v>
      </c>
      <c r="G93" s="71">
        <v>4887.96</v>
      </c>
      <c r="H93" s="71">
        <f t="shared" si="2"/>
        <v>169.96</v>
      </c>
      <c r="I93" s="71" t="s">
        <v>173</v>
      </c>
      <c r="J93" s="79">
        <f>ROUND(G93*0.02,2)</f>
        <v>97.76</v>
      </c>
    </row>
    <row r="94" s="61" customFormat="1" customHeight="1" spans="1:10">
      <c r="A94" s="67">
        <v>92</v>
      </c>
      <c r="B94" s="70">
        <v>732</v>
      </c>
      <c r="C94" s="70" t="s">
        <v>253</v>
      </c>
      <c r="D94" s="70" t="s">
        <v>239</v>
      </c>
      <c r="E94" s="67">
        <v>3754</v>
      </c>
      <c r="F94" s="67">
        <v>4968.4</v>
      </c>
      <c r="G94" s="71">
        <v>1678.69</v>
      </c>
      <c r="H94" s="71">
        <f t="shared" si="2"/>
        <v>-2075.31</v>
      </c>
      <c r="I94" s="71" t="s">
        <v>14</v>
      </c>
      <c r="J94" s="79"/>
    </row>
    <row r="95" s="61" customFormat="1" customHeight="1" spans="1:10">
      <c r="A95" s="67">
        <v>93</v>
      </c>
      <c r="B95" s="70">
        <v>720</v>
      </c>
      <c r="C95" s="70" t="s">
        <v>254</v>
      </c>
      <c r="D95" s="70" t="s">
        <v>239</v>
      </c>
      <c r="E95" s="67">
        <v>4670</v>
      </c>
      <c r="F95" s="67">
        <v>6179.2</v>
      </c>
      <c r="G95" s="71">
        <v>2653.74</v>
      </c>
      <c r="H95" s="71">
        <f t="shared" si="2"/>
        <v>-2016.26</v>
      </c>
      <c r="I95" s="71" t="s">
        <v>14</v>
      </c>
      <c r="J95" s="79"/>
    </row>
    <row r="96" s="61" customFormat="1" customHeight="1" spans="1:10">
      <c r="A96" s="67">
        <v>94</v>
      </c>
      <c r="B96" s="70">
        <v>591</v>
      </c>
      <c r="C96" s="70" t="s">
        <v>255</v>
      </c>
      <c r="D96" s="70" t="s">
        <v>239</v>
      </c>
      <c r="E96" s="67">
        <v>2112</v>
      </c>
      <c r="F96" s="67">
        <v>2798.1</v>
      </c>
      <c r="G96" s="71">
        <v>1809</v>
      </c>
      <c r="H96" s="71">
        <f t="shared" si="2"/>
        <v>-303</v>
      </c>
      <c r="I96" s="71" t="s">
        <v>14</v>
      </c>
      <c r="J96" s="79"/>
    </row>
    <row r="97" s="61" customFormat="1" customHeight="1" spans="1:10">
      <c r="A97" s="67">
        <v>95</v>
      </c>
      <c r="B97" s="70">
        <v>102567</v>
      </c>
      <c r="C97" s="70" t="s">
        <v>256</v>
      </c>
      <c r="D97" s="70" t="s">
        <v>239</v>
      </c>
      <c r="E97" s="67">
        <v>2537</v>
      </c>
      <c r="F97" s="67">
        <v>3359.9</v>
      </c>
      <c r="G97" s="71">
        <v>3576.6</v>
      </c>
      <c r="H97" s="71">
        <f t="shared" si="2"/>
        <v>1039.6</v>
      </c>
      <c r="I97" s="71" t="s">
        <v>189</v>
      </c>
      <c r="J97" s="79">
        <f>ROUND(G97*0.03,2)</f>
        <v>107.3</v>
      </c>
    </row>
    <row r="98" s="61" customFormat="1" customHeight="1" spans="1:10">
      <c r="A98" s="67">
        <v>96</v>
      </c>
      <c r="B98" s="70">
        <v>104533</v>
      </c>
      <c r="C98" s="70" t="s">
        <v>257</v>
      </c>
      <c r="D98" s="70" t="s">
        <v>239</v>
      </c>
      <c r="E98" s="67">
        <v>3153</v>
      </c>
      <c r="F98" s="67">
        <v>4174.1</v>
      </c>
      <c r="G98" s="71">
        <v>3643.97</v>
      </c>
      <c r="H98" s="71">
        <f t="shared" si="2"/>
        <v>490.97</v>
      </c>
      <c r="I98" s="71" t="s">
        <v>173</v>
      </c>
      <c r="J98" s="79">
        <f>ROUND(G98*0.02,2)</f>
        <v>72.88</v>
      </c>
    </row>
    <row r="99" s="61" customFormat="1" customHeight="1" spans="1:10">
      <c r="A99" s="67">
        <v>97</v>
      </c>
      <c r="B99" s="81">
        <v>111064</v>
      </c>
      <c r="C99" s="82" t="s">
        <v>258</v>
      </c>
      <c r="D99" s="83" t="s">
        <v>259</v>
      </c>
      <c r="E99" s="67">
        <v>1706</v>
      </c>
      <c r="F99" s="67">
        <v>2261.6</v>
      </c>
      <c r="G99" s="71">
        <v>930.06</v>
      </c>
      <c r="H99" s="71">
        <f t="shared" si="2"/>
        <v>-775.94</v>
      </c>
      <c r="I99" s="71" t="s">
        <v>14</v>
      </c>
      <c r="J99" s="79"/>
    </row>
    <row r="100" s="61" customFormat="1" customHeight="1" spans="1:10">
      <c r="A100" s="67">
        <v>98</v>
      </c>
      <c r="B100" s="83">
        <v>111400</v>
      </c>
      <c r="C100" s="83" t="s">
        <v>260</v>
      </c>
      <c r="D100" s="83" t="s">
        <v>259</v>
      </c>
      <c r="E100" s="67">
        <v>1706</v>
      </c>
      <c r="F100" s="67">
        <v>2261.6</v>
      </c>
      <c r="G100" s="71">
        <v>3791.99</v>
      </c>
      <c r="H100" s="71">
        <f t="shared" ref="H100:H131" si="3">G100-E100</f>
        <v>2085.99</v>
      </c>
      <c r="I100" s="71" t="s">
        <v>189</v>
      </c>
      <c r="J100" s="79">
        <f>ROUND(G100*0.03,2)</f>
        <v>113.76</v>
      </c>
    </row>
    <row r="101" s="61" customFormat="1" customHeight="1" spans="1:10">
      <c r="A101" s="67">
        <v>99</v>
      </c>
      <c r="B101" s="70">
        <v>754</v>
      </c>
      <c r="C101" s="70" t="s">
        <v>261</v>
      </c>
      <c r="D101" s="70" t="s">
        <v>59</v>
      </c>
      <c r="E101" s="67">
        <v>5711</v>
      </c>
      <c r="F101" s="67">
        <v>7555.1</v>
      </c>
      <c r="G101" s="71">
        <v>3702.41</v>
      </c>
      <c r="H101" s="71">
        <f t="shared" si="3"/>
        <v>-2008.59</v>
      </c>
      <c r="I101" s="71" t="s">
        <v>14</v>
      </c>
      <c r="J101" s="79"/>
    </row>
    <row r="102" s="61" customFormat="1" customHeight="1" spans="1:10">
      <c r="A102" s="67">
        <v>100</v>
      </c>
      <c r="B102" s="70">
        <v>104428</v>
      </c>
      <c r="C102" s="70" t="s">
        <v>262</v>
      </c>
      <c r="D102" s="70" t="s">
        <v>59</v>
      </c>
      <c r="E102" s="67">
        <v>4890</v>
      </c>
      <c r="F102" s="67">
        <v>6470</v>
      </c>
      <c r="G102" s="71">
        <v>3973.17</v>
      </c>
      <c r="H102" s="71">
        <f t="shared" si="3"/>
        <v>-916.83</v>
      </c>
      <c r="I102" s="71" t="s">
        <v>14</v>
      </c>
      <c r="J102" s="79"/>
    </row>
    <row r="103" s="61" customFormat="1" customHeight="1" spans="1:10">
      <c r="A103" s="67">
        <v>101</v>
      </c>
      <c r="B103" s="70">
        <v>52</v>
      </c>
      <c r="C103" s="70" t="s">
        <v>263</v>
      </c>
      <c r="D103" s="70" t="s">
        <v>59</v>
      </c>
      <c r="E103" s="67">
        <v>5000</v>
      </c>
      <c r="F103" s="67">
        <v>6615.4</v>
      </c>
      <c r="G103" s="71">
        <v>2569.03</v>
      </c>
      <c r="H103" s="71">
        <f t="shared" si="3"/>
        <v>-2430.97</v>
      </c>
      <c r="I103" s="71" t="s">
        <v>14</v>
      </c>
      <c r="J103" s="79"/>
    </row>
    <row r="104" s="61" customFormat="1" customHeight="1" spans="1:10">
      <c r="A104" s="67">
        <v>102</v>
      </c>
      <c r="B104" s="70">
        <v>587</v>
      </c>
      <c r="C104" s="70" t="s">
        <v>264</v>
      </c>
      <c r="D104" s="70" t="s">
        <v>59</v>
      </c>
      <c r="E104" s="67">
        <v>4186</v>
      </c>
      <c r="F104" s="67">
        <v>5539.5</v>
      </c>
      <c r="G104" s="71">
        <v>3606</v>
      </c>
      <c r="H104" s="71">
        <f t="shared" si="3"/>
        <v>-580</v>
      </c>
      <c r="I104" s="71" t="s">
        <v>14</v>
      </c>
      <c r="J104" s="79"/>
    </row>
    <row r="105" s="61" customFormat="1" customHeight="1" spans="1:10">
      <c r="A105" s="67">
        <v>103</v>
      </c>
      <c r="B105" s="70">
        <v>101453</v>
      </c>
      <c r="C105" s="70" t="s">
        <v>265</v>
      </c>
      <c r="D105" s="70" t="s">
        <v>59</v>
      </c>
      <c r="E105" s="67">
        <v>5736</v>
      </c>
      <c r="F105" s="67">
        <v>7588.2</v>
      </c>
      <c r="G105" s="71">
        <v>3244.63</v>
      </c>
      <c r="H105" s="71">
        <f t="shared" si="3"/>
        <v>-2491.37</v>
      </c>
      <c r="I105" s="71" t="s">
        <v>14</v>
      </c>
      <c r="J105" s="79"/>
    </row>
    <row r="106" s="61" customFormat="1" customHeight="1" spans="1:10">
      <c r="A106" s="67">
        <v>104</v>
      </c>
      <c r="B106" s="70">
        <v>367</v>
      </c>
      <c r="C106" s="70" t="s">
        <v>266</v>
      </c>
      <c r="D106" s="70" t="s">
        <v>59</v>
      </c>
      <c r="E106" s="67">
        <v>5571</v>
      </c>
      <c r="F106" s="67">
        <v>7370.1</v>
      </c>
      <c r="G106" s="71">
        <v>4202.74</v>
      </c>
      <c r="H106" s="71">
        <f t="shared" si="3"/>
        <v>-1368.26</v>
      </c>
      <c r="I106" s="71" t="s">
        <v>14</v>
      </c>
      <c r="J106" s="79"/>
    </row>
    <row r="107" s="61" customFormat="1" customHeight="1" spans="1:10">
      <c r="A107" s="67">
        <v>105</v>
      </c>
      <c r="B107" s="70">
        <v>54</v>
      </c>
      <c r="C107" s="70" t="s">
        <v>267</v>
      </c>
      <c r="D107" s="70" t="s">
        <v>59</v>
      </c>
      <c r="E107" s="67">
        <v>8199</v>
      </c>
      <c r="F107" s="67">
        <v>10843.6</v>
      </c>
      <c r="G107" s="71">
        <v>6291</v>
      </c>
      <c r="H107" s="71">
        <f t="shared" si="3"/>
        <v>-1908</v>
      </c>
      <c r="I107" s="71" t="s">
        <v>14</v>
      </c>
      <c r="J107" s="79"/>
    </row>
    <row r="108" s="61" customFormat="1" customHeight="1" spans="1:10">
      <c r="A108" s="67">
        <v>106</v>
      </c>
      <c r="B108" s="70">
        <v>56</v>
      </c>
      <c r="C108" s="70" t="s">
        <v>268</v>
      </c>
      <c r="D108" s="70" t="s">
        <v>59</v>
      </c>
      <c r="E108" s="67">
        <v>3092</v>
      </c>
      <c r="F108" s="67">
        <v>4093.5</v>
      </c>
      <c r="G108" s="71">
        <v>3165.86</v>
      </c>
      <c r="H108" s="71">
        <f t="shared" si="3"/>
        <v>73.8600000000001</v>
      </c>
      <c r="I108" s="71" t="s">
        <v>173</v>
      </c>
      <c r="J108" s="79">
        <f>ROUND(G108*0.02,2)</f>
        <v>63.32</v>
      </c>
    </row>
    <row r="109" s="61" customFormat="1" customHeight="1" spans="1:10">
      <c r="A109" s="67">
        <v>107</v>
      </c>
      <c r="B109" s="70">
        <v>329</v>
      </c>
      <c r="C109" s="70" t="s">
        <v>269</v>
      </c>
      <c r="D109" s="70" t="s">
        <v>59</v>
      </c>
      <c r="E109" s="67">
        <v>4145</v>
      </c>
      <c r="F109" s="67">
        <v>5485.2</v>
      </c>
      <c r="G109" s="71">
        <v>2432.5</v>
      </c>
      <c r="H109" s="71">
        <f t="shared" si="3"/>
        <v>-1712.5</v>
      </c>
      <c r="I109" s="71" t="s">
        <v>14</v>
      </c>
      <c r="J109" s="79"/>
    </row>
    <row r="110" s="61" customFormat="1" customHeight="1" spans="1:10">
      <c r="A110" s="67">
        <v>108</v>
      </c>
      <c r="B110" s="70">
        <v>704</v>
      </c>
      <c r="C110" s="70" t="s">
        <v>270</v>
      </c>
      <c r="D110" s="70" t="s">
        <v>59</v>
      </c>
      <c r="E110" s="67">
        <v>2948</v>
      </c>
      <c r="F110" s="67">
        <v>3903.2</v>
      </c>
      <c r="G110" s="71">
        <v>2238.7</v>
      </c>
      <c r="H110" s="71">
        <f t="shared" si="3"/>
        <v>-709.3</v>
      </c>
      <c r="I110" s="71" t="s">
        <v>14</v>
      </c>
      <c r="J110" s="79"/>
    </row>
    <row r="111" s="61" customFormat="1" customHeight="1" spans="1:10">
      <c r="A111" s="67">
        <v>109</v>
      </c>
      <c r="B111" s="70">
        <v>351</v>
      </c>
      <c r="C111" s="70" t="s">
        <v>271</v>
      </c>
      <c r="D111" s="70" t="s">
        <v>59</v>
      </c>
      <c r="E111" s="67">
        <v>2726</v>
      </c>
      <c r="F111" s="67">
        <v>3609.7</v>
      </c>
      <c r="G111" s="71">
        <v>2051.24</v>
      </c>
      <c r="H111" s="71">
        <f t="shared" si="3"/>
        <v>-674.76</v>
      </c>
      <c r="I111" s="71" t="s">
        <v>14</v>
      </c>
      <c r="J111" s="79"/>
    </row>
    <row r="112" s="61" customFormat="1" customHeight="1" spans="1:10">
      <c r="A112" s="67">
        <v>110</v>
      </c>
      <c r="B112" s="70">
        <v>710</v>
      </c>
      <c r="C112" s="70" t="s">
        <v>272</v>
      </c>
      <c r="D112" s="70" t="s">
        <v>59</v>
      </c>
      <c r="E112" s="67">
        <v>4355</v>
      </c>
      <c r="F112" s="67">
        <v>5762.9</v>
      </c>
      <c r="G112" s="71">
        <v>1849.4</v>
      </c>
      <c r="H112" s="71">
        <f t="shared" si="3"/>
        <v>-2505.6</v>
      </c>
      <c r="I112" s="71" t="s">
        <v>14</v>
      </c>
      <c r="J112" s="79"/>
    </row>
    <row r="113" s="61" customFormat="1" customHeight="1" spans="1:10">
      <c r="A113" s="67">
        <v>111</v>
      </c>
      <c r="B113" s="70">
        <v>706</v>
      </c>
      <c r="C113" s="70" t="s">
        <v>273</v>
      </c>
      <c r="D113" s="70" t="s">
        <v>59</v>
      </c>
      <c r="E113" s="67">
        <v>2986</v>
      </c>
      <c r="F113" s="67">
        <v>3953.4</v>
      </c>
      <c r="G113" s="71">
        <v>4532.61</v>
      </c>
      <c r="H113" s="71">
        <f t="shared" si="3"/>
        <v>1546.61</v>
      </c>
      <c r="I113" s="71" t="s">
        <v>189</v>
      </c>
      <c r="J113" s="79">
        <f>ROUND(G113*0.03,2)</f>
        <v>135.98</v>
      </c>
    </row>
    <row r="114" s="61" customFormat="1" customHeight="1" spans="1:10">
      <c r="A114" s="67">
        <v>112</v>
      </c>
      <c r="B114" s="70">
        <v>738</v>
      </c>
      <c r="C114" s="70" t="s">
        <v>274</v>
      </c>
      <c r="D114" s="70" t="s">
        <v>59</v>
      </c>
      <c r="E114" s="67">
        <v>2657</v>
      </c>
      <c r="F114" s="67">
        <v>3518.5</v>
      </c>
      <c r="G114" s="71">
        <v>2070.92</v>
      </c>
      <c r="H114" s="71">
        <f t="shared" si="3"/>
        <v>-586.08</v>
      </c>
      <c r="I114" s="71" t="s">
        <v>14</v>
      </c>
      <c r="J114" s="79"/>
    </row>
    <row r="115" s="61" customFormat="1" customHeight="1" spans="1:10">
      <c r="A115" s="67">
        <v>113</v>
      </c>
      <c r="B115" s="70">
        <v>104838</v>
      </c>
      <c r="C115" s="70" t="s">
        <v>275</v>
      </c>
      <c r="D115" s="70" t="s">
        <v>59</v>
      </c>
      <c r="E115" s="67">
        <v>3947</v>
      </c>
      <c r="F115" s="67">
        <v>5223.6</v>
      </c>
      <c r="G115" s="71">
        <v>3001.97</v>
      </c>
      <c r="H115" s="71">
        <f t="shared" si="3"/>
        <v>-945.03</v>
      </c>
      <c r="I115" s="71" t="s">
        <v>14</v>
      </c>
      <c r="J115" s="79"/>
    </row>
    <row r="116" s="61" customFormat="1" customHeight="1" spans="1:10">
      <c r="A116" s="67">
        <v>114</v>
      </c>
      <c r="B116" s="70">
        <v>713</v>
      </c>
      <c r="C116" s="70" t="s">
        <v>276</v>
      </c>
      <c r="D116" s="70" t="s">
        <v>59</v>
      </c>
      <c r="E116" s="67">
        <v>2814</v>
      </c>
      <c r="F116" s="67">
        <v>3726</v>
      </c>
      <c r="G116" s="71">
        <v>2603.9</v>
      </c>
      <c r="H116" s="71">
        <f t="shared" si="3"/>
        <v>-210.1</v>
      </c>
      <c r="I116" s="71" t="s">
        <v>14</v>
      </c>
      <c r="J116" s="79"/>
    </row>
    <row r="117" s="61" customFormat="1" customHeight="1" spans="1:10">
      <c r="A117" s="67">
        <v>115</v>
      </c>
      <c r="B117" s="74">
        <v>110378</v>
      </c>
      <c r="C117" s="74" t="s">
        <v>277</v>
      </c>
      <c r="D117" s="70" t="s">
        <v>59</v>
      </c>
      <c r="E117" s="84">
        <v>1706</v>
      </c>
      <c r="F117" s="67">
        <v>2261.6</v>
      </c>
      <c r="G117" s="71">
        <v>2030.06</v>
      </c>
      <c r="H117" s="71">
        <f t="shared" si="3"/>
        <v>324.06</v>
      </c>
      <c r="I117" s="71" t="s">
        <v>173</v>
      </c>
      <c r="J117" s="79">
        <f>ROUND(G117*0.02,2)</f>
        <v>40.6</v>
      </c>
    </row>
    <row r="118" s="61" customFormat="1" customHeight="1" spans="1:10">
      <c r="A118" s="67">
        <v>116</v>
      </c>
      <c r="B118" s="82">
        <v>112888</v>
      </c>
      <c r="C118" s="82" t="s">
        <v>126</v>
      </c>
      <c r="D118" s="82" t="s">
        <v>16</v>
      </c>
      <c r="E118" s="84">
        <v>1706</v>
      </c>
      <c r="F118" s="67">
        <v>2261.6</v>
      </c>
      <c r="G118" s="71">
        <v>2206.89</v>
      </c>
      <c r="H118" s="71">
        <f t="shared" si="3"/>
        <v>500.89</v>
      </c>
      <c r="I118" s="71" t="s">
        <v>173</v>
      </c>
      <c r="J118" s="79">
        <f>ROUND(G118*0.02,2)</f>
        <v>44.14</v>
      </c>
    </row>
    <row r="119" s="61" customFormat="1" customHeight="1" spans="1:10">
      <c r="A119" s="67">
        <v>117</v>
      </c>
      <c r="B119" s="82">
        <v>112415</v>
      </c>
      <c r="C119" s="82" t="s">
        <v>128</v>
      </c>
      <c r="D119" s="82" t="s">
        <v>16</v>
      </c>
      <c r="E119" s="84">
        <v>1707</v>
      </c>
      <c r="F119" s="67">
        <v>2262.9</v>
      </c>
      <c r="G119" s="71">
        <v>2211.55</v>
      </c>
      <c r="H119" s="71">
        <f t="shared" si="3"/>
        <v>504.55</v>
      </c>
      <c r="I119" s="71" t="s">
        <v>173</v>
      </c>
      <c r="J119" s="79">
        <f>ROUND(G119*0.02,2)</f>
        <v>44.23</v>
      </c>
    </row>
    <row r="120" s="61" customFormat="1" customHeight="1" spans="1:10">
      <c r="A120" s="67">
        <v>118</v>
      </c>
      <c r="B120" s="82">
        <v>114286</v>
      </c>
      <c r="C120" s="82" t="s">
        <v>135</v>
      </c>
      <c r="D120" s="82" t="s">
        <v>16</v>
      </c>
      <c r="E120" s="84">
        <v>1708</v>
      </c>
      <c r="F120" s="67">
        <v>2264.2</v>
      </c>
      <c r="G120" s="71">
        <v>1891.13</v>
      </c>
      <c r="H120" s="71">
        <f t="shared" si="3"/>
        <v>183.13</v>
      </c>
      <c r="I120" s="71" t="s">
        <v>173</v>
      </c>
      <c r="J120" s="79">
        <f>ROUND(G120*0.02,2)</f>
        <v>37.82</v>
      </c>
    </row>
    <row r="121" s="61" customFormat="1" customHeight="1" spans="1:10">
      <c r="A121" s="67">
        <v>119</v>
      </c>
      <c r="B121" s="82">
        <v>113298</v>
      </c>
      <c r="C121" s="82" t="s">
        <v>141</v>
      </c>
      <c r="D121" s="82" t="s">
        <v>16</v>
      </c>
      <c r="E121" s="84">
        <v>1709</v>
      </c>
      <c r="F121" s="67">
        <v>2265.5</v>
      </c>
      <c r="G121" s="71">
        <v>3104.9</v>
      </c>
      <c r="H121" s="71">
        <f t="shared" si="3"/>
        <v>1395.9</v>
      </c>
      <c r="I121" s="71" t="s">
        <v>189</v>
      </c>
      <c r="J121" s="79">
        <f>ROUND(G121*0.03,2)</f>
        <v>93.15</v>
      </c>
    </row>
    <row r="122" s="61" customFormat="1" customHeight="1" spans="1:10">
      <c r="A122" s="67">
        <v>120</v>
      </c>
      <c r="B122" s="82">
        <v>113025</v>
      </c>
      <c r="C122" s="82" t="s">
        <v>143</v>
      </c>
      <c r="D122" s="82" t="s">
        <v>16</v>
      </c>
      <c r="E122" s="84">
        <v>1710</v>
      </c>
      <c r="F122" s="67">
        <v>2266.9</v>
      </c>
      <c r="G122" s="71">
        <v>2660.76</v>
      </c>
      <c r="H122" s="71">
        <f t="shared" si="3"/>
        <v>950.76</v>
      </c>
      <c r="I122" s="71" t="s">
        <v>189</v>
      </c>
      <c r="J122" s="79">
        <f>ROUND(G122*0.03,2)</f>
        <v>79.82</v>
      </c>
    </row>
    <row r="123" s="61" customFormat="1" customHeight="1" spans="1:10">
      <c r="A123" s="67">
        <v>121</v>
      </c>
      <c r="B123" s="82">
        <v>113833</v>
      </c>
      <c r="C123" s="82" t="s">
        <v>148</v>
      </c>
      <c r="D123" s="82" t="s">
        <v>16</v>
      </c>
      <c r="E123" s="84">
        <v>1711</v>
      </c>
      <c r="F123" s="67">
        <v>2268.2</v>
      </c>
      <c r="G123" s="71">
        <v>1567.9</v>
      </c>
      <c r="H123" s="71">
        <f t="shared" si="3"/>
        <v>-143.1</v>
      </c>
      <c r="I123" s="71" t="s">
        <v>14</v>
      </c>
      <c r="J123" s="79"/>
    </row>
    <row r="124" s="61" customFormat="1" customHeight="1" spans="1:10">
      <c r="A124" s="67">
        <v>122</v>
      </c>
      <c r="B124" s="82">
        <v>114069</v>
      </c>
      <c r="C124" s="82" t="s">
        <v>149</v>
      </c>
      <c r="D124" s="82" t="s">
        <v>21</v>
      </c>
      <c r="E124" s="84">
        <v>1711</v>
      </c>
      <c r="F124" s="67">
        <v>2268.2</v>
      </c>
      <c r="G124" s="71">
        <v>458.3</v>
      </c>
      <c r="H124" s="71">
        <f t="shared" si="3"/>
        <v>-1252.7</v>
      </c>
      <c r="I124" s="71" t="s">
        <v>14</v>
      </c>
      <c r="J124" s="79"/>
    </row>
    <row r="125" s="61" customFormat="1" customHeight="1" spans="1:10">
      <c r="A125" s="67">
        <v>123</v>
      </c>
      <c r="B125" s="82">
        <v>113008</v>
      </c>
      <c r="C125" s="82" t="s">
        <v>151</v>
      </c>
      <c r="D125" s="82" t="s">
        <v>21</v>
      </c>
      <c r="E125" s="84">
        <v>1712</v>
      </c>
      <c r="F125" s="67">
        <v>2269.4</v>
      </c>
      <c r="G125" s="71">
        <v>1429.27</v>
      </c>
      <c r="H125" s="71">
        <f t="shared" si="3"/>
        <v>-282.73</v>
      </c>
      <c r="I125" s="71" t="s">
        <v>14</v>
      </c>
      <c r="J125" s="79"/>
    </row>
    <row r="126" s="61" customFormat="1" customHeight="1" spans="1:10">
      <c r="A126" s="67">
        <v>124</v>
      </c>
      <c r="B126" s="82">
        <v>114685</v>
      </c>
      <c r="C126" s="82" t="s">
        <v>28</v>
      </c>
      <c r="D126" s="82" t="s">
        <v>18</v>
      </c>
      <c r="E126" s="84">
        <v>1795</v>
      </c>
      <c r="F126" s="67">
        <v>2379.2</v>
      </c>
      <c r="G126" s="71">
        <v>4690.53</v>
      </c>
      <c r="H126" s="71">
        <f t="shared" si="3"/>
        <v>2895.53</v>
      </c>
      <c r="I126" s="71" t="s">
        <v>189</v>
      </c>
      <c r="J126" s="79">
        <f>ROUND(G126*0.03,2)</f>
        <v>140.72</v>
      </c>
    </row>
    <row r="127" s="61" customFormat="1" customHeight="1" spans="1:10">
      <c r="A127" s="67">
        <v>125</v>
      </c>
      <c r="B127" s="82">
        <v>114622</v>
      </c>
      <c r="C127" s="82" t="s">
        <v>52</v>
      </c>
      <c r="D127" s="82" t="s">
        <v>18</v>
      </c>
      <c r="E127" s="84">
        <v>2595</v>
      </c>
      <c r="F127" s="67">
        <v>3436.6</v>
      </c>
      <c r="G127" s="71">
        <v>4468.65</v>
      </c>
      <c r="H127" s="71">
        <f t="shared" si="3"/>
        <v>1873.65</v>
      </c>
      <c r="I127" s="71" t="s">
        <v>189</v>
      </c>
      <c r="J127" s="79">
        <f>ROUND(G127*0.03,2)</f>
        <v>134.06</v>
      </c>
    </row>
    <row r="128" s="61" customFormat="1" customHeight="1" spans="1:10">
      <c r="A128" s="67">
        <v>126</v>
      </c>
      <c r="B128" s="82">
        <v>114844</v>
      </c>
      <c r="C128" s="82" t="s">
        <v>99</v>
      </c>
      <c r="D128" s="82" t="s">
        <v>18</v>
      </c>
      <c r="E128" s="84">
        <v>1715</v>
      </c>
      <c r="F128" s="67">
        <v>2273.4</v>
      </c>
      <c r="G128" s="71">
        <v>2452.84</v>
      </c>
      <c r="H128" s="71">
        <f t="shared" si="3"/>
        <v>737.84</v>
      </c>
      <c r="I128" s="71" t="s">
        <v>189</v>
      </c>
      <c r="J128" s="79">
        <f>ROUND(G128*0.03,2)</f>
        <v>73.59</v>
      </c>
    </row>
    <row r="129" s="61" customFormat="1" customHeight="1" spans="1:10">
      <c r="A129" s="67">
        <v>127</v>
      </c>
      <c r="B129" s="82">
        <v>113299</v>
      </c>
      <c r="C129" s="82" t="s">
        <v>142</v>
      </c>
      <c r="D129" s="82" t="s">
        <v>18</v>
      </c>
      <c r="E129" s="84">
        <v>1695</v>
      </c>
      <c r="F129" s="67">
        <v>2247</v>
      </c>
      <c r="G129" s="71">
        <v>2594.31</v>
      </c>
      <c r="H129" s="71">
        <f t="shared" si="3"/>
        <v>899.31</v>
      </c>
      <c r="I129" s="71" t="s">
        <v>189</v>
      </c>
      <c r="J129" s="79">
        <f>ROUND(G129*0.03,2)</f>
        <v>77.83</v>
      </c>
    </row>
    <row r="130" s="61" customFormat="1" customHeight="1" spans="1:10">
      <c r="A130" s="67">
        <v>128</v>
      </c>
      <c r="B130" s="82">
        <v>113023</v>
      </c>
      <c r="C130" s="82" t="s">
        <v>144</v>
      </c>
      <c r="D130" s="82" t="s">
        <v>18</v>
      </c>
      <c r="E130" s="84">
        <v>1695</v>
      </c>
      <c r="F130" s="67">
        <v>2247</v>
      </c>
      <c r="G130" s="71">
        <v>1841.5</v>
      </c>
      <c r="H130" s="71">
        <f t="shared" si="3"/>
        <v>146.5</v>
      </c>
      <c r="I130" s="71" t="s">
        <v>173</v>
      </c>
      <c r="J130" s="79">
        <f>ROUND(G130*0.02,2)</f>
        <v>36.83</v>
      </c>
    </row>
    <row r="131" s="61" customFormat="1" customHeight="1" spans="1:10">
      <c r="A131" s="67"/>
      <c r="B131" s="85"/>
      <c r="C131" s="85" t="s">
        <v>152</v>
      </c>
      <c r="D131" s="86"/>
      <c r="E131" s="67">
        <f>SUM(E3:E130)</f>
        <v>680274</v>
      </c>
      <c r="F131" s="67">
        <f>SUM(F3:F130)</f>
        <v>900000.799999999</v>
      </c>
      <c r="G131" s="67">
        <f>SUM(G3:G130)</f>
        <v>538691.45</v>
      </c>
      <c r="H131" s="67">
        <f>SUM(H3:H130)</f>
        <v>-141582.55</v>
      </c>
      <c r="I131" s="67">
        <f>SUM(I3:I130)</f>
        <v>0</v>
      </c>
      <c r="J131" s="67">
        <f>SUM(J3:J130)</f>
        <v>3550.48</v>
      </c>
    </row>
    <row r="132" customHeight="1" spans="1:10">
      <c r="A132" s="87" t="s">
        <v>278</v>
      </c>
      <c r="B132" s="87"/>
      <c r="C132" s="87"/>
      <c r="D132" s="87"/>
      <c r="E132" s="87"/>
      <c r="F132" s="87"/>
      <c r="G132" s="87"/>
      <c r="H132" s="87"/>
      <c r="I132" s="87"/>
      <c r="J132" s="87"/>
    </row>
  </sheetData>
  <mergeCells count="2">
    <mergeCell ref="A1:J1"/>
    <mergeCell ref="A132:J1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workbookViewId="0">
      <pane ySplit="1" topLeftCell="A83" activePane="bottomLeft" state="frozen"/>
      <selection/>
      <selection pane="bottomLeft" activeCell="L78" sqref="L78:L100"/>
    </sheetView>
  </sheetViews>
  <sheetFormatPr defaultColWidth="9" defaultRowHeight="31" customHeight="1"/>
  <cols>
    <col min="2" max="2" width="6.875" customWidth="1"/>
    <col min="3" max="4" width="6.875" hidden="1" customWidth="1"/>
    <col min="5" max="5" width="13.2583333333333" customWidth="1"/>
    <col min="6" max="6" width="21.5" customWidth="1"/>
    <col min="7" max="7" width="12.2583333333333" style="4" customWidth="1"/>
    <col min="8" max="8" width="5" customWidth="1"/>
    <col min="9" max="9" width="20.5" style="5" customWidth="1"/>
    <col min="10" max="10" width="18.875" customWidth="1"/>
    <col min="11" max="11" width="14.7583333333333" style="4" customWidth="1"/>
    <col min="12" max="12" width="17.2583333333333" style="5" customWidth="1"/>
    <col min="13" max="13" width="6.75833333333333" style="6" customWidth="1"/>
    <col min="14" max="14" width="57.375" style="5" customWidth="1"/>
    <col min="15" max="15" width="11.2583333333333" customWidth="1"/>
  </cols>
  <sheetData>
    <row r="1" s="1" customFormat="1" customHeight="1" spans="1:15">
      <c r="A1" s="7" t="s">
        <v>279</v>
      </c>
      <c r="B1" s="7" t="s">
        <v>280</v>
      </c>
      <c r="C1" s="7"/>
      <c r="D1" s="7"/>
      <c r="E1" s="7" t="s">
        <v>281</v>
      </c>
      <c r="F1" s="7" t="s">
        <v>282</v>
      </c>
      <c r="G1" s="8" t="s">
        <v>283</v>
      </c>
      <c r="H1" s="7" t="s">
        <v>284</v>
      </c>
      <c r="I1" s="21" t="s">
        <v>285</v>
      </c>
      <c r="J1" s="21" t="s">
        <v>286</v>
      </c>
      <c r="K1" s="22" t="s">
        <v>287</v>
      </c>
      <c r="L1" s="23" t="s">
        <v>288</v>
      </c>
      <c r="M1" s="24" t="s">
        <v>289</v>
      </c>
      <c r="N1" s="25" t="s">
        <v>290</v>
      </c>
      <c r="O1" s="25" t="s">
        <v>291</v>
      </c>
    </row>
    <row r="2" s="2" customFormat="1" ht="21" customHeight="1" spans="1:15">
      <c r="A2" s="9" t="s">
        <v>292</v>
      </c>
      <c r="B2" s="10">
        <v>57552</v>
      </c>
      <c r="C2" s="10" t="s">
        <v>293</v>
      </c>
      <c r="D2" s="10" t="str">
        <f>B2&amp;C2</f>
        <v>57552,</v>
      </c>
      <c r="E2" s="11" t="s">
        <v>294</v>
      </c>
      <c r="F2" s="11" t="s">
        <v>295</v>
      </c>
      <c r="G2" s="11" t="s">
        <v>296</v>
      </c>
      <c r="H2" s="11" t="s">
        <v>297</v>
      </c>
      <c r="I2" s="26" t="s">
        <v>298</v>
      </c>
      <c r="J2" s="27" t="s">
        <v>299</v>
      </c>
      <c r="K2" s="28" t="s">
        <v>300</v>
      </c>
      <c r="L2" s="28" t="s">
        <v>301</v>
      </c>
      <c r="M2" s="11">
        <v>3.9</v>
      </c>
      <c r="N2" s="29" t="s">
        <v>302</v>
      </c>
      <c r="O2" s="30" t="s">
        <v>303</v>
      </c>
    </row>
    <row r="3" s="2" customFormat="1" ht="24" customHeight="1" spans="1:15">
      <c r="A3" s="9"/>
      <c r="B3" s="10">
        <v>184555</v>
      </c>
      <c r="C3" s="10" t="s">
        <v>293</v>
      </c>
      <c r="D3" s="10" t="str">
        <f t="shared" ref="D3:D34" si="0">B3&amp;C3</f>
        <v>184555,</v>
      </c>
      <c r="E3" s="11" t="s">
        <v>304</v>
      </c>
      <c r="F3" s="11" t="s">
        <v>305</v>
      </c>
      <c r="G3" s="11" t="s">
        <v>306</v>
      </c>
      <c r="H3" s="11" t="s">
        <v>297</v>
      </c>
      <c r="I3" s="26"/>
      <c r="J3" s="27"/>
      <c r="K3" s="28"/>
      <c r="L3" s="28"/>
      <c r="M3" s="11">
        <v>6.8</v>
      </c>
      <c r="N3" s="29" t="s">
        <v>302</v>
      </c>
      <c r="O3" s="31"/>
    </row>
    <row r="4" s="2" customFormat="1" ht="21" customHeight="1" spans="1:15">
      <c r="A4" s="9"/>
      <c r="B4" s="10">
        <v>97710</v>
      </c>
      <c r="C4" s="10" t="s">
        <v>293</v>
      </c>
      <c r="D4" s="10" t="str">
        <f t="shared" si="0"/>
        <v>97710,</v>
      </c>
      <c r="E4" s="11" t="s">
        <v>304</v>
      </c>
      <c r="F4" s="11" t="s">
        <v>307</v>
      </c>
      <c r="G4" s="11" t="s">
        <v>296</v>
      </c>
      <c r="H4" s="11" t="s">
        <v>297</v>
      </c>
      <c r="I4" s="26"/>
      <c r="J4" s="27"/>
      <c r="K4" s="28"/>
      <c r="L4" s="28"/>
      <c r="M4" s="11">
        <v>16</v>
      </c>
      <c r="N4" s="29" t="s">
        <v>302</v>
      </c>
      <c r="O4" s="31"/>
    </row>
    <row r="5" s="2" customFormat="1" ht="24" customHeight="1" spans="1:15">
      <c r="A5" s="9"/>
      <c r="B5" s="10">
        <v>93389</v>
      </c>
      <c r="C5" s="10" t="s">
        <v>293</v>
      </c>
      <c r="D5" s="10" t="str">
        <f t="shared" si="0"/>
        <v>93389,</v>
      </c>
      <c r="E5" s="11" t="s">
        <v>308</v>
      </c>
      <c r="F5" s="11" t="s">
        <v>309</v>
      </c>
      <c r="G5" s="11" t="s">
        <v>310</v>
      </c>
      <c r="H5" s="11" t="s">
        <v>297</v>
      </c>
      <c r="I5" s="26"/>
      <c r="J5" s="27"/>
      <c r="K5" s="28"/>
      <c r="L5" s="28"/>
      <c r="M5" s="11">
        <v>2.5</v>
      </c>
      <c r="N5" s="29" t="s">
        <v>302</v>
      </c>
      <c r="O5" s="31"/>
    </row>
    <row r="6" s="2" customFormat="1" ht="21" customHeight="1" spans="1:15">
      <c r="A6" s="9"/>
      <c r="B6" s="10">
        <v>105291</v>
      </c>
      <c r="C6" s="10" t="s">
        <v>293</v>
      </c>
      <c r="D6" s="10" t="str">
        <f t="shared" si="0"/>
        <v>105291,</v>
      </c>
      <c r="E6" s="11" t="s">
        <v>311</v>
      </c>
      <c r="F6" s="11" t="s">
        <v>312</v>
      </c>
      <c r="G6" s="11" t="s">
        <v>296</v>
      </c>
      <c r="H6" s="11" t="s">
        <v>313</v>
      </c>
      <c r="I6" s="26"/>
      <c r="J6" s="27"/>
      <c r="K6" s="28"/>
      <c r="L6" s="28"/>
      <c r="M6" s="11">
        <v>5.3</v>
      </c>
      <c r="N6" s="29" t="s">
        <v>302</v>
      </c>
      <c r="O6" s="31"/>
    </row>
    <row r="7" s="2" customFormat="1" ht="48" customHeight="1" spans="1:15">
      <c r="A7" s="9"/>
      <c r="B7" s="10">
        <v>105381</v>
      </c>
      <c r="C7" s="10" t="s">
        <v>293</v>
      </c>
      <c r="D7" s="10" t="str">
        <f t="shared" si="0"/>
        <v>105381,</v>
      </c>
      <c r="E7" s="11" t="s">
        <v>314</v>
      </c>
      <c r="F7" s="11" t="s">
        <v>315</v>
      </c>
      <c r="G7" s="11" t="s">
        <v>296</v>
      </c>
      <c r="H7" s="11" t="s">
        <v>316</v>
      </c>
      <c r="I7" s="26"/>
      <c r="J7" s="27"/>
      <c r="K7" s="28"/>
      <c r="L7" s="28"/>
      <c r="M7" s="11">
        <v>1.5</v>
      </c>
      <c r="N7" s="29" t="s">
        <v>302</v>
      </c>
      <c r="O7" s="31"/>
    </row>
    <row r="8" s="2" customFormat="1" ht="21" customHeight="1" spans="1:15">
      <c r="A8" s="9"/>
      <c r="B8" s="10">
        <v>97707</v>
      </c>
      <c r="C8" s="10" t="s">
        <v>293</v>
      </c>
      <c r="D8" s="10" t="str">
        <f t="shared" si="0"/>
        <v>97707,</v>
      </c>
      <c r="E8" s="11" t="s">
        <v>317</v>
      </c>
      <c r="F8" s="11" t="s">
        <v>318</v>
      </c>
      <c r="G8" s="11" t="s">
        <v>296</v>
      </c>
      <c r="H8" s="11" t="s">
        <v>297</v>
      </c>
      <c r="I8" s="26"/>
      <c r="J8" s="27"/>
      <c r="K8" s="28"/>
      <c r="L8" s="28"/>
      <c r="M8" s="11">
        <v>14</v>
      </c>
      <c r="N8" s="29" t="s">
        <v>302</v>
      </c>
      <c r="O8" s="31"/>
    </row>
    <row r="9" s="2" customFormat="1" ht="48" customHeight="1" spans="1:15">
      <c r="A9" s="9"/>
      <c r="B9" s="10">
        <v>148916</v>
      </c>
      <c r="C9" s="10" t="s">
        <v>293</v>
      </c>
      <c r="D9" s="10" t="str">
        <f t="shared" si="0"/>
        <v>148916,</v>
      </c>
      <c r="E9" s="11" t="s">
        <v>311</v>
      </c>
      <c r="F9" s="11" t="s">
        <v>319</v>
      </c>
      <c r="G9" s="11" t="s">
        <v>296</v>
      </c>
      <c r="H9" s="11" t="s">
        <v>320</v>
      </c>
      <c r="I9" s="26"/>
      <c r="J9" s="27"/>
      <c r="K9" s="28"/>
      <c r="L9" s="28"/>
      <c r="M9" s="11">
        <v>16.7</v>
      </c>
      <c r="N9" s="29" t="s">
        <v>302</v>
      </c>
      <c r="O9" s="31"/>
    </row>
    <row r="10" s="2" customFormat="1" ht="21" customHeight="1" spans="1:15">
      <c r="A10" s="9"/>
      <c r="B10" s="10">
        <v>174701</v>
      </c>
      <c r="C10" s="10" t="s">
        <v>293</v>
      </c>
      <c r="D10" s="10" t="str">
        <f t="shared" si="0"/>
        <v>174701,</v>
      </c>
      <c r="E10" s="11" t="s">
        <v>321</v>
      </c>
      <c r="F10" s="11" t="s">
        <v>322</v>
      </c>
      <c r="G10" s="11" t="s">
        <v>306</v>
      </c>
      <c r="H10" s="11" t="s">
        <v>297</v>
      </c>
      <c r="I10" s="26"/>
      <c r="J10" s="27"/>
      <c r="K10" s="28"/>
      <c r="L10" s="28"/>
      <c r="M10" s="11">
        <v>15.8</v>
      </c>
      <c r="N10" s="29" t="s">
        <v>302</v>
      </c>
      <c r="O10" s="31"/>
    </row>
    <row r="11" s="2" customFormat="1" ht="21" customHeight="1" spans="1:15">
      <c r="A11" s="9"/>
      <c r="B11" s="10">
        <v>134830</v>
      </c>
      <c r="C11" s="10" t="s">
        <v>293</v>
      </c>
      <c r="D11" s="10" t="str">
        <f t="shared" si="0"/>
        <v>134830,</v>
      </c>
      <c r="E11" s="11" t="s">
        <v>323</v>
      </c>
      <c r="F11" s="11" t="s">
        <v>324</v>
      </c>
      <c r="G11" s="11" t="s">
        <v>296</v>
      </c>
      <c r="H11" s="11" t="s">
        <v>320</v>
      </c>
      <c r="I11" s="26"/>
      <c r="J11" s="27"/>
      <c r="K11" s="28"/>
      <c r="L11" s="28"/>
      <c r="M11" s="11">
        <v>14.5</v>
      </c>
      <c r="N11" s="29" t="s">
        <v>302</v>
      </c>
      <c r="O11" s="31"/>
    </row>
    <row r="12" s="2" customFormat="1" ht="21" customHeight="1" spans="1:15">
      <c r="A12" s="9"/>
      <c r="B12" s="10">
        <v>148333</v>
      </c>
      <c r="C12" s="10" t="s">
        <v>293</v>
      </c>
      <c r="D12" s="10" t="str">
        <f t="shared" si="0"/>
        <v>148333,</v>
      </c>
      <c r="E12" s="11" t="s">
        <v>323</v>
      </c>
      <c r="F12" s="11" t="s">
        <v>325</v>
      </c>
      <c r="G12" s="11" t="s">
        <v>296</v>
      </c>
      <c r="H12" s="11" t="s">
        <v>326</v>
      </c>
      <c r="I12" s="26"/>
      <c r="J12" s="27"/>
      <c r="K12" s="28"/>
      <c r="L12" s="28"/>
      <c r="M12" s="11">
        <v>15</v>
      </c>
      <c r="N12" s="29" t="s">
        <v>302</v>
      </c>
      <c r="O12" s="31"/>
    </row>
    <row r="13" s="2" customFormat="1" ht="21" customHeight="1" spans="1:15">
      <c r="A13" s="9"/>
      <c r="B13" s="10">
        <v>57550</v>
      </c>
      <c r="C13" s="10" t="s">
        <v>293</v>
      </c>
      <c r="D13" s="10" t="str">
        <f t="shared" si="0"/>
        <v>57550,</v>
      </c>
      <c r="E13" s="11" t="s">
        <v>294</v>
      </c>
      <c r="F13" s="11" t="s">
        <v>327</v>
      </c>
      <c r="G13" s="11" t="s">
        <v>296</v>
      </c>
      <c r="H13" s="11" t="s">
        <v>297</v>
      </c>
      <c r="I13" s="26"/>
      <c r="J13" s="27"/>
      <c r="K13" s="28"/>
      <c r="L13" s="28"/>
      <c r="M13" s="11">
        <v>5</v>
      </c>
      <c r="N13" s="29" t="s">
        <v>302</v>
      </c>
      <c r="O13" s="31"/>
    </row>
    <row r="14" s="2" customFormat="1" ht="21" customHeight="1" spans="1:15">
      <c r="A14" s="9"/>
      <c r="B14" s="10">
        <v>119023</v>
      </c>
      <c r="C14" s="10" t="s">
        <v>293</v>
      </c>
      <c r="D14" s="10" t="str">
        <f t="shared" si="0"/>
        <v>119023,</v>
      </c>
      <c r="E14" s="11" t="s">
        <v>308</v>
      </c>
      <c r="F14" s="11" t="s">
        <v>328</v>
      </c>
      <c r="G14" s="11" t="s">
        <v>296</v>
      </c>
      <c r="H14" s="11" t="s">
        <v>297</v>
      </c>
      <c r="I14" s="26"/>
      <c r="J14" s="27"/>
      <c r="K14" s="28"/>
      <c r="L14" s="28"/>
      <c r="M14" s="11">
        <v>4.8</v>
      </c>
      <c r="N14" s="29" t="s">
        <v>302</v>
      </c>
      <c r="O14" s="31"/>
    </row>
    <row r="15" s="2" customFormat="1" ht="21" customHeight="1" spans="1:15">
      <c r="A15" s="9"/>
      <c r="B15" s="10">
        <v>119031</v>
      </c>
      <c r="C15" s="10" t="s">
        <v>293</v>
      </c>
      <c r="D15" s="10" t="str">
        <f t="shared" si="0"/>
        <v>119031,</v>
      </c>
      <c r="E15" s="11" t="s">
        <v>329</v>
      </c>
      <c r="F15" s="11" t="s">
        <v>330</v>
      </c>
      <c r="G15" s="11" t="s">
        <v>310</v>
      </c>
      <c r="H15" s="11" t="s">
        <v>297</v>
      </c>
      <c r="I15" s="26"/>
      <c r="J15" s="27"/>
      <c r="K15" s="28"/>
      <c r="L15" s="28"/>
      <c r="M15" s="11">
        <v>58</v>
      </c>
      <c r="N15" s="29" t="s">
        <v>302</v>
      </c>
      <c r="O15" s="31"/>
    </row>
    <row r="16" s="2" customFormat="1" ht="21" customHeight="1" spans="1:15">
      <c r="A16" s="9"/>
      <c r="B16" s="10">
        <v>119033</v>
      </c>
      <c r="C16" s="10" t="s">
        <v>293</v>
      </c>
      <c r="D16" s="10" t="str">
        <f t="shared" si="0"/>
        <v>119033,</v>
      </c>
      <c r="E16" s="11" t="s">
        <v>331</v>
      </c>
      <c r="F16" s="11" t="s">
        <v>332</v>
      </c>
      <c r="G16" s="11" t="s">
        <v>333</v>
      </c>
      <c r="H16" s="11" t="s">
        <v>297</v>
      </c>
      <c r="I16" s="26"/>
      <c r="J16" s="27"/>
      <c r="K16" s="28"/>
      <c r="L16" s="28"/>
      <c r="M16" s="11">
        <v>8.5</v>
      </c>
      <c r="N16" s="29" t="s">
        <v>302</v>
      </c>
      <c r="O16" s="31"/>
    </row>
    <row r="17" s="2" customFormat="1" ht="21" customHeight="1" spans="1:15">
      <c r="A17" s="9"/>
      <c r="B17" s="10">
        <v>189714</v>
      </c>
      <c r="C17" s="10" t="s">
        <v>293</v>
      </c>
      <c r="D17" s="10" t="str">
        <f t="shared" si="0"/>
        <v>189714,</v>
      </c>
      <c r="E17" s="11" t="s">
        <v>334</v>
      </c>
      <c r="F17" s="11" t="s">
        <v>335</v>
      </c>
      <c r="G17" s="11" t="s">
        <v>336</v>
      </c>
      <c r="H17" s="11" t="s">
        <v>337</v>
      </c>
      <c r="I17" s="26"/>
      <c r="J17" s="27"/>
      <c r="K17" s="28"/>
      <c r="L17" s="28"/>
      <c r="M17" s="11">
        <v>25</v>
      </c>
      <c r="N17" s="29" t="s">
        <v>302</v>
      </c>
      <c r="O17" s="31"/>
    </row>
    <row r="18" s="2" customFormat="1" ht="21" customHeight="1" spans="1:15">
      <c r="A18" s="9"/>
      <c r="B18" s="10">
        <v>109415</v>
      </c>
      <c r="C18" s="10" t="s">
        <v>293</v>
      </c>
      <c r="D18" s="10" t="str">
        <f t="shared" si="0"/>
        <v>109415,</v>
      </c>
      <c r="E18" s="11" t="s">
        <v>338</v>
      </c>
      <c r="F18" s="11" t="s">
        <v>339</v>
      </c>
      <c r="G18" s="11" t="s">
        <v>296</v>
      </c>
      <c r="H18" s="11" t="s">
        <v>297</v>
      </c>
      <c r="I18" s="26"/>
      <c r="J18" s="27"/>
      <c r="K18" s="28"/>
      <c r="L18" s="28"/>
      <c r="M18" s="11">
        <v>6</v>
      </c>
      <c r="N18" s="29" t="s">
        <v>302</v>
      </c>
      <c r="O18" s="31"/>
    </row>
    <row r="19" s="2" customFormat="1" ht="21" customHeight="1" spans="1:15">
      <c r="A19" s="9"/>
      <c r="B19" s="10">
        <v>119117</v>
      </c>
      <c r="C19" s="10" t="s">
        <v>293</v>
      </c>
      <c r="D19" s="10" t="str">
        <f t="shared" si="0"/>
        <v>119117,</v>
      </c>
      <c r="E19" s="11" t="s">
        <v>340</v>
      </c>
      <c r="F19" s="11" t="s">
        <v>341</v>
      </c>
      <c r="G19" s="11" t="s">
        <v>310</v>
      </c>
      <c r="H19" s="11" t="s">
        <v>297</v>
      </c>
      <c r="I19" s="26"/>
      <c r="J19" s="27"/>
      <c r="K19" s="28"/>
      <c r="L19" s="28"/>
      <c r="M19" s="11">
        <v>6.9</v>
      </c>
      <c r="N19" s="29" t="s">
        <v>302</v>
      </c>
      <c r="O19" s="31"/>
    </row>
    <row r="20" s="2" customFormat="1" ht="21" customHeight="1" spans="1:15">
      <c r="A20" s="9"/>
      <c r="B20" s="10">
        <v>105303</v>
      </c>
      <c r="C20" s="10" t="s">
        <v>293</v>
      </c>
      <c r="D20" s="10" t="str">
        <f t="shared" si="0"/>
        <v>105303,</v>
      </c>
      <c r="E20" s="11" t="s">
        <v>342</v>
      </c>
      <c r="F20" s="11" t="s">
        <v>343</v>
      </c>
      <c r="G20" s="11" t="s">
        <v>310</v>
      </c>
      <c r="H20" s="11" t="s">
        <v>344</v>
      </c>
      <c r="I20" s="26"/>
      <c r="J20" s="27"/>
      <c r="K20" s="28"/>
      <c r="L20" s="28"/>
      <c r="M20" s="11">
        <v>14.5</v>
      </c>
      <c r="N20" s="29" t="s">
        <v>302</v>
      </c>
      <c r="O20" s="31"/>
    </row>
    <row r="21" s="2" customFormat="1" ht="21" customHeight="1" spans="1:15">
      <c r="A21" s="9"/>
      <c r="B21" s="10">
        <v>63118</v>
      </c>
      <c r="C21" s="10" t="s">
        <v>293</v>
      </c>
      <c r="D21" s="10" t="str">
        <f t="shared" si="0"/>
        <v>63118,</v>
      </c>
      <c r="E21" s="11" t="s">
        <v>304</v>
      </c>
      <c r="F21" s="11" t="s">
        <v>345</v>
      </c>
      <c r="G21" s="11" t="s">
        <v>296</v>
      </c>
      <c r="H21" s="11" t="s">
        <v>297</v>
      </c>
      <c r="I21" s="26"/>
      <c r="J21" s="27"/>
      <c r="K21" s="28"/>
      <c r="L21" s="28"/>
      <c r="M21" s="11">
        <v>2</v>
      </c>
      <c r="N21" s="29" t="s">
        <v>302</v>
      </c>
      <c r="O21" s="31"/>
    </row>
    <row r="22" s="2" customFormat="1" ht="21" customHeight="1" spans="1:15">
      <c r="A22" s="9"/>
      <c r="B22" s="10">
        <v>119038</v>
      </c>
      <c r="C22" s="10" t="s">
        <v>293</v>
      </c>
      <c r="D22" s="10" t="str">
        <f t="shared" si="0"/>
        <v>119038,</v>
      </c>
      <c r="E22" s="11" t="s">
        <v>346</v>
      </c>
      <c r="F22" s="11" t="s">
        <v>347</v>
      </c>
      <c r="G22" s="11" t="s">
        <v>348</v>
      </c>
      <c r="H22" s="11" t="s">
        <v>297</v>
      </c>
      <c r="I22" s="26"/>
      <c r="J22" s="27"/>
      <c r="K22" s="28"/>
      <c r="L22" s="28"/>
      <c r="M22" s="11">
        <v>20</v>
      </c>
      <c r="N22" s="29" t="s">
        <v>302</v>
      </c>
      <c r="O22" s="31"/>
    </row>
    <row r="23" s="2" customFormat="1" ht="21" customHeight="1" spans="1:15">
      <c r="A23" s="9"/>
      <c r="B23" s="10">
        <v>119032</v>
      </c>
      <c r="C23" s="10" t="s">
        <v>293</v>
      </c>
      <c r="D23" s="10" t="str">
        <f t="shared" si="0"/>
        <v>119032,</v>
      </c>
      <c r="E23" s="11" t="s">
        <v>331</v>
      </c>
      <c r="F23" s="11" t="s">
        <v>349</v>
      </c>
      <c r="G23" s="11" t="s">
        <v>348</v>
      </c>
      <c r="H23" s="11" t="s">
        <v>297</v>
      </c>
      <c r="I23" s="26"/>
      <c r="J23" s="27"/>
      <c r="K23" s="28"/>
      <c r="L23" s="28"/>
      <c r="M23" s="11">
        <v>8.5</v>
      </c>
      <c r="N23" s="29" t="s">
        <v>302</v>
      </c>
      <c r="O23" s="31"/>
    </row>
    <row r="24" s="2" customFormat="1" ht="21" customHeight="1" spans="1:15">
      <c r="A24" s="9"/>
      <c r="B24" s="10">
        <v>63013</v>
      </c>
      <c r="C24" s="10" t="s">
        <v>293</v>
      </c>
      <c r="D24" s="10" t="str">
        <f t="shared" si="0"/>
        <v>63013,</v>
      </c>
      <c r="E24" s="11" t="s">
        <v>350</v>
      </c>
      <c r="F24" s="11" t="s">
        <v>351</v>
      </c>
      <c r="G24" s="11" t="s">
        <v>310</v>
      </c>
      <c r="H24" s="11" t="s">
        <v>297</v>
      </c>
      <c r="I24" s="26"/>
      <c r="J24" s="27"/>
      <c r="K24" s="28"/>
      <c r="L24" s="28"/>
      <c r="M24" s="11">
        <v>4.5</v>
      </c>
      <c r="N24" s="29" t="s">
        <v>302</v>
      </c>
      <c r="O24" s="31"/>
    </row>
    <row r="25" s="2" customFormat="1" ht="21" customHeight="1" spans="1:15">
      <c r="A25" s="9"/>
      <c r="B25" s="10">
        <v>119034</v>
      </c>
      <c r="C25" s="10" t="s">
        <v>293</v>
      </c>
      <c r="D25" s="10" t="str">
        <f t="shared" si="0"/>
        <v>119034,</v>
      </c>
      <c r="E25" s="11" t="s">
        <v>340</v>
      </c>
      <c r="F25" s="11" t="s">
        <v>352</v>
      </c>
      <c r="G25" s="11" t="s">
        <v>310</v>
      </c>
      <c r="H25" s="11" t="s">
        <v>297</v>
      </c>
      <c r="I25" s="26"/>
      <c r="J25" s="27"/>
      <c r="K25" s="28"/>
      <c r="L25" s="28"/>
      <c r="M25" s="11">
        <v>4.8</v>
      </c>
      <c r="N25" s="29" t="s">
        <v>302</v>
      </c>
      <c r="O25" s="31"/>
    </row>
    <row r="26" s="2" customFormat="1" ht="21" customHeight="1" spans="1:15">
      <c r="A26" s="9"/>
      <c r="B26" s="10">
        <v>105426</v>
      </c>
      <c r="C26" s="10" t="s">
        <v>293</v>
      </c>
      <c r="D26" s="10" t="str">
        <f t="shared" si="0"/>
        <v>105426,</v>
      </c>
      <c r="E26" s="11" t="s">
        <v>338</v>
      </c>
      <c r="F26" s="11" t="s">
        <v>353</v>
      </c>
      <c r="G26" s="11" t="s">
        <v>296</v>
      </c>
      <c r="H26" s="11" t="s">
        <v>297</v>
      </c>
      <c r="I26" s="26"/>
      <c r="J26" s="27"/>
      <c r="K26" s="28"/>
      <c r="L26" s="28"/>
      <c r="M26" s="11">
        <v>9.5</v>
      </c>
      <c r="N26" s="29" t="s">
        <v>302</v>
      </c>
      <c r="O26" s="31"/>
    </row>
    <row r="27" s="2" customFormat="1" ht="21" customHeight="1" spans="1:15">
      <c r="A27" s="9"/>
      <c r="B27" s="10">
        <v>105300</v>
      </c>
      <c r="C27" s="10" t="s">
        <v>293</v>
      </c>
      <c r="D27" s="10" t="str">
        <f t="shared" si="0"/>
        <v>105300,</v>
      </c>
      <c r="E27" s="11" t="s">
        <v>311</v>
      </c>
      <c r="F27" s="11" t="s">
        <v>354</v>
      </c>
      <c r="G27" s="11" t="s">
        <v>296</v>
      </c>
      <c r="H27" s="11" t="s">
        <v>320</v>
      </c>
      <c r="I27" s="26"/>
      <c r="J27" s="27"/>
      <c r="K27" s="28"/>
      <c r="L27" s="28"/>
      <c r="M27" s="11">
        <v>11.5</v>
      </c>
      <c r="N27" s="29" t="s">
        <v>302</v>
      </c>
      <c r="O27" s="31"/>
    </row>
    <row r="28" s="2" customFormat="1" ht="21" customHeight="1" spans="1:15">
      <c r="A28" s="9"/>
      <c r="B28" s="10">
        <v>119012</v>
      </c>
      <c r="C28" s="10" t="s">
        <v>293</v>
      </c>
      <c r="D28" s="10" t="str">
        <f t="shared" si="0"/>
        <v>119012,</v>
      </c>
      <c r="E28" s="11" t="s">
        <v>355</v>
      </c>
      <c r="F28" s="11" t="s">
        <v>356</v>
      </c>
      <c r="G28" s="11" t="s">
        <v>296</v>
      </c>
      <c r="H28" s="11" t="s">
        <v>320</v>
      </c>
      <c r="I28" s="26"/>
      <c r="J28" s="27"/>
      <c r="K28" s="28"/>
      <c r="L28" s="28"/>
      <c r="M28" s="11">
        <v>15.8</v>
      </c>
      <c r="N28" s="29" t="s">
        <v>302</v>
      </c>
      <c r="O28" s="31"/>
    </row>
    <row r="29" s="2" customFormat="1" ht="21" customHeight="1" spans="1:15">
      <c r="A29" s="9"/>
      <c r="B29" s="10">
        <v>62954</v>
      </c>
      <c r="C29" s="10" t="s">
        <v>293</v>
      </c>
      <c r="D29" s="10" t="str">
        <f t="shared" si="0"/>
        <v>62954,</v>
      </c>
      <c r="E29" s="11" t="s">
        <v>350</v>
      </c>
      <c r="F29" s="11" t="s">
        <v>357</v>
      </c>
      <c r="G29" s="11" t="s">
        <v>310</v>
      </c>
      <c r="H29" s="11" t="s">
        <v>297</v>
      </c>
      <c r="I29" s="26"/>
      <c r="J29" s="27"/>
      <c r="K29" s="28"/>
      <c r="L29" s="28"/>
      <c r="M29" s="11">
        <v>5.5</v>
      </c>
      <c r="N29" s="29" t="s">
        <v>302</v>
      </c>
      <c r="O29" s="31"/>
    </row>
    <row r="30" s="2" customFormat="1" ht="21" customHeight="1" spans="1:15">
      <c r="A30" s="9"/>
      <c r="B30" s="10">
        <v>102805</v>
      </c>
      <c r="C30" s="10" t="s">
        <v>293</v>
      </c>
      <c r="D30" s="10" t="str">
        <f t="shared" si="0"/>
        <v>102805,</v>
      </c>
      <c r="E30" s="11" t="s">
        <v>294</v>
      </c>
      <c r="F30" s="11" t="s">
        <v>358</v>
      </c>
      <c r="G30" s="11" t="s">
        <v>296</v>
      </c>
      <c r="H30" s="11" t="s">
        <v>297</v>
      </c>
      <c r="I30" s="26"/>
      <c r="J30" s="27"/>
      <c r="K30" s="28"/>
      <c r="L30" s="28"/>
      <c r="M30" s="11">
        <v>5</v>
      </c>
      <c r="N30" s="29" t="s">
        <v>302</v>
      </c>
      <c r="O30" s="31"/>
    </row>
    <row r="31" s="2" customFormat="1" ht="21" customHeight="1" spans="1:15">
      <c r="A31" s="9"/>
      <c r="B31" s="10">
        <v>119118</v>
      </c>
      <c r="C31" s="10" t="s">
        <v>293</v>
      </c>
      <c r="D31" s="10" t="str">
        <f t="shared" si="0"/>
        <v>119118,</v>
      </c>
      <c r="E31" s="11" t="s">
        <v>314</v>
      </c>
      <c r="F31" s="11" t="s">
        <v>359</v>
      </c>
      <c r="G31" s="11" t="s">
        <v>296</v>
      </c>
      <c r="H31" s="11" t="s">
        <v>297</v>
      </c>
      <c r="I31" s="26"/>
      <c r="J31" s="27"/>
      <c r="K31" s="28"/>
      <c r="L31" s="28"/>
      <c r="M31" s="11">
        <v>7</v>
      </c>
      <c r="N31" s="29" t="s">
        <v>302</v>
      </c>
      <c r="O31" s="31"/>
    </row>
    <row r="32" s="2" customFormat="1" ht="21" customHeight="1" spans="1:15">
      <c r="A32" s="9"/>
      <c r="B32" s="10">
        <v>63027</v>
      </c>
      <c r="C32" s="10" t="s">
        <v>293</v>
      </c>
      <c r="D32" s="10" t="str">
        <f t="shared" si="0"/>
        <v>63027,</v>
      </c>
      <c r="E32" s="11" t="s">
        <v>323</v>
      </c>
      <c r="F32" s="11" t="s">
        <v>360</v>
      </c>
      <c r="G32" s="11" t="s">
        <v>296</v>
      </c>
      <c r="H32" s="11" t="s">
        <v>297</v>
      </c>
      <c r="I32" s="26"/>
      <c r="J32" s="27"/>
      <c r="K32" s="28"/>
      <c r="L32" s="28"/>
      <c r="M32" s="11">
        <v>2.8</v>
      </c>
      <c r="N32" s="29" t="s">
        <v>302</v>
      </c>
      <c r="O32" s="31"/>
    </row>
    <row r="33" s="2" customFormat="1" ht="21" customHeight="1" spans="1:15">
      <c r="A33" s="9"/>
      <c r="B33" s="12">
        <v>186196</v>
      </c>
      <c r="C33" s="10" t="s">
        <v>293</v>
      </c>
      <c r="D33" s="10" t="str">
        <f t="shared" si="0"/>
        <v>186196,</v>
      </c>
      <c r="E33" s="13" t="s">
        <v>361</v>
      </c>
      <c r="F33" s="13" t="s">
        <v>362</v>
      </c>
      <c r="G33" s="11" t="s">
        <v>296</v>
      </c>
      <c r="H33" s="11" t="s">
        <v>297</v>
      </c>
      <c r="I33" s="26"/>
      <c r="J33" s="27"/>
      <c r="K33" s="28"/>
      <c r="L33" s="28"/>
      <c r="M33" s="32">
        <v>14.8</v>
      </c>
      <c r="N33" s="29" t="s">
        <v>302</v>
      </c>
      <c r="O33" s="31"/>
    </row>
    <row r="34" s="2" customFormat="1" ht="66" customHeight="1" spans="1:15">
      <c r="A34" s="14" t="s">
        <v>363</v>
      </c>
      <c r="B34" s="15">
        <v>165176</v>
      </c>
      <c r="C34" s="10" t="s">
        <v>293</v>
      </c>
      <c r="D34" s="10" t="str">
        <f t="shared" si="0"/>
        <v>165176,</v>
      </c>
      <c r="E34" s="15" t="s">
        <v>364</v>
      </c>
      <c r="F34" s="15" t="s">
        <v>365</v>
      </c>
      <c r="G34" s="16" t="str">
        <f>VLOOKUP(B:B,'[1]10.23计划母表'!$D:$J,7,0)</f>
        <v>山东新时代</v>
      </c>
      <c r="H34" s="11" t="s">
        <v>320</v>
      </c>
      <c r="I34" s="33" t="s">
        <v>298</v>
      </c>
      <c r="J34" s="26" t="s">
        <v>366</v>
      </c>
      <c r="K34" s="34" t="s">
        <v>367</v>
      </c>
      <c r="L34" s="27" t="s">
        <v>368</v>
      </c>
      <c r="M34" s="35">
        <v>576</v>
      </c>
      <c r="N34" s="29" t="s">
        <v>302</v>
      </c>
      <c r="O34" s="31"/>
    </row>
    <row r="35" s="2" customFormat="1" customHeight="1" spans="1:15">
      <c r="A35" s="14"/>
      <c r="B35" s="15">
        <v>168283</v>
      </c>
      <c r="C35" s="10" t="s">
        <v>293</v>
      </c>
      <c r="D35" s="10" t="str">
        <f t="shared" ref="D35:D66" si="1">B35&amp;C35</f>
        <v>168283,</v>
      </c>
      <c r="E35" s="15" t="s">
        <v>369</v>
      </c>
      <c r="F35" s="15" t="s">
        <v>370</v>
      </c>
      <c r="G35" s="17" t="str">
        <f>VLOOKUP(B:B,'[1]10.23计划母表'!$D:$J,7,0)</f>
        <v>鲁南厚普</v>
      </c>
      <c r="H35" s="18" t="s">
        <v>320</v>
      </c>
      <c r="I35" s="33"/>
      <c r="J35" s="26" t="s">
        <v>371</v>
      </c>
      <c r="K35" s="34" t="s">
        <v>367</v>
      </c>
      <c r="L35" s="27"/>
      <c r="M35" s="35">
        <v>42</v>
      </c>
      <c r="N35" s="29" t="s">
        <v>302</v>
      </c>
      <c r="O35" s="31"/>
    </row>
    <row r="36" s="2" customFormat="1" customHeight="1" spans="1:15">
      <c r="A36" s="14"/>
      <c r="B36" s="15"/>
      <c r="C36" s="10"/>
      <c r="D36" s="10" t="str">
        <f t="shared" si="1"/>
        <v/>
      </c>
      <c r="E36" s="15"/>
      <c r="F36" s="15"/>
      <c r="G36" s="17"/>
      <c r="H36" s="18"/>
      <c r="I36" s="33"/>
      <c r="J36" s="26"/>
      <c r="K36" s="34"/>
      <c r="L36" s="27"/>
      <c r="M36" s="35"/>
      <c r="N36" s="29" t="s">
        <v>302</v>
      </c>
      <c r="O36" s="31"/>
    </row>
    <row r="37" s="2" customFormat="1" customHeight="1" spans="1:15">
      <c r="A37" s="14"/>
      <c r="B37" s="19">
        <v>190363</v>
      </c>
      <c r="C37" s="10" t="s">
        <v>293</v>
      </c>
      <c r="D37" s="10" t="str">
        <f t="shared" si="1"/>
        <v>190363,</v>
      </c>
      <c r="E37" s="15" t="s">
        <v>372</v>
      </c>
      <c r="F37" s="15" t="s">
        <v>373</v>
      </c>
      <c r="G37" s="16" t="str">
        <f>VLOOKUP(B:B,'[1]10.23计划母表'!$D:$J,7,0)</f>
        <v>鲁南厚普</v>
      </c>
      <c r="H37" s="11" t="s">
        <v>320</v>
      </c>
      <c r="I37" s="33"/>
      <c r="J37" s="26" t="s">
        <v>374</v>
      </c>
      <c r="K37" s="34" t="s">
        <v>367</v>
      </c>
      <c r="L37" s="27"/>
      <c r="M37" s="35">
        <v>390</v>
      </c>
      <c r="N37" s="29" t="s">
        <v>302</v>
      </c>
      <c r="O37" s="31"/>
    </row>
    <row r="38" s="2" customFormat="1" customHeight="1" spans="1:15">
      <c r="A38" s="14"/>
      <c r="B38" s="19">
        <v>188540</v>
      </c>
      <c r="C38" s="10" t="s">
        <v>293</v>
      </c>
      <c r="D38" s="10" t="str">
        <f t="shared" si="1"/>
        <v>188540,</v>
      </c>
      <c r="E38" s="19" t="s">
        <v>375</v>
      </c>
      <c r="F38" s="19" t="s">
        <v>376</v>
      </c>
      <c r="G38" s="16" t="str">
        <f>VLOOKUP(B:B,'[1]10.23计划母表'!$D:$J,7,0)</f>
        <v>鲁南厚普</v>
      </c>
      <c r="H38" s="11" t="s">
        <v>320</v>
      </c>
      <c r="I38" s="33"/>
      <c r="J38" s="26" t="s">
        <v>377</v>
      </c>
      <c r="K38" s="34" t="s">
        <v>367</v>
      </c>
      <c r="L38" s="27"/>
      <c r="M38" s="35">
        <v>45</v>
      </c>
      <c r="N38" s="29" t="s">
        <v>302</v>
      </c>
      <c r="O38" s="31"/>
    </row>
    <row r="39" s="2" customFormat="1" ht="26" customHeight="1" spans="1:15">
      <c r="A39" s="14"/>
      <c r="B39" s="15">
        <v>182767</v>
      </c>
      <c r="C39" s="10" t="s">
        <v>293</v>
      </c>
      <c r="D39" s="10" t="str">
        <f t="shared" si="1"/>
        <v>182767,</v>
      </c>
      <c r="E39" s="15" t="s">
        <v>378</v>
      </c>
      <c r="F39" s="15" t="s">
        <v>379</v>
      </c>
      <c r="G39" s="16" t="str">
        <f>VLOOKUP(B:B,'[1]10.23计划母表'!$D:$J,7,0)</f>
        <v>鲁南厚普</v>
      </c>
      <c r="H39" s="11" t="s">
        <v>320</v>
      </c>
      <c r="I39" s="33"/>
      <c r="J39" s="26" t="s">
        <v>380</v>
      </c>
      <c r="K39" s="34" t="s">
        <v>367</v>
      </c>
      <c r="L39" s="27"/>
      <c r="M39" s="35">
        <v>28</v>
      </c>
      <c r="N39" s="29" t="s">
        <v>302</v>
      </c>
      <c r="O39" s="31"/>
    </row>
    <row r="40" s="2" customFormat="1" ht="16" customHeight="1" spans="1:15">
      <c r="A40" s="14"/>
      <c r="B40" s="15">
        <v>180867</v>
      </c>
      <c r="C40" s="10" t="s">
        <v>293</v>
      </c>
      <c r="D40" s="10" t="str">
        <f t="shared" si="1"/>
        <v>180867,</v>
      </c>
      <c r="E40" s="15" t="s">
        <v>381</v>
      </c>
      <c r="F40" s="15" t="s">
        <v>382</v>
      </c>
      <c r="G40" s="17" t="str">
        <f>VLOOKUP(B:B,'[1]10.23计划母表'!$D:$J,7,0)</f>
        <v>山东新时代</v>
      </c>
      <c r="H40" s="18" t="s">
        <v>320</v>
      </c>
      <c r="I40" s="33"/>
      <c r="J40" s="26" t="s">
        <v>383</v>
      </c>
      <c r="K40" s="34" t="s">
        <v>367</v>
      </c>
      <c r="L40" s="27"/>
      <c r="M40" s="35">
        <v>46</v>
      </c>
      <c r="N40" s="29" t="s">
        <v>302</v>
      </c>
      <c r="O40" s="31"/>
    </row>
    <row r="41" s="2" customFormat="1" ht="16" customHeight="1" spans="1:15">
      <c r="A41" s="14"/>
      <c r="B41" s="15"/>
      <c r="C41" s="10"/>
      <c r="D41" s="10" t="str">
        <f t="shared" si="1"/>
        <v/>
      </c>
      <c r="E41" s="15"/>
      <c r="F41" s="15"/>
      <c r="G41" s="17"/>
      <c r="H41" s="18"/>
      <c r="I41" s="33"/>
      <c r="J41" s="26"/>
      <c r="K41" s="34"/>
      <c r="L41" s="27"/>
      <c r="M41" s="35"/>
      <c r="N41" s="29" t="s">
        <v>302</v>
      </c>
      <c r="O41" s="31"/>
    </row>
    <row r="42" s="2" customFormat="1" ht="16" customHeight="1" spans="1:15">
      <c r="A42" s="14"/>
      <c r="B42" s="15"/>
      <c r="C42" s="10"/>
      <c r="D42" s="10" t="str">
        <f t="shared" si="1"/>
        <v/>
      </c>
      <c r="E42" s="15"/>
      <c r="F42" s="15"/>
      <c r="G42" s="17"/>
      <c r="H42" s="18"/>
      <c r="I42" s="33"/>
      <c r="J42" s="26"/>
      <c r="K42" s="34"/>
      <c r="L42" s="27"/>
      <c r="M42" s="35"/>
      <c r="N42" s="29" t="s">
        <v>302</v>
      </c>
      <c r="O42" s="31"/>
    </row>
    <row r="43" s="2" customFormat="1" ht="21" customHeight="1" spans="1:15">
      <c r="A43" s="14"/>
      <c r="B43" s="15">
        <v>55863</v>
      </c>
      <c r="C43" s="10" t="s">
        <v>293</v>
      </c>
      <c r="D43" s="10" t="str">
        <f t="shared" si="1"/>
        <v>55863,</v>
      </c>
      <c r="E43" s="15" t="s">
        <v>384</v>
      </c>
      <c r="F43" s="15" t="s">
        <v>385</v>
      </c>
      <c r="G43" s="16" t="str">
        <f>VLOOKUP(B:B,'[1]10.23计划母表'!$D:$J,7,0)</f>
        <v>鲁南厚普制药</v>
      </c>
      <c r="H43" s="11" t="s">
        <v>320</v>
      </c>
      <c r="I43" s="33"/>
      <c r="J43" s="26" t="s">
        <v>386</v>
      </c>
      <c r="K43" s="34" t="s">
        <v>367</v>
      </c>
      <c r="L43" s="27"/>
      <c r="M43" s="35">
        <v>26</v>
      </c>
      <c r="N43" s="29" t="s">
        <v>302</v>
      </c>
      <c r="O43" s="31"/>
    </row>
    <row r="44" s="2" customFormat="1" ht="20" customHeight="1" spans="1:15">
      <c r="A44" s="14"/>
      <c r="B44" s="15">
        <v>175826</v>
      </c>
      <c r="C44" s="10" t="s">
        <v>293</v>
      </c>
      <c r="D44" s="10" t="str">
        <f t="shared" si="1"/>
        <v>175826,</v>
      </c>
      <c r="E44" s="15" t="s">
        <v>387</v>
      </c>
      <c r="F44" s="15" t="s">
        <v>388</v>
      </c>
      <c r="G44" s="17" t="str">
        <f>VLOOKUP(B:B,'[1]10.23计划母表'!$D:$J,7,0)</f>
        <v>鲁南厚普</v>
      </c>
      <c r="H44" s="18" t="s">
        <v>320</v>
      </c>
      <c r="I44" s="33"/>
      <c r="J44" s="26" t="s">
        <v>389</v>
      </c>
      <c r="K44" s="34" t="s">
        <v>367</v>
      </c>
      <c r="L44" s="27"/>
      <c r="M44" s="35">
        <v>49.5</v>
      </c>
      <c r="N44" s="29" t="s">
        <v>302</v>
      </c>
      <c r="O44" s="31"/>
    </row>
    <row r="45" s="2" customFormat="1" ht="20" customHeight="1" spans="1:15">
      <c r="A45" s="14"/>
      <c r="B45" s="15"/>
      <c r="C45" s="10"/>
      <c r="D45" s="10" t="str">
        <f t="shared" si="1"/>
        <v/>
      </c>
      <c r="E45" s="15"/>
      <c r="F45" s="15"/>
      <c r="G45" s="17"/>
      <c r="H45" s="18"/>
      <c r="I45" s="33"/>
      <c r="J45" s="26"/>
      <c r="K45" s="34"/>
      <c r="L45" s="27"/>
      <c r="M45" s="35"/>
      <c r="N45" s="29" t="s">
        <v>302</v>
      </c>
      <c r="O45" s="31"/>
    </row>
    <row r="46" s="2" customFormat="1" customHeight="1" spans="1:15">
      <c r="A46" s="14"/>
      <c r="B46" s="15">
        <v>181045</v>
      </c>
      <c r="C46" s="10" t="s">
        <v>293</v>
      </c>
      <c r="D46" s="10" t="str">
        <f t="shared" si="1"/>
        <v>181045,</v>
      </c>
      <c r="E46" s="15" t="s">
        <v>390</v>
      </c>
      <c r="F46" s="15" t="s">
        <v>391</v>
      </c>
      <c r="G46" s="16" t="str">
        <f>VLOOKUP(B:B,'[1]10.23计划母表'!$D:$J,7,0)</f>
        <v>鲁南贝特制药</v>
      </c>
      <c r="H46" s="11" t="s">
        <v>320</v>
      </c>
      <c r="I46" s="33"/>
      <c r="J46" s="26" t="s">
        <v>392</v>
      </c>
      <c r="K46" s="34" t="s">
        <v>367</v>
      </c>
      <c r="L46" s="27"/>
      <c r="M46" s="35">
        <v>27</v>
      </c>
      <c r="N46" s="29" t="s">
        <v>302</v>
      </c>
      <c r="O46" s="31"/>
    </row>
    <row r="47" s="2" customFormat="1" ht="21" customHeight="1" spans="1:15">
      <c r="A47" s="14"/>
      <c r="B47" s="15">
        <v>13752</v>
      </c>
      <c r="C47" s="10" t="s">
        <v>293</v>
      </c>
      <c r="D47" s="10" t="str">
        <f t="shared" si="1"/>
        <v>13752,</v>
      </c>
      <c r="E47" s="15" t="s">
        <v>393</v>
      </c>
      <c r="F47" s="15" t="s">
        <v>394</v>
      </c>
      <c r="G47" s="16" t="str">
        <f>VLOOKUP(B:B,'[1]10.23计划母表'!$D:$J,7,0)</f>
        <v>鲁南贝特制药</v>
      </c>
      <c r="H47" s="11" t="s">
        <v>320</v>
      </c>
      <c r="I47" s="33"/>
      <c r="J47" s="26" t="s">
        <v>395</v>
      </c>
      <c r="K47" s="34" t="s">
        <v>300</v>
      </c>
      <c r="L47" s="27"/>
      <c r="M47" s="35">
        <v>24</v>
      </c>
      <c r="N47" s="29" t="s">
        <v>302</v>
      </c>
      <c r="O47" s="31"/>
    </row>
    <row r="48" s="2" customFormat="1" ht="21" customHeight="1" spans="1:15">
      <c r="A48" s="14"/>
      <c r="B48" s="15">
        <v>77997</v>
      </c>
      <c r="C48" s="10" t="s">
        <v>293</v>
      </c>
      <c r="D48" s="10" t="str">
        <f t="shared" si="1"/>
        <v>77997,</v>
      </c>
      <c r="E48" s="15" t="s">
        <v>396</v>
      </c>
      <c r="F48" s="15" t="s">
        <v>397</v>
      </c>
      <c r="G48" s="16" t="str">
        <f>VLOOKUP(B:B,'[1]10.23计划母表'!$D:$J,7,0)</f>
        <v>鲁南贝特制药</v>
      </c>
      <c r="H48" s="11" t="s">
        <v>320</v>
      </c>
      <c r="I48" s="33"/>
      <c r="J48" s="26" t="s">
        <v>395</v>
      </c>
      <c r="K48" s="34"/>
      <c r="L48" s="27"/>
      <c r="M48" s="35">
        <v>24</v>
      </c>
      <c r="N48" s="29" t="s">
        <v>302</v>
      </c>
      <c r="O48" s="31"/>
    </row>
    <row r="49" s="2" customFormat="1" ht="21" customHeight="1" spans="1:15">
      <c r="A49" s="14"/>
      <c r="B49" s="15">
        <v>166044</v>
      </c>
      <c r="C49" s="10" t="s">
        <v>293</v>
      </c>
      <c r="D49" s="10" t="str">
        <f t="shared" si="1"/>
        <v>166044,</v>
      </c>
      <c r="E49" s="15" t="s">
        <v>398</v>
      </c>
      <c r="F49" s="15" t="s">
        <v>399</v>
      </c>
      <c r="G49" s="16" t="str">
        <f>VLOOKUP(B:B,'[1]10.23计划母表'!$D:$J,7,0)</f>
        <v>鲁南贝特制药</v>
      </c>
      <c r="H49" s="11" t="s">
        <v>320</v>
      </c>
      <c r="I49" s="33"/>
      <c r="J49" s="26" t="s">
        <v>395</v>
      </c>
      <c r="K49" s="34"/>
      <c r="L49" s="27"/>
      <c r="M49" s="35">
        <v>36</v>
      </c>
      <c r="N49" s="29" t="s">
        <v>302</v>
      </c>
      <c r="O49" s="31"/>
    </row>
    <row r="50" s="2" customFormat="1" ht="21" customHeight="1" spans="1:15">
      <c r="A50" s="14"/>
      <c r="B50" s="19">
        <v>191090</v>
      </c>
      <c r="C50" s="10" t="s">
        <v>293</v>
      </c>
      <c r="D50" s="10" t="str">
        <f t="shared" si="1"/>
        <v>191090,</v>
      </c>
      <c r="E50" s="20" t="s">
        <v>400</v>
      </c>
      <c r="F50" s="20" t="s">
        <v>401</v>
      </c>
      <c r="G50" s="16" t="str">
        <f>VLOOKUP(B:B,'[1]10.23计划母表'!$D:$J,7,0)</f>
        <v>山东新时代</v>
      </c>
      <c r="H50" s="11" t="s">
        <v>320</v>
      </c>
      <c r="I50" s="33"/>
      <c r="J50" s="26" t="s">
        <v>395</v>
      </c>
      <c r="K50" s="34"/>
      <c r="L50" s="27"/>
      <c r="M50" s="35">
        <v>36</v>
      </c>
      <c r="N50" s="29" t="s">
        <v>302</v>
      </c>
      <c r="O50" s="31"/>
    </row>
    <row r="51" s="2" customFormat="1" ht="21" customHeight="1" spans="1:15">
      <c r="A51" s="14"/>
      <c r="B51" s="15">
        <v>173316</v>
      </c>
      <c r="C51" s="10" t="s">
        <v>293</v>
      </c>
      <c r="D51" s="10" t="str">
        <f t="shared" si="1"/>
        <v>173316,</v>
      </c>
      <c r="E51" s="15" t="s">
        <v>402</v>
      </c>
      <c r="F51" s="15" t="s">
        <v>403</v>
      </c>
      <c r="G51" s="16" t="str">
        <f>VLOOKUP(B:B,'[1]10.23计划母表'!$D:$J,7,0)</f>
        <v>鲁南贝特制药</v>
      </c>
      <c r="H51" s="11" t="s">
        <v>320</v>
      </c>
      <c r="I51" s="33"/>
      <c r="J51" s="26" t="s">
        <v>404</v>
      </c>
      <c r="K51" s="34"/>
      <c r="L51" s="27"/>
      <c r="M51" s="35">
        <v>78</v>
      </c>
      <c r="N51" s="29" t="s">
        <v>302</v>
      </c>
      <c r="O51" s="31"/>
    </row>
    <row r="52" s="2" customFormat="1" ht="21" customHeight="1" spans="1:15">
      <c r="A52" s="14"/>
      <c r="B52" s="15">
        <v>173315</v>
      </c>
      <c r="C52" s="10" t="s">
        <v>293</v>
      </c>
      <c r="D52" s="10" t="str">
        <f t="shared" si="1"/>
        <v>173315,</v>
      </c>
      <c r="E52" s="15" t="s">
        <v>405</v>
      </c>
      <c r="F52" s="15" t="s">
        <v>406</v>
      </c>
      <c r="G52" s="16" t="str">
        <f>VLOOKUP(B:B,'[1]10.23计划母表'!$D:$J,7,0)</f>
        <v>鲁南贝特制药</v>
      </c>
      <c r="H52" s="11" t="s">
        <v>320</v>
      </c>
      <c r="I52" s="33"/>
      <c r="J52" s="26" t="s">
        <v>404</v>
      </c>
      <c r="K52" s="34"/>
      <c r="L52" s="27"/>
      <c r="M52" s="35">
        <v>72</v>
      </c>
      <c r="N52" s="29" t="s">
        <v>302</v>
      </c>
      <c r="O52" s="31"/>
    </row>
    <row r="53" s="2" customFormat="1" ht="21" customHeight="1" spans="1:15">
      <c r="A53" s="14"/>
      <c r="B53" s="15">
        <v>194351</v>
      </c>
      <c r="C53" s="10" t="s">
        <v>293</v>
      </c>
      <c r="D53" s="10" t="str">
        <f t="shared" si="1"/>
        <v>194351,</v>
      </c>
      <c r="E53" s="19" t="s">
        <v>407</v>
      </c>
      <c r="F53" s="19" t="s">
        <v>408</v>
      </c>
      <c r="G53" s="16" t="str">
        <f>VLOOKUP(B:B,'[1]10.23计划母表'!$D:$J,7,0)</f>
        <v>山东新时代</v>
      </c>
      <c r="H53" s="11" t="s">
        <v>320</v>
      </c>
      <c r="I53" s="33"/>
      <c r="J53" s="26" t="s">
        <v>404</v>
      </c>
      <c r="K53" s="34"/>
      <c r="L53" s="27"/>
      <c r="M53" s="35">
        <v>29.5</v>
      </c>
      <c r="N53" s="29" t="s">
        <v>302</v>
      </c>
      <c r="O53" s="31"/>
    </row>
    <row r="54" s="2" customFormat="1" ht="21" customHeight="1" spans="1:15">
      <c r="A54" s="14"/>
      <c r="B54" s="19">
        <v>181862</v>
      </c>
      <c r="C54" s="10" t="s">
        <v>293</v>
      </c>
      <c r="D54" s="10" t="str">
        <f t="shared" si="1"/>
        <v>181862,</v>
      </c>
      <c r="E54" s="19" t="s">
        <v>409</v>
      </c>
      <c r="F54" s="19" t="s">
        <v>410</v>
      </c>
      <c r="G54" s="16" t="str">
        <f>VLOOKUP(B:B,'[1]10.23计划母表'!$D:$J,7,0)</f>
        <v>山东新时代</v>
      </c>
      <c r="H54" s="11" t="s">
        <v>320</v>
      </c>
      <c r="I54" s="33"/>
      <c r="J54" s="26" t="s">
        <v>404</v>
      </c>
      <c r="K54" s="34"/>
      <c r="L54" s="27"/>
      <c r="M54" s="35">
        <v>30.9</v>
      </c>
      <c r="N54" s="29" t="s">
        <v>302</v>
      </c>
      <c r="O54" s="31"/>
    </row>
    <row r="55" s="2" customFormat="1" ht="21" customHeight="1" spans="1:15">
      <c r="A55" s="14"/>
      <c r="B55" s="15">
        <v>120113</v>
      </c>
      <c r="C55" s="10" t="s">
        <v>293</v>
      </c>
      <c r="D55" s="10" t="str">
        <f t="shared" si="1"/>
        <v>120113,</v>
      </c>
      <c r="E55" s="15" t="s">
        <v>411</v>
      </c>
      <c r="F55" s="15" t="s">
        <v>412</v>
      </c>
      <c r="G55" s="16" t="str">
        <f>VLOOKUP(B:B,'[1]10.23计划母表'!$D:$J,7,0)</f>
        <v>鲁南贝特</v>
      </c>
      <c r="H55" s="11" t="s">
        <v>320</v>
      </c>
      <c r="I55" s="33"/>
      <c r="J55" s="26" t="s">
        <v>404</v>
      </c>
      <c r="K55" s="34"/>
      <c r="L55" s="27"/>
      <c r="M55" s="35">
        <v>46</v>
      </c>
      <c r="N55" s="29" t="s">
        <v>302</v>
      </c>
      <c r="O55" s="31"/>
    </row>
    <row r="56" s="2" customFormat="1" ht="21" customHeight="1" spans="1:15">
      <c r="A56" s="14"/>
      <c r="B56" s="15">
        <v>116985</v>
      </c>
      <c r="C56" s="10" t="s">
        <v>293</v>
      </c>
      <c r="D56" s="10" t="str">
        <f t="shared" si="1"/>
        <v>116985,</v>
      </c>
      <c r="E56" s="15" t="s">
        <v>413</v>
      </c>
      <c r="F56" s="20" t="s">
        <v>414</v>
      </c>
      <c r="G56" s="16" t="str">
        <f>VLOOKUP(B:B,'[1]10.23计划母表'!$D:$J,7,0)</f>
        <v>山东新时代</v>
      </c>
      <c r="H56" s="11" t="s">
        <v>320</v>
      </c>
      <c r="I56" s="33"/>
      <c r="J56" s="26" t="s">
        <v>404</v>
      </c>
      <c r="K56" s="34"/>
      <c r="L56" s="27"/>
      <c r="M56" s="35">
        <v>59</v>
      </c>
      <c r="N56" s="29" t="s">
        <v>302</v>
      </c>
      <c r="O56" s="31"/>
    </row>
    <row r="57" s="2" customFormat="1" ht="21" customHeight="1" spans="1:15">
      <c r="A57" s="14"/>
      <c r="B57" s="15">
        <v>173317</v>
      </c>
      <c r="C57" s="10" t="s">
        <v>293</v>
      </c>
      <c r="D57" s="10" t="str">
        <f t="shared" si="1"/>
        <v>173317,</v>
      </c>
      <c r="E57" s="15" t="s">
        <v>415</v>
      </c>
      <c r="F57" s="15" t="s">
        <v>416</v>
      </c>
      <c r="G57" s="16" t="str">
        <f>VLOOKUP(B:B,'[1]10.23计划母表'!$D:$J,7,0)</f>
        <v>鲁南贝特制药</v>
      </c>
      <c r="H57" s="11" t="s">
        <v>320</v>
      </c>
      <c r="I57" s="33"/>
      <c r="J57" s="26" t="s">
        <v>417</v>
      </c>
      <c r="K57" s="34"/>
      <c r="L57" s="27"/>
      <c r="M57" s="35">
        <v>97</v>
      </c>
      <c r="N57" s="29" t="s">
        <v>302</v>
      </c>
      <c r="O57" s="31"/>
    </row>
    <row r="58" s="2" customFormat="1" ht="21" customHeight="1" spans="1:15">
      <c r="A58" s="14"/>
      <c r="B58" s="15">
        <v>163152</v>
      </c>
      <c r="C58" s="10" t="s">
        <v>293</v>
      </c>
      <c r="D58" s="10" t="str">
        <f t="shared" si="1"/>
        <v>163152,</v>
      </c>
      <c r="E58" s="15" t="s">
        <v>418</v>
      </c>
      <c r="F58" s="15" t="s">
        <v>419</v>
      </c>
      <c r="G58" s="16" t="str">
        <f>VLOOKUP(B:B,'[1]10.23计划母表'!$D:$J,7,0)</f>
        <v>鲁南贝特制药</v>
      </c>
      <c r="H58" s="11" t="s">
        <v>320</v>
      </c>
      <c r="I58" s="33"/>
      <c r="J58" s="26" t="s">
        <v>420</v>
      </c>
      <c r="K58" s="34"/>
      <c r="L58" s="27"/>
      <c r="M58" s="35">
        <v>29</v>
      </c>
      <c r="N58" s="29" t="s">
        <v>302</v>
      </c>
      <c r="O58" s="31"/>
    </row>
    <row r="59" s="2" customFormat="1" ht="21" customHeight="1" spans="1:15">
      <c r="A59" s="14"/>
      <c r="B59" s="15">
        <v>44201</v>
      </c>
      <c r="C59" s="10" t="s">
        <v>293</v>
      </c>
      <c r="D59" s="10" t="str">
        <f t="shared" si="1"/>
        <v>44201,</v>
      </c>
      <c r="E59" s="15" t="s">
        <v>421</v>
      </c>
      <c r="F59" s="15" t="s">
        <v>422</v>
      </c>
      <c r="G59" s="16" t="str">
        <f>VLOOKUP(B:B,'[1]10.23计划母表'!$D:$J,7,0)</f>
        <v>鲁南厚普</v>
      </c>
      <c r="H59" s="11" t="s">
        <v>320</v>
      </c>
      <c r="I59" s="33"/>
      <c r="J59" s="26" t="s">
        <v>420</v>
      </c>
      <c r="K59" s="34"/>
      <c r="L59" s="27"/>
      <c r="M59" s="35">
        <v>25</v>
      </c>
      <c r="N59" s="29" t="s">
        <v>302</v>
      </c>
      <c r="O59" s="31"/>
    </row>
    <row r="60" s="2" customFormat="1" ht="21" customHeight="1" spans="1:15">
      <c r="A60" s="14"/>
      <c r="B60" s="19">
        <v>187348</v>
      </c>
      <c r="C60" s="10" t="s">
        <v>293</v>
      </c>
      <c r="D60" s="10" t="str">
        <f t="shared" si="1"/>
        <v>187348,</v>
      </c>
      <c r="E60" s="19" t="s">
        <v>423</v>
      </c>
      <c r="F60" s="19" t="s">
        <v>424</v>
      </c>
      <c r="G60" s="16" t="str">
        <f>VLOOKUP(B:B,'[1]10.23计划母表'!$D:$J,7,0)</f>
        <v>鲁南厚普</v>
      </c>
      <c r="H60" s="11" t="s">
        <v>320</v>
      </c>
      <c r="I60" s="33"/>
      <c r="J60" s="26" t="s">
        <v>420</v>
      </c>
      <c r="K60" s="34"/>
      <c r="L60" s="27"/>
      <c r="M60" s="35">
        <v>26</v>
      </c>
      <c r="N60" s="29" t="s">
        <v>302</v>
      </c>
      <c r="O60" s="31"/>
    </row>
    <row r="61" s="2" customFormat="1" ht="21" customHeight="1" spans="1:15">
      <c r="A61" s="14"/>
      <c r="B61" s="15">
        <v>174650</v>
      </c>
      <c r="C61" s="10" t="s">
        <v>293</v>
      </c>
      <c r="D61" s="10" t="str">
        <f t="shared" si="1"/>
        <v>174650,</v>
      </c>
      <c r="E61" s="15" t="s">
        <v>425</v>
      </c>
      <c r="F61" s="15" t="s">
        <v>426</v>
      </c>
      <c r="G61" s="16" t="str">
        <f>VLOOKUP(B:B,'[1]10.23计划母表'!$D:$J,7,0)</f>
        <v>鲁南厚普制药</v>
      </c>
      <c r="H61" s="11" t="s">
        <v>320</v>
      </c>
      <c r="I61" s="33"/>
      <c r="J61" s="26" t="s">
        <v>427</v>
      </c>
      <c r="K61" s="34"/>
      <c r="L61" s="27"/>
      <c r="M61" s="35">
        <v>59</v>
      </c>
      <c r="N61" s="29" t="s">
        <v>302</v>
      </c>
      <c r="O61" s="31"/>
    </row>
    <row r="62" s="2" customFormat="1" ht="21" customHeight="1" spans="1:15">
      <c r="A62" s="14"/>
      <c r="B62" s="19">
        <v>191089</v>
      </c>
      <c r="C62" s="10" t="s">
        <v>293</v>
      </c>
      <c r="D62" s="10" t="str">
        <f t="shared" si="1"/>
        <v>191089,</v>
      </c>
      <c r="E62" s="20" t="s">
        <v>428</v>
      </c>
      <c r="F62" s="15" t="s">
        <v>429</v>
      </c>
      <c r="G62" s="16" t="str">
        <f>VLOOKUP(B:B,'[1]10.23计划母表'!$D:$J,7,0)</f>
        <v>鲁南厚普制药</v>
      </c>
      <c r="H62" s="11" t="s">
        <v>320</v>
      </c>
      <c r="I62" s="33"/>
      <c r="J62" s="26" t="s">
        <v>430</v>
      </c>
      <c r="K62" s="34"/>
      <c r="L62" s="27"/>
      <c r="M62" s="35">
        <v>528</v>
      </c>
      <c r="N62" s="29" t="s">
        <v>302</v>
      </c>
      <c r="O62" s="31"/>
    </row>
    <row r="63" s="2" customFormat="1" ht="21" customHeight="1" spans="1:15">
      <c r="A63" s="14"/>
      <c r="B63" s="15">
        <v>205309</v>
      </c>
      <c r="C63" s="10" t="s">
        <v>293</v>
      </c>
      <c r="D63" s="10" t="str">
        <f t="shared" si="1"/>
        <v>205309,</v>
      </c>
      <c r="E63" s="15" t="s">
        <v>431</v>
      </c>
      <c r="F63" s="15" t="s">
        <v>432</v>
      </c>
      <c r="G63" s="16" t="str">
        <f>VLOOKUP(B:B,'[1]10.23计划母表'!$D:$J,7,0)</f>
        <v>鲁南厚普制药</v>
      </c>
      <c r="H63" s="11" t="s">
        <v>320</v>
      </c>
      <c r="I63" s="33"/>
      <c r="J63" s="26" t="s">
        <v>430</v>
      </c>
      <c r="K63" s="34"/>
      <c r="L63" s="27"/>
      <c r="M63" s="35">
        <v>430</v>
      </c>
      <c r="N63" s="29" t="s">
        <v>302</v>
      </c>
      <c r="O63" s="31"/>
    </row>
    <row r="64" s="2" customFormat="1" ht="21" customHeight="1" spans="1:15">
      <c r="A64" s="14"/>
      <c r="B64" s="15">
        <v>131917</v>
      </c>
      <c r="C64" s="10" t="s">
        <v>293</v>
      </c>
      <c r="D64" s="10" t="str">
        <f t="shared" si="1"/>
        <v>131917,</v>
      </c>
      <c r="E64" s="15" t="s">
        <v>433</v>
      </c>
      <c r="F64" s="15" t="s">
        <v>434</v>
      </c>
      <c r="G64" s="16" t="str">
        <f>VLOOKUP(B:B,'[1]10.23计划母表'!$D:$J,7,0)</f>
        <v>山东新时代</v>
      </c>
      <c r="H64" s="11" t="s">
        <v>320</v>
      </c>
      <c r="I64" s="33"/>
      <c r="J64" s="26" t="s">
        <v>435</v>
      </c>
      <c r="K64" s="34"/>
      <c r="L64" s="27"/>
      <c r="M64" s="35">
        <v>55</v>
      </c>
      <c r="N64" s="29" t="s">
        <v>302</v>
      </c>
      <c r="O64" s="31"/>
    </row>
    <row r="65" s="2" customFormat="1" ht="21" customHeight="1" spans="1:15">
      <c r="A65" s="14"/>
      <c r="B65" s="19">
        <v>189849</v>
      </c>
      <c r="C65" s="10" t="s">
        <v>293</v>
      </c>
      <c r="D65" s="10" t="str">
        <f t="shared" si="1"/>
        <v>189849,</v>
      </c>
      <c r="E65" s="20" t="s">
        <v>436</v>
      </c>
      <c r="F65" s="15" t="s">
        <v>437</v>
      </c>
      <c r="G65" s="16" t="str">
        <f>VLOOKUP(B:B,'[1]10.23计划母表'!$D:$J,7,0)</f>
        <v>鲁南贝特</v>
      </c>
      <c r="H65" s="11" t="s">
        <v>320</v>
      </c>
      <c r="I65" s="33"/>
      <c r="J65" s="26" t="s">
        <v>438</v>
      </c>
      <c r="K65" s="34"/>
      <c r="L65" s="27"/>
      <c r="M65" s="35">
        <v>34</v>
      </c>
      <c r="N65" s="29" t="s">
        <v>302</v>
      </c>
      <c r="O65" s="31"/>
    </row>
    <row r="66" s="2" customFormat="1" ht="21" customHeight="1" spans="1:15">
      <c r="A66" s="14"/>
      <c r="B66" s="19">
        <v>191074</v>
      </c>
      <c r="C66" s="10" t="s">
        <v>293</v>
      </c>
      <c r="D66" s="10" t="str">
        <f t="shared" si="1"/>
        <v>191074,</v>
      </c>
      <c r="E66" s="20" t="s">
        <v>439</v>
      </c>
      <c r="F66" s="15" t="s">
        <v>440</v>
      </c>
      <c r="G66" s="16" t="str">
        <f>VLOOKUP(B:B,'[1]10.23计划母表'!$D:$J,7,0)</f>
        <v>鲁南贝特</v>
      </c>
      <c r="H66" s="11" t="s">
        <v>320</v>
      </c>
      <c r="I66" s="33"/>
      <c r="J66" s="26" t="s">
        <v>441</v>
      </c>
      <c r="K66" s="34"/>
      <c r="L66" s="27"/>
      <c r="M66" s="35">
        <v>33</v>
      </c>
      <c r="N66" s="29" t="s">
        <v>302</v>
      </c>
      <c r="O66" s="31"/>
    </row>
    <row r="67" s="2" customFormat="1" ht="21" customHeight="1" spans="1:15">
      <c r="A67" s="14"/>
      <c r="B67" s="19">
        <v>181857</v>
      </c>
      <c r="C67" s="10" t="s">
        <v>293</v>
      </c>
      <c r="D67" s="10" t="str">
        <f t="shared" ref="D67:D112" si="2">B67&amp;C67</f>
        <v>181857,</v>
      </c>
      <c r="E67" s="19" t="s">
        <v>442</v>
      </c>
      <c r="F67" s="19" t="s">
        <v>443</v>
      </c>
      <c r="G67" s="16" t="str">
        <f>VLOOKUP(B:B,'[1]10.23计划母表'!$D:$J,7,0)</f>
        <v>鲁南贝特</v>
      </c>
      <c r="H67" s="11" t="s">
        <v>320</v>
      </c>
      <c r="I67" s="33"/>
      <c r="J67" s="26" t="s">
        <v>444</v>
      </c>
      <c r="K67" s="34"/>
      <c r="L67" s="27"/>
      <c r="M67" s="35">
        <v>18</v>
      </c>
      <c r="N67" s="29" t="s">
        <v>302</v>
      </c>
      <c r="O67" s="31"/>
    </row>
    <row r="68" s="2" customFormat="1" ht="21" customHeight="1" spans="1:15">
      <c r="A68" s="14"/>
      <c r="B68" s="19">
        <v>188542</v>
      </c>
      <c r="C68" s="10" t="s">
        <v>293</v>
      </c>
      <c r="D68" s="10" t="str">
        <f t="shared" si="2"/>
        <v>188542,</v>
      </c>
      <c r="E68" s="19" t="s">
        <v>445</v>
      </c>
      <c r="F68" s="19" t="s">
        <v>446</v>
      </c>
      <c r="G68" s="16" t="str">
        <f>VLOOKUP(B:B,'[1]10.23计划母表'!$D:$J,7,0)</f>
        <v>鲁南贝特</v>
      </c>
      <c r="H68" s="11" t="s">
        <v>320</v>
      </c>
      <c r="I68" s="33"/>
      <c r="J68" s="26" t="s">
        <v>447</v>
      </c>
      <c r="K68" s="34"/>
      <c r="L68" s="27"/>
      <c r="M68" s="35">
        <v>33.8</v>
      </c>
      <c r="N68" s="29" t="s">
        <v>302</v>
      </c>
      <c r="O68" s="31"/>
    </row>
    <row r="69" s="2" customFormat="1" ht="21" customHeight="1" spans="1:15">
      <c r="A69" s="14"/>
      <c r="B69" s="15">
        <v>2145</v>
      </c>
      <c r="C69" s="10" t="s">
        <v>293</v>
      </c>
      <c r="D69" s="10" t="str">
        <f t="shared" si="2"/>
        <v>2145,</v>
      </c>
      <c r="E69" s="15" t="s">
        <v>448</v>
      </c>
      <c r="F69" s="15" t="s">
        <v>449</v>
      </c>
      <c r="G69" s="16" t="str">
        <f>VLOOKUP(B:B,'[1]10.23计划母表'!$D:$J,7,0)</f>
        <v>鲁南贝特制药</v>
      </c>
      <c r="H69" s="11" t="s">
        <v>320</v>
      </c>
      <c r="I69" s="33"/>
      <c r="J69" s="26" t="s">
        <v>450</v>
      </c>
      <c r="K69" s="34"/>
      <c r="L69" s="27"/>
      <c r="M69" s="35">
        <v>14.5</v>
      </c>
      <c r="N69" s="29" t="s">
        <v>302</v>
      </c>
      <c r="O69" s="31"/>
    </row>
    <row r="70" s="2" customFormat="1" ht="21" customHeight="1" spans="1:15">
      <c r="A70" s="14"/>
      <c r="B70" s="15">
        <v>181627</v>
      </c>
      <c r="C70" s="10" t="s">
        <v>293</v>
      </c>
      <c r="D70" s="10" t="str">
        <f t="shared" si="2"/>
        <v>181627,</v>
      </c>
      <c r="E70" s="15" t="s">
        <v>451</v>
      </c>
      <c r="F70" s="15" t="s">
        <v>452</v>
      </c>
      <c r="G70" s="16" t="str">
        <f>VLOOKUP(B:B,'[1]10.23计划母表'!$D:$J,7,0)</f>
        <v>山东新时代药业</v>
      </c>
      <c r="H70" s="11" t="s">
        <v>320</v>
      </c>
      <c r="I70" s="33"/>
      <c r="J70" s="26" t="s">
        <v>453</v>
      </c>
      <c r="K70" s="34"/>
      <c r="L70" s="27"/>
      <c r="M70" s="35">
        <v>44.5</v>
      </c>
      <c r="N70" s="29" t="s">
        <v>302</v>
      </c>
      <c r="O70" s="31"/>
    </row>
    <row r="71" s="2" customFormat="1" ht="21" customHeight="1" spans="1:15">
      <c r="A71" s="14"/>
      <c r="B71" s="19">
        <v>187344</v>
      </c>
      <c r="C71" s="10" t="s">
        <v>293</v>
      </c>
      <c r="D71" s="10" t="str">
        <f t="shared" si="2"/>
        <v>187344,</v>
      </c>
      <c r="E71" s="19" t="s">
        <v>454</v>
      </c>
      <c r="F71" s="19" t="s">
        <v>455</v>
      </c>
      <c r="G71" s="16" t="str">
        <f>VLOOKUP(B:B,'[1]10.23计划母表'!$D:$J,7,0)</f>
        <v>山东新时代</v>
      </c>
      <c r="H71" s="11" t="s">
        <v>320</v>
      </c>
      <c r="I71" s="33"/>
      <c r="J71" s="26" t="s">
        <v>453</v>
      </c>
      <c r="K71" s="34"/>
      <c r="L71" s="27"/>
      <c r="M71" s="35">
        <v>36</v>
      </c>
      <c r="N71" s="29" t="s">
        <v>302</v>
      </c>
      <c r="O71" s="31"/>
    </row>
    <row r="72" s="2" customFormat="1" ht="21" customHeight="1" spans="1:15">
      <c r="A72" s="14"/>
      <c r="B72" s="15">
        <v>173320</v>
      </c>
      <c r="C72" s="10" t="s">
        <v>293</v>
      </c>
      <c r="D72" s="10" t="str">
        <f t="shared" si="2"/>
        <v>173320,</v>
      </c>
      <c r="E72" s="15" t="s">
        <v>456</v>
      </c>
      <c r="F72" s="15" t="s">
        <v>457</v>
      </c>
      <c r="G72" s="16" t="str">
        <f>VLOOKUP(B:B,'[1]10.23计划母表'!$D:$J,7,0)</f>
        <v>鲁南厚普制药</v>
      </c>
      <c r="H72" s="11" t="s">
        <v>320</v>
      </c>
      <c r="I72" s="33"/>
      <c r="J72" s="26" t="s">
        <v>453</v>
      </c>
      <c r="K72" s="34"/>
      <c r="L72" s="27"/>
      <c r="M72" s="35">
        <v>42</v>
      </c>
      <c r="N72" s="29" t="s">
        <v>302</v>
      </c>
      <c r="O72" s="31"/>
    </row>
    <row r="73" s="2" customFormat="1" ht="21" customHeight="1" spans="1:15">
      <c r="A73" s="14"/>
      <c r="B73" s="15">
        <v>173694</v>
      </c>
      <c r="C73" s="10" t="s">
        <v>293</v>
      </c>
      <c r="D73" s="10" t="str">
        <f t="shared" si="2"/>
        <v>173694,</v>
      </c>
      <c r="E73" s="15" t="s">
        <v>458</v>
      </c>
      <c r="F73" s="15" t="s">
        <v>459</v>
      </c>
      <c r="G73" s="16" t="str">
        <f>VLOOKUP(B:B,'[1]10.23计划母表'!$D:$J,7,0)</f>
        <v>鲁南厚普制药</v>
      </c>
      <c r="H73" s="11" t="s">
        <v>320</v>
      </c>
      <c r="I73" s="33"/>
      <c r="J73" s="26" t="s">
        <v>453</v>
      </c>
      <c r="K73" s="34"/>
      <c r="L73" s="27"/>
      <c r="M73" s="35">
        <v>380</v>
      </c>
      <c r="N73" s="29" t="s">
        <v>302</v>
      </c>
      <c r="O73" s="31"/>
    </row>
    <row r="74" s="2" customFormat="1" ht="21" customHeight="1" spans="1:15">
      <c r="A74" s="14"/>
      <c r="B74" s="15">
        <v>38923</v>
      </c>
      <c r="C74" s="10" t="s">
        <v>293</v>
      </c>
      <c r="D74" s="10" t="str">
        <f t="shared" si="2"/>
        <v>38923,</v>
      </c>
      <c r="E74" s="15" t="s">
        <v>460</v>
      </c>
      <c r="F74" s="15" t="s">
        <v>461</v>
      </c>
      <c r="G74" s="16" t="str">
        <f>VLOOKUP(B:B,'[1]10.23计划母表'!$D:$J,7,0)</f>
        <v>鲁南贝特</v>
      </c>
      <c r="H74" s="11" t="s">
        <v>320</v>
      </c>
      <c r="I74" s="33"/>
      <c r="J74" s="26" t="s">
        <v>453</v>
      </c>
      <c r="K74" s="34"/>
      <c r="L74" s="27"/>
      <c r="M74" s="35">
        <v>48.5</v>
      </c>
      <c r="N74" s="29" t="s">
        <v>302</v>
      </c>
      <c r="O74" s="31"/>
    </row>
    <row r="75" s="2" customFormat="1" ht="21" customHeight="1" spans="1:15">
      <c r="A75" s="14"/>
      <c r="B75" s="15">
        <v>173313</v>
      </c>
      <c r="C75" s="10" t="s">
        <v>293</v>
      </c>
      <c r="D75" s="10" t="str">
        <f t="shared" si="2"/>
        <v>173313,</v>
      </c>
      <c r="E75" s="15" t="s">
        <v>460</v>
      </c>
      <c r="F75" s="15" t="s">
        <v>462</v>
      </c>
      <c r="G75" s="16" t="str">
        <f>VLOOKUP(B:B,'[1]10.23计划母表'!$D:$J,7,0)</f>
        <v>鲁南贝特制药</v>
      </c>
      <c r="H75" s="11" t="s">
        <v>320</v>
      </c>
      <c r="I75" s="33"/>
      <c r="J75" s="26" t="s">
        <v>453</v>
      </c>
      <c r="K75" s="34"/>
      <c r="L75" s="27"/>
      <c r="M75" s="35">
        <v>54</v>
      </c>
      <c r="N75" s="29" t="s">
        <v>302</v>
      </c>
      <c r="O75" s="31"/>
    </row>
    <row r="76" s="2" customFormat="1" ht="21" customHeight="1" spans="1:15">
      <c r="A76" s="14"/>
      <c r="B76" s="15">
        <v>3865</v>
      </c>
      <c r="C76" s="10" t="s">
        <v>293</v>
      </c>
      <c r="D76" s="10" t="str">
        <f t="shared" si="2"/>
        <v>3865,</v>
      </c>
      <c r="E76" s="15" t="s">
        <v>463</v>
      </c>
      <c r="F76" s="15" t="s">
        <v>464</v>
      </c>
      <c r="G76" s="16" t="str">
        <f>VLOOKUP(B:B,'[1]10.23计划母表'!$D:$J,7,0)</f>
        <v>鲁南贝特制药</v>
      </c>
      <c r="H76" s="11" t="s">
        <v>320</v>
      </c>
      <c r="I76" s="33"/>
      <c r="J76" s="26" t="s">
        <v>453</v>
      </c>
      <c r="K76" s="34"/>
      <c r="L76" s="27"/>
      <c r="M76" s="35">
        <v>44.8</v>
      </c>
      <c r="N76" s="29" t="s">
        <v>302</v>
      </c>
      <c r="O76" s="31"/>
    </row>
    <row r="77" s="2" customFormat="1" ht="21" customHeight="1" spans="1:15">
      <c r="A77" s="14"/>
      <c r="B77" s="15">
        <v>173310</v>
      </c>
      <c r="C77" s="10" t="s">
        <v>293</v>
      </c>
      <c r="D77" s="10" t="str">
        <f t="shared" si="2"/>
        <v>173310,</v>
      </c>
      <c r="E77" s="15" t="s">
        <v>463</v>
      </c>
      <c r="F77" s="15" t="s">
        <v>465</v>
      </c>
      <c r="G77" s="16" t="str">
        <f>VLOOKUP(B:B,'[1]10.23计划母表'!$D:$J,7,0)</f>
        <v>鲁南贝特制药</v>
      </c>
      <c r="H77" s="11" t="s">
        <v>320</v>
      </c>
      <c r="I77" s="33"/>
      <c r="J77" s="26" t="s">
        <v>453</v>
      </c>
      <c r="K77" s="34"/>
      <c r="L77" s="27"/>
      <c r="M77" s="35">
        <v>31</v>
      </c>
      <c r="N77" s="29" t="s">
        <v>302</v>
      </c>
      <c r="O77" s="31"/>
    </row>
    <row r="78" s="2" customFormat="1" customHeight="1" spans="1:15">
      <c r="A78" s="9" t="s">
        <v>466</v>
      </c>
      <c r="B78" s="36">
        <v>137250</v>
      </c>
      <c r="C78" s="10" t="s">
        <v>293</v>
      </c>
      <c r="D78" s="10" t="str">
        <f t="shared" si="2"/>
        <v>137250,</v>
      </c>
      <c r="E78" s="36" t="s">
        <v>467</v>
      </c>
      <c r="F78" s="36" t="s">
        <v>468</v>
      </c>
      <c r="G78" s="16" t="str">
        <f>VLOOKUP(B:B,'[1]10.23计划母表'!$D:$J,7,0)</f>
        <v>惠氏制药</v>
      </c>
      <c r="H78" s="36" t="s">
        <v>320</v>
      </c>
      <c r="I78" s="33" t="s">
        <v>298</v>
      </c>
      <c r="J78" s="46" t="s">
        <v>469</v>
      </c>
      <c r="K78" s="47" t="s">
        <v>470</v>
      </c>
      <c r="L78" s="27" t="s">
        <v>471</v>
      </c>
      <c r="M78" s="48">
        <v>178</v>
      </c>
      <c r="N78" s="29" t="s">
        <v>302</v>
      </c>
      <c r="O78" s="31"/>
    </row>
    <row r="79" s="2" customFormat="1" customHeight="1" spans="1:15">
      <c r="A79" s="9"/>
      <c r="B79" s="36">
        <v>201264</v>
      </c>
      <c r="C79" s="10" t="s">
        <v>293</v>
      </c>
      <c r="D79" s="10" t="str">
        <f t="shared" si="2"/>
        <v>201264,</v>
      </c>
      <c r="E79" s="36" t="s">
        <v>472</v>
      </c>
      <c r="F79" s="36" t="s">
        <v>473</v>
      </c>
      <c r="G79" s="16" t="str">
        <f>VLOOKUP(B:B,'[1]10.23计划母表'!$D:$J,7,0)</f>
        <v>惠氏制药</v>
      </c>
      <c r="H79" s="36" t="s">
        <v>313</v>
      </c>
      <c r="I79" s="33"/>
      <c r="J79" s="46"/>
      <c r="K79" s="47" t="s">
        <v>474</v>
      </c>
      <c r="L79" s="27"/>
      <c r="M79" s="48">
        <v>248</v>
      </c>
      <c r="N79" s="29" t="s">
        <v>302</v>
      </c>
      <c r="O79" s="31"/>
    </row>
    <row r="80" s="2" customFormat="1" customHeight="1" spans="1:15">
      <c r="A80" s="9"/>
      <c r="B80" s="36">
        <v>201495</v>
      </c>
      <c r="C80" s="10" t="s">
        <v>293</v>
      </c>
      <c r="D80" s="10" t="str">
        <f t="shared" si="2"/>
        <v>201495,</v>
      </c>
      <c r="E80" s="36" t="s">
        <v>475</v>
      </c>
      <c r="F80" s="36" t="s">
        <v>473</v>
      </c>
      <c r="G80" s="16" t="str">
        <f>VLOOKUP(B:B,'[1]10.23计划母表'!$D:$J,7,0)</f>
        <v>惠氏制药</v>
      </c>
      <c r="H80" s="36" t="s">
        <v>313</v>
      </c>
      <c r="I80" s="33"/>
      <c r="J80" s="46"/>
      <c r="K80" s="47" t="s">
        <v>474</v>
      </c>
      <c r="L80" s="27"/>
      <c r="M80" s="48">
        <v>268</v>
      </c>
      <c r="N80" s="29" t="s">
        <v>302</v>
      </c>
      <c r="O80" s="31"/>
    </row>
    <row r="81" s="2" customFormat="1" customHeight="1" spans="1:15">
      <c r="A81" s="9"/>
      <c r="B81" s="36">
        <v>163749</v>
      </c>
      <c r="C81" s="10" t="s">
        <v>293</v>
      </c>
      <c r="D81" s="10" t="str">
        <f t="shared" si="2"/>
        <v>163749,</v>
      </c>
      <c r="E81" s="36" t="s">
        <v>476</v>
      </c>
      <c r="F81" s="36" t="s">
        <v>477</v>
      </c>
      <c r="G81" s="16" t="str">
        <f>VLOOKUP(B:B,'[1]10.23计划母表'!$D:$J,7,0)</f>
        <v>广东千林</v>
      </c>
      <c r="H81" s="36" t="s">
        <v>313</v>
      </c>
      <c r="I81" s="33"/>
      <c r="J81" s="46"/>
      <c r="K81" s="47" t="s">
        <v>478</v>
      </c>
      <c r="L81" s="27"/>
      <c r="M81" s="48">
        <v>258</v>
      </c>
      <c r="N81" s="29" t="s">
        <v>302</v>
      </c>
      <c r="O81" s="31"/>
    </row>
    <row r="82" s="2" customFormat="1" customHeight="1" spans="1:15">
      <c r="A82" s="9"/>
      <c r="B82" s="36">
        <v>158603</v>
      </c>
      <c r="C82" s="10" t="s">
        <v>293</v>
      </c>
      <c r="D82" s="10" t="str">
        <f t="shared" si="2"/>
        <v>158603,</v>
      </c>
      <c r="E82" s="36" t="s">
        <v>479</v>
      </c>
      <c r="F82" s="36" t="s">
        <v>480</v>
      </c>
      <c r="G82" s="16" t="str">
        <f>VLOOKUP(B:B,'[1]10.23计划母表'!$D:$J,7,0)</f>
        <v>惠氏制药</v>
      </c>
      <c r="H82" s="36" t="s">
        <v>313</v>
      </c>
      <c r="I82" s="33"/>
      <c r="J82" s="46"/>
      <c r="K82" s="47" t="s">
        <v>481</v>
      </c>
      <c r="L82" s="27"/>
      <c r="M82" s="48">
        <v>140</v>
      </c>
      <c r="N82" s="29" t="s">
        <v>302</v>
      </c>
      <c r="O82" s="31"/>
    </row>
    <row r="83" s="2" customFormat="1" customHeight="1" spans="1:15">
      <c r="A83" s="9"/>
      <c r="B83" s="36">
        <v>176958</v>
      </c>
      <c r="C83" s="10" t="s">
        <v>293</v>
      </c>
      <c r="D83" s="10" t="str">
        <f t="shared" si="2"/>
        <v>176958,</v>
      </c>
      <c r="E83" s="36" t="s">
        <v>482</v>
      </c>
      <c r="F83" s="36" t="s">
        <v>483</v>
      </c>
      <c r="G83" s="16" t="str">
        <f>VLOOKUP(B:B,'[1]10.23计划母表'!$D:$J,7,0)</f>
        <v>惠氏制药</v>
      </c>
      <c r="H83" s="36" t="s">
        <v>313</v>
      </c>
      <c r="I83" s="33"/>
      <c r="J83" s="46"/>
      <c r="K83" s="47" t="s">
        <v>484</v>
      </c>
      <c r="L83" s="27"/>
      <c r="M83" s="48">
        <v>169</v>
      </c>
      <c r="N83" s="29" t="s">
        <v>302</v>
      </c>
      <c r="O83" s="31"/>
    </row>
    <row r="84" s="2" customFormat="1" customHeight="1" spans="1:15">
      <c r="A84" s="9"/>
      <c r="B84" s="37">
        <v>16570</v>
      </c>
      <c r="C84" s="10" t="s">
        <v>293</v>
      </c>
      <c r="D84" s="10" t="str">
        <f t="shared" si="2"/>
        <v>16570,</v>
      </c>
      <c r="E84" s="37" t="s">
        <v>485</v>
      </c>
      <c r="F84" s="37" t="s">
        <v>486</v>
      </c>
      <c r="G84" s="16" t="str">
        <f>VLOOKUP(B:B,'[1]10.23计划母表'!$D:$J,7,0)</f>
        <v>惠氏制药</v>
      </c>
      <c r="H84" s="37" t="s">
        <v>313</v>
      </c>
      <c r="I84" s="33"/>
      <c r="J84" s="46"/>
      <c r="K84" s="16" t="s">
        <v>300</v>
      </c>
      <c r="L84" s="27"/>
      <c r="M84" s="48">
        <v>19.9</v>
      </c>
      <c r="N84" s="29" t="s">
        <v>302</v>
      </c>
      <c r="O84" s="31"/>
    </row>
    <row r="85" s="2" customFormat="1" customHeight="1" spans="1:15">
      <c r="A85" s="9"/>
      <c r="B85" s="37">
        <v>16569</v>
      </c>
      <c r="C85" s="10" t="s">
        <v>293</v>
      </c>
      <c r="D85" s="10" t="str">
        <f t="shared" si="2"/>
        <v>16569,</v>
      </c>
      <c r="E85" s="37" t="s">
        <v>485</v>
      </c>
      <c r="F85" s="37" t="s">
        <v>487</v>
      </c>
      <c r="G85" s="16" t="str">
        <f>VLOOKUP(B:B,'[1]10.23计划母表'!$D:$J,7,0)</f>
        <v>惠氏制药</v>
      </c>
      <c r="H85" s="37" t="s">
        <v>313</v>
      </c>
      <c r="I85" s="33"/>
      <c r="J85" s="46"/>
      <c r="K85" s="16" t="s">
        <v>300</v>
      </c>
      <c r="L85" s="27"/>
      <c r="M85" s="48">
        <v>18</v>
      </c>
      <c r="N85" s="29" t="s">
        <v>302</v>
      </c>
      <c r="O85" s="31"/>
    </row>
    <row r="86" s="2" customFormat="1" customHeight="1" spans="1:15">
      <c r="A86" s="9"/>
      <c r="B86" s="37">
        <v>84545</v>
      </c>
      <c r="C86" s="10" t="s">
        <v>293</v>
      </c>
      <c r="D86" s="10" t="str">
        <f t="shared" si="2"/>
        <v>84545,</v>
      </c>
      <c r="E86" s="37" t="s">
        <v>488</v>
      </c>
      <c r="F86" s="37" t="s">
        <v>489</v>
      </c>
      <c r="G86" s="16" t="str">
        <f>VLOOKUP(B:B,'[1]10.23计划母表'!$D:$J,7,0)</f>
        <v>惠氏制药</v>
      </c>
      <c r="H86" s="37" t="s">
        <v>313</v>
      </c>
      <c r="I86" s="33"/>
      <c r="J86" s="46"/>
      <c r="K86" s="16" t="s">
        <v>300</v>
      </c>
      <c r="L86" s="27"/>
      <c r="M86" s="48">
        <v>153.8</v>
      </c>
      <c r="N86" s="29" t="s">
        <v>302</v>
      </c>
      <c r="O86" s="31"/>
    </row>
    <row r="87" s="2" customFormat="1" customHeight="1" spans="1:15">
      <c r="A87" s="9"/>
      <c r="B87" s="37">
        <v>84546</v>
      </c>
      <c r="C87" s="10" t="s">
        <v>293</v>
      </c>
      <c r="D87" s="10" t="str">
        <f t="shared" si="2"/>
        <v>84546,</v>
      </c>
      <c r="E87" s="37" t="s">
        <v>490</v>
      </c>
      <c r="F87" s="37" t="s">
        <v>489</v>
      </c>
      <c r="G87" s="16" t="str">
        <f>VLOOKUP(B:B,'[1]10.23计划母表'!$D:$J,7,0)</f>
        <v>惠氏制药</v>
      </c>
      <c r="H87" s="37" t="s">
        <v>313</v>
      </c>
      <c r="I87" s="33"/>
      <c r="J87" s="46"/>
      <c r="K87" s="16" t="s">
        <v>300</v>
      </c>
      <c r="L87" s="27"/>
      <c r="M87" s="48">
        <v>143.8</v>
      </c>
      <c r="N87" s="29" t="s">
        <v>302</v>
      </c>
      <c r="O87" s="31"/>
    </row>
    <row r="88" s="2" customFormat="1" customHeight="1" spans="1:15">
      <c r="A88" s="9"/>
      <c r="B88" s="37">
        <v>201807</v>
      </c>
      <c r="C88" s="10" t="s">
        <v>293</v>
      </c>
      <c r="D88" s="10" t="str">
        <f t="shared" si="2"/>
        <v>201807,</v>
      </c>
      <c r="E88" s="37" t="s">
        <v>491</v>
      </c>
      <c r="F88" s="37" t="s">
        <v>492</v>
      </c>
      <c r="G88" s="16" t="str">
        <f>VLOOKUP(B:B,'[1]10.23计划母表'!$D:$J,7,0)</f>
        <v>惠氏制药</v>
      </c>
      <c r="H88" s="37" t="s">
        <v>313</v>
      </c>
      <c r="I88" s="33"/>
      <c r="J88" s="46"/>
      <c r="K88" s="16" t="s">
        <v>300</v>
      </c>
      <c r="L88" s="27"/>
      <c r="M88" s="48">
        <v>168</v>
      </c>
      <c r="N88" s="29" t="s">
        <v>302</v>
      </c>
      <c r="O88" s="31"/>
    </row>
    <row r="89" s="2" customFormat="1" customHeight="1" spans="1:15">
      <c r="A89" s="9"/>
      <c r="B89" s="37">
        <v>174662</v>
      </c>
      <c r="C89" s="10" t="s">
        <v>293</v>
      </c>
      <c r="D89" s="10" t="str">
        <f t="shared" si="2"/>
        <v>174662,</v>
      </c>
      <c r="E89" s="37" t="s">
        <v>493</v>
      </c>
      <c r="F89" s="37" t="s">
        <v>494</v>
      </c>
      <c r="G89" s="16" t="str">
        <f>VLOOKUP(B:B,'[1]10.23计划母表'!$D:$J,7,0)</f>
        <v>惠氏制药</v>
      </c>
      <c r="H89" s="37" t="s">
        <v>313</v>
      </c>
      <c r="I89" s="33"/>
      <c r="J89" s="46"/>
      <c r="K89" s="16" t="s">
        <v>300</v>
      </c>
      <c r="L89" s="27"/>
      <c r="M89" s="48">
        <v>49</v>
      </c>
      <c r="N89" s="29" t="s">
        <v>302</v>
      </c>
      <c r="O89" s="31"/>
    </row>
    <row r="90" s="2" customFormat="1" customHeight="1" spans="1:15">
      <c r="A90" s="9"/>
      <c r="B90" s="37">
        <v>174666</v>
      </c>
      <c r="C90" s="10" t="s">
        <v>293</v>
      </c>
      <c r="D90" s="10" t="str">
        <f t="shared" si="2"/>
        <v>174666,</v>
      </c>
      <c r="E90" s="37" t="s">
        <v>493</v>
      </c>
      <c r="F90" s="37" t="s">
        <v>495</v>
      </c>
      <c r="G90" s="16" t="str">
        <f>VLOOKUP(B:B,'[1]10.23计划母表'!$D:$J,7,0)</f>
        <v>惠氏制药</v>
      </c>
      <c r="H90" s="37" t="s">
        <v>313</v>
      </c>
      <c r="I90" s="33"/>
      <c r="J90" s="46"/>
      <c r="K90" s="16" t="s">
        <v>300</v>
      </c>
      <c r="L90" s="27"/>
      <c r="M90" s="48">
        <v>98</v>
      </c>
      <c r="N90" s="29" t="s">
        <v>302</v>
      </c>
      <c r="O90" s="31"/>
    </row>
    <row r="91" s="2" customFormat="1" customHeight="1" spans="1:15">
      <c r="A91" s="9"/>
      <c r="B91" s="37">
        <v>363</v>
      </c>
      <c r="C91" s="10" t="s">
        <v>293</v>
      </c>
      <c r="D91" s="10" t="str">
        <f t="shared" si="2"/>
        <v>363,</v>
      </c>
      <c r="E91" s="37" t="s">
        <v>496</v>
      </c>
      <c r="F91" s="37" t="s">
        <v>497</v>
      </c>
      <c r="G91" s="16" t="str">
        <f>VLOOKUP(B:B,'[1]10.23计划母表'!$D:$J,7,0)</f>
        <v>惠氏制药</v>
      </c>
      <c r="H91" s="37" t="s">
        <v>313</v>
      </c>
      <c r="I91" s="33"/>
      <c r="J91" s="46"/>
      <c r="K91" s="16" t="s">
        <v>300</v>
      </c>
      <c r="L91" s="27"/>
      <c r="M91" s="48">
        <v>22.4</v>
      </c>
      <c r="N91" s="29" t="s">
        <v>302</v>
      </c>
      <c r="O91" s="31"/>
    </row>
    <row r="92" s="2" customFormat="1" customHeight="1" spans="1:15">
      <c r="A92" s="9"/>
      <c r="B92" s="37">
        <v>384</v>
      </c>
      <c r="C92" s="10" t="s">
        <v>293</v>
      </c>
      <c r="D92" s="10" t="str">
        <f t="shared" si="2"/>
        <v>384,</v>
      </c>
      <c r="E92" s="37" t="s">
        <v>490</v>
      </c>
      <c r="F92" s="37" t="s">
        <v>498</v>
      </c>
      <c r="G92" s="16" t="str">
        <f>VLOOKUP(B:B,'[1]10.23计划母表'!$D:$J,7,0)</f>
        <v>惠氏制药有限公司</v>
      </c>
      <c r="H92" s="37" t="s">
        <v>313</v>
      </c>
      <c r="I92" s="33"/>
      <c r="J92" s="46"/>
      <c r="K92" s="16" t="s">
        <v>300</v>
      </c>
      <c r="L92" s="27"/>
      <c r="M92" s="48">
        <v>51.8</v>
      </c>
      <c r="N92" s="29" t="s">
        <v>302</v>
      </c>
      <c r="O92" s="31"/>
    </row>
    <row r="93" s="2" customFormat="1" customHeight="1" spans="1:15">
      <c r="A93" s="9"/>
      <c r="B93" s="37">
        <v>139200</v>
      </c>
      <c r="C93" s="10" t="s">
        <v>293</v>
      </c>
      <c r="D93" s="10" t="str">
        <f t="shared" si="2"/>
        <v>139200,</v>
      </c>
      <c r="E93" s="37" t="s">
        <v>499</v>
      </c>
      <c r="F93" s="37" t="s">
        <v>500</v>
      </c>
      <c r="G93" s="16" t="str">
        <f>VLOOKUP(B:B,'[1]10.23计划母表'!$D:$J,7,0)</f>
        <v>惠氏制药</v>
      </c>
      <c r="H93" s="37" t="s">
        <v>320</v>
      </c>
      <c r="I93" s="33"/>
      <c r="J93" s="46"/>
      <c r="K93" s="16" t="s">
        <v>300</v>
      </c>
      <c r="L93" s="27"/>
      <c r="M93" s="48">
        <v>109</v>
      </c>
      <c r="N93" s="29" t="s">
        <v>302</v>
      </c>
      <c r="O93" s="31"/>
    </row>
    <row r="94" s="2" customFormat="1" customHeight="1" spans="1:15">
      <c r="A94" s="9"/>
      <c r="B94" s="37">
        <v>110208</v>
      </c>
      <c r="C94" s="10" t="s">
        <v>293</v>
      </c>
      <c r="D94" s="10" t="str">
        <f t="shared" si="2"/>
        <v>110208,</v>
      </c>
      <c r="E94" s="37" t="s">
        <v>501</v>
      </c>
      <c r="F94" s="37" t="s">
        <v>502</v>
      </c>
      <c r="G94" s="16" t="str">
        <f>VLOOKUP(B:B,'[1]10.23计划母表'!$D:$J,7,0)</f>
        <v>惠氏制药</v>
      </c>
      <c r="H94" s="37" t="s">
        <v>313</v>
      </c>
      <c r="I94" s="33"/>
      <c r="J94" s="46"/>
      <c r="K94" s="16" t="s">
        <v>300</v>
      </c>
      <c r="L94" s="27"/>
      <c r="M94" s="48">
        <v>51.4</v>
      </c>
      <c r="N94" s="29" t="s">
        <v>302</v>
      </c>
      <c r="O94" s="31"/>
    </row>
    <row r="95" s="2" customFormat="1" customHeight="1" spans="1:15">
      <c r="A95" s="9"/>
      <c r="B95" s="37">
        <v>138568</v>
      </c>
      <c r="C95" s="10" t="s">
        <v>293</v>
      </c>
      <c r="D95" s="10" t="str">
        <f t="shared" si="2"/>
        <v>138568,</v>
      </c>
      <c r="E95" s="37" t="s">
        <v>503</v>
      </c>
      <c r="F95" s="37" t="s">
        <v>504</v>
      </c>
      <c r="G95" s="16" t="str">
        <f>VLOOKUP(B:B,'[1]10.23计划母表'!$D:$J,7,0)</f>
        <v>惠氏制药</v>
      </c>
      <c r="H95" s="37" t="s">
        <v>313</v>
      </c>
      <c r="I95" s="33"/>
      <c r="J95" s="46"/>
      <c r="K95" s="16" t="s">
        <v>300</v>
      </c>
      <c r="L95" s="27"/>
      <c r="M95" s="48">
        <v>41.7</v>
      </c>
      <c r="N95" s="29" t="s">
        <v>302</v>
      </c>
      <c r="O95" s="31"/>
    </row>
    <row r="96" s="2" customFormat="1" customHeight="1" spans="1:15">
      <c r="A96" s="9"/>
      <c r="B96" s="37">
        <v>11203</v>
      </c>
      <c r="C96" s="10" t="s">
        <v>293</v>
      </c>
      <c r="D96" s="10" t="str">
        <f t="shared" si="2"/>
        <v>11203,</v>
      </c>
      <c r="E96" s="37" t="s">
        <v>505</v>
      </c>
      <c r="F96" s="37" t="s">
        <v>506</v>
      </c>
      <c r="G96" s="16" t="str">
        <f>VLOOKUP(B:B,'[1]10.23计划母表'!$D:$J,7,0)</f>
        <v>惠氏制药</v>
      </c>
      <c r="H96" s="37" t="s">
        <v>313</v>
      </c>
      <c r="I96" s="33"/>
      <c r="J96" s="46"/>
      <c r="K96" s="16" t="s">
        <v>300</v>
      </c>
      <c r="L96" s="27"/>
      <c r="M96" s="48">
        <v>56</v>
      </c>
      <c r="N96" s="29" t="s">
        <v>302</v>
      </c>
      <c r="O96" s="31"/>
    </row>
    <row r="97" s="2" customFormat="1" customHeight="1" spans="1:15">
      <c r="A97" s="9"/>
      <c r="B97" s="37">
        <v>110207</v>
      </c>
      <c r="C97" s="10" t="s">
        <v>293</v>
      </c>
      <c r="D97" s="10" t="str">
        <f t="shared" si="2"/>
        <v>110207,</v>
      </c>
      <c r="E97" s="37" t="s">
        <v>501</v>
      </c>
      <c r="F97" s="37" t="s">
        <v>506</v>
      </c>
      <c r="G97" s="16" t="str">
        <f>VLOOKUP(B:B,'[1]10.23计划母表'!$D:$J,7,0)</f>
        <v>惠氏制药</v>
      </c>
      <c r="H97" s="37" t="s">
        <v>313</v>
      </c>
      <c r="I97" s="33"/>
      <c r="J97" s="46"/>
      <c r="K97" s="16" t="s">
        <v>300</v>
      </c>
      <c r="L97" s="27"/>
      <c r="M97" s="48">
        <v>99</v>
      </c>
      <c r="N97" s="29" t="s">
        <v>302</v>
      </c>
      <c r="O97" s="31"/>
    </row>
    <row r="98" s="2" customFormat="1" customHeight="1" spans="1:15">
      <c r="A98" s="9"/>
      <c r="B98" s="37">
        <v>10968</v>
      </c>
      <c r="C98" s="10" t="s">
        <v>293</v>
      </c>
      <c r="D98" s="10" t="str">
        <f t="shared" si="2"/>
        <v>10968,</v>
      </c>
      <c r="E98" s="37" t="s">
        <v>507</v>
      </c>
      <c r="F98" s="37" t="s">
        <v>508</v>
      </c>
      <c r="G98" s="16" t="str">
        <f>VLOOKUP(B:B,'[1]10.23计划母表'!$D:$J,7,0)</f>
        <v>惠氏制药</v>
      </c>
      <c r="H98" s="37" t="s">
        <v>313</v>
      </c>
      <c r="I98" s="33"/>
      <c r="J98" s="46"/>
      <c r="K98" s="16" t="s">
        <v>300</v>
      </c>
      <c r="L98" s="27"/>
      <c r="M98" s="48">
        <v>98.8</v>
      </c>
      <c r="N98" s="29" t="s">
        <v>302</v>
      </c>
      <c r="O98" s="31"/>
    </row>
    <row r="99" s="2" customFormat="1" customHeight="1" spans="1:15">
      <c r="A99" s="9"/>
      <c r="B99" s="37">
        <v>10969</v>
      </c>
      <c r="C99" s="10" t="s">
        <v>293</v>
      </c>
      <c r="D99" s="10" t="str">
        <f t="shared" si="2"/>
        <v>10969,</v>
      </c>
      <c r="E99" s="37" t="s">
        <v>509</v>
      </c>
      <c r="F99" s="37" t="s">
        <v>508</v>
      </c>
      <c r="G99" s="16" t="str">
        <f>VLOOKUP(B:B,'[1]10.23计划母表'!$D:$J,7,0)</f>
        <v>惠氏制药有限公司</v>
      </c>
      <c r="H99" s="37" t="s">
        <v>313</v>
      </c>
      <c r="I99" s="33"/>
      <c r="J99" s="46"/>
      <c r="K99" s="16" t="s">
        <v>300</v>
      </c>
      <c r="L99" s="27"/>
      <c r="M99" s="48">
        <v>93.2</v>
      </c>
      <c r="N99" s="29" t="s">
        <v>302</v>
      </c>
      <c r="O99" s="31"/>
    </row>
    <row r="100" s="2" customFormat="1" customHeight="1" spans="1:15">
      <c r="A100" s="9"/>
      <c r="B100" s="37">
        <v>131284</v>
      </c>
      <c r="C100" s="10" t="s">
        <v>293</v>
      </c>
      <c r="D100" s="10" t="str">
        <f t="shared" si="2"/>
        <v>131284,</v>
      </c>
      <c r="E100" s="37" t="s">
        <v>510</v>
      </c>
      <c r="F100" s="37" t="s">
        <v>508</v>
      </c>
      <c r="G100" s="16" t="str">
        <f>VLOOKUP(B:B,'[1]10.23计划母表'!$D:$J,7,0)</f>
        <v>惠氏制药</v>
      </c>
      <c r="H100" s="37" t="s">
        <v>313</v>
      </c>
      <c r="I100" s="33"/>
      <c r="J100" s="46"/>
      <c r="K100" s="16" t="s">
        <v>300</v>
      </c>
      <c r="L100" s="27"/>
      <c r="M100" s="48">
        <v>185</v>
      </c>
      <c r="N100" s="29" t="s">
        <v>302</v>
      </c>
      <c r="O100" s="31"/>
    </row>
    <row r="101" s="2" customFormat="1" ht="21" hidden="1" customHeight="1" spans="1:15">
      <c r="A101" s="38" t="s">
        <v>511</v>
      </c>
      <c r="B101" s="39">
        <v>133728</v>
      </c>
      <c r="C101" s="10" t="s">
        <v>293</v>
      </c>
      <c r="D101" s="10" t="str">
        <f t="shared" si="2"/>
        <v>133728,</v>
      </c>
      <c r="E101" s="39" t="s">
        <v>512</v>
      </c>
      <c r="F101" s="39" t="s">
        <v>513</v>
      </c>
      <c r="G101" s="39" t="s">
        <v>514</v>
      </c>
      <c r="H101" s="39" t="s">
        <v>320</v>
      </c>
      <c r="I101" s="26" t="s">
        <v>515</v>
      </c>
      <c r="J101" s="34" t="s">
        <v>516</v>
      </c>
      <c r="K101" s="34" t="s">
        <v>300</v>
      </c>
      <c r="L101" s="49" t="s">
        <v>517</v>
      </c>
      <c r="M101" s="50">
        <v>62</v>
      </c>
      <c r="N101" s="29" t="s">
        <v>302</v>
      </c>
      <c r="O101" s="31"/>
    </row>
    <row r="102" s="2" customFormat="1" ht="21" hidden="1" customHeight="1" spans="1:15">
      <c r="A102" s="38"/>
      <c r="B102" s="39">
        <v>3527</v>
      </c>
      <c r="C102" s="10" t="s">
        <v>293</v>
      </c>
      <c r="D102" s="10" t="str">
        <f t="shared" si="2"/>
        <v>3527,</v>
      </c>
      <c r="E102" s="39" t="s">
        <v>439</v>
      </c>
      <c r="F102" s="39" t="s">
        <v>518</v>
      </c>
      <c r="G102" s="39" t="s">
        <v>514</v>
      </c>
      <c r="H102" s="39" t="s">
        <v>320</v>
      </c>
      <c r="I102" s="26"/>
      <c r="J102" s="34" t="s">
        <v>519</v>
      </c>
      <c r="K102" s="34"/>
      <c r="L102" s="49" t="s">
        <v>517</v>
      </c>
      <c r="M102" s="50">
        <v>63.8</v>
      </c>
      <c r="N102" s="29" t="s">
        <v>302</v>
      </c>
      <c r="O102" s="31"/>
    </row>
    <row r="103" s="2" customFormat="1" ht="21" hidden="1" customHeight="1" spans="1:15">
      <c r="A103" s="38"/>
      <c r="B103" s="39">
        <v>118629</v>
      </c>
      <c r="C103" s="10" t="s">
        <v>293</v>
      </c>
      <c r="D103" s="10" t="str">
        <f t="shared" si="2"/>
        <v>118629,</v>
      </c>
      <c r="E103" s="39" t="s">
        <v>520</v>
      </c>
      <c r="F103" s="39" t="s">
        <v>521</v>
      </c>
      <c r="G103" s="39" t="s">
        <v>522</v>
      </c>
      <c r="H103" s="39" t="s">
        <v>320</v>
      </c>
      <c r="I103" s="26"/>
      <c r="J103" s="34" t="s">
        <v>523</v>
      </c>
      <c r="K103" s="34"/>
      <c r="L103" s="49" t="s">
        <v>453</v>
      </c>
      <c r="M103" s="50">
        <v>74.8</v>
      </c>
      <c r="N103" s="29" t="s">
        <v>302</v>
      </c>
      <c r="O103" s="31"/>
    </row>
    <row r="104" s="2" customFormat="1" ht="21" hidden="1" customHeight="1" spans="1:15">
      <c r="A104" s="38"/>
      <c r="B104" s="39">
        <v>40929</v>
      </c>
      <c r="C104" s="10" t="s">
        <v>293</v>
      </c>
      <c r="D104" s="10" t="str">
        <f t="shared" si="2"/>
        <v>40929,</v>
      </c>
      <c r="E104" s="39" t="s">
        <v>524</v>
      </c>
      <c r="F104" s="39" t="s">
        <v>525</v>
      </c>
      <c r="G104" s="39" t="s">
        <v>522</v>
      </c>
      <c r="H104" s="39" t="s">
        <v>320</v>
      </c>
      <c r="I104" s="26"/>
      <c r="J104" s="34" t="s">
        <v>526</v>
      </c>
      <c r="K104" s="34"/>
      <c r="L104" s="49" t="s">
        <v>453</v>
      </c>
      <c r="M104" s="50">
        <v>58</v>
      </c>
      <c r="N104" s="29" t="s">
        <v>302</v>
      </c>
      <c r="O104" s="31"/>
    </row>
    <row r="105" s="2" customFormat="1" ht="21" hidden="1" customHeight="1" spans="1:15">
      <c r="A105" s="38"/>
      <c r="B105" s="39">
        <v>13609</v>
      </c>
      <c r="C105" s="10" t="s">
        <v>293</v>
      </c>
      <c r="D105" s="10" t="str">
        <f t="shared" si="2"/>
        <v>13609,</v>
      </c>
      <c r="E105" s="39" t="s">
        <v>527</v>
      </c>
      <c r="F105" s="39" t="s">
        <v>528</v>
      </c>
      <c r="G105" s="39" t="s">
        <v>522</v>
      </c>
      <c r="H105" s="39" t="s">
        <v>320</v>
      </c>
      <c r="I105" s="26"/>
      <c r="J105" s="34" t="s">
        <v>529</v>
      </c>
      <c r="K105" s="34"/>
      <c r="L105" s="49" t="s">
        <v>517</v>
      </c>
      <c r="M105" s="50">
        <v>43.5</v>
      </c>
      <c r="N105" s="29" t="s">
        <v>302</v>
      </c>
      <c r="O105" s="31"/>
    </row>
    <row r="106" s="2" customFormat="1" ht="21" hidden="1" customHeight="1" spans="1:15">
      <c r="A106" s="38"/>
      <c r="B106" s="39">
        <v>87828</v>
      </c>
      <c r="C106" s="10" t="s">
        <v>293</v>
      </c>
      <c r="D106" s="10" t="str">
        <f t="shared" si="2"/>
        <v>87828,</v>
      </c>
      <c r="E106" s="39" t="s">
        <v>530</v>
      </c>
      <c r="F106" s="39" t="s">
        <v>531</v>
      </c>
      <c r="G106" s="39" t="s">
        <v>522</v>
      </c>
      <c r="H106" s="39" t="s">
        <v>320</v>
      </c>
      <c r="I106" s="26"/>
      <c r="J106" s="34" t="s">
        <v>532</v>
      </c>
      <c r="K106" s="34"/>
      <c r="L106" s="49" t="s">
        <v>453</v>
      </c>
      <c r="M106" s="50">
        <v>193</v>
      </c>
      <c r="N106" s="29" t="s">
        <v>302</v>
      </c>
      <c r="O106" s="31"/>
    </row>
    <row r="107" s="2" customFormat="1" ht="22.5" hidden="1" customHeight="1" spans="1:15">
      <c r="A107" s="38"/>
      <c r="B107" s="39">
        <v>186561</v>
      </c>
      <c r="C107" s="10" t="s">
        <v>293</v>
      </c>
      <c r="D107" s="10" t="str">
        <f t="shared" si="2"/>
        <v>186561,</v>
      </c>
      <c r="E107" s="39" t="s">
        <v>405</v>
      </c>
      <c r="F107" s="39" t="s">
        <v>533</v>
      </c>
      <c r="G107" s="39" t="s">
        <v>522</v>
      </c>
      <c r="H107" s="39" t="s">
        <v>320</v>
      </c>
      <c r="I107" s="26"/>
      <c r="J107" s="34" t="s">
        <v>534</v>
      </c>
      <c r="K107" s="34"/>
      <c r="L107" s="49" t="s">
        <v>453</v>
      </c>
      <c r="M107" s="50">
        <v>180</v>
      </c>
      <c r="N107" s="29" t="s">
        <v>302</v>
      </c>
      <c r="O107" s="31"/>
    </row>
    <row r="108" s="2" customFormat="1" ht="21" hidden="1" customHeight="1" spans="1:15">
      <c r="A108" s="38"/>
      <c r="B108" s="39">
        <v>186551</v>
      </c>
      <c r="C108" s="10" t="s">
        <v>293</v>
      </c>
      <c r="D108" s="10" t="str">
        <f t="shared" si="2"/>
        <v>186551,</v>
      </c>
      <c r="E108" s="39" t="s">
        <v>402</v>
      </c>
      <c r="F108" s="39" t="s">
        <v>535</v>
      </c>
      <c r="G108" s="39" t="s">
        <v>522</v>
      </c>
      <c r="H108" s="39" t="s">
        <v>320</v>
      </c>
      <c r="I108" s="26"/>
      <c r="J108" s="34" t="s">
        <v>536</v>
      </c>
      <c r="K108" s="34"/>
      <c r="L108" s="49" t="s">
        <v>453</v>
      </c>
      <c r="M108" s="50">
        <v>200</v>
      </c>
      <c r="N108" s="29" t="s">
        <v>302</v>
      </c>
      <c r="O108" s="31"/>
    </row>
    <row r="109" s="2" customFormat="1" ht="21" hidden="1" customHeight="1" spans="1:15">
      <c r="A109" s="40"/>
      <c r="B109" s="41">
        <v>200075</v>
      </c>
      <c r="C109" s="10" t="s">
        <v>293</v>
      </c>
      <c r="D109" s="10" t="str">
        <f t="shared" si="2"/>
        <v>200075,</v>
      </c>
      <c r="E109" s="41" t="s">
        <v>537</v>
      </c>
      <c r="F109" s="41" t="s">
        <v>535</v>
      </c>
      <c r="G109" s="41" t="s">
        <v>522</v>
      </c>
      <c r="H109" s="41" t="s">
        <v>320</v>
      </c>
      <c r="I109" s="51"/>
      <c r="J109" s="52" t="s">
        <v>538</v>
      </c>
      <c r="K109" s="52"/>
      <c r="L109" s="53" t="s">
        <v>453</v>
      </c>
      <c r="M109" s="54">
        <v>236</v>
      </c>
      <c r="N109" s="29" t="s">
        <v>302</v>
      </c>
      <c r="O109" s="31"/>
    </row>
    <row r="110" s="3" customFormat="1" ht="69" hidden="1" customHeight="1" spans="1:15">
      <c r="A110" s="42" t="s">
        <v>539</v>
      </c>
      <c r="B110" s="43">
        <v>169354</v>
      </c>
      <c r="C110" s="10" t="s">
        <v>293</v>
      </c>
      <c r="D110" s="10" t="str">
        <f t="shared" si="2"/>
        <v>169354,</v>
      </c>
      <c r="E110" s="44" t="s">
        <v>540</v>
      </c>
      <c r="F110" s="45" t="s">
        <v>541</v>
      </c>
      <c r="G110" s="45" t="s">
        <v>542</v>
      </c>
      <c r="H110" s="45" t="s">
        <v>320</v>
      </c>
      <c r="I110" s="55" t="s">
        <v>515</v>
      </c>
      <c r="J110" s="44" t="s">
        <v>543</v>
      </c>
      <c r="K110" s="56" t="s">
        <v>367</v>
      </c>
      <c r="L110" s="57" t="s">
        <v>544</v>
      </c>
      <c r="M110" s="58">
        <v>150</v>
      </c>
      <c r="N110" s="34" t="s">
        <v>545</v>
      </c>
      <c r="O110" s="31"/>
    </row>
    <row r="111" s="3" customFormat="1" ht="69" hidden="1" customHeight="1" spans="1:15">
      <c r="A111" s="42"/>
      <c r="B111" s="43">
        <v>169350</v>
      </c>
      <c r="C111" s="10" t="s">
        <v>293</v>
      </c>
      <c r="D111" s="10" t="str">
        <f t="shared" si="2"/>
        <v>169350,</v>
      </c>
      <c r="E111" s="44" t="s">
        <v>546</v>
      </c>
      <c r="F111" s="45" t="s">
        <v>547</v>
      </c>
      <c r="G111" s="45" t="s">
        <v>542</v>
      </c>
      <c r="H111" s="45" t="s">
        <v>320</v>
      </c>
      <c r="I111" s="55"/>
      <c r="J111" s="44" t="s">
        <v>548</v>
      </c>
      <c r="K111" s="56" t="s">
        <v>367</v>
      </c>
      <c r="L111" s="57" t="s">
        <v>549</v>
      </c>
      <c r="M111" s="58">
        <v>69</v>
      </c>
      <c r="N111" s="34" t="s">
        <v>550</v>
      </c>
      <c r="O111" s="31"/>
    </row>
    <row r="112" s="3" customFormat="1" ht="69" hidden="1" customHeight="1" spans="1:15">
      <c r="A112" s="42"/>
      <c r="B112" s="43">
        <v>137713</v>
      </c>
      <c r="C112" s="10" t="s">
        <v>293</v>
      </c>
      <c r="D112" s="10" t="str">
        <f t="shared" si="2"/>
        <v>137713,</v>
      </c>
      <c r="E112" s="44" t="s">
        <v>551</v>
      </c>
      <c r="F112" s="45" t="s">
        <v>552</v>
      </c>
      <c r="G112" s="45" t="s">
        <v>553</v>
      </c>
      <c r="H112" s="45" t="s">
        <v>320</v>
      </c>
      <c r="I112" s="55"/>
      <c r="J112" s="44" t="s">
        <v>554</v>
      </c>
      <c r="K112" s="56" t="s">
        <v>367</v>
      </c>
      <c r="L112" s="57" t="s">
        <v>555</v>
      </c>
      <c r="M112" s="58">
        <v>128</v>
      </c>
      <c r="N112" s="34" t="s">
        <v>556</v>
      </c>
      <c r="O112" s="59"/>
    </row>
  </sheetData>
  <autoFilter ref="A1:O112">
    <extLst/>
  </autoFilter>
  <mergeCells count="43">
    <mergeCell ref="A2:A33"/>
    <mergeCell ref="A34:A77"/>
    <mergeCell ref="A78:A100"/>
    <mergeCell ref="A101:A109"/>
    <mergeCell ref="A110:A112"/>
    <mergeCell ref="B35:B36"/>
    <mergeCell ref="B40:B42"/>
    <mergeCell ref="B44:B45"/>
    <mergeCell ref="E35:E36"/>
    <mergeCell ref="E40:E42"/>
    <mergeCell ref="E44:E45"/>
    <mergeCell ref="F35:F36"/>
    <mergeCell ref="F40:F42"/>
    <mergeCell ref="F44:F45"/>
    <mergeCell ref="G35:G36"/>
    <mergeCell ref="G40:G42"/>
    <mergeCell ref="G44:G45"/>
    <mergeCell ref="H35:H36"/>
    <mergeCell ref="H40:H42"/>
    <mergeCell ref="H44:H45"/>
    <mergeCell ref="I2:I33"/>
    <mergeCell ref="I34:I77"/>
    <mergeCell ref="I78:I100"/>
    <mergeCell ref="I101:I109"/>
    <mergeCell ref="I110:I112"/>
    <mergeCell ref="J2:J33"/>
    <mergeCell ref="J35:J36"/>
    <mergeCell ref="J40:J42"/>
    <mergeCell ref="J44:J45"/>
    <mergeCell ref="J78:J100"/>
    <mergeCell ref="K2:K33"/>
    <mergeCell ref="K35:K36"/>
    <mergeCell ref="K40:K42"/>
    <mergeCell ref="K44:K45"/>
    <mergeCell ref="K47:K77"/>
    <mergeCell ref="K101:K109"/>
    <mergeCell ref="L2:L33"/>
    <mergeCell ref="L34:L77"/>
    <mergeCell ref="L78:L100"/>
    <mergeCell ref="M35:M36"/>
    <mergeCell ref="M40:M42"/>
    <mergeCell ref="M44:M45"/>
    <mergeCell ref="O2:O1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稳健系列完成情况</vt:lpstr>
      <vt:lpstr>鲁南制药完成情况</vt:lpstr>
      <vt:lpstr>惠氏制药完成情况</vt:lpstr>
      <vt:lpstr>活动品种明细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2020-10-30T10:40:00Z</dcterms:created>
  <dcterms:modified xsi:type="dcterms:W3CDTF">2021-01-11T02:04:13Z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