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<sst xmlns="http://schemas.openxmlformats.org/spreadsheetml/2006/main" count="172" uniqueCount="35">
  <si>
    <t>↑</t>
  </si>
  <si>
    <t>↓</t>
  </si>
  <si>
    <t>实收金额</t>
  </si>
  <si>
    <t>进销毛利</t>
  </si>
  <si>
    <t>进销毛利率</t>
  </si>
  <si>
    <t>客流量</t>
  </si>
  <si>
    <t>客单价</t>
  </si>
  <si>
    <t>销售品种数</t>
  </si>
  <si>
    <t>客品数（中西成药）</t>
  </si>
  <si>
    <t>客品次（中西成药）</t>
  </si>
  <si>
    <t>疗程用药（中西成药）</t>
  </si>
  <si>
    <t>裸卖率（中西成药）</t>
  </si>
  <si>
    <t>门店id</t>
  </si>
  <si>
    <t>门店名称</t>
  </si>
  <si>
    <t>片区</t>
  </si>
  <si>
    <t>月份</t>
  </si>
  <si>
    <t>员工姓名</t>
  </si>
  <si>
    <t>员工ID</t>
  </si>
  <si>
    <t>综合得分</t>
  </si>
  <si>
    <t>片区排名</t>
  </si>
  <si>
    <t>2019年</t>
  </si>
  <si>
    <t>2020年</t>
  </si>
  <si>
    <t>达标情况</t>
  </si>
  <si>
    <t>得分</t>
  </si>
  <si>
    <t>四川太极大药房连锁有限公司锦江区东大街药店</t>
  </si>
  <si>
    <t>旗舰片</t>
  </si>
  <si>
    <t>8月</t>
  </si>
  <si>
    <t>黄长菊</t>
  </si>
  <si>
    <t>唐文琼</t>
  </si>
  <si>
    <t>马昕</t>
  </si>
  <si>
    <t>余志彬</t>
  </si>
  <si>
    <t>李静</t>
  </si>
  <si>
    <t>阮丽</t>
  </si>
  <si>
    <t>阳玲</t>
  </si>
  <si>
    <t>廖桂英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</si>
</sst>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宋体"/>
      <charset val="134"/>
    </font>
    <font>
      <b/>
      <sz val="14"/>
      <color rgb="FF00B050"/>
      <name val="Arial"/>
      <charset val="134"/>
    </font>
    <font>
      <sz val="14"/>
      <color rgb="FFFF0000"/>
      <name val="Arial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177" fontId="6" fillId="3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0"/>
  <sheetViews>
    <sheetView tabSelected="1" workbookViewId="0">
      <selection activeCell="H16" sqref="H16"/>
    </sheetView>
  </sheetViews>
  <sheetFormatPr defaultColWidth="9" defaultRowHeight="13.5"/>
  <cols>
    <col min="2" max="2" width="19.25" customWidth="1"/>
    <col min="7" max="7" width="11.125" customWidth="1"/>
  </cols>
  <sheetData>
    <row r="1" s="1" customFormat="1" ht="24" customHeight="1" spans="1:48">
      <c r="A1" s="4"/>
      <c r="B1" s="4"/>
      <c r="C1" s="4"/>
      <c r="D1" s="5" t="s">
        <v>0</v>
      </c>
      <c r="E1" s="6" t="s">
        <v>1</v>
      </c>
      <c r="F1" s="4"/>
      <c r="G1" s="7"/>
      <c r="H1" s="7"/>
      <c r="I1" s="4" t="s">
        <v>2</v>
      </c>
      <c r="J1" s="4"/>
      <c r="K1" s="4"/>
      <c r="L1" s="4"/>
      <c r="M1" s="4" t="s">
        <v>3</v>
      </c>
      <c r="N1" s="4"/>
      <c r="O1" s="4"/>
      <c r="P1" s="4"/>
      <c r="Q1" s="13" t="s">
        <v>4</v>
      </c>
      <c r="R1" s="13"/>
      <c r="S1" s="13"/>
      <c r="T1" s="13"/>
      <c r="U1" s="14" t="s">
        <v>5</v>
      </c>
      <c r="V1" s="14"/>
      <c r="W1" s="14"/>
      <c r="X1" s="14"/>
      <c r="Y1" s="13" t="s">
        <v>6</v>
      </c>
      <c r="Z1" s="13"/>
      <c r="AA1" s="13"/>
      <c r="AB1" s="13"/>
      <c r="AC1" s="4" t="s">
        <v>7</v>
      </c>
      <c r="AD1" s="4"/>
      <c r="AE1" s="4"/>
      <c r="AF1" s="4"/>
      <c r="AG1" s="13" t="s">
        <v>8</v>
      </c>
      <c r="AH1" s="15"/>
      <c r="AI1" s="15"/>
      <c r="AJ1" s="15"/>
      <c r="AK1" s="7" t="s">
        <v>9</v>
      </c>
      <c r="AL1" s="7"/>
      <c r="AM1" s="7"/>
      <c r="AN1" s="7"/>
      <c r="AO1" s="7" t="s">
        <v>10</v>
      </c>
      <c r="AP1" s="7"/>
      <c r="AQ1" s="7"/>
      <c r="AR1" s="7"/>
      <c r="AS1" s="15" t="s">
        <v>11</v>
      </c>
      <c r="AT1" s="15"/>
      <c r="AU1" s="7"/>
      <c r="AV1" s="7"/>
    </row>
    <row r="2" s="2" customFormat="1" ht="24" customHeight="1" spans="1:48">
      <c r="A2" s="4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8" t="s">
        <v>18</v>
      </c>
      <c r="H2" s="9" t="s">
        <v>19</v>
      </c>
      <c r="I2" s="4" t="s">
        <v>20</v>
      </c>
      <c r="J2" s="4" t="s">
        <v>21</v>
      </c>
      <c r="K2" s="12" t="s">
        <v>22</v>
      </c>
      <c r="L2" s="12" t="s">
        <v>23</v>
      </c>
      <c r="M2" s="4" t="s">
        <v>20</v>
      </c>
      <c r="N2" s="4" t="s">
        <v>21</v>
      </c>
      <c r="O2" s="12" t="s">
        <v>22</v>
      </c>
      <c r="P2" s="12" t="s">
        <v>23</v>
      </c>
      <c r="Q2" s="13" t="s">
        <v>20</v>
      </c>
      <c r="R2" s="13" t="s">
        <v>21</v>
      </c>
      <c r="S2" s="12" t="s">
        <v>22</v>
      </c>
      <c r="T2" s="12" t="s">
        <v>23</v>
      </c>
      <c r="U2" s="14" t="s">
        <v>20</v>
      </c>
      <c r="V2" s="14" t="s">
        <v>21</v>
      </c>
      <c r="W2" s="12" t="s">
        <v>22</v>
      </c>
      <c r="X2" s="12" t="s">
        <v>23</v>
      </c>
      <c r="Y2" s="13" t="s">
        <v>20</v>
      </c>
      <c r="Z2" s="13" t="s">
        <v>21</v>
      </c>
      <c r="AA2" s="12" t="s">
        <v>22</v>
      </c>
      <c r="AB2" s="12" t="s">
        <v>23</v>
      </c>
      <c r="AC2" s="4" t="s">
        <v>20</v>
      </c>
      <c r="AD2" s="4" t="s">
        <v>21</v>
      </c>
      <c r="AE2" s="12" t="s">
        <v>22</v>
      </c>
      <c r="AF2" s="12" t="s">
        <v>23</v>
      </c>
      <c r="AG2" s="4" t="s">
        <v>20</v>
      </c>
      <c r="AH2" s="4" t="s">
        <v>21</v>
      </c>
      <c r="AI2" s="12" t="s">
        <v>22</v>
      </c>
      <c r="AJ2" s="12" t="s">
        <v>23</v>
      </c>
      <c r="AK2" s="4" t="s">
        <v>20</v>
      </c>
      <c r="AL2" s="4" t="s">
        <v>21</v>
      </c>
      <c r="AM2" s="12" t="s">
        <v>22</v>
      </c>
      <c r="AN2" s="12" t="s">
        <v>23</v>
      </c>
      <c r="AO2" s="4" t="s">
        <v>20</v>
      </c>
      <c r="AP2" s="4" t="s">
        <v>21</v>
      </c>
      <c r="AQ2" s="12" t="s">
        <v>22</v>
      </c>
      <c r="AR2" s="12" t="s">
        <v>23</v>
      </c>
      <c r="AS2" s="4" t="s">
        <v>20</v>
      </c>
      <c r="AT2" s="4" t="s">
        <v>21</v>
      </c>
      <c r="AU2" s="12" t="s">
        <v>22</v>
      </c>
      <c r="AV2" s="12" t="s">
        <v>23</v>
      </c>
    </row>
    <row r="3" s="3" customFormat="1" ht="20.25" customHeight="1" spans="1:48">
      <c r="A3" s="4">
        <v>307</v>
      </c>
      <c r="B3" s="4" t="s">
        <v>24</v>
      </c>
      <c r="C3" s="4" t="s">
        <v>25</v>
      </c>
      <c r="D3" s="4" t="s">
        <v>26</v>
      </c>
      <c r="E3" s="10" t="s">
        <v>27</v>
      </c>
      <c r="F3" s="4">
        <v>7107</v>
      </c>
      <c r="G3" s="11">
        <f t="shared" ref="G3:G10" si="0">L3+P3+T3+X3+AB3+AF3++AJ3+AN3+AR3+AV3</f>
        <v>128.487443965666</v>
      </c>
      <c r="H3" s="9">
        <v>1</v>
      </c>
      <c r="I3" s="13">
        <v>16.227515</v>
      </c>
      <c r="J3" s="13">
        <v>27.317742</v>
      </c>
      <c r="K3" s="5" t="s">
        <v>0</v>
      </c>
      <c r="L3" s="13">
        <f t="shared" ref="L3:L10" si="1">J3/17.11*15</f>
        <v>23.9489263588545</v>
      </c>
      <c r="M3" s="13">
        <v>3.8615433</v>
      </c>
      <c r="N3" s="13">
        <v>6.605902</v>
      </c>
      <c r="O3" s="5" t="s">
        <v>0</v>
      </c>
      <c r="P3" s="13">
        <f t="shared" ref="P3:P10" si="2">N3/4.1*15</f>
        <v>24.1679341463415</v>
      </c>
      <c r="Q3" s="13">
        <v>23.7962701005052</v>
      </c>
      <c r="R3" s="13">
        <v>24.1817277577334</v>
      </c>
      <c r="S3" s="5" t="s">
        <v>0</v>
      </c>
      <c r="T3" s="13">
        <f t="shared" ref="T3:T10" si="3">R3/23.67*15</f>
        <v>15.3242888198564</v>
      </c>
      <c r="U3" s="14">
        <v>1455</v>
      </c>
      <c r="V3" s="14">
        <v>1985</v>
      </c>
      <c r="W3" s="5" t="s">
        <v>0</v>
      </c>
      <c r="X3" s="14">
        <f t="shared" ref="X3:X10" si="4">V3/1538*15</f>
        <v>19.3595578673602</v>
      </c>
      <c r="Y3" s="13">
        <v>111.529312714777</v>
      </c>
      <c r="Z3" s="13">
        <v>137.620866498741</v>
      </c>
      <c r="AA3" s="5" t="s">
        <v>0</v>
      </c>
      <c r="AB3" s="13">
        <f t="shared" ref="AB3:AB10" si="5">Z3/109.78*10</f>
        <v>12.5360599834889</v>
      </c>
      <c r="AC3" s="4">
        <v>1388</v>
      </c>
      <c r="AD3" s="4">
        <v>1672</v>
      </c>
      <c r="AE3" s="5" t="s">
        <v>0</v>
      </c>
      <c r="AF3" s="13">
        <f t="shared" ref="AF3:AF10" si="6">AD3/1355*10</f>
        <v>12.3394833948339</v>
      </c>
      <c r="AG3" s="13">
        <v>1.88272312931494</v>
      </c>
      <c r="AH3" s="13">
        <v>2.49113642704961</v>
      </c>
      <c r="AI3" s="5" t="s">
        <v>0</v>
      </c>
      <c r="AJ3" s="13">
        <f t="shared" ref="AJ3:AJ10" si="7">AH3/2.32*5</f>
        <v>5.36882850657244</v>
      </c>
      <c r="AK3" s="13">
        <v>1.18517039403621</v>
      </c>
      <c r="AL3" s="13">
        <v>1.72286929527495</v>
      </c>
      <c r="AM3" s="5" t="s">
        <v>0</v>
      </c>
      <c r="AN3" s="13">
        <f t="shared" ref="AN3:AN10" si="8">AL3/1.56*5</f>
        <v>5.5220169720351</v>
      </c>
      <c r="AO3" s="13">
        <v>1.04361713568754</v>
      </c>
      <c r="AP3" s="13">
        <v>1.44658228739901</v>
      </c>
      <c r="AQ3" s="6" t="s">
        <v>1</v>
      </c>
      <c r="AR3" s="13">
        <f t="shared" ref="AR3:AR10" si="9">AP3/1.47*5</f>
        <v>4.92034791632316</v>
      </c>
      <c r="AS3" s="13">
        <v>34.42067404796</v>
      </c>
      <c r="AT3" s="13">
        <v>51.5554950814385</v>
      </c>
      <c r="AU3" s="5" t="s">
        <v>0</v>
      </c>
      <c r="AV3" s="16">
        <v>5</v>
      </c>
    </row>
    <row r="4" s="3" customFormat="1" ht="20.25" customHeight="1" spans="1:48">
      <c r="A4" s="4">
        <v>307</v>
      </c>
      <c r="B4" s="4" t="s">
        <v>24</v>
      </c>
      <c r="C4" s="4" t="s">
        <v>25</v>
      </c>
      <c r="D4" s="4" t="s">
        <v>26</v>
      </c>
      <c r="E4" s="10" t="s">
        <v>28</v>
      </c>
      <c r="F4" s="4">
        <v>9669</v>
      </c>
      <c r="G4" s="11">
        <f t="shared" si="0"/>
        <v>107.942333101736</v>
      </c>
      <c r="H4" s="9">
        <f t="shared" ref="H4:H10" si="10">H3+1</f>
        <v>2</v>
      </c>
      <c r="I4" s="13">
        <v>12.27727</v>
      </c>
      <c r="J4" s="13">
        <v>20.129529</v>
      </c>
      <c r="K4" s="5" t="s">
        <v>0</v>
      </c>
      <c r="L4" s="13">
        <f t="shared" si="1"/>
        <v>17.6471616014027</v>
      </c>
      <c r="M4" s="13">
        <v>3.37097205</v>
      </c>
      <c r="N4" s="13">
        <v>5.06786015</v>
      </c>
      <c r="O4" s="5" t="s">
        <v>0</v>
      </c>
      <c r="P4" s="13">
        <f t="shared" si="2"/>
        <v>18.5409517682927</v>
      </c>
      <c r="Q4" s="13">
        <v>27.4570165028545</v>
      </c>
      <c r="R4" s="13">
        <v>25.1762480383918</v>
      </c>
      <c r="S4" s="5" t="s">
        <v>0</v>
      </c>
      <c r="T4" s="13">
        <f t="shared" si="3"/>
        <v>15.9545298088668</v>
      </c>
      <c r="U4" s="14">
        <v>1492</v>
      </c>
      <c r="V4" s="14">
        <v>1567</v>
      </c>
      <c r="W4" s="5" t="s">
        <v>0</v>
      </c>
      <c r="X4" s="14">
        <f t="shared" si="4"/>
        <v>15.2828348504551</v>
      </c>
      <c r="Y4" s="13">
        <v>82.2873324396783</v>
      </c>
      <c r="Z4" s="13">
        <v>128.459023611997</v>
      </c>
      <c r="AA4" s="5" t="s">
        <v>0</v>
      </c>
      <c r="AB4" s="13">
        <f t="shared" si="5"/>
        <v>11.7014960477316</v>
      </c>
      <c r="AC4" s="4">
        <v>1394</v>
      </c>
      <c r="AD4" s="4">
        <v>1348</v>
      </c>
      <c r="AE4" s="6" t="s">
        <v>1</v>
      </c>
      <c r="AF4" s="13">
        <f t="shared" si="6"/>
        <v>9.94833948339483</v>
      </c>
      <c r="AG4" s="13">
        <v>1.50324332515655</v>
      </c>
      <c r="AH4" s="13">
        <v>2.6542287925413</v>
      </c>
      <c r="AI4" s="5" t="s">
        <v>0</v>
      </c>
      <c r="AJ4" s="13">
        <f t="shared" si="7"/>
        <v>5.72032067358039</v>
      </c>
      <c r="AK4" s="13">
        <v>1.09687963241384</v>
      </c>
      <c r="AL4" s="13">
        <v>1.52774678966105</v>
      </c>
      <c r="AM4" s="6" t="s">
        <v>1</v>
      </c>
      <c r="AN4" s="13">
        <f t="shared" si="8"/>
        <v>4.8966243258367</v>
      </c>
      <c r="AO4" s="13">
        <v>0.902723646362097</v>
      </c>
      <c r="AP4" s="13">
        <v>1.69052191539948</v>
      </c>
      <c r="AQ4" s="5" t="s">
        <v>0</v>
      </c>
      <c r="AR4" s="13">
        <f t="shared" si="9"/>
        <v>5.7500745421751</v>
      </c>
      <c r="AS4" s="13">
        <v>34.0455051408254</v>
      </c>
      <c r="AT4" s="13">
        <v>60.203862885817</v>
      </c>
      <c r="AU4" s="6" t="s">
        <v>1</v>
      </c>
      <c r="AV4" s="16">
        <v>2.5</v>
      </c>
    </row>
    <row r="5" s="3" customFormat="1" ht="20.25" customHeight="1" spans="1:48">
      <c r="A5" s="4">
        <v>307</v>
      </c>
      <c r="B5" s="4" t="s">
        <v>24</v>
      </c>
      <c r="C5" s="4" t="s">
        <v>25</v>
      </c>
      <c r="D5" s="4" t="s">
        <v>26</v>
      </c>
      <c r="E5" s="10" t="s">
        <v>29</v>
      </c>
      <c r="F5" s="4">
        <v>9563</v>
      </c>
      <c r="G5" s="11">
        <f t="shared" si="0"/>
        <v>105.352569395216</v>
      </c>
      <c r="H5" s="9">
        <f t="shared" si="10"/>
        <v>3</v>
      </c>
      <c r="I5" s="13">
        <v>16.181598</v>
      </c>
      <c r="J5" s="13">
        <v>19.204085</v>
      </c>
      <c r="K5" s="5" t="s">
        <v>0</v>
      </c>
      <c r="L5" s="13">
        <f t="shared" si="1"/>
        <v>16.8358430742256</v>
      </c>
      <c r="M5" s="13">
        <v>3.78357917</v>
      </c>
      <c r="N5" s="13">
        <v>4.71024178</v>
      </c>
      <c r="O5" s="5" t="s">
        <v>0</v>
      </c>
      <c r="P5" s="13">
        <f t="shared" si="2"/>
        <v>17.2325918780488</v>
      </c>
      <c r="Q5" s="13">
        <v>23.3819871807469</v>
      </c>
      <c r="R5" s="13">
        <v>24.5272908342157</v>
      </c>
      <c r="S5" s="5" t="s">
        <v>0</v>
      </c>
      <c r="T5" s="13">
        <f t="shared" si="3"/>
        <v>15.5432768277666</v>
      </c>
      <c r="U5" s="14">
        <v>1528</v>
      </c>
      <c r="V5" s="14">
        <v>1699</v>
      </c>
      <c r="W5" s="5" t="s">
        <v>0</v>
      </c>
      <c r="X5" s="14">
        <f t="shared" si="4"/>
        <v>16.5702210663199</v>
      </c>
      <c r="Y5" s="13">
        <v>105.900510471204</v>
      </c>
      <c r="Z5" s="13">
        <v>113.031695114773</v>
      </c>
      <c r="AA5" s="5" t="s">
        <v>0</v>
      </c>
      <c r="AB5" s="13">
        <f t="shared" si="5"/>
        <v>10.2962010488953</v>
      </c>
      <c r="AC5" s="4">
        <v>1395</v>
      </c>
      <c r="AD5" s="4">
        <v>1437</v>
      </c>
      <c r="AE5" s="5" t="s">
        <v>0</v>
      </c>
      <c r="AF5" s="13">
        <f t="shared" si="6"/>
        <v>10.6051660516605</v>
      </c>
      <c r="AG5" s="13">
        <v>1.54551318917953</v>
      </c>
      <c r="AH5" s="13">
        <v>2.4888511210813</v>
      </c>
      <c r="AI5" s="5" t="s">
        <v>0</v>
      </c>
      <c r="AJ5" s="13">
        <f t="shared" si="7"/>
        <v>5.36390327819246</v>
      </c>
      <c r="AK5" s="13">
        <v>1.07552927048018</v>
      </c>
      <c r="AL5" s="13">
        <v>1.56973052419512</v>
      </c>
      <c r="AM5" s="5" t="s">
        <v>0</v>
      </c>
      <c r="AN5" s="13">
        <f t="shared" si="8"/>
        <v>5.03118757754846</v>
      </c>
      <c r="AO5" s="13">
        <v>0.93914880679755</v>
      </c>
      <c r="AP5" s="13">
        <v>1.58000850621212</v>
      </c>
      <c r="AQ5" s="5" t="s">
        <v>0</v>
      </c>
      <c r="AR5" s="13">
        <f t="shared" si="9"/>
        <v>5.37417859255823</v>
      </c>
      <c r="AS5" s="13">
        <v>36.5991340745899</v>
      </c>
      <c r="AT5" s="13">
        <v>59.4453424567243</v>
      </c>
      <c r="AU5" s="6" t="s">
        <v>1</v>
      </c>
      <c r="AV5" s="16">
        <v>2.5</v>
      </c>
    </row>
    <row r="6" s="3" customFormat="1" ht="20.25" customHeight="1" spans="1:48">
      <c r="A6" s="4">
        <v>307</v>
      </c>
      <c r="B6" s="4" t="s">
        <v>24</v>
      </c>
      <c r="C6" s="4" t="s">
        <v>25</v>
      </c>
      <c r="D6" s="4" t="s">
        <v>26</v>
      </c>
      <c r="E6" s="10" t="s">
        <v>30</v>
      </c>
      <c r="F6" s="4">
        <v>10613</v>
      </c>
      <c r="G6" s="11">
        <f t="shared" si="0"/>
        <v>97.212432312766</v>
      </c>
      <c r="H6" s="9">
        <f t="shared" si="10"/>
        <v>4</v>
      </c>
      <c r="I6" s="13">
        <v>15.648917</v>
      </c>
      <c r="J6" s="13">
        <v>18.536496</v>
      </c>
      <c r="K6" s="5" t="s">
        <v>0</v>
      </c>
      <c r="L6" s="13">
        <f t="shared" si="1"/>
        <v>16.2505809468147</v>
      </c>
      <c r="M6" s="13">
        <v>3.79391905</v>
      </c>
      <c r="N6" s="13">
        <v>4.101345</v>
      </c>
      <c r="O6" s="5" t="s">
        <v>0</v>
      </c>
      <c r="P6" s="13">
        <f t="shared" si="2"/>
        <v>15.0049207317073</v>
      </c>
      <c r="Q6" s="13">
        <v>24.2439719630438</v>
      </c>
      <c r="R6" s="13">
        <v>22.1257836432517</v>
      </c>
      <c r="S6" s="6" t="s">
        <v>1</v>
      </c>
      <c r="T6" s="13">
        <f t="shared" si="3"/>
        <v>14.0214091528845</v>
      </c>
      <c r="U6" s="14">
        <v>1412</v>
      </c>
      <c r="V6" s="14">
        <v>1614</v>
      </c>
      <c r="W6" s="5" t="s">
        <v>0</v>
      </c>
      <c r="X6" s="14">
        <f t="shared" si="4"/>
        <v>15.74122236671</v>
      </c>
      <c r="Y6" s="13">
        <v>110.82802407932</v>
      </c>
      <c r="Z6" s="13">
        <v>114.848178438662</v>
      </c>
      <c r="AA6" s="5" t="s">
        <v>0</v>
      </c>
      <c r="AB6" s="13">
        <f t="shared" si="5"/>
        <v>10.46166682808</v>
      </c>
      <c r="AC6" s="4">
        <v>1336</v>
      </c>
      <c r="AD6" s="4">
        <v>1325</v>
      </c>
      <c r="AE6" s="6" t="s">
        <v>1</v>
      </c>
      <c r="AF6" s="13">
        <f t="shared" si="6"/>
        <v>9.77859778597786</v>
      </c>
      <c r="AG6" s="13">
        <v>1.65313878414499</v>
      </c>
      <c r="AH6" s="13">
        <v>2.00347893282931</v>
      </c>
      <c r="AI6" s="6" t="s">
        <v>1</v>
      </c>
      <c r="AJ6" s="13">
        <f t="shared" si="7"/>
        <v>4.31784252764938</v>
      </c>
      <c r="AK6" s="13">
        <v>1.1342662435624</v>
      </c>
      <c r="AL6" s="13">
        <v>1.3859649122807</v>
      </c>
      <c r="AM6" s="6" t="s">
        <v>1</v>
      </c>
      <c r="AN6" s="13">
        <f t="shared" si="8"/>
        <v>4.44219523166891</v>
      </c>
      <c r="AO6" s="13">
        <v>0.945340582282913</v>
      </c>
      <c r="AP6" s="13">
        <v>1.38003504193437</v>
      </c>
      <c r="AQ6" s="6" t="s">
        <v>1</v>
      </c>
      <c r="AR6" s="13">
        <f t="shared" si="9"/>
        <v>4.69399674127337</v>
      </c>
      <c r="AS6" s="13">
        <v>38.0886735383952</v>
      </c>
      <c r="AT6" s="13">
        <v>73.072113986624</v>
      </c>
      <c r="AU6" s="6" t="s">
        <v>1</v>
      </c>
      <c r="AV6" s="16">
        <v>2.5</v>
      </c>
    </row>
    <row r="7" s="3" customFormat="1" ht="20.25" customHeight="1" spans="1:48">
      <c r="A7" s="4">
        <v>307</v>
      </c>
      <c r="B7" s="4" t="s">
        <v>24</v>
      </c>
      <c r="C7" s="4" t="s">
        <v>25</v>
      </c>
      <c r="D7" s="4" t="s">
        <v>26</v>
      </c>
      <c r="E7" s="10" t="s">
        <v>31</v>
      </c>
      <c r="F7" s="4">
        <v>5880</v>
      </c>
      <c r="G7" s="11">
        <f t="shared" si="0"/>
        <v>94.6797635373322</v>
      </c>
      <c r="H7" s="9">
        <f t="shared" si="10"/>
        <v>5</v>
      </c>
      <c r="I7" s="13">
        <v>12.62442</v>
      </c>
      <c r="J7" s="13">
        <v>16.14764</v>
      </c>
      <c r="K7" s="6" t="s">
        <v>1</v>
      </c>
      <c r="L7" s="13">
        <f t="shared" si="1"/>
        <v>14.1563179427236</v>
      </c>
      <c r="M7" s="13">
        <v>3.38296015</v>
      </c>
      <c r="N7" s="13">
        <v>3.67902891</v>
      </c>
      <c r="O7" s="6" t="s">
        <v>1</v>
      </c>
      <c r="P7" s="13">
        <f t="shared" si="2"/>
        <v>13.4598618658537</v>
      </c>
      <c r="Q7" s="13">
        <v>26.796955028429</v>
      </c>
      <c r="R7" s="13">
        <v>22.7836941497333</v>
      </c>
      <c r="S7" s="6" t="s">
        <v>1</v>
      </c>
      <c r="T7" s="13">
        <f t="shared" si="3"/>
        <v>14.4383359630756</v>
      </c>
      <c r="U7" s="14">
        <v>1353</v>
      </c>
      <c r="V7" s="14">
        <v>1247</v>
      </c>
      <c r="W7" s="6" t="s">
        <v>1</v>
      </c>
      <c r="X7" s="14">
        <f t="shared" si="4"/>
        <v>12.1618985695709</v>
      </c>
      <c r="Y7" s="13">
        <v>93.3068736141907</v>
      </c>
      <c r="Z7" s="13">
        <v>129.491900561347</v>
      </c>
      <c r="AA7" s="5" t="s">
        <v>0</v>
      </c>
      <c r="AB7" s="13">
        <f t="shared" si="5"/>
        <v>11.7955821243712</v>
      </c>
      <c r="AC7" s="4">
        <v>1344</v>
      </c>
      <c r="AD7" s="4">
        <v>1231</v>
      </c>
      <c r="AE7" s="6" t="s">
        <v>1</v>
      </c>
      <c r="AF7" s="13">
        <f t="shared" si="6"/>
        <v>9.08487084870849</v>
      </c>
      <c r="AG7" s="13">
        <v>1.5762096154884</v>
      </c>
      <c r="AH7" s="13">
        <v>2.20569958693603</v>
      </c>
      <c r="AI7" s="6" t="s">
        <v>1</v>
      </c>
      <c r="AJ7" s="13">
        <f t="shared" si="7"/>
        <v>4.75366290287938</v>
      </c>
      <c r="AK7" s="13">
        <v>1.09956826767404</v>
      </c>
      <c r="AL7" s="13">
        <v>1.60150976430976</v>
      </c>
      <c r="AM7" s="5" t="s">
        <v>0</v>
      </c>
      <c r="AN7" s="13">
        <f t="shared" si="8"/>
        <v>5.13304411637744</v>
      </c>
      <c r="AO7" s="13">
        <v>0.939475017659603</v>
      </c>
      <c r="AP7" s="13">
        <v>1.38067962590898</v>
      </c>
      <c r="AQ7" s="6" t="s">
        <v>1</v>
      </c>
      <c r="AR7" s="13">
        <f t="shared" si="9"/>
        <v>4.69618920377204</v>
      </c>
      <c r="AS7" s="13">
        <v>36.5600827486958</v>
      </c>
      <c r="AT7" s="13">
        <v>55.2204713804714</v>
      </c>
      <c r="AU7" s="5" t="s">
        <v>0</v>
      </c>
      <c r="AV7" s="16">
        <v>5</v>
      </c>
    </row>
    <row r="8" s="3" customFormat="1" ht="20.25" customHeight="1" spans="1:48">
      <c r="A8" s="4">
        <v>307</v>
      </c>
      <c r="B8" s="4" t="s">
        <v>24</v>
      </c>
      <c r="C8" s="4" t="s">
        <v>25</v>
      </c>
      <c r="D8" s="4" t="s">
        <v>26</v>
      </c>
      <c r="E8" s="10" t="s">
        <v>32</v>
      </c>
      <c r="F8" s="4">
        <v>10886</v>
      </c>
      <c r="G8" s="11">
        <f t="shared" si="0"/>
        <v>98.2244422631141</v>
      </c>
      <c r="H8" s="9">
        <f t="shared" si="10"/>
        <v>6</v>
      </c>
      <c r="I8" s="13">
        <v>11.834199</v>
      </c>
      <c r="J8" s="13">
        <v>15.615394</v>
      </c>
      <c r="K8" s="6" t="s">
        <v>1</v>
      </c>
      <c r="L8" s="13">
        <f t="shared" si="1"/>
        <v>13.6897083576856</v>
      </c>
      <c r="M8" s="13">
        <v>2.6464708</v>
      </c>
      <c r="N8" s="13">
        <v>4.07460142</v>
      </c>
      <c r="O8" s="6" t="s">
        <v>1</v>
      </c>
      <c r="P8" s="13">
        <f t="shared" si="2"/>
        <v>14.9070783658537</v>
      </c>
      <c r="Q8" s="13">
        <v>22.3629060150163</v>
      </c>
      <c r="R8" s="13">
        <v>26.0934909487394</v>
      </c>
      <c r="S8" s="5" t="s">
        <v>0</v>
      </c>
      <c r="T8" s="13">
        <f t="shared" si="3"/>
        <v>16.5357990803165</v>
      </c>
      <c r="U8" s="14">
        <v>1192</v>
      </c>
      <c r="V8" s="14">
        <v>1377</v>
      </c>
      <c r="W8" s="6" t="s">
        <v>1</v>
      </c>
      <c r="X8" s="14">
        <f t="shared" si="4"/>
        <v>13.4297789336801</v>
      </c>
      <c r="Y8" s="13">
        <v>99.2801929530201</v>
      </c>
      <c r="Z8" s="13">
        <v>113.401554103123</v>
      </c>
      <c r="AA8" s="5" t="s">
        <v>0</v>
      </c>
      <c r="AB8" s="13">
        <f t="shared" si="5"/>
        <v>10.3298919751433</v>
      </c>
      <c r="AC8" s="4">
        <v>1136</v>
      </c>
      <c r="AD8" s="4">
        <v>1318</v>
      </c>
      <c r="AE8" s="6" t="s">
        <v>1</v>
      </c>
      <c r="AF8" s="13">
        <f t="shared" si="6"/>
        <v>9.72693726937269</v>
      </c>
      <c r="AG8" s="13">
        <v>1.64470605493489</v>
      </c>
      <c r="AH8" s="13">
        <v>2.23862680225109</v>
      </c>
      <c r="AI8" s="6" t="s">
        <v>1</v>
      </c>
      <c r="AJ8" s="13">
        <f t="shared" si="7"/>
        <v>4.82462672898942</v>
      </c>
      <c r="AK8" s="13">
        <v>1.04931093884582</v>
      </c>
      <c r="AL8" s="13">
        <v>1.56695697302908</v>
      </c>
      <c r="AM8" s="5" t="s">
        <v>0</v>
      </c>
      <c r="AN8" s="13">
        <f t="shared" si="8"/>
        <v>5.02229799047782</v>
      </c>
      <c r="AO8" s="13">
        <v>1.02865056998646</v>
      </c>
      <c r="AP8" s="13">
        <v>1.39894712710894</v>
      </c>
      <c r="AQ8" s="6" t="s">
        <v>1</v>
      </c>
      <c r="AR8" s="13">
        <f t="shared" si="9"/>
        <v>4.75832356159503</v>
      </c>
      <c r="AS8" s="13">
        <v>37.3400846126564</v>
      </c>
      <c r="AT8" s="13">
        <v>57.4914719127243</v>
      </c>
      <c r="AU8" s="5" t="s">
        <v>0</v>
      </c>
      <c r="AV8" s="16">
        <v>5</v>
      </c>
    </row>
    <row r="9" s="3" customFormat="1" ht="20.25" customHeight="1" spans="1:48">
      <c r="A9" s="4">
        <v>307</v>
      </c>
      <c r="B9" s="4" t="s">
        <v>24</v>
      </c>
      <c r="C9" s="4" t="s">
        <v>25</v>
      </c>
      <c r="D9" s="4" t="s">
        <v>26</v>
      </c>
      <c r="E9" s="10" t="s">
        <v>33</v>
      </c>
      <c r="F9" s="4">
        <v>10989</v>
      </c>
      <c r="G9" s="11">
        <f t="shared" si="0"/>
        <v>88.3072495767385</v>
      </c>
      <c r="H9" s="9">
        <f t="shared" si="10"/>
        <v>7</v>
      </c>
      <c r="I9" s="13">
        <v>15.191377</v>
      </c>
      <c r="J9" s="13">
        <v>13.816011</v>
      </c>
      <c r="K9" s="6" t="s">
        <v>1</v>
      </c>
      <c r="L9" s="13">
        <f t="shared" si="1"/>
        <v>12.1122247223846</v>
      </c>
      <c r="M9" s="13">
        <v>3.46929162</v>
      </c>
      <c r="N9" s="13">
        <v>3.36968626</v>
      </c>
      <c r="O9" s="6" t="s">
        <v>1</v>
      </c>
      <c r="P9" s="13">
        <f t="shared" si="2"/>
        <v>12.3281204634146</v>
      </c>
      <c r="Q9" s="13">
        <v>22.8372426015101</v>
      </c>
      <c r="R9" s="13">
        <v>24.389719000658</v>
      </c>
      <c r="S9" s="5" t="s">
        <v>0</v>
      </c>
      <c r="T9" s="13">
        <f t="shared" si="3"/>
        <v>15.4560956911648</v>
      </c>
      <c r="U9" s="14">
        <v>1501</v>
      </c>
      <c r="V9" s="14">
        <v>1424</v>
      </c>
      <c r="W9" s="6" t="s">
        <v>1</v>
      </c>
      <c r="X9" s="14">
        <f t="shared" si="4"/>
        <v>13.888166449935</v>
      </c>
      <c r="Y9" s="13">
        <v>101.208374417055</v>
      </c>
      <c r="Z9" s="13">
        <v>97.0225491573034</v>
      </c>
      <c r="AA9" s="6" t="s">
        <v>1</v>
      </c>
      <c r="AB9" s="13">
        <f t="shared" si="5"/>
        <v>8.83790755668641</v>
      </c>
      <c r="AC9" s="4">
        <v>1375</v>
      </c>
      <c r="AD9" s="4">
        <v>1258</v>
      </c>
      <c r="AE9" s="6" t="s">
        <v>1</v>
      </c>
      <c r="AF9" s="13">
        <f t="shared" si="6"/>
        <v>9.28413284132841</v>
      </c>
      <c r="AG9" s="13">
        <v>1.52967296874336</v>
      </c>
      <c r="AH9" s="13">
        <v>2.07212130045792</v>
      </c>
      <c r="AI9" s="6" t="s">
        <v>1</v>
      </c>
      <c r="AJ9" s="13">
        <f t="shared" si="7"/>
        <v>4.46577866478</v>
      </c>
      <c r="AK9" s="13">
        <v>1.0863931711046</v>
      </c>
      <c r="AL9" s="13">
        <v>1.50755900652338</v>
      </c>
      <c r="AM9" s="6" t="s">
        <v>1</v>
      </c>
      <c r="AN9" s="13">
        <f t="shared" si="8"/>
        <v>4.83191989270314</v>
      </c>
      <c r="AO9" s="13">
        <v>0.92494109843367</v>
      </c>
      <c r="AP9" s="13">
        <v>1.35325356853644</v>
      </c>
      <c r="AQ9" s="6" t="s">
        <v>1</v>
      </c>
      <c r="AR9" s="13">
        <f t="shared" si="9"/>
        <v>4.60290329434163</v>
      </c>
      <c r="AS9" s="13">
        <v>36.9235996092921</v>
      </c>
      <c r="AT9" s="13">
        <v>60.4317028573468</v>
      </c>
      <c r="AU9" s="6" t="s">
        <v>1</v>
      </c>
      <c r="AV9" s="16">
        <v>2.5</v>
      </c>
    </row>
    <row r="10" s="3" customFormat="1" ht="20.25" customHeight="1" spans="1:48">
      <c r="A10" s="4">
        <v>307</v>
      </c>
      <c r="B10" s="4" t="s">
        <v>24</v>
      </c>
      <c r="C10" s="4" t="s">
        <v>25</v>
      </c>
      <c r="D10" s="4" t="s">
        <v>26</v>
      </c>
      <c r="E10" s="10" t="s">
        <v>34</v>
      </c>
      <c r="F10" s="4">
        <v>991137</v>
      </c>
      <c r="G10" s="11">
        <f t="shared" si="0"/>
        <v>70.0962352647334</v>
      </c>
      <c r="H10" s="9">
        <f t="shared" si="10"/>
        <v>8</v>
      </c>
      <c r="I10" s="13">
        <v>5.12843233333333</v>
      </c>
      <c r="J10" s="13">
        <v>6.17354833333333</v>
      </c>
      <c r="K10" s="6" t="s">
        <v>1</v>
      </c>
      <c r="L10" s="13">
        <f t="shared" si="1"/>
        <v>5.41222822910578</v>
      </c>
      <c r="M10" s="13">
        <v>1.09736278666667</v>
      </c>
      <c r="N10" s="13">
        <v>1.23790909666667</v>
      </c>
      <c r="O10" s="6" t="s">
        <v>1</v>
      </c>
      <c r="P10" s="13">
        <f t="shared" si="2"/>
        <v>4.52893571951221</v>
      </c>
      <c r="Q10" s="13">
        <v>21.397626318166</v>
      </c>
      <c r="R10" s="13">
        <v>20.0518248149565</v>
      </c>
      <c r="S10" s="6" t="s">
        <v>1</v>
      </c>
      <c r="T10" s="13">
        <f t="shared" si="3"/>
        <v>12.7071133174629</v>
      </c>
      <c r="U10" s="14">
        <v>1494</v>
      </c>
      <c r="V10" s="14">
        <v>1391</v>
      </c>
      <c r="W10" s="6" t="s">
        <v>1</v>
      </c>
      <c r="X10" s="14">
        <f t="shared" si="4"/>
        <v>13.5663198959688</v>
      </c>
      <c r="Y10" s="13">
        <v>34.3268563141455</v>
      </c>
      <c r="Z10" s="13">
        <v>44.3820872274143</v>
      </c>
      <c r="AA10" s="6" t="s">
        <v>1</v>
      </c>
      <c r="AB10" s="13">
        <f t="shared" si="5"/>
        <v>4.04282084418057</v>
      </c>
      <c r="AC10" s="4">
        <v>1381</v>
      </c>
      <c r="AD10" s="4">
        <v>1251</v>
      </c>
      <c r="AE10" s="6" t="s">
        <v>1</v>
      </c>
      <c r="AF10" s="13">
        <f t="shared" si="6"/>
        <v>9.23247232472325</v>
      </c>
      <c r="AG10" s="13">
        <v>1.58060580236783</v>
      </c>
      <c r="AH10" s="13">
        <v>2.45172337852504</v>
      </c>
      <c r="AI10" s="5" t="s">
        <v>0</v>
      </c>
      <c r="AJ10" s="13">
        <f t="shared" si="7"/>
        <v>5.28388659164879</v>
      </c>
      <c r="AK10" s="13">
        <v>1.07232035075381</v>
      </c>
      <c r="AL10" s="13">
        <v>1.58286104717999</v>
      </c>
      <c r="AM10" s="5" t="s">
        <v>0</v>
      </c>
      <c r="AN10" s="13">
        <f t="shared" si="8"/>
        <v>5.07327258711535</v>
      </c>
      <c r="AO10" s="13">
        <v>0.96798299113409</v>
      </c>
      <c r="AP10" s="13">
        <v>1.54326061197461</v>
      </c>
      <c r="AQ10" s="5" t="s">
        <v>0</v>
      </c>
      <c r="AR10" s="13">
        <f t="shared" si="9"/>
        <v>5.24918575501568</v>
      </c>
      <c r="AS10" s="13">
        <v>37.5564247625276</v>
      </c>
      <c r="AT10" s="13">
        <v>57.1102636801841</v>
      </c>
      <c r="AU10" s="5" t="s">
        <v>0</v>
      </c>
      <c r="AV10" s="16">
        <v>5</v>
      </c>
    </row>
  </sheetData>
  <mergeCells count="6">
    <mergeCell ref="I1:J1"/>
    <mergeCell ref="M1:N1"/>
    <mergeCell ref="Q1:R1"/>
    <mergeCell ref="U1:V1"/>
    <mergeCell ref="Y1:Z1"/>
    <mergeCell ref="AC1:A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2020-09-23T09:49:00Z</dcterms:created>
  <dcterms:modified xsi:type="dcterms:W3CDTF">2020-09-28T13:40:09Z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