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6.21-7.20超低特价申请对比销售分析" sheetId="1" r:id="rId1"/>
    <sheet name="未做超低特价门店" sheetId="3" r:id="rId2"/>
    <sheet name="销售数据环比下滑（申请超低特价数＜150个门店" sheetId="4" r:id="rId3"/>
    <sheet name="环比申请数量下降门店" sheetId="5" r:id="rId4"/>
    <sheet name="综合分析" sheetId="6" r:id="rId5"/>
  </sheets>
  <externalReferences>
    <externalReference r:id="rId6"/>
    <externalReference r:id="rId7"/>
    <externalReference r:id="rId8"/>
  </externalReferences>
  <definedNames>
    <definedName name="_xlnm._FilterDatabase" localSheetId="0" hidden="1">'6.21-7.20超低特价申请对比销售分析'!$A$2:$Q$111</definedName>
  </definedNames>
  <calcPr calcId="144525"/>
</workbook>
</file>

<file path=xl/sharedStrings.xml><?xml version="1.0" encoding="utf-8"?>
<sst xmlns="http://schemas.openxmlformats.org/spreadsheetml/2006/main" count="464" uniqueCount="156">
  <si>
    <t>5.26-6.21</t>
  </si>
  <si>
    <t>6.26-7.21</t>
  </si>
  <si>
    <t>环比差异</t>
  </si>
  <si>
    <r>
      <t>门店</t>
    </r>
    <r>
      <rPr>
        <b/>
        <sz val="11"/>
        <rFont val="Arial"/>
        <charset val="0"/>
      </rPr>
      <t>ID</t>
    </r>
  </si>
  <si>
    <t>门店名</t>
  </si>
  <si>
    <r>
      <t>8</t>
    </r>
    <r>
      <rPr>
        <b/>
        <sz val="11"/>
        <color rgb="FFFF0000"/>
        <rFont val="宋体"/>
        <charset val="0"/>
      </rPr>
      <t>月申请数量</t>
    </r>
  </si>
  <si>
    <r>
      <t>7</t>
    </r>
    <r>
      <rPr>
        <b/>
        <sz val="11"/>
        <rFont val="宋体"/>
        <charset val="0"/>
      </rPr>
      <t>月执行数量</t>
    </r>
  </si>
  <si>
    <t>环比</t>
  </si>
  <si>
    <t>销售额</t>
  </si>
  <si>
    <t>毛利额</t>
  </si>
  <si>
    <t>平均客单价</t>
  </si>
  <si>
    <t>笔数</t>
  </si>
  <si>
    <t>四川太极武侯区倪家桥路药店</t>
  </si>
  <si>
    <t>四川太极成华区云龙南路药店</t>
  </si>
  <si>
    <t>四川太极高新区南华巷药店</t>
  </si>
  <si>
    <t>四川太极青羊区十二桥药店</t>
  </si>
  <si>
    <t>四川太极旗舰店</t>
  </si>
  <si>
    <t>四川太极浆洗街药店</t>
  </si>
  <si>
    <t>四川太极西部店</t>
  </si>
  <si>
    <t>四川太极郫县郫筒镇一环路东南段药店</t>
  </si>
  <si>
    <t>四川太极温江店</t>
  </si>
  <si>
    <t>四川太极高新区民丰大道西段药店</t>
  </si>
  <si>
    <t>四川太极五津西路药店</t>
  </si>
  <si>
    <t>四川太极光华药店</t>
  </si>
  <si>
    <t>四川太极光华村街药店</t>
  </si>
  <si>
    <t>四川太极成华区华油路药店</t>
  </si>
  <si>
    <t>四川太极新都区马超东路店</t>
  </si>
  <si>
    <t>四川太极大邑县晋原镇内蒙古大道桃源药店</t>
  </si>
  <si>
    <t>成都成汉太极大药房有限公司</t>
  </si>
  <si>
    <t>四川太极青羊区贝森北路药店</t>
  </si>
  <si>
    <t>四川太极枣子巷药店</t>
  </si>
  <si>
    <t>四川太极成华区二环路北四段药店（汇融名城）</t>
  </si>
  <si>
    <t>四川太极邛崃中心药店</t>
  </si>
  <si>
    <t>四川太极成华区崔家店路药店</t>
  </si>
  <si>
    <t>四川太极清江东路药店</t>
  </si>
  <si>
    <t>四川太极大邑县晋原镇通达东路五段药店</t>
  </si>
  <si>
    <t>四川太极新园大道药店</t>
  </si>
  <si>
    <t>四川太极锦江区庆云南街药店</t>
  </si>
  <si>
    <t>四川太极新津邓双镇岷江店</t>
  </si>
  <si>
    <t>四川太极锦江区榕声路店</t>
  </si>
  <si>
    <t>四川太极新乐中街药店</t>
  </si>
  <si>
    <t>四川太极青羊区蜀鑫路药店</t>
  </si>
  <si>
    <t>四川太极大邑县晋原镇北街药店</t>
  </si>
  <si>
    <t>四川太极成华区羊子山西路药店（兴元华盛）</t>
  </si>
  <si>
    <t>四川太极高新区大源北街药店</t>
  </si>
  <si>
    <t>四川太极新津县五津镇五津西路二药房</t>
  </si>
  <si>
    <t>四川太极金牛区五福桥东路药店</t>
  </si>
  <si>
    <t>四川太极武侯区顺和街店</t>
  </si>
  <si>
    <t>四川太极金牛区蜀汉路药店</t>
  </si>
  <si>
    <t>四川太极成华区金马河路药店</t>
  </si>
  <si>
    <t>四川太极成华杉板桥南一路店</t>
  </si>
  <si>
    <t>四川太极成华区华泰路药店</t>
  </si>
  <si>
    <t>四川太极通盈街药店</t>
  </si>
  <si>
    <t>四川太极武侯区大悦路药店</t>
  </si>
  <si>
    <t>四川太极大邑县晋原镇子龙路店</t>
  </si>
  <si>
    <t>四川太极高新天久北巷药店</t>
  </si>
  <si>
    <t>四川太极锦江区观音桥街药店</t>
  </si>
  <si>
    <t>四川太极新都区新繁镇繁江北路药店</t>
  </si>
  <si>
    <t>四川太极崇州市崇阳镇尚贤坊街药店</t>
  </si>
  <si>
    <t>四川太极高新区新下街药店</t>
  </si>
  <si>
    <t>四川太极青羊区大石西路药店</t>
  </si>
  <si>
    <t>四川太极金牛区交大路第三药店</t>
  </si>
  <si>
    <t>四川太极金牛区银河北街药店</t>
  </si>
  <si>
    <t>四川太极土龙路药店</t>
  </si>
  <si>
    <t>四川太极大邑县晋原镇东街药店</t>
  </si>
  <si>
    <t>四川太极双流县西航港街道锦华路一段药店</t>
  </si>
  <si>
    <t>四川太极金牛区金沙路药店</t>
  </si>
  <si>
    <t xml:space="preserve">四川太极崇州市崇阳镇永康东路药店 </t>
  </si>
  <si>
    <t>四川太极都江堰市蒲阳路药店</t>
  </si>
  <si>
    <t>四川太极武侯区逸都路药店</t>
  </si>
  <si>
    <t>四川太极邛崃市临邛镇洪川小区药店</t>
  </si>
  <si>
    <t>四川太极锦江区劼人路药店</t>
  </si>
  <si>
    <t>四川太极大邑县沙渠镇方圆路药店</t>
  </si>
  <si>
    <t>四川太极都江堰市蒲阳镇堰问道西路药店</t>
  </si>
  <si>
    <t>四川太极大邑县安仁镇千禧街药店</t>
  </si>
  <si>
    <t>四川太极大邑县新场镇文昌街药店</t>
  </si>
  <si>
    <t>四川太极武侯区大华街药店</t>
  </si>
  <si>
    <t>四川太极邛崃市文君街道杏林路药店</t>
  </si>
  <si>
    <t>四川太极金带街药店</t>
  </si>
  <si>
    <t>四川太极温江区公平街道江安路药店</t>
  </si>
  <si>
    <t>四川太极都江堰奎光路中段药店</t>
  </si>
  <si>
    <t>四川太极金牛区银沙路药店</t>
  </si>
  <si>
    <t>四川太极双流区东升街道三强西路药店</t>
  </si>
  <si>
    <t>四川太极怀远店</t>
  </si>
  <si>
    <t>四川太极新都区新都街道万和北路药店</t>
  </si>
  <si>
    <t>四川太极都江堰聚源镇药店</t>
  </si>
  <si>
    <t>四川太极青羊区蜀辉路药店</t>
  </si>
  <si>
    <t>四川太极金牛区花照壁药店</t>
  </si>
  <si>
    <t>四川太极沙河源药店</t>
  </si>
  <si>
    <t>四川太极崇州市崇阳镇蜀州中路药店</t>
  </si>
  <si>
    <t>四川太极大邑县晋源镇东壕沟段药店</t>
  </si>
  <si>
    <t>四川太极三江店</t>
  </si>
  <si>
    <t>四川太极金牛区黄苑东街药店</t>
  </si>
  <si>
    <t>四川太极邛崃市临邛镇翠荫街药店</t>
  </si>
  <si>
    <t>四川太极成都高新区元华二巷药店</t>
  </si>
  <si>
    <t>四川太极武侯区丝竹路药店</t>
  </si>
  <si>
    <t>四川太极清江东路2药店</t>
  </si>
  <si>
    <t>四川太极邛崃市羊安镇永康大道药店</t>
  </si>
  <si>
    <t>四川太极崇州中心店</t>
  </si>
  <si>
    <t>四川太极都江堰市永丰街道宝莲路药店</t>
  </si>
  <si>
    <t>四川太极邛崃市临邛镇长安大道药店</t>
  </si>
  <si>
    <t>四川太极都江堰景中路店</t>
  </si>
  <si>
    <t>四川太极金丝街药店</t>
  </si>
  <si>
    <t>四川太极成华区华康路药店</t>
  </si>
  <si>
    <t>四川太极都江堰幸福镇翔凤路药店</t>
  </si>
  <si>
    <t>四川太极锦江区柳翠路药店</t>
  </si>
  <si>
    <t>四川太极新津县五津镇武阳西路药店</t>
  </si>
  <si>
    <t>四川太极青羊区童子街药店</t>
  </si>
  <si>
    <t>四川太极都江堰药店</t>
  </si>
  <si>
    <t>四川太极武侯区科华街药店</t>
  </si>
  <si>
    <t>四川太极大药房连锁有限公司武侯区聚萃街药店</t>
  </si>
  <si>
    <t>四川太极武侯区佳灵路药店</t>
  </si>
  <si>
    <t>四川太极成华区西林一街药店</t>
  </si>
  <si>
    <t>四川太极兴义镇万兴路药店</t>
  </si>
  <si>
    <t>四川太极大邑县晋原镇潘家街药店</t>
  </si>
  <si>
    <t>四川太极邛崃市临邛街道涌泉街药店</t>
  </si>
  <si>
    <t>四川太极武侯区航中街药店</t>
  </si>
  <si>
    <t>四川太极武侯区双楠路药店</t>
  </si>
  <si>
    <t>四川太极锦江区合欢树街药店</t>
  </si>
  <si>
    <t>四川太极金牛区解放路药店</t>
  </si>
  <si>
    <t>四川太极青羊区光华西一路药店</t>
  </si>
  <si>
    <t>6.21-7.20期间未申请8月超低特价门店</t>
  </si>
  <si>
    <t>门店ID</t>
  </si>
  <si>
    <t>门店名称</t>
  </si>
  <si>
    <t>片区名称</t>
  </si>
  <si>
    <t>门店类型</t>
  </si>
  <si>
    <t>青羊区北东街店</t>
  </si>
  <si>
    <t>城中片区</t>
  </si>
  <si>
    <t>A1</t>
  </si>
  <si>
    <t>双林路药店</t>
  </si>
  <si>
    <t>A3</t>
  </si>
  <si>
    <t>红星店</t>
  </si>
  <si>
    <t>B1</t>
  </si>
  <si>
    <t>郫县郫筒镇东大街药店</t>
  </si>
  <si>
    <t>人民中路店</t>
  </si>
  <si>
    <t>锦江区静明路药店</t>
  </si>
  <si>
    <t>C2</t>
  </si>
  <si>
    <t>东昌路店（单独做）</t>
  </si>
  <si>
    <t>成华区万科路药店</t>
  </si>
  <si>
    <t>东南片区</t>
  </si>
  <si>
    <t>A2</t>
  </si>
  <si>
    <t>锦江区水杉街药店</t>
  </si>
  <si>
    <t>成华区万宇路药店</t>
  </si>
  <si>
    <t>中和大道药店</t>
  </si>
  <si>
    <t>B2</t>
  </si>
  <si>
    <t>紫薇东路</t>
  </si>
  <si>
    <t>C1</t>
  </si>
  <si>
    <t>龙潭西路店</t>
  </si>
  <si>
    <t>四川太极高新区中和公济桥路药店</t>
  </si>
  <si>
    <t>四川太极高新区剑南大道药店</t>
  </si>
  <si>
    <t>梨花街</t>
  </si>
  <si>
    <t>旗舰片区</t>
  </si>
  <si>
    <t>光华北五路店（未上货）</t>
  </si>
  <si>
    <t>西北片区</t>
  </si>
  <si>
    <t>6.21-7.20期间申请超低特价数量环比下降门店</t>
  </si>
  <si>
    <t>环比销售额及笔数下降（且申请特价品种数＜150个品种门店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</si>
</sst>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Arial"/>
      <charset val="0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  <charset val="0"/>
    </font>
    <font>
      <sz val="10"/>
      <name val="Arial"/>
      <charset val="0"/>
    </font>
    <font>
      <sz val="10"/>
      <name val="宋体"/>
      <charset val="0"/>
    </font>
    <font>
      <b/>
      <sz val="11"/>
      <color rgb="FFFF0000"/>
      <name val="Arial"/>
      <charset val="0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7" borderId="11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7" fillId="29" borderId="12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>
      <alignment vertical="center"/>
    </xf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15" fillId="0" borderId="0" xfId="0" applyFont="1" applyFill="1" applyBorder="1" applyAlignment="1"/>
    <xf numFmtId="0" fontId="15" fillId="2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7&#26376;&#36229;&#20302;&#29305;&#20215;&#26126;&#32454;&#20197;&#27492;&#20026;&#20934;(7.2&#65289;&#38376;&#24215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5.26-6.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6.26-7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价格调查反馈表"/>
      <sheetName val="Sheet3"/>
      <sheetName val="7月超低特价明细表"/>
      <sheetName val="需门店核实及不做品种"/>
      <sheetName val="厂家维价"/>
      <sheetName val="防疫商品不参与打折品种"/>
      <sheetName val="营运部单品活动"/>
      <sheetName val="晒单品种"/>
      <sheetName val="7月第一周新增"/>
      <sheetName val="7月第二周新增"/>
      <sheetName val="Sheet2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门店名称</v>
          </cell>
          <cell r="C1" t="str">
            <v>汇总</v>
          </cell>
        </row>
        <row r="2">
          <cell r="A2">
            <v>52</v>
          </cell>
          <cell r="B2" t="str">
            <v>四川太极崇州中心店</v>
          </cell>
          <cell r="C2">
            <v>200</v>
          </cell>
        </row>
        <row r="3">
          <cell r="A3">
            <v>54</v>
          </cell>
          <cell r="B3" t="str">
            <v>四川太极怀远店</v>
          </cell>
          <cell r="C3">
            <v>75</v>
          </cell>
        </row>
        <row r="4">
          <cell r="A4">
            <v>56</v>
          </cell>
          <cell r="B4" t="str">
            <v>四川太极三江店</v>
          </cell>
          <cell r="C4">
            <v>177</v>
          </cell>
        </row>
        <row r="5">
          <cell r="A5">
            <v>307</v>
          </cell>
          <cell r="B5" t="str">
            <v>四川太极旗舰店</v>
          </cell>
          <cell r="C5">
            <v>114</v>
          </cell>
        </row>
        <row r="6">
          <cell r="A6">
            <v>308</v>
          </cell>
          <cell r="B6" t="str">
            <v>四川太极红星店</v>
          </cell>
          <cell r="C6">
            <v>176</v>
          </cell>
        </row>
        <row r="7">
          <cell r="A7">
            <v>311</v>
          </cell>
          <cell r="B7" t="str">
            <v>四川太极西部店</v>
          </cell>
          <cell r="C7">
            <v>136</v>
          </cell>
        </row>
        <row r="8">
          <cell r="A8">
            <v>329</v>
          </cell>
          <cell r="B8" t="str">
            <v>四川太极温江店</v>
          </cell>
          <cell r="C8">
            <v>71</v>
          </cell>
        </row>
        <row r="9">
          <cell r="A9">
            <v>337</v>
          </cell>
          <cell r="B9" t="str">
            <v>四川太极浆洗街药店</v>
          </cell>
          <cell r="C9">
            <v>107</v>
          </cell>
        </row>
        <row r="10">
          <cell r="A10">
            <v>339</v>
          </cell>
          <cell r="B10" t="str">
            <v>四川太极沙河源药店</v>
          </cell>
          <cell r="C10">
            <v>185</v>
          </cell>
        </row>
        <row r="11">
          <cell r="A11">
            <v>341</v>
          </cell>
          <cell r="B11" t="str">
            <v>四川太极邛崃中心药店</v>
          </cell>
          <cell r="C11">
            <v>188</v>
          </cell>
        </row>
        <row r="12">
          <cell r="A12">
            <v>343</v>
          </cell>
          <cell r="B12" t="str">
            <v>四川太极光华药店</v>
          </cell>
          <cell r="C12">
            <v>153</v>
          </cell>
        </row>
        <row r="13">
          <cell r="A13">
            <v>347</v>
          </cell>
          <cell r="B13" t="str">
            <v>四川太极清江东路2药店</v>
          </cell>
          <cell r="C13">
            <v>162</v>
          </cell>
        </row>
        <row r="14">
          <cell r="A14">
            <v>349</v>
          </cell>
          <cell r="B14" t="str">
            <v>四川太极人民中路店</v>
          </cell>
          <cell r="C14">
            <v>128</v>
          </cell>
        </row>
        <row r="15">
          <cell r="A15">
            <v>351</v>
          </cell>
          <cell r="B15" t="str">
            <v>四川太极都江堰药店</v>
          </cell>
          <cell r="C15">
            <v>212</v>
          </cell>
        </row>
        <row r="16">
          <cell r="A16">
            <v>355</v>
          </cell>
          <cell r="B16" t="str">
            <v>四川太极双林路药店</v>
          </cell>
          <cell r="C16">
            <v>102</v>
          </cell>
        </row>
        <row r="17">
          <cell r="A17">
            <v>357</v>
          </cell>
          <cell r="B17" t="str">
            <v>四川太极清江东路药店</v>
          </cell>
          <cell r="C17">
            <v>230</v>
          </cell>
        </row>
        <row r="18">
          <cell r="A18">
            <v>359</v>
          </cell>
          <cell r="B18" t="str">
            <v>四川太极枣子巷药店</v>
          </cell>
          <cell r="C18">
            <v>198</v>
          </cell>
        </row>
        <row r="19">
          <cell r="A19">
            <v>365</v>
          </cell>
          <cell r="B19" t="str">
            <v>四川太极光华村街药店</v>
          </cell>
          <cell r="C19">
            <v>193</v>
          </cell>
        </row>
        <row r="20">
          <cell r="A20">
            <v>367</v>
          </cell>
          <cell r="B20" t="str">
            <v>四川太极金带街药店</v>
          </cell>
          <cell r="C20">
            <v>108</v>
          </cell>
        </row>
        <row r="21">
          <cell r="A21">
            <v>371</v>
          </cell>
          <cell r="B21" t="str">
            <v>四川太极兴义镇万兴路药店</v>
          </cell>
          <cell r="C21">
            <v>145</v>
          </cell>
        </row>
        <row r="22">
          <cell r="A22">
            <v>373</v>
          </cell>
          <cell r="B22" t="str">
            <v>四川太极通盈街药店</v>
          </cell>
          <cell r="C22">
            <v>91</v>
          </cell>
        </row>
        <row r="23">
          <cell r="A23">
            <v>377</v>
          </cell>
          <cell r="B23" t="str">
            <v>四川太极新园大道药店</v>
          </cell>
          <cell r="C23">
            <v>113</v>
          </cell>
        </row>
        <row r="24">
          <cell r="A24">
            <v>379</v>
          </cell>
          <cell r="B24" t="str">
            <v>四川太极土龙路药店</v>
          </cell>
          <cell r="C24">
            <v>222</v>
          </cell>
        </row>
        <row r="25">
          <cell r="A25">
            <v>385</v>
          </cell>
          <cell r="B25" t="str">
            <v>四川太极五津西路药店</v>
          </cell>
          <cell r="C25">
            <v>150</v>
          </cell>
        </row>
        <row r="26">
          <cell r="A26">
            <v>387</v>
          </cell>
          <cell r="B26" t="str">
            <v>四川太极新乐中街药店</v>
          </cell>
          <cell r="C26">
            <v>290</v>
          </cell>
        </row>
        <row r="27">
          <cell r="A27">
            <v>391</v>
          </cell>
          <cell r="B27" t="str">
            <v>四川太极金丝街药店</v>
          </cell>
          <cell r="C27">
            <v>118</v>
          </cell>
        </row>
        <row r="28">
          <cell r="A28">
            <v>399</v>
          </cell>
          <cell r="B28" t="str">
            <v>四川太极高新天久北巷药店</v>
          </cell>
          <cell r="C28">
            <v>108</v>
          </cell>
        </row>
        <row r="29">
          <cell r="A29">
            <v>511</v>
          </cell>
          <cell r="B29" t="str">
            <v>四川太极成华杉板桥南一路店</v>
          </cell>
          <cell r="C29">
            <v>145</v>
          </cell>
        </row>
        <row r="30">
          <cell r="A30">
            <v>513</v>
          </cell>
          <cell r="B30" t="str">
            <v>四川太极武侯区顺和街店</v>
          </cell>
          <cell r="C30">
            <v>147</v>
          </cell>
        </row>
        <row r="31">
          <cell r="A31">
            <v>514</v>
          </cell>
          <cell r="B31" t="str">
            <v>四川太极新津邓双镇岷江店</v>
          </cell>
          <cell r="C31">
            <v>76</v>
          </cell>
        </row>
        <row r="32">
          <cell r="A32">
            <v>515</v>
          </cell>
          <cell r="B32" t="str">
            <v>四川太极成华区崔家店路药店</v>
          </cell>
          <cell r="C32">
            <v>152</v>
          </cell>
        </row>
        <row r="33">
          <cell r="A33">
            <v>517</v>
          </cell>
          <cell r="B33" t="str">
            <v>四川太极青羊区北东街店</v>
          </cell>
          <cell r="C33">
            <v>37</v>
          </cell>
        </row>
        <row r="34">
          <cell r="A34">
            <v>539</v>
          </cell>
          <cell r="B34" t="str">
            <v>四川太极大邑县晋原镇子龙路店</v>
          </cell>
          <cell r="C34">
            <v>175</v>
          </cell>
        </row>
        <row r="35">
          <cell r="A35">
            <v>545</v>
          </cell>
          <cell r="B35" t="str">
            <v>四川太极龙潭西路店</v>
          </cell>
          <cell r="C35">
            <v>92</v>
          </cell>
        </row>
        <row r="36">
          <cell r="A36">
            <v>546</v>
          </cell>
          <cell r="B36" t="str">
            <v>四川太极锦江区榕声路店</v>
          </cell>
          <cell r="C36">
            <v>102</v>
          </cell>
        </row>
        <row r="37">
          <cell r="A37">
            <v>549</v>
          </cell>
          <cell r="B37" t="str">
            <v>四川太极大邑县晋源镇东壕沟段药店</v>
          </cell>
          <cell r="C37">
            <v>202</v>
          </cell>
        </row>
        <row r="38">
          <cell r="A38">
            <v>570</v>
          </cell>
          <cell r="B38" t="str">
            <v>四川太极青羊区大石西路药店</v>
          </cell>
          <cell r="C38">
            <v>182</v>
          </cell>
        </row>
        <row r="39">
          <cell r="A39">
            <v>571</v>
          </cell>
          <cell r="B39" t="str">
            <v>四川太极高新区民丰大道西段药店</v>
          </cell>
          <cell r="C39">
            <v>222</v>
          </cell>
        </row>
        <row r="40">
          <cell r="A40">
            <v>572</v>
          </cell>
          <cell r="B40" t="str">
            <v>四川太极郫县郫筒镇东大街药店</v>
          </cell>
          <cell r="C40">
            <v>316</v>
          </cell>
        </row>
        <row r="41">
          <cell r="A41">
            <v>573</v>
          </cell>
          <cell r="B41" t="str">
            <v>四川太极双流县西航港街道锦华路一段药店</v>
          </cell>
          <cell r="C41">
            <v>109</v>
          </cell>
        </row>
        <row r="42">
          <cell r="A42">
            <v>578</v>
          </cell>
          <cell r="B42" t="str">
            <v>四川太极成华区华油路药店</v>
          </cell>
          <cell r="C42">
            <v>105</v>
          </cell>
        </row>
        <row r="43">
          <cell r="A43">
            <v>581</v>
          </cell>
          <cell r="B43" t="str">
            <v>四川太极成华区二环路北四段药店（汇融名城）</v>
          </cell>
          <cell r="C43">
            <v>365</v>
          </cell>
        </row>
        <row r="44">
          <cell r="A44">
            <v>582</v>
          </cell>
          <cell r="B44" t="str">
            <v>四川太极青羊区十二桥药店</v>
          </cell>
          <cell r="C44">
            <v>157</v>
          </cell>
        </row>
        <row r="45">
          <cell r="A45">
            <v>585</v>
          </cell>
          <cell r="B45" t="str">
            <v>四川太极成华区羊子山西路药店（兴元华盛）</v>
          </cell>
          <cell r="C45">
            <v>188</v>
          </cell>
        </row>
        <row r="46">
          <cell r="A46">
            <v>587</v>
          </cell>
          <cell r="B46" t="str">
            <v>四川太极都江堰景中路店</v>
          </cell>
          <cell r="C46">
            <v>195</v>
          </cell>
        </row>
        <row r="47">
          <cell r="A47">
            <v>591</v>
          </cell>
          <cell r="B47" t="str">
            <v>四川太极邛崃市临邛镇长安大道药店</v>
          </cell>
          <cell r="C47">
            <v>159</v>
          </cell>
        </row>
        <row r="48">
          <cell r="A48">
            <v>594</v>
          </cell>
          <cell r="B48" t="str">
            <v>四川太极大邑县安仁镇千禧街药店</v>
          </cell>
          <cell r="C48">
            <v>270</v>
          </cell>
        </row>
        <row r="49">
          <cell r="A49">
            <v>598</v>
          </cell>
          <cell r="B49" t="str">
            <v>四川太极锦江区水杉街药店</v>
          </cell>
          <cell r="C49">
            <v>235</v>
          </cell>
        </row>
        <row r="50">
          <cell r="A50">
            <v>704</v>
          </cell>
          <cell r="B50" t="str">
            <v>四川太极都江堰奎光路中段药店</v>
          </cell>
          <cell r="C50">
            <v>188</v>
          </cell>
        </row>
        <row r="51">
          <cell r="A51">
            <v>706</v>
          </cell>
          <cell r="B51" t="str">
            <v>四川太极都江堰幸福镇翔凤路药店</v>
          </cell>
          <cell r="C51">
            <v>144</v>
          </cell>
        </row>
        <row r="52">
          <cell r="A52">
            <v>707</v>
          </cell>
          <cell r="B52" t="str">
            <v>四川太极成华区万科路药店</v>
          </cell>
          <cell r="C52">
            <v>124</v>
          </cell>
        </row>
        <row r="53">
          <cell r="A53">
            <v>709</v>
          </cell>
          <cell r="B53" t="str">
            <v>四川太极新都区马超东路店</v>
          </cell>
          <cell r="C53">
            <v>177</v>
          </cell>
        </row>
        <row r="54">
          <cell r="A54">
            <v>710</v>
          </cell>
          <cell r="B54" t="str">
            <v>四川太极都江堰市蒲阳镇堰问道西路药店</v>
          </cell>
          <cell r="C54">
            <v>187</v>
          </cell>
        </row>
        <row r="55">
          <cell r="A55">
            <v>712</v>
          </cell>
          <cell r="B55" t="str">
            <v>四川太极成华区华泰路药店</v>
          </cell>
          <cell r="C55">
            <v>116</v>
          </cell>
        </row>
        <row r="56">
          <cell r="A56">
            <v>713</v>
          </cell>
          <cell r="B56" t="str">
            <v>四川太极都江堰聚源镇药店</v>
          </cell>
          <cell r="C56">
            <v>138</v>
          </cell>
        </row>
        <row r="57">
          <cell r="A57">
            <v>716</v>
          </cell>
          <cell r="B57" t="str">
            <v>四川太极大邑县沙渠镇方圆路药店</v>
          </cell>
          <cell r="C57">
            <v>96</v>
          </cell>
        </row>
        <row r="58">
          <cell r="A58">
            <v>717</v>
          </cell>
          <cell r="B58" t="str">
            <v>四川太极大邑县晋原镇通达东路五段药店</v>
          </cell>
          <cell r="C58">
            <v>126</v>
          </cell>
        </row>
        <row r="59">
          <cell r="A59">
            <v>720</v>
          </cell>
          <cell r="B59" t="str">
            <v>四川太极大邑县新场镇文昌街药店</v>
          </cell>
          <cell r="C59">
            <v>188</v>
          </cell>
        </row>
        <row r="60">
          <cell r="A60">
            <v>721</v>
          </cell>
          <cell r="B60" t="str">
            <v>四川太极邛崃市临邛镇洪川小区药店</v>
          </cell>
          <cell r="C60">
            <v>198</v>
          </cell>
        </row>
        <row r="61">
          <cell r="A61">
            <v>723</v>
          </cell>
          <cell r="B61" t="str">
            <v>四川太极锦江区柳翠路药店</v>
          </cell>
          <cell r="C61">
            <v>197</v>
          </cell>
        </row>
        <row r="62">
          <cell r="A62">
            <v>724</v>
          </cell>
          <cell r="B62" t="str">
            <v>四川太极锦江区观音桥街药店</v>
          </cell>
          <cell r="C62">
            <v>102</v>
          </cell>
        </row>
        <row r="63">
          <cell r="A63">
            <v>726</v>
          </cell>
          <cell r="B63" t="str">
            <v>四川太极金牛区交大路第三药店</v>
          </cell>
          <cell r="C63">
            <v>307</v>
          </cell>
        </row>
        <row r="64">
          <cell r="A64">
            <v>727</v>
          </cell>
          <cell r="B64" t="str">
            <v>四川太极金牛区黄苑东街药店</v>
          </cell>
          <cell r="C64">
            <v>168</v>
          </cell>
        </row>
        <row r="65">
          <cell r="A65">
            <v>730</v>
          </cell>
          <cell r="B65" t="str">
            <v>四川太极新都区新繁镇繁江北路药店</v>
          </cell>
          <cell r="C65">
            <v>222</v>
          </cell>
        </row>
        <row r="66">
          <cell r="A66">
            <v>732</v>
          </cell>
          <cell r="B66" t="str">
            <v>四川太极邛崃市羊安镇永康大道药店</v>
          </cell>
          <cell r="C66">
            <v>145</v>
          </cell>
        </row>
        <row r="67">
          <cell r="A67">
            <v>733</v>
          </cell>
          <cell r="B67" t="str">
            <v>四川太极双流区东升街道三强西路药店</v>
          </cell>
          <cell r="C67">
            <v>149</v>
          </cell>
        </row>
        <row r="68">
          <cell r="A68">
            <v>737</v>
          </cell>
          <cell r="B68" t="str">
            <v>四川太极高新区大源北街药店</v>
          </cell>
          <cell r="C68">
            <v>111</v>
          </cell>
        </row>
        <row r="69">
          <cell r="A69">
            <v>738</v>
          </cell>
          <cell r="B69" t="str">
            <v>四川太极都江堰市蒲阳路药店</v>
          </cell>
          <cell r="C69">
            <v>230</v>
          </cell>
        </row>
        <row r="70">
          <cell r="A70">
            <v>740</v>
          </cell>
          <cell r="B70" t="str">
            <v>四川太极成华区华康路药店</v>
          </cell>
          <cell r="C70">
            <v>70</v>
          </cell>
        </row>
        <row r="71">
          <cell r="A71">
            <v>742</v>
          </cell>
          <cell r="B71" t="str">
            <v>四川太极锦江区庆云南街药店</v>
          </cell>
          <cell r="C71">
            <v>105</v>
          </cell>
        </row>
        <row r="72">
          <cell r="A72">
            <v>743</v>
          </cell>
          <cell r="B72" t="str">
            <v>四川太极成华区万宇路药店</v>
          </cell>
          <cell r="C72">
            <v>85</v>
          </cell>
        </row>
        <row r="73">
          <cell r="A73">
            <v>744</v>
          </cell>
          <cell r="B73" t="str">
            <v>四川太极武侯区科华街药店</v>
          </cell>
          <cell r="C73">
            <v>105</v>
          </cell>
        </row>
        <row r="74">
          <cell r="A74">
            <v>745</v>
          </cell>
          <cell r="B74" t="str">
            <v>四川太极金牛区金沙路药店</v>
          </cell>
          <cell r="C74">
            <v>172</v>
          </cell>
        </row>
        <row r="75">
          <cell r="A75">
            <v>746</v>
          </cell>
          <cell r="B75" t="str">
            <v>四川太极大邑县晋原镇内蒙古大道桃源药店</v>
          </cell>
          <cell r="C75">
            <v>96</v>
          </cell>
        </row>
        <row r="76">
          <cell r="A76">
            <v>747</v>
          </cell>
          <cell r="B76" t="str">
            <v>四川太极郫县郫筒镇一环路东南段药店</v>
          </cell>
          <cell r="C76">
            <v>141</v>
          </cell>
        </row>
        <row r="77">
          <cell r="A77">
            <v>748</v>
          </cell>
          <cell r="B77" t="str">
            <v>四川太极大邑县晋原镇东街药店</v>
          </cell>
          <cell r="C77">
            <v>148</v>
          </cell>
        </row>
        <row r="78">
          <cell r="A78">
            <v>750</v>
          </cell>
          <cell r="B78" t="str">
            <v>成都成汉太极大药房有限公司</v>
          </cell>
          <cell r="C78">
            <v>60</v>
          </cell>
        </row>
        <row r="79">
          <cell r="A79">
            <v>752</v>
          </cell>
          <cell r="B79" t="str">
            <v>四川太极大药房连锁有限公司武侯区聚萃街药店</v>
          </cell>
          <cell r="C79">
            <v>188</v>
          </cell>
        </row>
        <row r="80">
          <cell r="A80">
            <v>753</v>
          </cell>
          <cell r="B80" t="str">
            <v>四川太极锦江区合欢树街药店</v>
          </cell>
          <cell r="C80">
            <v>87</v>
          </cell>
        </row>
        <row r="81">
          <cell r="A81">
            <v>754</v>
          </cell>
          <cell r="B81" t="str">
            <v>四川太极崇州市崇阳镇尚贤坊街药店</v>
          </cell>
          <cell r="C81">
            <v>160</v>
          </cell>
        </row>
        <row r="82">
          <cell r="A82">
            <v>101453</v>
          </cell>
          <cell r="B82" t="str">
            <v>四川太极温江区公平街道江安路药店</v>
          </cell>
          <cell r="C82">
            <v>133</v>
          </cell>
        </row>
        <row r="83">
          <cell r="A83">
            <v>102478</v>
          </cell>
          <cell r="B83" t="str">
            <v>四川太极锦江区静明路药店</v>
          </cell>
          <cell r="C83">
            <v>158</v>
          </cell>
        </row>
        <row r="84">
          <cell r="A84">
            <v>102479</v>
          </cell>
          <cell r="B84" t="str">
            <v>四川太极锦江区劼人路药店</v>
          </cell>
          <cell r="C84">
            <v>136</v>
          </cell>
        </row>
        <row r="85">
          <cell r="A85">
            <v>102564</v>
          </cell>
          <cell r="B85" t="str">
            <v>四川太极邛崃市临邛镇翠荫街药店</v>
          </cell>
          <cell r="C85">
            <v>155</v>
          </cell>
        </row>
        <row r="86">
          <cell r="A86">
            <v>102565</v>
          </cell>
          <cell r="B86" t="str">
            <v>四川太极武侯区佳灵路药店</v>
          </cell>
          <cell r="C86">
            <v>145</v>
          </cell>
        </row>
        <row r="87">
          <cell r="A87">
            <v>102567</v>
          </cell>
          <cell r="B87" t="str">
            <v>四川太极新津县五津镇武阳西路药店</v>
          </cell>
          <cell r="C87">
            <v>133</v>
          </cell>
        </row>
        <row r="88">
          <cell r="A88">
            <v>102934</v>
          </cell>
          <cell r="B88" t="str">
            <v>四川太极金牛区银河北街药店</v>
          </cell>
          <cell r="C88">
            <v>237</v>
          </cell>
        </row>
        <row r="89">
          <cell r="A89">
            <v>102935</v>
          </cell>
          <cell r="B89" t="str">
            <v>四川太极青羊区童子街药店</v>
          </cell>
          <cell r="C89">
            <v>127</v>
          </cell>
        </row>
        <row r="90">
          <cell r="A90">
            <v>103198</v>
          </cell>
          <cell r="B90" t="str">
            <v>四川太极青羊区贝森北路药店</v>
          </cell>
          <cell r="C90">
            <v>201</v>
          </cell>
        </row>
        <row r="91">
          <cell r="A91">
            <v>103199</v>
          </cell>
          <cell r="B91" t="str">
            <v>四川太极成华区西林一街药店</v>
          </cell>
          <cell r="C91">
            <v>195</v>
          </cell>
        </row>
        <row r="92">
          <cell r="A92">
            <v>103639</v>
          </cell>
          <cell r="B92" t="str">
            <v>四川太极成华区金马河路药店</v>
          </cell>
          <cell r="C92">
            <v>213</v>
          </cell>
        </row>
        <row r="93">
          <cell r="A93">
            <v>104428</v>
          </cell>
          <cell r="B93" t="str">
            <v>四川太极崇州市崇阳镇永康东路药店 </v>
          </cell>
          <cell r="C93">
            <v>164</v>
          </cell>
        </row>
        <row r="94">
          <cell r="A94">
            <v>104429</v>
          </cell>
          <cell r="B94" t="str">
            <v>四川太极武侯区大华街药店</v>
          </cell>
          <cell r="C94">
            <v>172</v>
          </cell>
        </row>
        <row r="95">
          <cell r="A95">
            <v>104430</v>
          </cell>
          <cell r="B95" t="str">
            <v>四川太极高新区中和大道药店</v>
          </cell>
          <cell r="C95">
            <v>128</v>
          </cell>
        </row>
        <row r="96">
          <cell r="A96">
            <v>104533</v>
          </cell>
          <cell r="B96" t="str">
            <v>四川太极大邑县晋原镇潘家街药店</v>
          </cell>
          <cell r="C96">
            <v>155</v>
          </cell>
        </row>
        <row r="97">
          <cell r="A97">
            <v>104838</v>
          </cell>
          <cell r="B97" t="str">
            <v>四川太极崇州市崇阳镇蜀州中路药店</v>
          </cell>
          <cell r="C97">
            <v>205</v>
          </cell>
        </row>
        <row r="98">
          <cell r="A98">
            <v>105267</v>
          </cell>
          <cell r="B98" t="str">
            <v>四川太极金牛区蜀汉路药店</v>
          </cell>
          <cell r="C98">
            <v>197</v>
          </cell>
        </row>
        <row r="99">
          <cell r="A99">
            <v>105396</v>
          </cell>
          <cell r="B99" t="str">
            <v>四川太极武侯区航中街药店</v>
          </cell>
          <cell r="C99">
            <v>83</v>
          </cell>
        </row>
        <row r="100">
          <cell r="A100">
            <v>105751</v>
          </cell>
          <cell r="B100" t="str">
            <v>四川太极高新区新下街药店</v>
          </cell>
          <cell r="C100">
            <v>128</v>
          </cell>
        </row>
        <row r="101">
          <cell r="A101">
            <v>105910</v>
          </cell>
          <cell r="B101" t="str">
            <v>四川太极高新区紫薇东路药店</v>
          </cell>
          <cell r="C101">
            <v>155</v>
          </cell>
        </row>
        <row r="102">
          <cell r="A102">
            <v>106066</v>
          </cell>
          <cell r="B102" t="str">
            <v>四川太极锦江区梨花街药店</v>
          </cell>
          <cell r="C102">
            <v>87</v>
          </cell>
        </row>
        <row r="103">
          <cell r="A103">
            <v>106399</v>
          </cell>
          <cell r="B103" t="str">
            <v>四川太极青羊区蜀辉路药店</v>
          </cell>
          <cell r="C103">
            <v>199</v>
          </cell>
        </row>
        <row r="104">
          <cell r="A104">
            <v>106485</v>
          </cell>
          <cell r="B104" t="str">
            <v>四川太极成都高新区元华二巷药店</v>
          </cell>
          <cell r="C104">
            <v>142</v>
          </cell>
        </row>
        <row r="105">
          <cell r="A105">
            <v>106568</v>
          </cell>
          <cell r="B105" t="str">
            <v>四川太极高新区中和公济桥路药店</v>
          </cell>
          <cell r="C105">
            <v>64</v>
          </cell>
        </row>
        <row r="106">
          <cell r="A106">
            <v>106569</v>
          </cell>
          <cell r="B106" t="str">
            <v>四川太极武侯区大悦路药店</v>
          </cell>
          <cell r="C106">
            <v>142</v>
          </cell>
        </row>
        <row r="107">
          <cell r="A107">
            <v>106865</v>
          </cell>
          <cell r="B107" t="str">
            <v>四川太极武侯区丝竹路药店</v>
          </cell>
          <cell r="C107">
            <v>217</v>
          </cell>
        </row>
        <row r="108">
          <cell r="A108">
            <v>107658</v>
          </cell>
          <cell r="B108" t="str">
            <v>四川太极新都区新都街道万和北路药店</v>
          </cell>
          <cell r="C108">
            <v>177</v>
          </cell>
        </row>
        <row r="109">
          <cell r="A109">
            <v>107728</v>
          </cell>
          <cell r="B109" t="str">
            <v>四川太极大邑县晋原镇北街药店</v>
          </cell>
          <cell r="C109">
            <v>215</v>
          </cell>
        </row>
        <row r="110">
          <cell r="A110">
            <v>107829</v>
          </cell>
          <cell r="B110" t="str">
            <v>四川太极金牛区解放路药店</v>
          </cell>
          <cell r="C110">
            <v>118</v>
          </cell>
        </row>
        <row r="111">
          <cell r="A111">
            <v>108277</v>
          </cell>
          <cell r="B111" t="str">
            <v>四川太极金牛区银沙路药店</v>
          </cell>
          <cell r="C111">
            <v>193</v>
          </cell>
        </row>
        <row r="112">
          <cell r="A112">
            <v>108656</v>
          </cell>
          <cell r="B112" t="str">
            <v>四川太极新津县五津镇五津西路二药房</v>
          </cell>
          <cell r="C112">
            <v>161</v>
          </cell>
        </row>
        <row r="113">
          <cell r="A113">
            <v>110378</v>
          </cell>
          <cell r="B113" t="str">
            <v>四川太极都江堰市永丰街道宝莲路药店</v>
          </cell>
          <cell r="C113">
            <v>201</v>
          </cell>
        </row>
        <row r="114">
          <cell r="A114">
            <v>111064</v>
          </cell>
          <cell r="B114" t="str">
            <v>四川太极邛崃市临邛街道涌泉街药店</v>
          </cell>
          <cell r="C114">
            <v>174</v>
          </cell>
        </row>
        <row r="115">
          <cell r="A115">
            <v>111219</v>
          </cell>
          <cell r="B115" t="str">
            <v>四川太极金牛区花照壁药店</v>
          </cell>
          <cell r="C115">
            <v>217</v>
          </cell>
        </row>
        <row r="116">
          <cell r="A116">
            <v>111400</v>
          </cell>
          <cell r="B116" t="str">
            <v>四川太极邛崃市文君街道杏林路药店</v>
          </cell>
          <cell r="C116">
            <v>191</v>
          </cell>
        </row>
        <row r="117">
          <cell r="A117">
            <v>112415</v>
          </cell>
          <cell r="B117" t="str">
            <v>四川太极金牛区五福桥东路药店</v>
          </cell>
          <cell r="C117">
            <v>226</v>
          </cell>
        </row>
        <row r="118">
          <cell r="A118">
            <v>112888</v>
          </cell>
          <cell r="B118" t="str">
            <v>四川太极武侯区双楠路药店</v>
          </cell>
          <cell r="C118">
            <v>195</v>
          </cell>
        </row>
        <row r="119">
          <cell r="A119">
            <v>113008</v>
          </cell>
          <cell r="B119" t="str">
            <v>四川太极高新区南华巷药店</v>
          </cell>
          <cell r="C119">
            <v>206</v>
          </cell>
        </row>
        <row r="120">
          <cell r="A120">
            <v>113023</v>
          </cell>
          <cell r="B120" t="str">
            <v>四川太极成华区云龙南路药店</v>
          </cell>
          <cell r="C120">
            <v>371</v>
          </cell>
        </row>
        <row r="121">
          <cell r="A121">
            <v>113025</v>
          </cell>
          <cell r="B121" t="str">
            <v>四川太极青羊区蜀鑫路药店</v>
          </cell>
          <cell r="C121">
            <v>203</v>
          </cell>
        </row>
        <row r="122">
          <cell r="A122">
            <v>113298</v>
          </cell>
          <cell r="B122" t="str">
            <v>四川太极武侯区逸都路药店</v>
          </cell>
          <cell r="C122">
            <v>200</v>
          </cell>
        </row>
        <row r="123">
          <cell r="A123">
            <v>113299</v>
          </cell>
          <cell r="B123" t="str">
            <v>四川太极武侯区倪家桥路药店</v>
          </cell>
          <cell r="C123">
            <v>211</v>
          </cell>
        </row>
        <row r="124">
          <cell r="A124" t="str">
            <v>(空白)</v>
          </cell>
          <cell r="B124" t="str">
            <v>(空白)</v>
          </cell>
        </row>
        <row r="125">
          <cell r="A125" t="str">
            <v>总计</v>
          </cell>
        </row>
        <row r="125">
          <cell r="C125">
            <v>19843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10288</v>
          </cell>
          <cell r="K3">
            <v>131.25</v>
          </cell>
          <cell r="L3">
            <v>1350336.27</v>
          </cell>
          <cell r="M3">
            <v>377206.08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6059</v>
          </cell>
          <cell r="K4">
            <v>179.33</v>
          </cell>
          <cell r="L4">
            <v>1086532.14</v>
          </cell>
          <cell r="M4">
            <v>199311.32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5991</v>
          </cell>
          <cell r="K5">
            <v>139.23</v>
          </cell>
          <cell r="L5">
            <v>834113.4</v>
          </cell>
          <cell r="M5">
            <v>183123.66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6236</v>
          </cell>
          <cell r="K6">
            <v>126.44</v>
          </cell>
          <cell r="L6">
            <v>788488.03</v>
          </cell>
          <cell r="M6">
            <v>178176.96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4197</v>
          </cell>
          <cell r="K7">
            <v>115.19</v>
          </cell>
          <cell r="L7">
            <v>483444.14</v>
          </cell>
          <cell r="M7">
            <v>151272.49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282</v>
          </cell>
          <cell r="H8" t="str">
            <v>城郊一片/邛崃片</v>
          </cell>
          <cell r="I8" t="str">
            <v>任会茹 </v>
          </cell>
          <cell r="J8">
            <v>5128</v>
          </cell>
          <cell r="K8">
            <v>86.06</v>
          </cell>
          <cell r="L8">
            <v>441326.23</v>
          </cell>
          <cell r="M8">
            <v>127736.25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段文秀 </v>
          </cell>
          <cell r="J9">
            <v>4497</v>
          </cell>
          <cell r="K9">
            <v>97.17</v>
          </cell>
          <cell r="L9">
            <v>436968.55</v>
          </cell>
          <cell r="M9">
            <v>137181.09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城郊一片/新津片</v>
          </cell>
          <cell r="I10" t="str">
            <v>王燕丽</v>
          </cell>
          <cell r="J10">
            <v>2748</v>
          </cell>
          <cell r="K10">
            <v>139.69</v>
          </cell>
          <cell r="L10">
            <v>383871.39</v>
          </cell>
          <cell r="M10">
            <v>92552.29</v>
          </cell>
        </row>
        <row r="11">
          <cell r="D11">
            <v>707</v>
          </cell>
          <cell r="E11" t="str">
            <v>四川太极成华区万科路药店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段文秀 </v>
          </cell>
          <cell r="J11">
            <v>4535</v>
          </cell>
          <cell r="K11">
            <v>70.68</v>
          </cell>
          <cell r="L11">
            <v>320556.34</v>
          </cell>
          <cell r="M11">
            <v>107602.37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段文秀 </v>
          </cell>
          <cell r="J12">
            <v>4520</v>
          </cell>
          <cell r="K12">
            <v>67.64</v>
          </cell>
          <cell r="L12">
            <v>305725.55</v>
          </cell>
          <cell r="M12">
            <v>112013.74</v>
          </cell>
        </row>
        <row r="13">
          <cell r="D13">
            <v>709</v>
          </cell>
          <cell r="E13" t="str">
            <v>四川太极新都区马超东路店</v>
          </cell>
          <cell r="F13" t="str">
            <v>否</v>
          </cell>
          <cell r="G13">
            <v>181</v>
          </cell>
          <cell r="H13" t="str">
            <v>西北片区</v>
          </cell>
          <cell r="I13" t="str">
            <v>刘琴英 </v>
          </cell>
          <cell r="J13">
            <v>3838</v>
          </cell>
          <cell r="K13">
            <v>78.04</v>
          </cell>
          <cell r="L13">
            <v>299524.73</v>
          </cell>
          <cell r="M13">
            <v>98874.17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西北片区</v>
          </cell>
          <cell r="I14" t="str">
            <v>刘琴英 </v>
          </cell>
          <cell r="J14">
            <v>3022</v>
          </cell>
          <cell r="K14">
            <v>98.57</v>
          </cell>
          <cell r="L14">
            <v>297876.75</v>
          </cell>
          <cell r="M14">
            <v>90449.06</v>
          </cell>
        </row>
        <row r="15">
          <cell r="D15">
            <v>578</v>
          </cell>
          <cell r="E15" t="str">
            <v>四川太极成华区华油路药店</v>
          </cell>
          <cell r="F15" t="str">
            <v>否</v>
          </cell>
          <cell r="G15">
            <v>23</v>
          </cell>
          <cell r="H15" t="str">
            <v>城中片区</v>
          </cell>
          <cell r="I15" t="str">
            <v>何巍 </v>
          </cell>
          <cell r="J15">
            <v>3978</v>
          </cell>
          <cell r="K15">
            <v>71.21</v>
          </cell>
          <cell r="L15">
            <v>283261.13</v>
          </cell>
          <cell r="M15">
            <v>96434.19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23</v>
          </cell>
          <cell r="H16" t="str">
            <v>城中片区</v>
          </cell>
          <cell r="I16" t="str">
            <v>何巍 </v>
          </cell>
          <cell r="J16">
            <v>4505</v>
          </cell>
          <cell r="K16">
            <v>61.11</v>
          </cell>
          <cell r="L16">
            <v>275298.1</v>
          </cell>
          <cell r="M16">
            <v>85484.7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城中片区</v>
          </cell>
          <cell r="I17" t="str">
            <v>何巍 </v>
          </cell>
          <cell r="J17">
            <v>3359</v>
          </cell>
          <cell r="K17">
            <v>81.81</v>
          </cell>
          <cell r="L17">
            <v>274810.85</v>
          </cell>
          <cell r="M17">
            <v>91480.56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城中片区</v>
          </cell>
          <cell r="I18" t="str">
            <v>何巍 </v>
          </cell>
          <cell r="J18">
            <v>1993</v>
          </cell>
          <cell r="K18">
            <v>135.95</v>
          </cell>
          <cell r="L18">
            <v>270952.94</v>
          </cell>
          <cell r="M18">
            <v>63154.93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段文秀 </v>
          </cell>
          <cell r="J19">
            <v>4082</v>
          </cell>
          <cell r="K19">
            <v>65.72</v>
          </cell>
          <cell r="L19">
            <v>268250.59</v>
          </cell>
          <cell r="M19">
            <v>95536.43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城中片区</v>
          </cell>
          <cell r="I20" t="str">
            <v>何巍 </v>
          </cell>
          <cell r="J20">
            <v>4139</v>
          </cell>
          <cell r="K20">
            <v>62.59</v>
          </cell>
          <cell r="L20">
            <v>259050.59</v>
          </cell>
          <cell r="M20">
            <v>87674.37</v>
          </cell>
        </row>
        <row r="21">
          <cell r="D21">
            <v>742</v>
          </cell>
          <cell r="E21" t="str">
            <v>四川太极锦江区庆云南街药店</v>
          </cell>
          <cell r="F21" t="str">
            <v/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2623</v>
          </cell>
          <cell r="K21">
            <v>94.88</v>
          </cell>
          <cell r="L21">
            <v>248872.07</v>
          </cell>
          <cell r="M21">
            <v>49182.06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3696</v>
          </cell>
          <cell r="K22">
            <v>66.41</v>
          </cell>
          <cell r="L22">
            <v>245467.06</v>
          </cell>
          <cell r="M22">
            <v>79985.75</v>
          </cell>
        </row>
        <row r="23">
          <cell r="D23">
            <v>387</v>
          </cell>
          <cell r="E23" t="str">
            <v>四川太极新乐中街药店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段文秀 </v>
          </cell>
          <cell r="J23">
            <v>3427</v>
          </cell>
          <cell r="K23">
            <v>71.5</v>
          </cell>
          <cell r="L23">
            <v>245033.2</v>
          </cell>
          <cell r="M23">
            <v>73053.82</v>
          </cell>
        </row>
        <row r="24">
          <cell r="D24">
            <v>514</v>
          </cell>
          <cell r="E24" t="str">
            <v>四川太极新津邓双镇岷江店</v>
          </cell>
          <cell r="F24" t="str">
            <v>否</v>
          </cell>
          <cell r="G24">
            <v>281</v>
          </cell>
          <cell r="H24" t="str">
            <v>城郊一片/新津片</v>
          </cell>
          <cell r="I24" t="str">
            <v>王燕丽</v>
          </cell>
          <cell r="J24">
            <v>3831</v>
          </cell>
          <cell r="K24">
            <v>63.18</v>
          </cell>
          <cell r="L24">
            <v>242059.09</v>
          </cell>
          <cell r="M24">
            <v>82566.91</v>
          </cell>
        </row>
        <row r="25">
          <cell r="D25">
            <v>311</v>
          </cell>
          <cell r="E25" t="str">
            <v>四川太极西部店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 </v>
          </cell>
          <cell r="J25">
            <v>781</v>
          </cell>
          <cell r="K25">
            <v>306</v>
          </cell>
          <cell r="L25">
            <v>238988.68</v>
          </cell>
          <cell r="M25">
            <v>40338.21</v>
          </cell>
        </row>
        <row r="26">
          <cell r="D26">
            <v>746</v>
          </cell>
          <cell r="E26" t="str">
            <v>四川太极大邑县晋原镇内蒙古大道桃源药店</v>
          </cell>
          <cell r="F26" t="str">
            <v>否</v>
          </cell>
          <cell r="G26">
            <v>283</v>
          </cell>
          <cell r="H26" t="str">
            <v>城郊一片/大邑片</v>
          </cell>
          <cell r="I26" t="str">
            <v>高艳</v>
          </cell>
          <cell r="J26">
            <v>3644</v>
          </cell>
          <cell r="K26">
            <v>65.49</v>
          </cell>
          <cell r="L26">
            <v>238640.46</v>
          </cell>
          <cell r="M26">
            <v>79076.43</v>
          </cell>
        </row>
        <row r="27">
          <cell r="D27">
            <v>724</v>
          </cell>
          <cell r="E27" t="str">
            <v>四川太极锦江区观音桥街药店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段文秀 </v>
          </cell>
          <cell r="J27">
            <v>3974</v>
          </cell>
          <cell r="K27">
            <v>58.27</v>
          </cell>
          <cell r="L27">
            <v>231550.41</v>
          </cell>
          <cell r="M27">
            <v>76930.35</v>
          </cell>
        </row>
        <row r="28">
          <cell r="D28">
            <v>744</v>
          </cell>
          <cell r="E28" t="str">
            <v>四川太极武侯区科华街药店</v>
          </cell>
          <cell r="F28" t="str">
            <v/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2785</v>
          </cell>
          <cell r="K28">
            <v>81.63</v>
          </cell>
          <cell r="L28">
            <v>227329</v>
          </cell>
          <cell r="M28">
            <v>72926.37</v>
          </cell>
        </row>
        <row r="29">
          <cell r="D29">
            <v>737</v>
          </cell>
          <cell r="E29" t="str">
            <v>四川太极高新区大源北街药店</v>
          </cell>
          <cell r="F29" t="str">
            <v>否</v>
          </cell>
          <cell r="G29">
            <v>232</v>
          </cell>
          <cell r="H29" t="str">
            <v>东南片区</v>
          </cell>
          <cell r="I29" t="str">
            <v>段文秀 </v>
          </cell>
          <cell r="J29">
            <v>3411</v>
          </cell>
          <cell r="K29">
            <v>66.61</v>
          </cell>
          <cell r="L29">
            <v>227198.74</v>
          </cell>
          <cell r="M29">
            <v>76172.55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段文秀 </v>
          </cell>
          <cell r="J30">
            <v>3704</v>
          </cell>
          <cell r="K30">
            <v>60.85</v>
          </cell>
          <cell r="L30">
            <v>225372.87</v>
          </cell>
          <cell r="M30">
            <v>78987.18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西北片区</v>
          </cell>
          <cell r="I31" t="str">
            <v>刘琴英 </v>
          </cell>
          <cell r="J31">
            <v>3137</v>
          </cell>
          <cell r="K31">
            <v>71.59</v>
          </cell>
          <cell r="L31">
            <v>224567.32</v>
          </cell>
          <cell r="M31">
            <v>68085.33</v>
          </cell>
        </row>
        <row r="32">
          <cell r="D32">
            <v>513</v>
          </cell>
          <cell r="E32" t="str">
            <v>四川太极武侯区顺和街店</v>
          </cell>
          <cell r="F32" t="str">
            <v>否</v>
          </cell>
          <cell r="G32">
            <v>181</v>
          </cell>
          <cell r="H32" t="str">
            <v>西北片区</v>
          </cell>
          <cell r="I32" t="str">
            <v>刘琴英 </v>
          </cell>
          <cell r="J32">
            <v>3162</v>
          </cell>
          <cell r="K32">
            <v>69.32</v>
          </cell>
          <cell r="L32">
            <v>219189.74</v>
          </cell>
          <cell r="M32">
            <v>72971.33</v>
          </cell>
        </row>
        <row r="33">
          <cell r="D33">
            <v>357</v>
          </cell>
          <cell r="E33" t="str">
            <v>四川太极清江东路药店</v>
          </cell>
          <cell r="F33" t="str">
            <v>否</v>
          </cell>
          <cell r="G33">
            <v>181</v>
          </cell>
          <cell r="H33" t="str">
            <v>西北片区</v>
          </cell>
          <cell r="I33" t="str">
            <v>刘琴英 </v>
          </cell>
          <cell r="J33">
            <v>2389</v>
          </cell>
          <cell r="K33">
            <v>90.56</v>
          </cell>
          <cell r="L33">
            <v>216348.85</v>
          </cell>
          <cell r="M33">
            <v>63246.14</v>
          </cell>
        </row>
        <row r="34">
          <cell r="D34">
            <v>103198</v>
          </cell>
          <cell r="E34" t="str">
            <v>四川太极青羊区贝森北路药店</v>
          </cell>
          <cell r="F34" t="str">
            <v/>
          </cell>
          <cell r="G34">
            <v>181</v>
          </cell>
          <cell r="H34" t="str">
            <v>西北片区</v>
          </cell>
          <cell r="I34" t="str">
            <v>刘琴英 </v>
          </cell>
          <cell r="J34">
            <v>3601</v>
          </cell>
          <cell r="K34">
            <v>59.83</v>
          </cell>
          <cell r="L34">
            <v>215454.08</v>
          </cell>
          <cell r="M34">
            <v>69504.94</v>
          </cell>
        </row>
        <row r="35">
          <cell r="D35">
            <v>511</v>
          </cell>
          <cell r="E35" t="str">
            <v>四川太极成华杉板桥南一路店</v>
          </cell>
          <cell r="F35" t="str">
            <v>否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3086</v>
          </cell>
          <cell r="K35">
            <v>68.19</v>
          </cell>
          <cell r="L35">
            <v>210424.75</v>
          </cell>
          <cell r="M35">
            <v>63131.59</v>
          </cell>
        </row>
        <row r="36">
          <cell r="D36">
            <v>102934</v>
          </cell>
          <cell r="E36" t="str">
            <v>四川太极金牛区银河北街药店</v>
          </cell>
          <cell r="F36" t="str">
            <v/>
          </cell>
          <cell r="G36">
            <v>181</v>
          </cell>
          <cell r="H36" t="str">
            <v>西北片区</v>
          </cell>
          <cell r="I36" t="str">
            <v>刘琴英 </v>
          </cell>
          <cell r="J36">
            <v>3160</v>
          </cell>
          <cell r="K36">
            <v>65.91</v>
          </cell>
          <cell r="L36">
            <v>208268.3</v>
          </cell>
          <cell r="M36">
            <v>65183.54</v>
          </cell>
        </row>
        <row r="37">
          <cell r="D37">
            <v>105751</v>
          </cell>
          <cell r="E37" t="str">
            <v>四川太极高新区新下街药店</v>
          </cell>
          <cell r="F37" t="str">
            <v/>
          </cell>
          <cell r="G37">
            <v>232</v>
          </cell>
          <cell r="H37" t="str">
            <v>东南片区</v>
          </cell>
          <cell r="I37" t="str">
            <v>段文秀 </v>
          </cell>
          <cell r="J37">
            <v>3408</v>
          </cell>
          <cell r="K37">
            <v>60.83</v>
          </cell>
          <cell r="L37">
            <v>207308.44</v>
          </cell>
          <cell r="M37">
            <v>75686.1</v>
          </cell>
        </row>
        <row r="38">
          <cell r="D38">
            <v>515</v>
          </cell>
          <cell r="E38" t="str">
            <v>四川太极成华区崔家店路药店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3084</v>
          </cell>
          <cell r="K38">
            <v>67.13</v>
          </cell>
          <cell r="L38">
            <v>207018.21</v>
          </cell>
          <cell r="M38">
            <v>68207.61</v>
          </cell>
        </row>
        <row r="39">
          <cell r="D39">
            <v>754</v>
          </cell>
          <cell r="E39" t="str">
            <v>四川太极崇州市崇阳镇尚贤坊街药店</v>
          </cell>
          <cell r="F39" t="str">
            <v/>
          </cell>
          <cell r="G39">
            <v>233</v>
          </cell>
          <cell r="H39" t="str">
            <v>城郊二片区</v>
          </cell>
          <cell r="I39" t="str">
            <v>苗凯</v>
          </cell>
          <cell r="J39">
            <v>3095</v>
          </cell>
          <cell r="K39">
            <v>66.77</v>
          </cell>
          <cell r="L39">
            <v>206657.84</v>
          </cell>
          <cell r="M39">
            <v>66105.34</v>
          </cell>
        </row>
        <row r="40">
          <cell r="D40">
            <v>359</v>
          </cell>
          <cell r="E40" t="str">
            <v>四川太极枣子巷药店</v>
          </cell>
          <cell r="F40" t="str">
            <v>否</v>
          </cell>
          <cell r="G40">
            <v>181</v>
          </cell>
          <cell r="H40" t="str">
            <v>西北片区</v>
          </cell>
          <cell r="I40" t="str">
            <v>刘琴英 </v>
          </cell>
          <cell r="J40">
            <v>2926</v>
          </cell>
          <cell r="K40">
            <v>70.23</v>
          </cell>
          <cell r="L40">
            <v>205482.22</v>
          </cell>
          <cell r="M40">
            <v>59357.66</v>
          </cell>
        </row>
        <row r="41">
          <cell r="D41">
            <v>107658</v>
          </cell>
          <cell r="E41" t="str">
            <v>四川太极新都区新都街道万和北路药店</v>
          </cell>
          <cell r="F41" t="str">
            <v/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3593</v>
          </cell>
          <cell r="K41">
            <v>55.08</v>
          </cell>
          <cell r="L41">
            <v>197916.82</v>
          </cell>
          <cell r="M41">
            <v>61932.41</v>
          </cell>
        </row>
        <row r="42">
          <cell r="D42">
            <v>743</v>
          </cell>
          <cell r="E42" t="str">
            <v>四川太极成华区万宇路药店</v>
          </cell>
          <cell r="F42" t="str">
            <v/>
          </cell>
          <cell r="G42">
            <v>232</v>
          </cell>
          <cell r="H42" t="str">
            <v>东南片区</v>
          </cell>
          <cell r="I42" t="str">
            <v>段文秀 </v>
          </cell>
          <cell r="J42">
            <v>3220</v>
          </cell>
          <cell r="K42">
            <v>60.59</v>
          </cell>
          <cell r="L42">
            <v>195102.42</v>
          </cell>
          <cell r="M42">
            <v>67352.41</v>
          </cell>
        </row>
        <row r="43">
          <cell r="D43">
            <v>329</v>
          </cell>
          <cell r="E43" t="str">
            <v>四川太极温江店</v>
          </cell>
          <cell r="F43" t="str">
            <v>是</v>
          </cell>
          <cell r="G43">
            <v>233</v>
          </cell>
          <cell r="H43" t="str">
            <v>城郊二片区</v>
          </cell>
          <cell r="I43" t="str">
            <v>苗凯</v>
          </cell>
          <cell r="J43">
            <v>1100</v>
          </cell>
          <cell r="K43">
            <v>171.86</v>
          </cell>
          <cell r="L43">
            <v>189041.69</v>
          </cell>
          <cell r="M43">
            <v>46728.75</v>
          </cell>
        </row>
        <row r="44">
          <cell r="D44">
            <v>726</v>
          </cell>
          <cell r="E44" t="str">
            <v>四川太极金牛区交大路第三药店</v>
          </cell>
          <cell r="F44" t="str">
            <v>否</v>
          </cell>
          <cell r="G44">
            <v>181</v>
          </cell>
          <cell r="H44" t="str">
            <v>西北片区</v>
          </cell>
          <cell r="I44" t="str">
            <v>刘琴英 </v>
          </cell>
          <cell r="J44">
            <v>2850</v>
          </cell>
          <cell r="K44">
            <v>66.29</v>
          </cell>
          <cell r="L44">
            <v>188927.56</v>
          </cell>
          <cell r="M44">
            <v>58900.69</v>
          </cell>
        </row>
        <row r="45">
          <cell r="D45">
            <v>54</v>
          </cell>
          <cell r="E45" t="str">
            <v>四川太极怀远店</v>
          </cell>
          <cell r="F45" t="str">
            <v>是</v>
          </cell>
          <cell r="G45">
            <v>233</v>
          </cell>
          <cell r="H45" t="str">
            <v>城郊二片区</v>
          </cell>
          <cell r="I45" t="str">
            <v>苗凯</v>
          </cell>
          <cell r="J45">
            <v>2849</v>
          </cell>
          <cell r="K45">
            <v>65.93</v>
          </cell>
          <cell r="L45">
            <v>187834.52</v>
          </cell>
          <cell r="M45">
            <v>62907.75</v>
          </cell>
        </row>
        <row r="46">
          <cell r="D46">
            <v>101453</v>
          </cell>
          <cell r="E46" t="str">
            <v>四川太极温江区公平街道江安路药店</v>
          </cell>
          <cell r="F46" t="str">
            <v/>
          </cell>
          <cell r="G46">
            <v>233</v>
          </cell>
          <cell r="H46" t="str">
            <v>城郊二片区</v>
          </cell>
          <cell r="I46" t="str">
            <v>苗凯</v>
          </cell>
          <cell r="J46">
            <v>2712</v>
          </cell>
          <cell r="K46">
            <v>68.44</v>
          </cell>
          <cell r="L46">
            <v>185618</v>
          </cell>
          <cell r="M46">
            <v>64879.09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段文秀 </v>
          </cell>
          <cell r="J47">
            <v>2067</v>
          </cell>
          <cell r="K47">
            <v>89.28</v>
          </cell>
          <cell r="L47">
            <v>184544.45</v>
          </cell>
          <cell r="M47">
            <v>58198.29</v>
          </cell>
        </row>
        <row r="48">
          <cell r="D48">
            <v>105267</v>
          </cell>
          <cell r="E48" t="str">
            <v>四川太极金牛区蜀汉路药店</v>
          </cell>
          <cell r="F48" t="str">
            <v/>
          </cell>
          <cell r="G48">
            <v>181</v>
          </cell>
          <cell r="H48" t="str">
            <v>西北片区</v>
          </cell>
          <cell r="I48" t="str">
            <v>刘琴英 </v>
          </cell>
          <cell r="J48">
            <v>2830</v>
          </cell>
          <cell r="K48">
            <v>65.14</v>
          </cell>
          <cell r="L48">
            <v>184354.9</v>
          </cell>
          <cell r="M48">
            <v>64117.69</v>
          </cell>
        </row>
        <row r="49">
          <cell r="D49">
            <v>106066</v>
          </cell>
          <cell r="E49" t="str">
            <v>四川太极锦江区梨花街药店</v>
          </cell>
          <cell r="F49" t="str">
            <v/>
          </cell>
          <cell r="G49">
            <v>142</v>
          </cell>
          <cell r="H49" t="str">
            <v>旗舰片</v>
          </cell>
          <cell r="I49" t="str">
            <v>谭勤娟</v>
          </cell>
          <cell r="J49">
            <v>3420</v>
          </cell>
          <cell r="K49">
            <v>52.62</v>
          </cell>
          <cell r="L49">
            <v>179962.88</v>
          </cell>
          <cell r="M49">
            <v>66497.92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283</v>
          </cell>
          <cell r="H50" t="str">
            <v>城郊一片/大邑片</v>
          </cell>
          <cell r="I50" t="str">
            <v>高艳</v>
          </cell>
          <cell r="J50">
            <v>2251</v>
          </cell>
          <cell r="K50">
            <v>78.57</v>
          </cell>
          <cell r="L50">
            <v>176864.52</v>
          </cell>
          <cell r="M50">
            <v>59195.32</v>
          </cell>
        </row>
        <row r="51">
          <cell r="D51">
            <v>391</v>
          </cell>
          <cell r="E51" t="str">
            <v>四川太极金丝街药店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2501</v>
          </cell>
          <cell r="K51">
            <v>70.2</v>
          </cell>
          <cell r="L51">
            <v>175576.28</v>
          </cell>
          <cell r="M51">
            <v>65659.14</v>
          </cell>
        </row>
        <row r="52">
          <cell r="D52">
            <v>102565</v>
          </cell>
          <cell r="E52" t="str">
            <v>四川太极武侯区佳灵路药店</v>
          </cell>
          <cell r="F52" t="str">
            <v/>
          </cell>
          <cell r="G52">
            <v>181</v>
          </cell>
          <cell r="H52" t="str">
            <v>西北片区</v>
          </cell>
          <cell r="I52" t="str">
            <v>刘琴英 </v>
          </cell>
          <cell r="J52">
            <v>3354</v>
          </cell>
          <cell r="K52">
            <v>51</v>
          </cell>
          <cell r="L52">
            <v>171049.98</v>
          </cell>
          <cell r="M52">
            <v>60409.46</v>
          </cell>
        </row>
        <row r="53">
          <cell r="D53">
            <v>103639</v>
          </cell>
          <cell r="E53" t="str">
            <v>四川太极成华区金马河路药店</v>
          </cell>
          <cell r="F53" t="str">
            <v/>
          </cell>
          <cell r="G53">
            <v>232</v>
          </cell>
          <cell r="H53" t="str">
            <v>东南片区</v>
          </cell>
          <cell r="I53" t="str">
            <v>段文秀 </v>
          </cell>
          <cell r="J53">
            <v>2491</v>
          </cell>
          <cell r="K53">
            <v>68.4</v>
          </cell>
          <cell r="L53">
            <v>170387.09</v>
          </cell>
          <cell r="M53">
            <v>55391.21</v>
          </cell>
        </row>
        <row r="54">
          <cell r="D54">
            <v>716</v>
          </cell>
          <cell r="E54" t="str">
            <v>四川太极大邑县沙渠镇方圆路药店</v>
          </cell>
          <cell r="F54" t="str">
            <v>否</v>
          </cell>
          <cell r="G54">
            <v>283</v>
          </cell>
          <cell r="H54" t="str">
            <v>城郊一片/大邑片</v>
          </cell>
          <cell r="I54" t="str">
            <v>高艳</v>
          </cell>
          <cell r="J54">
            <v>2191</v>
          </cell>
          <cell r="K54">
            <v>76.9</v>
          </cell>
          <cell r="L54">
            <v>168487.85</v>
          </cell>
          <cell r="M54">
            <v>57239.52</v>
          </cell>
        </row>
        <row r="55">
          <cell r="D55">
            <v>106569</v>
          </cell>
          <cell r="E55" t="str">
            <v>四川太极武侯区大悦路药店</v>
          </cell>
          <cell r="F55" t="str">
            <v/>
          </cell>
          <cell r="G55">
            <v>181</v>
          </cell>
          <cell r="H55" t="str">
            <v>西北片区</v>
          </cell>
          <cell r="I55" t="str">
            <v>刘琴英 </v>
          </cell>
          <cell r="J55">
            <v>2098</v>
          </cell>
          <cell r="K55">
            <v>79.05</v>
          </cell>
          <cell r="L55">
            <v>165840.54</v>
          </cell>
          <cell r="M55">
            <v>57073.34</v>
          </cell>
        </row>
        <row r="56">
          <cell r="D56">
            <v>750</v>
          </cell>
          <cell r="E56" t="str">
            <v>成都成汉太极大药房有限公司</v>
          </cell>
          <cell r="F56" t="str">
            <v/>
          </cell>
          <cell r="G56">
            <v>232</v>
          </cell>
          <cell r="H56" t="str">
            <v>东南片区</v>
          </cell>
          <cell r="I56" t="str">
            <v>段文秀 </v>
          </cell>
          <cell r="J56">
            <v>1342</v>
          </cell>
          <cell r="K56">
            <v>120.03</v>
          </cell>
          <cell r="L56">
            <v>161084.87</v>
          </cell>
          <cell r="M56">
            <v>46378.01</v>
          </cell>
        </row>
        <row r="57">
          <cell r="D57">
            <v>103199</v>
          </cell>
          <cell r="E57" t="str">
            <v>四川太极成华区西林一街药店</v>
          </cell>
          <cell r="F57" t="str">
            <v/>
          </cell>
          <cell r="G57">
            <v>23</v>
          </cell>
          <cell r="H57" t="str">
            <v>城中片区</v>
          </cell>
          <cell r="I57" t="str">
            <v>何巍 </v>
          </cell>
          <cell r="J57">
            <v>3371</v>
          </cell>
          <cell r="K57">
            <v>46.91</v>
          </cell>
          <cell r="L57">
            <v>158149.83</v>
          </cell>
          <cell r="M57">
            <v>56598.35</v>
          </cell>
        </row>
        <row r="58">
          <cell r="D58">
            <v>598</v>
          </cell>
          <cell r="E58" t="str">
            <v>四川太极锦江区水杉街药店</v>
          </cell>
          <cell r="F58" t="str">
            <v>否</v>
          </cell>
          <cell r="G58">
            <v>232</v>
          </cell>
          <cell r="H58" t="str">
            <v>东南片区</v>
          </cell>
          <cell r="I58" t="str">
            <v>段文秀 </v>
          </cell>
          <cell r="J58">
            <v>3028</v>
          </cell>
          <cell r="K58">
            <v>52.05</v>
          </cell>
          <cell r="L58">
            <v>157615.81</v>
          </cell>
          <cell r="M58">
            <v>55805.05</v>
          </cell>
        </row>
        <row r="59">
          <cell r="D59">
            <v>355</v>
          </cell>
          <cell r="E59" t="str">
            <v>四川太极双林路药店</v>
          </cell>
          <cell r="F59" t="str">
            <v>是</v>
          </cell>
          <cell r="G59">
            <v>23</v>
          </cell>
          <cell r="H59" t="str">
            <v>城中片区</v>
          </cell>
          <cell r="I59" t="str">
            <v>何巍 </v>
          </cell>
          <cell r="J59">
            <v>2569</v>
          </cell>
          <cell r="K59">
            <v>60.14</v>
          </cell>
          <cell r="L59">
            <v>154507.68</v>
          </cell>
          <cell r="M59">
            <v>48234.31</v>
          </cell>
        </row>
        <row r="60">
          <cell r="D60">
            <v>748</v>
          </cell>
          <cell r="E60" t="str">
            <v>四川太极大邑县晋原镇东街药店</v>
          </cell>
          <cell r="F60" t="str">
            <v/>
          </cell>
          <cell r="G60">
            <v>283</v>
          </cell>
          <cell r="H60" t="str">
            <v>城郊一片/大邑片</v>
          </cell>
          <cell r="I60" t="str">
            <v>高艳</v>
          </cell>
          <cell r="J60">
            <v>2002</v>
          </cell>
          <cell r="K60">
            <v>76.53</v>
          </cell>
          <cell r="L60">
            <v>153206.72</v>
          </cell>
          <cell r="M60">
            <v>48138.51</v>
          </cell>
        </row>
        <row r="61">
          <cell r="D61">
            <v>539</v>
          </cell>
          <cell r="E61" t="str">
            <v>四川太极大邑县晋原镇子龙路店</v>
          </cell>
          <cell r="F61" t="str">
            <v>否</v>
          </cell>
          <cell r="G61">
            <v>283</v>
          </cell>
          <cell r="H61" t="str">
            <v>城郊一片/大邑片</v>
          </cell>
          <cell r="I61" t="str">
            <v>高艳</v>
          </cell>
          <cell r="J61">
            <v>1610</v>
          </cell>
          <cell r="K61">
            <v>94.7</v>
          </cell>
          <cell r="L61">
            <v>152469.94</v>
          </cell>
          <cell r="M61">
            <v>43061.65</v>
          </cell>
        </row>
        <row r="62">
          <cell r="D62">
            <v>308</v>
          </cell>
          <cell r="E62" t="str">
            <v>四川太极红星店</v>
          </cell>
          <cell r="F62" t="str">
            <v>是</v>
          </cell>
          <cell r="G62">
            <v>23</v>
          </cell>
          <cell r="H62" t="str">
            <v>城中片区</v>
          </cell>
          <cell r="I62" t="str">
            <v>何巍 </v>
          </cell>
          <cell r="J62">
            <v>2337</v>
          </cell>
          <cell r="K62">
            <v>64.67</v>
          </cell>
          <cell r="L62">
            <v>151134.61</v>
          </cell>
          <cell r="M62">
            <v>53198.85</v>
          </cell>
        </row>
        <row r="63">
          <cell r="D63">
            <v>721</v>
          </cell>
          <cell r="E63" t="str">
            <v>四川太极邛崃市临邛镇洪川小区药店</v>
          </cell>
          <cell r="F63" t="str">
            <v>否</v>
          </cell>
          <cell r="G63">
            <v>282</v>
          </cell>
          <cell r="H63" t="str">
            <v>城郊一片/邛崃片</v>
          </cell>
          <cell r="I63" t="str">
            <v>任会茹 </v>
          </cell>
          <cell r="J63">
            <v>2531</v>
          </cell>
          <cell r="K63">
            <v>59.42</v>
          </cell>
          <cell r="L63">
            <v>150396.28</v>
          </cell>
          <cell r="M63">
            <v>51588.54</v>
          </cell>
        </row>
        <row r="64">
          <cell r="D64">
            <v>745</v>
          </cell>
          <cell r="E64" t="str">
            <v>四川太极金牛区金沙路药店</v>
          </cell>
          <cell r="F64" t="str">
            <v/>
          </cell>
          <cell r="G64">
            <v>181</v>
          </cell>
          <cell r="H64" t="str">
            <v>西北片区</v>
          </cell>
          <cell r="I64" t="str">
            <v>刘琴英 </v>
          </cell>
          <cell r="J64">
            <v>2332</v>
          </cell>
          <cell r="K64">
            <v>64.36</v>
          </cell>
          <cell r="L64">
            <v>150094.05</v>
          </cell>
          <cell r="M64">
            <v>48486.84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西北片区</v>
          </cell>
          <cell r="I65" t="str">
            <v>刘琴英 </v>
          </cell>
          <cell r="J65">
            <v>2718</v>
          </cell>
          <cell r="K65">
            <v>54.83</v>
          </cell>
          <cell r="L65">
            <v>149016.43</v>
          </cell>
          <cell r="M65">
            <v>52234.79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233</v>
          </cell>
          <cell r="H66" t="str">
            <v>城郊二片区</v>
          </cell>
          <cell r="I66" t="str">
            <v>苗凯</v>
          </cell>
          <cell r="J66">
            <v>2167</v>
          </cell>
          <cell r="K66">
            <v>68.26</v>
          </cell>
          <cell r="L66">
            <v>147916.92</v>
          </cell>
          <cell r="M66">
            <v>44690.2</v>
          </cell>
        </row>
        <row r="67">
          <cell r="D67">
            <v>104428</v>
          </cell>
          <cell r="E67" t="str">
            <v>四川太极崇州市崇阳镇永康东路药店 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2257</v>
          </cell>
          <cell r="K67">
            <v>62.92</v>
          </cell>
          <cell r="L67">
            <v>142013.61</v>
          </cell>
          <cell r="M67">
            <v>46855.32</v>
          </cell>
        </row>
        <row r="68">
          <cell r="D68">
            <v>106399</v>
          </cell>
          <cell r="E68" t="str">
            <v>四川太极青羊区蜀辉路药店</v>
          </cell>
          <cell r="F68" t="str">
            <v/>
          </cell>
          <cell r="G68">
            <v>181</v>
          </cell>
          <cell r="H68" t="str">
            <v>西北片区</v>
          </cell>
          <cell r="I68" t="str">
            <v>刘琴英 </v>
          </cell>
          <cell r="J68">
            <v>2349</v>
          </cell>
          <cell r="K68">
            <v>60.33</v>
          </cell>
          <cell r="L68">
            <v>141711.68</v>
          </cell>
          <cell r="M68">
            <v>47181.87</v>
          </cell>
        </row>
        <row r="69">
          <cell r="D69">
            <v>572</v>
          </cell>
          <cell r="E69" t="str">
            <v>四川太极郫县郫筒镇东大街药店</v>
          </cell>
          <cell r="F69" t="str">
            <v>否</v>
          </cell>
          <cell r="G69">
            <v>23</v>
          </cell>
          <cell r="H69" t="str">
            <v>城中片区</v>
          </cell>
          <cell r="I69" t="str">
            <v>何巍 </v>
          </cell>
          <cell r="J69">
            <v>2219</v>
          </cell>
          <cell r="K69">
            <v>63.31</v>
          </cell>
          <cell r="L69">
            <v>140482.66</v>
          </cell>
          <cell r="M69">
            <v>46459.99</v>
          </cell>
        </row>
        <row r="70">
          <cell r="D70">
            <v>587</v>
          </cell>
          <cell r="E70" t="str">
            <v>四川太极都江堰景中路店</v>
          </cell>
          <cell r="F70" t="str">
            <v>否</v>
          </cell>
          <cell r="G70">
            <v>233</v>
          </cell>
          <cell r="H70" t="str">
            <v>城郊二片区</v>
          </cell>
          <cell r="I70" t="str">
            <v>苗凯</v>
          </cell>
          <cell r="J70">
            <v>1910</v>
          </cell>
          <cell r="K70">
            <v>73.3</v>
          </cell>
          <cell r="L70">
            <v>140001.22</v>
          </cell>
          <cell r="M70">
            <v>44035.28</v>
          </cell>
        </row>
        <row r="71">
          <cell r="D71">
            <v>107728</v>
          </cell>
          <cell r="E71" t="str">
            <v>四川太极大邑县晋原镇北街药店</v>
          </cell>
          <cell r="F71" t="str">
            <v/>
          </cell>
          <cell r="G71">
            <v>283</v>
          </cell>
          <cell r="H71" t="str">
            <v>城郊一片/大邑片</v>
          </cell>
          <cell r="I71" t="str">
            <v>高艳</v>
          </cell>
          <cell r="J71">
            <v>1704</v>
          </cell>
          <cell r="K71">
            <v>80.81</v>
          </cell>
          <cell r="L71">
            <v>137700.56</v>
          </cell>
          <cell r="M71">
            <v>36186.32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城中片区</v>
          </cell>
          <cell r="I72" t="str">
            <v>何巍 </v>
          </cell>
          <cell r="J72">
            <v>2560</v>
          </cell>
          <cell r="K72">
            <v>52.64</v>
          </cell>
          <cell r="L72">
            <v>134768.36</v>
          </cell>
          <cell r="M72">
            <v>45874.35</v>
          </cell>
        </row>
        <row r="73">
          <cell r="D73">
            <v>570</v>
          </cell>
          <cell r="E73" t="str">
            <v>四川太极青羊区大石西路药店</v>
          </cell>
          <cell r="F73" t="str">
            <v>否</v>
          </cell>
          <cell r="G73">
            <v>181</v>
          </cell>
          <cell r="H73" t="str">
            <v>西北片区</v>
          </cell>
          <cell r="I73" t="str">
            <v>刘琴英 </v>
          </cell>
          <cell r="J73">
            <v>1979</v>
          </cell>
          <cell r="K73">
            <v>67.58</v>
          </cell>
          <cell r="L73">
            <v>133741.82</v>
          </cell>
          <cell r="M73">
            <v>38905.77</v>
          </cell>
        </row>
        <row r="74">
          <cell r="D74">
            <v>349</v>
          </cell>
          <cell r="E74" t="str">
            <v>四川太极人民中路店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2218</v>
          </cell>
          <cell r="K74">
            <v>60.16</v>
          </cell>
          <cell r="L74">
            <v>133445.7</v>
          </cell>
          <cell r="M74">
            <v>46509.3</v>
          </cell>
        </row>
        <row r="75">
          <cell r="D75">
            <v>108656</v>
          </cell>
          <cell r="E75" t="str">
            <v>四川太极新津县五津镇五津西路二药房</v>
          </cell>
          <cell r="F75" t="str">
            <v/>
          </cell>
          <cell r="G75">
            <v>281</v>
          </cell>
          <cell r="H75" t="str">
            <v>城郊一片/新津片</v>
          </cell>
          <cell r="I75" t="str">
            <v>王燕丽</v>
          </cell>
          <cell r="J75">
            <v>1335</v>
          </cell>
          <cell r="K75">
            <v>99.12</v>
          </cell>
          <cell r="L75">
            <v>132322.29</v>
          </cell>
          <cell r="M75">
            <v>32300.33</v>
          </cell>
        </row>
        <row r="76">
          <cell r="D76">
            <v>727</v>
          </cell>
          <cell r="E76" t="str">
            <v>四川太极金牛区黄苑东街药店</v>
          </cell>
          <cell r="F76" t="str">
            <v>否</v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1965</v>
          </cell>
          <cell r="K76">
            <v>64.89</v>
          </cell>
          <cell r="L76">
            <v>127509.22</v>
          </cell>
          <cell r="M76">
            <v>41868.94</v>
          </cell>
        </row>
        <row r="77">
          <cell r="D77">
            <v>102935</v>
          </cell>
          <cell r="E77" t="str">
            <v>四川太极青羊区童子街药店</v>
          </cell>
          <cell r="F77" t="str">
            <v/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2734</v>
          </cell>
          <cell r="K77">
            <v>45.73</v>
          </cell>
          <cell r="L77">
            <v>125038.57</v>
          </cell>
          <cell r="M77">
            <v>44440.7</v>
          </cell>
        </row>
        <row r="78">
          <cell r="D78">
            <v>102564</v>
          </cell>
          <cell r="E78" t="str">
            <v>四川太极邛崃市临邛镇翠荫街药店</v>
          </cell>
          <cell r="F78" t="str">
            <v/>
          </cell>
          <cell r="G78">
            <v>282</v>
          </cell>
          <cell r="H78" t="str">
            <v>城郊一片/邛崃片</v>
          </cell>
          <cell r="I78" t="str">
            <v>任会茹 </v>
          </cell>
          <cell r="J78">
            <v>1921</v>
          </cell>
          <cell r="K78">
            <v>64.64</v>
          </cell>
          <cell r="L78">
            <v>124166.76</v>
          </cell>
          <cell r="M78">
            <v>39415.08</v>
          </cell>
        </row>
        <row r="79">
          <cell r="D79">
            <v>111400</v>
          </cell>
          <cell r="E79" t="str">
            <v>四川太极邛崃市文君街道杏林路药店</v>
          </cell>
          <cell r="F79" t="str">
            <v/>
          </cell>
          <cell r="G79">
            <v>282</v>
          </cell>
          <cell r="H79" t="str">
            <v>城郊一片/邛崃片</v>
          </cell>
          <cell r="I79" t="str">
            <v>任会茹 </v>
          </cell>
          <cell r="J79">
            <v>1359</v>
          </cell>
          <cell r="K79">
            <v>88.29</v>
          </cell>
          <cell r="L79">
            <v>119979.62</v>
          </cell>
          <cell r="M79">
            <v>31529.4</v>
          </cell>
        </row>
        <row r="80">
          <cell r="D80">
            <v>733</v>
          </cell>
          <cell r="E80" t="str">
            <v>四川太极双流区东升街道三强西路药店</v>
          </cell>
          <cell r="F80" t="str">
            <v>否</v>
          </cell>
          <cell r="G80">
            <v>232</v>
          </cell>
          <cell r="H80" t="str">
            <v>东南片区</v>
          </cell>
          <cell r="I80" t="str">
            <v>段文秀 </v>
          </cell>
          <cell r="J80">
            <v>2491</v>
          </cell>
          <cell r="K80">
            <v>47.33</v>
          </cell>
          <cell r="L80">
            <v>117903.46</v>
          </cell>
          <cell r="M80">
            <v>40513.87</v>
          </cell>
        </row>
        <row r="81">
          <cell r="D81">
            <v>594</v>
          </cell>
          <cell r="E81" t="str">
            <v>四川太极大邑县安仁镇千禧街药店</v>
          </cell>
          <cell r="F81" t="str">
            <v>否</v>
          </cell>
          <cell r="G81">
            <v>283</v>
          </cell>
          <cell r="H81" t="str">
            <v>城郊一片/大邑片</v>
          </cell>
          <cell r="I81" t="str">
            <v>高艳</v>
          </cell>
          <cell r="J81">
            <v>1485</v>
          </cell>
          <cell r="K81">
            <v>78.88</v>
          </cell>
          <cell r="L81">
            <v>117131.59</v>
          </cell>
          <cell r="M81">
            <v>33271.88</v>
          </cell>
        </row>
        <row r="82">
          <cell r="D82">
            <v>704</v>
          </cell>
          <cell r="E82" t="str">
            <v>四川太极都江堰奎光路中段药店</v>
          </cell>
          <cell r="F82" t="str">
            <v>否</v>
          </cell>
          <cell r="G82">
            <v>233</v>
          </cell>
          <cell r="H82" t="str">
            <v>城郊二片区</v>
          </cell>
          <cell r="I82" t="str">
            <v>苗凯</v>
          </cell>
          <cell r="J82">
            <v>1828</v>
          </cell>
          <cell r="K82">
            <v>64</v>
          </cell>
          <cell r="L82">
            <v>116984.52</v>
          </cell>
          <cell r="M82">
            <v>37486.07</v>
          </cell>
        </row>
        <row r="83">
          <cell r="D83">
            <v>347</v>
          </cell>
          <cell r="E83" t="str">
            <v>四川太极清江东路2药店</v>
          </cell>
          <cell r="F83" t="str">
            <v>是</v>
          </cell>
          <cell r="G83">
            <v>181</v>
          </cell>
          <cell r="H83" t="str">
            <v>西北片区</v>
          </cell>
          <cell r="I83" t="str">
            <v>刘琴英 </v>
          </cell>
          <cell r="J83">
            <v>1864</v>
          </cell>
          <cell r="K83">
            <v>62.56</v>
          </cell>
          <cell r="L83">
            <v>116608.81</v>
          </cell>
          <cell r="M83">
            <v>35972.78</v>
          </cell>
        </row>
        <row r="84">
          <cell r="D84">
            <v>573</v>
          </cell>
          <cell r="E84" t="str">
            <v>四川太极双流县西航港街道锦华路一段药店</v>
          </cell>
          <cell r="F84" t="str">
            <v>否</v>
          </cell>
          <cell r="G84">
            <v>232</v>
          </cell>
          <cell r="H84" t="str">
            <v>东南片区</v>
          </cell>
          <cell r="I84" t="str">
            <v>段文秀 </v>
          </cell>
          <cell r="J84">
            <v>2117</v>
          </cell>
          <cell r="K84">
            <v>54.96</v>
          </cell>
          <cell r="L84">
            <v>116340.96</v>
          </cell>
          <cell r="M84">
            <v>38739.09</v>
          </cell>
        </row>
        <row r="85">
          <cell r="D85">
            <v>52</v>
          </cell>
          <cell r="E85" t="str">
            <v>四川太极崇州中心店</v>
          </cell>
          <cell r="F85" t="str">
            <v>是</v>
          </cell>
          <cell r="G85">
            <v>233</v>
          </cell>
          <cell r="H85" t="str">
            <v>城郊二片区</v>
          </cell>
          <cell r="I85" t="str">
            <v>苗凯</v>
          </cell>
          <cell r="J85">
            <v>1664</v>
          </cell>
          <cell r="K85">
            <v>69.5</v>
          </cell>
          <cell r="L85">
            <v>115654.68</v>
          </cell>
          <cell r="M85">
            <v>36979.54</v>
          </cell>
        </row>
        <row r="86">
          <cell r="D86">
            <v>752</v>
          </cell>
          <cell r="E86" t="str">
            <v>四川太极大药房连锁有限公司武侯区聚萃街药店</v>
          </cell>
          <cell r="F86" t="str">
            <v/>
          </cell>
          <cell r="G86">
            <v>181</v>
          </cell>
          <cell r="H86" t="str">
            <v>西北片区</v>
          </cell>
          <cell r="I86" t="str">
            <v>刘琴英 </v>
          </cell>
          <cell r="J86">
            <v>1860</v>
          </cell>
          <cell r="K86">
            <v>62.15</v>
          </cell>
          <cell r="L86">
            <v>115600.1</v>
          </cell>
          <cell r="M86">
            <v>36484.72</v>
          </cell>
        </row>
        <row r="87">
          <cell r="D87">
            <v>720</v>
          </cell>
          <cell r="E87" t="str">
            <v>四川太极大邑县新场镇文昌街药店</v>
          </cell>
          <cell r="F87" t="str">
            <v>否</v>
          </cell>
          <cell r="G87">
            <v>283</v>
          </cell>
          <cell r="H87" t="str">
            <v>城郊一片/大邑片</v>
          </cell>
          <cell r="I87" t="str">
            <v>高艳</v>
          </cell>
          <cell r="J87">
            <v>1636</v>
          </cell>
          <cell r="K87">
            <v>69.45</v>
          </cell>
          <cell r="L87">
            <v>113613.3</v>
          </cell>
          <cell r="M87">
            <v>34073.5</v>
          </cell>
        </row>
        <row r="88">
          <cell r="D88">
            <v>339</v>
          </cell>
          <cell r="E88" t="str">
            <v>四川太极沙河源药店</v>
          </cell>
          <cell r="F88" t="str">
            <v>是</v>
          </cell>
          <cell r="G88">
            <v>181</v>
          </cell>
          <cell r="H88" t="str">
            <v>西北片区</v>
          </cell>
          <cell r="I88" t="str">
            <v>刘琴英 </v>
          </cell>
          <cell r="J88">
            <v>1880</v>
          </cell>
          <cell r="K88">
            <v>59.93</v>
          </cell>
          <cell r="L88">
            <v>112674.64</v>
          </cell>
          <cell r="M88">
            <v>38414.66</v>
          </cell>
        </row>
        <row r="89">
          <cell r="D89">
            <v>549</v>
          </cell>
          <cell r="E89" t="str">
            <v>四川太极大邑县晋源镇东壕沟段药店</v>
          </cell>
          <cell r="F89" t="str">
            <v>否</v>
          </cell>
          <cell r="G89">
            <v>283</v>
          </cell>
          <cell r="H89" t="str">
            <v>城郊一片/大邑片</v>
          </cell>
          <cell r="I89" t="str">
            <v>高艳</v>
          </cell>
          <cell r="J89">
            <v>1557</v>
          </cell>
          <cell r="K89">
            <v>71.48</v>
          </cell>
          <cell r="L89">
            <v>111291.6</v>
          </cell>
          <cell r="M89">
            <v>33782.06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1393</v>
          </cell>
          <cell r="K90">
            <v>79.76</v>
          </cell>
          <cell r="L90">
            <v>111104.03</v>
          </cell>
          <cell r="M90">
            <v>36085.09</v>
          </cell>
        </row>
        <row r="91">
          <cell r="D91">
            <v>740</v>
          </cell>
          <cell r="E91" t="str">
            <v>四川太极成华区华康路药店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段文秀 </v>
          </cell>
          <cell r="J91">
            <v>1918</v>
          </cell>
          <cell r="K91">
            <v>57.57</v>
          </cell>
          <cell r="L91">
            <v>110423.77</v>
          </cell>
          <cell r="M91">
            <v>38159.58</v>
          </cell>
        </row>
        <row r="92">
          <cell r="D92">
            <v>104533</v>
          </cell>
          <cell r="E92" t="str">
            <v>四川太极大邑县晋原镇潘家街药店</v>
          </cell>
          <cell r="F92" t="str">
            <v/>
          </cell>
          <cell r="G92">
            <v>283</v>
          </cell>
          <cell r="H92" t="str">
            <v>城郊一片/大邑片</v>
          </cell>
          <cell r="I92" t="str">
            <v>高艳</v>
          </cell>
          <cell r="J92">
            <v>1670</v>
          </cell>
          <cell r="K92">
            <v>65.59</v>
          </cell>
          <cell r="L92">
            <v>109529.99</v>
          </cell>
          <cell r="M92">
            <v>36092.54</v>
          </cell>
        </row>
        <row r="93">
          <cell r="D93">
            <v>105910</v>
          </cell>
          <cell r="E93" t="str">
            <v>四川太极高新区紫薇东路药店</v>
          </cell>
          <cell r="F93" t="str">
            <v/>
          </cell>
          <cell r="G93">
            <v>232</v>
          </cell>
          <cell r="H93" t="str">
            <v>东南片区</v>
          </cell>
          <cell r="I93" t="str">
            <v>段文秀 </v>
          </cell>
          <cell r="J93">
            <v>2093</v>
          </cell>
          <cell r="K93">
            <v>51.43</v>
          </cell>
          <cell r="L93">
            <v>107641.27</v>
          </cell>
          <cell r="M93">
            <v>36014.57</v>
          </cell>
        </row>
        <row r="94">
          <cell r="D94">
            <v>710</v>
          </cell>
          <cell r="E94" t="str">
            <v>四川太极都江堰市蒲阳镇堰问道西路药店</v>
          </cell>
          <cell r="F94" t="str">
            <v>否</v>
          </cell>
          <cell r="G94">
            <v>233</v>
          </cell>
          <cell r="H94" t="str">
            <v>城郊二片区</v>
          </cell>
          <cell r="I94" t="str">
            <v>苗凯</v>
          </cell>
          <cell r="J94">
            <v>1886</v>
          </cell>
          <cell r="K94">
            <v>57</v>
          </cell>
          <cell r="L94">
            <v>107509.52</v>
          </cell>
          <cell r="M94">
            <v>37866.96</v>
          </cell>
        </row>
        <row r="95">
          <cell r="D95">
            <v>732</v>
          </cell>
          <cell r="E95" t="str">
            <v>四川太极邛崃市羊安镇永康大道药店</v>
          </cell>
          <cell r="F95" t="str">
            <v>否</v>
          </cell>
          <cell r="G95">
            <v>282</v>
          </cell>
          <cell r="H95" t="str">
            <v>城郊一片/邛崃片</v>
          </cell>
          <cell r="I95" t="str">
            <v>任会茹 </v>
          </cell>
          <cell r="J95">
            <v>1667</v>
          </cell>
          <cell r="K95">
            <v>63.98</v>
          </cell>
          <cell r="L95">
            <v>106649.63</v>
          </cell>
          <cell r="M95">
            <v>32279.58</v>
          </cell>
        </row>
        <row r="96">
          <cell r="D96">
            <v>706</v>
          </cell>
          <cell r="E96" t="str">
            <v>四川太极都江堰幸福镇翔凤路药店</v>
          </cell>
          <cell r="F96" t="str">
            <v>否</v>
          </cell>
          <cell r="G96">
            <v>233</v>
          </cell>
          <cell r="H96" t="str">
            <v>城郊二片区</v>
          </cell>
          <cell r="I96" t="str">
            <v>苗凯</v>
          </cell>
          <cell r="J96">
            <v>1476</v>
          </cell>
          <cell r="K96">
            <v>69.73</v>
          </cell>
          <cell r="L96">
            <v>102920.28</v>
          </cell>
          <cell r="M96">
            <v>34870.84</v>
          </cell>
        </row>
        <row r="97">
          <cell r="D97">
            <v>106865</v>
          </cell>
          <cell r="E97" t="str">
            <v>四川太极武侯区丝竹路药店</v>
          </cell>
          <cell r="F97" t="str">
            <v/>
          </cell>
          <cell r="G97">
            <v>23</v>
          </cell>
          <cell r="H97" t="str">
            <v>城中片区</v>
          </cell>
          <cell r="I97" t="str">
            <v>何巍 </v>
          </cell>
          <cell r="J97">
            <v>1724</v>
          </cell>
          <cell r="K97">
            <v>57.05</v>
          </cell>
          <cell r="L97">
            <v>98353.55</v>
          </cell>
          <cell r="M97">
            <v>30507.43</v>
          </cell>
        </row>
        <row r="98">
          <cell r="D98">
            <v>104838</v>
          </cell>
          <cell r="E98" t="str">
            <v>四川太极崇州市崇阳镇蜀州中路药店</v>
          </cell>
          <cell r="F98" t="str">
            <v/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1823</v>
          </cell>
          <cell r="K98">
            <v>53.53</v>
          </cell>
          <cell r="L98">
            <v>97590.82</v>
          </cell>
          <cell r="M98">
            <v>29066.77</v>
          </cell>
        </row>
        <row r="99">
          <cell r="D99">
            <v>104429</v>
          </cell>
          <cell r="E99" t="str">
            <v>四川太极武侯区大华街药店</v>
          </cell>
          <cell r="F99" t="str">
            <v/>
          </cell>
          <cell r="G99">
            <v>181</v>
          </cell>
          <cell r="H99" t="str">
            <v>西北片区</v>
          </cell>
          <cell r="I99" t="str">
            <v>刘琴英 </v>
          </cell>
          <cell r="J99">
            <v>1557</v>
          </cell>
          <cell r="K99">
            <v>61.97</v>
          </cell>
          <cell r="L99">
            <v>96489.42</v>
          </cell>
          <cell r="M99">
            <v>24880.13</v>
          </cell>
        </row>
        <row r="100">
          <cell r="D100">
            <v>351</v>
          </cell>
          <cell r="E100" t="str">
            <v>四川太极都江堰药店</v>
          </cell>
          <cell r="F100" t="str">
            <v>是</v>
          </cell>
          <cell r="G100">
            <v>233</v>
          </cell>
          <cell r="H100" t="str">
            <v>城郊二片区</v>
          </cell>
          <cell r="I100" t="str">
            <v>苗凯</v>
          </cell>
          <cell r="J100">
            <v>1190</v>
          </cell>
          <cell r="K100">
            <v>80.29</v>
          </cell>
          <cell r="L100">
            <v>95541.61</v>
          </cell>
          <cell r="M100">
            <v>29451.96</v>
          </cell>
        </row>
        <row r="101">
          <cell r="D101">
            <v>723</v>
          </cell>
          <cell r="E101" t="str">
            <v>四川太极锦江区柳翠路药店</v>
          </cell>
          <cell r="F101" t="str">
            <v>否</v>
          </cell>
          <cell r="G101">
            <v>23</v>
          </cell>
          <cell r="H101" t="str">
            <v>城中片区</v>
          </cell>
          <cell r="I101" t="str">
            <v>何巍 </v>
          </cell>
          <cell r="J101">
            <v>1770</v>
          </cell>
          <cell r="K101">
            <v>53.77</v>
          </cell>
          <cell r="L101">
            <v>95174.15</v>
          </cell>
          <cell r="M101">
            <v>30320.39</v>
          </cell>
        </row>
        <row r="102">
          <cell r="D102">
            <v>713</v>
          </cell>
          <cell r="E102" t="str">
            <v>四川太极都江堰聚源镇药店</v>
          </cell>
          <cell r="F102" t="str">
            <v>否</v>
          </cell>
          <cell r="G102">
            <v>233</v>
          </cell>
          <cell r="H102" t="str">
            <v>城郊二片区</v>
          </cell>
          <cell r="I102" t="str">
            <v>苗凯</v>
          </cell>
          <cell r="J102">
            <v>1114</v>
          </cell>
          <cell r="K102">
            <v>84.05</v>
          </cell>
          <cell r="L102">
            <v>93631.01</v>
          </cell>
          <cell r="M102">
            <v>32332.66</v>
          </cell>
        </row>
        <row r="103">
          <cell r="D103">
            <v>108277</v>
          </cell>
          <cell r="E103" t="str">
            <v>四川太极金牛区银沙路药店</v>
          </cell>
          <cell r="F103" t="str">
            <v/>
          </cell>
          <cell r="G103">
            <v>181</v>
          </cell>
          <cell r="H103" t="str">
            <v>西北片区</v>
          </cell>
          <cell r="I103" t="str">
            <v>刘琴英 </v>
          </cell>
          <cell r="J103">
            <v>1824</v>
          </cell>
          <cell r="K103">
            <v>51.1</v>
          </cell>
          <cell r="L103">
            <v>93205.87</v>
          </cell>
          <cell r="M103">
            <v>26360.55</v>
          </cell>
        </row>
        <row r="104">
          <cell r="D104">
            <v>591</v>
          </cell>
          <cell r="E104" t="str">
            <v>四川太极邛崃市临邛镇长安大道药店</v>
          </cell>
          <cell r="F104" t="str">
            <v>否</v>
          </cell>
          <cell r="G104">
            <v>282</v>
          </cell>
          <cell r="H104" t="str">
            <v>城郊一片/邛崃片</v>
          </cell>
          <cell r="I104" t="str">
            <v>任会茹 </v>
          </cell>
          <cell r="J104">
            <v>1688</v>
          </cell>
          <cell r="K104">
            <v>51.67</v>
          </cell>
          <cell r="L104">
            <v>87222.44</v>
          </cell>
          <cell r="M104">
            <v>27989.49</v>
          </cell>
        </row>
        <row r="105">
          <cell r="D105">
            <v>106485</v>
          </cell>
          <cell r="E105" t="str">
            <v>四川太极成都高新区元华二巷药店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段文秀 </v>
          </cell>
          <cell r="J105">
            <v>1743</v>
          </cell>
          <cell r="K105">
            <v>49.94</v>
          </cell>
          <cell r="L105">
            <v>87045.46</v>
          </cell>
          <cell r="M105">
            <v>19921.53</v>
          </cell>
        </row>
        <row r="106">
          <cell r="D106">
            <v>545</v>
          </cell>
          <cell r="E106" t="str">
            <v>四川太极龙潭西路店</v>
          </cell>
          <cell r="F106" t="str">
            <v>是</v>
          </cell>
          <cell r="G106">
            <v>232</v>
          </cell>
          <cell r="H106" t="str">
            <v>东南片区</v>
          </cell>
          <cell r="I106" t="str">
            <v>段文秀 </v>
          </cell>
          <cell r="J106">
            <v>1194</v>
          </cell>
          <cell r="K106">
            <v>71.38</v>
          </cell>
          <cell r="L106">
            <v>85224.92</v>
          </cell>
          <cell r="M106">
            <v>28340.34</v>
          </cell>
        </row>
        <row r="107">
          <cell r="D107">
            <v>56</v>
          </cell>
          <cell r="E107" t="str">
            <v>四川太极三江店</v>
          </cell>
          <cell r="F107" t="str">
            <v>是</v>
          </cell>
          <cell r="G107">
            <v>233</v>
          </cell>
          <cell r="H107" t="str">
            <v>城郊二片区</v>
          </cell>
          <cell r="I107" t="str">
            <v>苗凯</v>
          </cell>
          <cell r="J107">
            <v>1046</v>
          </cell>
          <cell r="K107">
            <v>75.52</v>
          </cell>
          <cell r="L107">
            <v>78991.82</v>
          </cell>
          <cell r="M107">
            <v>25205.33</v>
          </cell>
        </row>
        <row r="108">
          <cell r="D108">
            <v>105396</v>
          </cell>
          <cell r="E108" t="str">
            <v>四川太极武侯区航中街药店</v>
          </cell>
          <cell r="F108" t="str">
            <v/>
          </cell>
          <cell r="G108">
            <v>232</v>
          </cell>
          <cell r="H108" t="str">
            <v>东南片区</v>
          </cell>
          <cell r="I108" t="str">
            <v>段文秀 </v>
          </cell>
          <cell r="J108">
            <v>1400</v>
          </cell>
          <cell r="K108">
            <v>55.69</v>
          </cell>
          <cell r="L108">
            <v>77965.02</v>
          </cell>
          <cell r="M108">
            <v>28242.86</v>
          </cell>
        </row>
        <row r="109">
          <cell r="D109">
            <v>371</v>
          </cell>
          <cell r="E109" t="str">
            <v>四川太极兴义镇万兴路药店</v>
          </cell>
          <cell r="F109" t="str">
            <v>否</v>
          </cell>
          <cell r="G109">
            <v>281</v>
          </cell>
          <cell r="H109" t="str">
            <v>城郊一片/新津片</v>
          </cell>
          <cell r="I109" t="str">
            <v>王燕丽</v>
          </cell>
          <cell r="J109">
            <v>1395</v>
          </cell>
          <cell r="K109">
            <v>55.66</v>
          </cell>
          <cell r="L109">
            <v>77648.15</v>
          </cell>
          <cell r="M109">
            <v>26401.18</v>
          </cell>
        </row>
        <row r="110">
          <cell r="D110">
            <v>106568</v>
          </cell>
          <cell r="E110" t="str">
            <v>四川太极高新区中和公济桥路药店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段文秀 </v>
          </cell>
          <cell r="J110">
            <v>1176</v>
          </cell>
          <cell r="K110">
            <v>65.82</v>
          </cell>
          <cell r="L110">
            <v>77405.83</v>
          </cell>
          <cell r="M110">
            <v>28043.15</v>
          </cell>
        </row>
        <row r="111">
          <cell r="D111">
            <v>104430</v>
          </cell>
          <cell r="E111" t="str">
            <v>四川太极高新区中和大道药店</v>
          </cell>
          <cell r="F111" t="str">
            <v/>
          </cell>
          <cell r="G111">
            <v>232</v>
          </cell>
          <cell r="H111" t="str">
            <v>东南片区</v>
          </cell>
          <cell r="I111" t="str">
            <v>段文秀 </v>
          </cell>
          <cell r="J111">
            <v>1494</v>
          </cell>
          <cell r="K111">
            <v>49.33</v>
          </cell>
          <cell r="L111">
            <v>73695.65</v>
          </cell>
          <cell r="M111">
            <v>23796.27</v>
          </cell>
        </row>
        <row r="112">
          <cell r="D112">
            <v>112415</v>
          </cell>
          <cell r="E112" t="str">
            <v>四川太极金牛区五福桥东路药店</v>
          </cell>
          <cell r="F112" t="str">
            <v/>
          </cell>
          <cell r="G112">
            <v>181</v>
          </cell>
          <cell r="H112" t="str">
            <v>西北片区</v>
          </cell>
          <cell r="I112" t="str">
            <v>刘琴英 </v>
          </cell>
          <cell r="J112">
            <v>1717</v>
          </cell>
          <cell r="K112">
            <v>41.85</v>
          </cell>
          <cell r="L112">
            <v>71848.49</v>
          </cell>
          <cell r="M112">
            <v>20206.01</v>
          </cell>
        </row>
        <row r="113">
          <cell r="D113">
            <v>107829</v>
          </cell>
          <cell r="E113" t="str">
            <v>四川太极金牛区解放路药店</v>
          </cell>
          <cell r="F113" t="str">
            <v/>
          </cell>
          <cell r="G113">
            <v>23</v>
          </cell>
          <cell r="H113" t="str">
            <v>城中片区</v>
          </cell>
          <cell r="I113" t="str">
            <v>何巍 </v>
          </cell>
          <cell r="J113">
            <v>1215</v>
          </cell>
          <cell r="K113">
            <v>55.62</v>
          </cell>
          <cell r="L113">
            <v>67578.73</v>
          </cell>
          <cell r="M113">
            <v>24645.72</v>
          </cell>
        </row>
        <row r="114">
          <cell r="D114">
            <v>102567</v>
          </cell>
          <cell r="E114" t="str">
            <v>四川太极新津县五津镇武阳西路药店</v>
          </cell>
          <cell r="F114" t="str">
            <v/>
          </cell>
          <cell r="G114">
            <v>281</v>
          </cell>
          <cell r="H114" t="str">
            <v>城郊一片/新津片</v>
          </cell>
          <cell r="I114" t="str">
            <v>王燕丽</v>
          </cell>
          <cell r="J114">
            <v>977</v>
          </cell>
          <cell r="K114">
            <v>66.19</v>
          </cell>
          <cell r="L114">
            <v>64671.86</v>
          </cell>
          <cell r="M114">
            <v>20833.87</v>
          </cell>
        </row>
        <row r="115">
          <cell r="D115">
            <v>110378</v>
          </cell>
          <cell r="E115" t="str">
            <v>四川太极都江堰市永丰街道宝莲路药店</v>
          </cell>
          <cell r="F115" t="str">
            <v/>
          </cell>
          <cell r="G115">
            <v>233</v>
          </cell>
          <cell r="H115" t="str">
            <v>城郊二片区</v>
          </cell>
          <cell r="I115" t="str">
            <v>苗凯</v>
          </cell>
          <cell r="J115">
            <v>865</v>
          </cell>
          <cell r="K115">
            <v>71.98</v>
          </cell>
          <cell r="L115">
            <v>62263.43</v>
          </cell>
          <cell r="M115">
            <v>18173.86</v>
          </cell>
        </row>
        <row r="116">
          <cell r="D116">
            <v>102478</v>
          </cell>
          <cell r="E116" t="str">
            <v>四川太极锦江区静明路药店</v>
          </cell>
          <cell r="F116" t="str">
            <v/>
          </cell>
          <cell r="G116">
            <v>23</v>
          </cell>
          <cell r="H116" t="str">
            <v>城中片区</v>
          </cell>
          <cell r="I116" t="str">
            <v>何巍 </v>
          </cell>
          <cell r="J116">
            <v>1174</v>
          </cell>
          <cell r="K116">
            <v>52.32</v>
          </cell>
          <cell r="L116">
            <v>61418.26</v>
          </cell>
          <cell r="M116">
            <v>19519.67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181</v>
          </cell>
          <cell r="H117" t="str">
            <v>西北片区</v>
          </cell>
          <cell r="I117" t="str">
            <v>刘琴英 </v>
          </cell>
          <cell r="J117">
            <v>1328</v>
          </cell>
          <cell r="K117">
            <v>41.47</v>
          </cell>
          <cell r="L117">
            <v>55072.62</v>
          </cell>
          <cell r="M117">
            <v>13997.91</v>
          </cell>
        </row>
        <row r="118">
          <cell r="D118">
            <v>753</v>
          </cell>
          <cell r="E118" t="str">
            <v>四川太极锦江区合欢树街药店</v>
          </cell>
          <cell r="F118" t="str">
            <v/>
          </cell>
          <cell r="G118">
            <v>232</v>
          </cell>
          <cell r="H118" t="str">
            <v>东南片区</v>
          </cell>
          <cell r="I118" t="str">
            <v>段文秀 </v>
          </cell>
          <cell r="J118">
            <v>1018</v>
          </cell>
          <cell r="K118">
            <v>47.69</v>
          </cell>
          <cell r="L118">
            <v>48550.42</v>
          </cell>
          <cell r="M118">
            <v>17522.43</v>
          </cell>
        </row>
        <row r="119">
          <cell r="D119">
            <v>113023</v>
          </cell>
          <cell r="E119" t="str">
            <v>四川太极成华区云龙南路药店</v>
          </cell>
          <cell r="F119" t="str">
            <v/>
          </cell>
          <cell r="G119">
            <v>23</v>
          </cell>
          <cell r="H119" t="str">
            <v>城中片区</v>
          </cell>
          <cell r="I119" t="str">
            <v>何巍 </v>
          </cell>
          <cell r="J119">
            <v>1121</v>
          </cell>
          <cell r="K119">
            <v>39.57</v>
          </cell>
          <cell r="L119">
            <v>44358.51</v>
          </cell>
          <cell r="M119">
            <v>12094.41</v>
          </cell>
        </row>
        <row r="120">
          <cell r="D120">
            <v>111064</v>
          </cell>
          <cell r="E120" t="str">
            <v>四川太极邛崃市临邛街道涌泉街药店</v>
          </cell>
          <cell r="F120" t="str">
            <v/>
          </cell>
          <cell r="G120">
            <v>282</v>
          </cell>
          <cell r="H120" t="str">
            <v>城郊一片/邛崃片</v>
          </cell>
          <cell r="I120" t="str">
            <v>任会茹 </v>
          </cell>
          <cell r="J120">
            <v>599</v>
          </cell>
          <cell r="K120">
            <v>41.45</v>
          </cell>
          <cell r="L120">
            <v>24830.88</v>
          </cell>
          <cell r="M120">
            <v>7161.15</v>
          </cell>
        </row>
        <row r="121">
          <cell r="D121">
            <v>113298</v>
          </cell>
          <cell r="E121" t="str">
            <v>四川太极武侯区逸都路药店</v>
          </cell>
          <cell r="F121" t="str">
            <v/>
          </cell>
          <cell r="G121">
            <v>181</v>
          </cell>
          <cell r="H121" t="str">
            <v>西北片区</v>
          </cell>
          <cell r="I121" t="str">
            <v>刘琴英 </v>
          </cell>
          <cell r="J121">
            <v>733</v>
          </cell>
          <cell r="K121">
            <v>26.35</v>
          </cell>
          <cell r="L121">
            <v>19311.38</v>
          </cell>
          <cell r="M121">
            <v>7383.92</v>
          </cell>
        </row>
        <row r="122">
          <cell r="D122">
            <v>113025</v>
          </cell>
          <cell r="E122" t="str">
            <v>四川太极青羊区蜀鑫路药店</v>
          </cell>
          <cell r="F122" t="str">
            <v/>
          </cell>
          <cell r="G122">
            <v>181</v>
          </cell>
          <cell r="H122" t="str">
            <v>西北片区</v>
          </cell>
          <cell r="I122" t="str">
            <v>刘琴英 </v>
          </cell>
          <cell r="J122">
            <v>366</v>
          </cell>
          <cell r="K122">
            <v>40.28</v>
          </cell>
          <cell r="L122">
            <v>14742.85</v>
          </cell>
          <cell r="M122">
            <v>5584.06</v>
          </cell>
        </row>
        <row r="123">
          <cell r="D123">
            <v>113008</v>
          </cell>
          <cell r="E123" t="str">
            <v>四川太极高新区南华巷药店</v>
          </cell>
          <cell r="F123" t="str">
            <v/>
          </cell>
          <cell r="G123">
            <v>232</v>
          </cell>
          <cell r="H123" t="str">
            <v>东南片区</v>
          </cell>
          <cell r="I123" t="str">
            <v>段文秀 </v>
          </cell>
          <cell r="J123">
            <v>354</v>
          </cell>
          <cell r="K123">
            <v>38.84</v>
          </cell>
          <cell r="L123">
            <v>13748.65</v>
          </cell>
          <cell r="M123">
            <v>4843.95</v>
          </cell>
        </row>
        <row r="124">
          <cell r="D124">
            <v>113299</v>
          </cell>
          <cell r="E124" t="str">
            <v>四川太极武侯区倪家桥路药店</v>
          </cell>
          <cell r="F124" t="str">
            <v/>
          </cell>
          <cell r="G124">
            <v>23</v>
          </cell>
          <cell r="H124" t="str">
            <v>城中片区</v>
          </cell>
          <cell r="I124" t="str">
            <v>何巍 </v>
          </cell>
          <cell r="J124">
            <v>298</v>
          </cell>
          <cell r="K124">
            <v>45</v>
          </cell>
          <cell r="L124">
            <v>13411.48</v>
          </cell>
          <cell r="M124">
            <v>4265.62</v>
          </cell>
        </row>
        <row r="125">
          <cell r="D125" t="str">
            <v>合计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>
            <v>302471</v>
          </cell>
          <cell r="K125">
            <v>76.3</v>
          </cell>
          <cell r="L125">
            <v>23078179.19</v>
          </cell>
          <cell r="M125">
            <v>6956604.59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8302</v>
          </cell>
          <cell r="K3">
            <v>139.34</v>
          </cell>
          <cell r="L3">
            <v>1156839.78</v>
          </cell>
          <cell r="M3">
            <v>316167.96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城中片区</v>
          </cell>
          <cell r="I4" t="str">
            <v>何巍 </v>
          </cell>
          <cell r="J4">
            <v>6167</v>
          </cell>
          <cell r="K4">
            <v>154.72</v>
          </cell>
          <cell r="L4">
            <v>954185.83</v>
          </cell>
          <cell r="M4">
            <v>188299.4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西北片区</v>
          </cell>
          <cell r="I5" t="str">
            <v>刘琴英 </v>
          </cell>
          <cell r="J5">
            <v>5264</v>
          </cell>
          <cell r="K5">
            <v>165.21</v>
          </cell>
          <cell r="L5">
            <v>869657.96</v>
          </cell>
          <cell r="M5">
            <v>164582.75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5721</v>
          </cell>
          <cell r="K6">
            <v>114.05</v>
          </cell>
          <cell r="L6">
            <v>652470.1</v>
          </cell>
          <cell r="M6">
            <v>166887.88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232</v>
          </cell>
          <cell r="H7" t="str">
            <v>东南片区</v>
          </cell>
          <cell r="I7" t="str">
            <v>段文秀 </v>
          </cell>
          <cell r="J7">
            <v>5637</v>
          </cell>
          <cell r="K7">
            <v>109.44</v>
          </cell>
          <cell r="L7">
            <v>616908.64</v>
          </cell>
          <cell r="M7">
            <v>173275.23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西北片区</v>
          </cell>
          <cell r="I8" t="str">
            <v>刘琴英 </v>
          </cell>
          <cell r="J8">
            <v>3447</v>
          </cell>
          <cell r="K8">
            <v>115.04</v>
          </cell>
          <cell r="L8">
            <v>396540.77</v>
          </cell>
          <cell r="M8">
            <v>123547.46</v>
          </cell>
        </row>
        <row r="9">
          <cell r="D9">
            <v>341</v>
          </cell>
          <cell r="E9" t="str">
            <v>四川太极邛崃中心药店</v>
          </cell>
          <cell r="F9" t="str">
            <v>是</v>
          </cell>
          <cell r="G9">
            <v>282</v>
          </cell>
          <cell r="H9" t="str">
            <v>城郊一片/邛崃片</v>
          </cell>
          <cell r="I9" t="str">
            <v>任会茹 </v>
          </cell>
          <cell r="J9">
            <v>4301</v>
          </cell>
          <cell r="K9">
            <v>89.1</v>
          </cell>
          <cell r="L9">
            <v>383218.89</v>
          </cell>
          <cell r="M9">
            <v>116301.47</v>
          </cell>
        </row>
        <row r="10">
          <cell r="D10">
            <v>571</v>
          </cell>
          <cell r="E10" t="str">
            <v>四川太极高新区民丰大道西段药店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段文秀 </v>
          </cell>
          <cell r="J10">
            <v>3772</v>
          </cell>
          <cell r="K10">
            <v>89.91</v>
          </cell>
          <cell r="L10">
            <v>339156.93</v>
          </cell>
          <cell r="M10">
            <v>99756.49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城郊一片/新津片</v>
          </cell>
          <cell r="I11" t="str">
            <v>王燕丽</v>
          </cell>
          <cell r="J11">
            <v>2361</v>
          </cell>
          <cell r="K11">
            <v>125.33</v>
          </cell>
          <cell r="L11">
            <v>295902.49</v>
          </cell>
          <cell r="M11">
            <v>71270.68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段文秀 </v>
          </cell>
          <cell r="J12">
            <v>3973</v>
          </cell>
          <cell r="K12">
            <v>65.92</v>
          </cell>
          <cell r="L12">
            <v>261912.94</v>
          </cell>
          <cell r="M12">
            <v>93821.31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23</v>
          </cell>
          <cell r="H13" t="str">
            <v>城中片区</v>
          </cell>
          <cell r="I13" t="str">
            <v>何巍 </v>
          </cell>
          <cell r="J13">
            <v>2241</v>
          </cell>
          <cell r="K13">
            <v>114.27</v>
          </cell>
          <cell r="L13">
            <v>256082.94</v>
          </cell>
          <cell r="M13">
            <v>47795.93</v>
          </cell>
        </row>
        <row r="14">
          <cell r="D14">
            <v>707</v>
          </cell>
          <cell r="E14" t="str">
            <v>四川太极成华区万科路药店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段文秀 </v>
          </cell>
          <cell r="J14">
            <v>3580</v>
          </cell>
          <cell r="K14">
            <v>68.95</v>
          </cell>
          <cell r="L14">
            <v>246851.28</v>
          </cell>
          <cell r="M14">
            <v>87061.59</v>
          </cell>
        </row>
        <row r="15">
          <cell r="D15">
            <v>373</v>
          </cell>
          <cell r="E15" t="str">
            <v>四川太极通盈街药店</v>
          </cell>
          <cell r="F15" t="str">
            <v>否</v>
          </cell>
          <cell r="G15">
            <v>23</v>
          </cell>
          <cell r="H15" t="str">
            <v>城中片区</v>
          </cell>
          <cell r="I15" t="str">
            <v>何巍 </v>
          </cell>
          <cell r="J15">
            <v>2718</v>
          </cell>
          <cell r="K15">
            <v>85.65</v>
          </cell>
          <cell r="L15">
            <v>232783.13</v>
          </cell>
          <cell r="M15">
            <v>71777.8</v>
          </cell>
        </row>
        <row r="16">
          <cell r="D16">
            <v>709</v>
          </cell>
          <cell r="E16" t="str">
            <v>四川太极新都区马超东路店</v>
          </cell>
          <cell r="F16" t="str">
            <v>否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3081</v>
          </cell>
          <cell r="K16">
            <v>75.43</v>
          </cell>
          <cell r="L16">
            <v>232408.28</v>
          </cell>
          <cell r="M16">
            <v>75285.02</v>
          </cell>
        </row>
        <row r="17">
          <cell r="D17">
            <v>546</v>
          </cell>
          <cell r="E17" t="str">
            <v>四川太极锦江区榕声路店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段文秀 </v>
          </cell>
          <cell r="J17">
            <v>3564</v>
          </cell>
          <cell r="K17">
            <v>61.31</v>
          </cell>
          <cell r="L17">
            <v>218514.76</v>
          </cell>
          <cell r="M17">
            <v>76126.52</v>
          </cell>
        </row>
        <row r="18">
          <cell r="D18">
            <v>581</v>
          </cell>
          <cell r="E18" t="str">
            <v>四川太极成华区二环路北四段药店（汇融名城）</v>
          </cell>
          <cell r="F18" t="str">
            <v>是</v>
          </cell>
          <cell r="G18">
            <v>23</v>
          </cell>
          <cell r="H18" t="str">
            <v>城中片区</v>
          </cell>
          <cell r="I18" t="str">
            <v>何巍 </v>
          </cell>
          <cell r="J18">
            <v>3541</v>
          </cell>
          <cell r="K18">
            <v>60.71</v>
          </cell>
          <cell r="L18">
            <v>214969.57</v>
          </cell>
          <cell r="M18">
            <v>59415.82</v>
          </cell>
        </row>
        <row r="19">
          <cell r="D19">
            <v>744</v>
          </cell>
          <cell r="E19" t="str">
            <v>四川太极武侯区科华街药店</v>
          </cell>
          <cell r="F19" t="str">
            <v/>
          </cell>
          <cell r="G19">
            <v>23</v>
          </cell>
          <cell r="H19" t="str">
            <v>城中片区</v>
          </cell>
          <cell r="I19" t="str">
            <v>何巍 </v>
          </cell>
          <cell r="J19">
            <v>2336</v>
          </cell>
          <cell r="K19">
            <v>90.65</v>
          </cell>
          <cell r="L19">
            <v>211751.54</v>
          </cell>
          <cell r="M19">
            <v>60519.57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城中片区</v>
          </cell>
          <cell r="I20" t="str">
            <v>何巍 </v>
          </cell>
          <cell r="J20">
            <v>3717</v>
          </cell>
          <cell r="K20">
            <v>56.97</v>
          </cell>
          <cell r="L20">
            <v>211747.92</v>
          </cell>
          <cell r="M20">
            <v>69772.6</v>
          </cell>
        </row>
        <row r="21">
          <cell r="D21">
            <v>365</v>
          </cell>
          <cell r="E21" t="str">
            <v>四川太极光华村街药店</v>
          </cell>
          <cell r="F21" t="str">
            <v>是</v>
          </cell>
          <cell r="G21">
            <v>181</v>
          </cell>
          <cell r="H21" t="str">
            <v>西北片区</v>
          </cell>
          <cell r="I21" t="str">
            <v>刘琴英 </v>
          </cell>
          <cell r="J21">
            <v>2342</v>
          </cell>
          <cell r="K21">
            <v>90.24</v>
          </cell>
          <cell r="L21">
            <v>211348.8</v>
          </cell>
          <cell r="M21">
            <v>67102.4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3258</v>
          </cell>
          <cell r="K22">
            <v>64.21</v>
          </cell>
          <cell r="L22">
            <v>209188.2</v>
          </cell>
          <cell r="M22">
            <v>65358.01</v>
          </cell>
        </row>
        <row r="23">
          <cell r="D23">
            <v>578</v>
          </cell>
          <cell r="E23" t="str">
            <v>四川太极成华区华油路药店</v>
          </cell>
          <cell r="F23" t="str">
            <v>否</v>
          </cell>
          <cell r="G23">
            <v>23</v>
          </cell>
          <cell r="H23" t="str">
            <v>城中片区</v>
          </cell>
          <cell r="I23" t="str">
            <v>何巍 </v>
          </cell>
          <cell r="J23">
            <v>3325</v>
          </cell>
          <cell r="K23">
            <v>61.51</v>
          </cell>
          <cell r="L23">
            <v>204514.41</v>
          </cell>
          <cell r="M23">
            <v>72106.49</v>
          </cell>
        </row>
        <row r="24">
          <cell r="D24">
            <v>387</v>
          </cell>
          <cell r="E24" t="str">
            <v>四川太极新乐中街药店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段文秀 </v>
          </cell>
          <cell r="J24">
            <v>2911</v>
          </cell>
          <cell r="K24">
            <v>67.18</v>
          </cell>
          <cell r="L24">
            <v>195562.7</v>
          </cell>
          <cell r="M24">
            <v>53045.79</v>
          </cell>
        </row>
        <row r="25">
          <cell r="D25">
            <v>724</v>
          </cell>
          <cell r="E25" t="str">
            <v>四川太极锦江区观音桥街药店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段文秀 </v>
          </cell>
          <cell r="J25">
            <v>3407</v>
          </cell>
          <cell r="K25">
            <v>57.26</v>
          </cell>
          <cell r="L25">
            <v>195092.04</v>
          </cell>
          <cell r="M25">
            <v>64007.81</v>
          </cell>
        </row>
        <row r="26">
          <cell r="D26">
            <v>514</v>
          </cell>
          <cell r="E26" t="str">
            <v>四川太极新津邓双镇岷江店</v>
          </cell>
          <cell r="F26" t="str">
            <v>否</v>
          </cell>
          <cell r="G26">
            <v>281</v>
          </cell>
          <cell r="H26" t="str">
            <v>城郊一片/新津片</v>
          </cell>
          <cell r="I26" t="str">
            <v>王燕丽</v>
          </cell>
          <cell r="J26">
            <v>3215</v>
          </cell>
          <cell r="K26">
            <v>59.79</v>
          </cell>
          <cell r="L26">
            <v>192232.36</v>
          </cell>
          <cell r="M26">
            <v>66862.14</v>
          </cell>
        </row>
        <row r="27">
          <cell r="D27">
            <v>379</v>
          </cell>
          <cell r="E27" t="str">
            <v>四川太极土龙路药店</v>
          </cell>
          <cell r="F27" t="str">
            <v>否</v>
          </cell>
          <cell r="G27">
            <v>181</v>
          </cell>
          <cell r="H27" t="str">
            <v>西北片区</v>
          </cell>
          <cell r="I27" t="str">
            <v>刘琴英 </v>
          </cell>
          <cell r="J27">
            <v>2610</v>
          </cell>
          <cell r="K27">
            <v>73.36</v>
          </cell>
          <cell r="L27">
            <v>191473.24</v>
          </cell>
          <cell r="M27">
            <v>55817.8</v>
          </cell>
        </row>
        <row r="28">
          <cell r="D28">
            <v>737</v>
          </cell>
          <cell r="E28" t="str">
            <v>四川太极高新区大源北街药店</v>
          </cell>
          <cell r="F28" t="str">
            <v>否</v>
          </cell>
          <cell r="G28">
            <v>232</v>
          </cell>
          <cell r="H28" t="str">
            <v>东南片区</v>
          </cell>
          <cell r="I28" t="str">
            <v>段文秀 </v>
          </cell>
          <cell r="J28">
            <v>2780</v>
          </cell>
          <cell r="K28">
            <v>64.86</v>
          </cell>
          <cell r="L28">
            <v>180313.21</v>
          </cell>
          <cell r="M28">
            <v>63084.33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181</v>
          </cell>
          <cell r="H29" t="str">
            <v>西北片区</v>
          </cell>
          <cell r="I29" t="str">
            <v>刘琴英 </v>
          </cell>
          <cell r="J29">
            <v>3077</v>
          </cell>
          <cell r="K29">
            <v>57.02</v>
          </cell>
          <cell r="L29">
            <v>175454.41</v>
          </cell>
          <cell r="M29">
            <v>55657.44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段文秀 </v>
          </cell>
          <cell r="J30">
            <v>3027</v>
          </cell>
          <cell r="K30">
            <v>57.94</v>
          </cell>
          <cell r="L30">
            <v>175372.53</v>
          </cell>
          <cell r="M30">
            <v>61012.96</v>
          </cell>
        </row>
        <row r="31">
          <cell r="D31">
            <v>102934</v>
          </cell>
          <cell r="E31" t="str">
            <v>四川太极金牛区银河北街药店</v>
          </cell>
          <cell r="F31" t="str">
            <v/>
          </cell>
          <cell r="G31">
            <v>181</v>
          </cell>
          <cell r="H31" t="str">
            <v>西北片区</v>
          </cell>
          <cell r="I31" t="str">
            <v>刘琴英 </v>
          </cell>
          <cell r="J31">
            <v>2790</v>
          </cell>
          <cell r="K31">
            <v>62.71</v>
          </cell>
          <cell r="L31">
            <v>174965.6</v>
          </cell>
          <cell r="M31">
            <v>49900.08</v>
          </cell>
        </row>
        <row r="32">
          <cell r="D32">
            <v>513</v>
          </cell>
          <cell r="E32" t="str">
            <v>四川太极武侯区顺和街店</v>
          </cell>
          <cell r="F32" t="str">
            <v>否</v>
          </cell>
          <cell r="G32">
            <v>181</v>
          </cell>
          <cell r="H32" t="str">
            <v>西北片区</v>
          </cell>
          <cell r="I32" t="str">
            <v>刘琴英 </v>
          </cell>
          <cell r="J32">
            <v>2752</v>
          </cell>
          <cell r="K32">
            <v>62.8</v>
          </cell>
          <cell r="L32">
            <v>172816.25</v>
          </cell>
          <cell r="M32">
            <v>58573.44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283</v>
          </cell>
          <cell r="H33" t="str">
            <v>城郊一片/大邑片</v>
          </cell>
          <cell r="I33" t="str">
            <v>高艳</v>
          </cell>
          <cell r="J33">
            <v>3009</v>
          </cell>
          <cell r="K33">
            <v>57.22</v>
          </cell>
          <cell r="L33">
            <v>172178.04</v>
          </cell>
          <cell r="M33">
            <v>57494.16</v>
          </cell>
        </row>
        <row r="34">
          <cell r="D34">
            <v>105751</v>
          </cell>
          <cell r="E34" t="str">
            <v>四川太极高新区新下街药店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段文秀 </v>
          </cell>
          <cell r="J34">
            <v>2865</v>
          </cell>
          <cell r="K34">
            <v>59.89</v>
          </cell>
          <cell r="L34">
            <v>171580.38</v>
          </cell>
          <cell r="M34">
            <v>64658.63</v>
          </cell>
        </row>
        <row r="35">
          <cell r="D35">
            <v>747</v>
          </cell>
          <cell r="E35" t="str">
            <v>四川太极郫县郫筒镇一环路东南段药店</v>
          </cell>
          <cell r="F35" t="str">
            <v/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1558</v>
          </cell>
          <cell r="K35">
            <v>110.11</v>
          </cell>
          <cell r="L35">
            <v>171549.25</v>
          </cell>
          <cell r="M35">
            <v>44347.41</v>
          </cell>
        </row>
        <row r="36">
          <cell r="D36">
            <v>754</v>
          </cell>
          <cell r="E36" t="str">
            <v>四川太极崇州市崇阳镇尚贤坊街药店</v>
          </cell>
          <cell r="F36" t="str">
            <v/>
          </cell>
          <cell r="G36">
            <v>233</v>
          </cell>
          <cell r="H36" t="str">
            <v>城郊二片区</v>
          </cell>
          <cell r="I36" t="str">
            <v>苗凯</v>
          </cell>
          <cell r="J36">
            <v>2746</v>
          </cell>
          <cell r="K36">
            <v>62.13</v>
          </cell>
          <cell r="L36">
            <v>170606.25</v>
          </cell>
          <cell r="M36">
            <v>53489.21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</v>
          </cell>
          <cell r="H37" t="str">
            <v>城中片区</v>
          </cell>
          <cell r="I37" t="str">
            <v>何巍 </v>
          </cell>
          <cell r="J37">
            <v>2682</v>
          </cell>
          <cell r="K37">
            <v>61.8</v>
          </cell>
          <cell r="L37">
            <v>165741.26</v>
          </cell>
          <cell r="M37">
            <v>52202.38</v>
          </cell>
        </row>
        <row r="38">
          <cell r="D38">
            <v>54</v>
          </cell>
          <cell r="E38" t="str">
            <v>四川太极怀远店</v>
          </cell>
          <cell r="F38" t="str">
            <v>是</v>
          </cell>
          <cell r="G38">
            <v>233</v>
          </cell>
          <cell r="H38" t="str">
            <v>城郊二片区</v>
          </cell>
          <cell r="I38" t="str">
            <v>苗凯</v>
          </cell>
          <cell r="J38">
            <v>2467</v>
          </cell>
          <cell r="K38">
            <v>67.02</v>
          </cell>
          <cell r="L38">
            <v>165326.14</v>
          </cell>
          <cell r="M38">
            <v>55302.78</v>
          </cell>
        </row>
        <row r="39">
          <cell r="D39">
            <v>111219</v>
          </cell>
          <cell r="E39" t="str">
            <v>四川太极金牛区花照壁药店</v>
          </cell>
          <cell r="F39" t="str">
            <v/>
          </cell>
          <cell r="G39">
            <v>181</v>
          </cell>
          <cell r="H39" t="str">
            <v>西北片区</v>
          </cell>
          <cell r="I39" t="str">
            <v>刘琴英 </v>
          </cell>
          <cell r="J39">
            <v>2984</v>
          </cell>
          <cell r="K39">
            <v>55.18</v>
          </cell>
          <cell r="L39">
            <v>164651.69</v>
          </cell>
          <cell r="M39">
            <v>51823.12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</v>
          </cell>
          <cell r="I40" t="str">
            <v>谭勤娟</v>
          </cell>
          <cell r="J40">
            <v>3128</v>
          </cell>
          <cell r="K40">
            <v>52.26</v>
          </cell>
          <cell r="L40">
            <v>163462.38</v>
          </cell>
          <cell r="M40">
            <v>62355.27</v>
          </cell>
        </row>
        <row r="41">
          <cell r="D41">
            <v>101453</v>
          </cell>
          <cell r="E41" t="str">
            <v>四川太极温江区公平街道江安路药店</v>
          </cell>
          <cell r="F41" t="str">
            <v/>
          </cell>
          <cell r="G41">
            <v>233</v>
          </cell>
          <cell r="H41" t="str">
            <v>城郊二片区</v>
          </cell>
          <cell r="I41" t="str">
            <v>苗凯</v>
          </cell>
          <cell r="J41">
            <v>2296</v>
          </cell>
          <cell r="K41">
            <v>70.35</v>
          </cell>
          <cell r="L41">
            <v>161523.49</v>
          </cell>
          <cell r="M41">
            <v>55013.16</v>
          </cell>
        </row>
        <row r="42">
          <cell r="D42">
            <v>357</v>
          </cell>
          <cell r="E42" t="str">
            <v>四川太极清江东路药店</v>
          </cell>
          <cell r="F42" t="str">
            <v>否</v>
          </cell>
          <cell r="G42">
            <v>181</v>
          </cell>
          <cell r="H42" t="str">
            <v>西北片区</v>
          </cell>
          <cell r="I42" t="str">
            <v>刘琴英 </v>
          </cell>
          <cell r="J42">
            <v>1844</v>
          </cell>
          <cell r="K42">
            <v>87.31</v>
          </cell>
          <cell r="L42">
            <v>160995.73</v>
          </cell>
          <cell r="M42">
            <v>48536.74</v>
          </cell>
        </row>
        <row r="43">
          <cell r="D43">
            <v>391</v>
          </cell>
          <cell r="E43" t="str">
            <v>四川太极金丝街药店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2370</v>
          </cell>
          <cell r="K43">
            <v>66.62</v>
          </cell>
          <cell r="L43">
            <v>157885.02</v>
          </cell>
          <cell r="M43">
            <v>54546.89</v>
          </cell>
        </row>
        <row r="44">
          <cell r="D44">
            <v>102565</v>
          </cell>
          <cell r="E44" t="str">
            <v>四川太极武侯区佳灵路药店</v>
          </cell>
          <cell r="F44" t="str">
            <v/>
          </cell>
          <cell r="G44">
            <v>181</v>
          </cell>
          <cell r="H44" t="str">
            <v>西北片区</v>
          </cell>
          <cell r="I44" t="str">
            <v>刘琴英 </v>
          </cell>
          <cell r="J44">
            <v>3311</v>
          </cell>
          <cell r="K44">
            <v>47.15</v>
          </cell>
          <cell r="L44">
            <v>156114.96</v>
          </cell>
          <cell r="M44">
            <v>51292.65</v>
          </cell>
        </row>
        <row r="45">
          <cell r="D45">
            <v>726</v>
          </cell>
          <cell r="E45" t="str">
            <v>四川太极金牛区交大路第三药店</v>
          </cell>
          <cell r="F45" t="str">
            <v>否</v>
          </cell>
          <cell r="G45">
            <v>181</v>
          </cell>
          <cell r="H45" t="str">
            <v>西北片区</v>
          </cell>
          <cell r="I45" t="str">
            <v>刘琴英 </v>
          </cell>
          <cell r="J45">
            <v>2327</v>
          </cell>
          <cell r="K45">
            <v>66.74</v>
          </cell>
          <cell r="L45">
            <v>155312.36</v>
          </cell>
          <cell r="M45">
            <v>43643.12</v>
          </cell>
        </row>
        <row r="46">
          <cell r="D46">
            <v>515</v>
          </cell>
          <cell r="E46" t="str">
            <v>四川太极成华区崔家店路药店</v>
          </cell>
          <cell r="F46" t="str">
            <v>否</v>
          </cell>
          <cell r="G46">
            <v>23</v>
          </cell>
          <cell r="H46" t="str">
            <v>城中片区</v>
          </cell>
          <cell r="I46" t="str">
            <v>何巍 </v>
          </cell>
          <cell r="J46">
            <v>2556</v>
          </cell>
          <cell r="K46">
            <v>58.75</v>
          </cell>
          <cell r="L46">
            <v>150166.95</v>
          </cell>
          <cell r="M46">
            <v>53158.04</v>
          </cell>
        </row>
        <row r="47">
          <cell r="D47">
            <v>598</v>
          </cell>
          <cell r="E47" t="str">
            <v>四川太极锦江区水杉街药店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段文秀 </v>
          </cell>
          <cell r="J47">
            <v>2596</v>
          </cell>
          <cell r="K47">
            <v>57.69</v>
          </cell>
          <cell r="L47">
            <v>149758</v>
          </cell>
          <cell r="M47">
            <v>51278.11</v>
          </cell>
        </row>
        <row r="48">
          <cell r="D48">
            <v>103198</v>
          </cell>
          <cell r="E48" t="str">
            <v>四川太极青羊区贝森北路药店</v>
          </cell>
          <cell r="F48" t="str">
            <v/>
          </cell>
          <cell r="G48">
            <v>181</v>
          </cell>
          <cell r="H48" t="str">
            <v>西北片区</v>
          </cell>
          <cell r="I48" t="str">
            <v>刘琴英 </v>
          </cell>
          <cell r="J48">
            <v>2859</v>
          </cell>
          <cell r="K48">
            <v>52.35</v>
          </cell>
          <cell r="L48">
            <v>149663.63</v>
          </cell>
          <cell r="M48">
            <v>44317.77</v>
          </cell>
        </row>
        <row r="49">
          <cell r="D49">
            <v>399</v>
          </cell>
          <cell r="E49" t="str">
            <v>四川太极高新天久北巷药店</v>
          </cell>
          <cell r="F49" t="str">
            <v>否</v>
          </cell>
          <cell r="G49">
            <v>232</v>
          </cell>
          <cell r="H49" t="str">
            <v>东南片区</v>
          </cell>
          <cell r="I49" t="str">
            <v>段文秀 </v>
          </cell>
          <cell r="J49">
            <v>1784</v>
          </cell>
          <cell r="K49">
            <v>82.45</v>
          </cell>
          <cell r="L49">
            <v>147085.18</v>
          </cell>
          <cell r="M49">
            <v>47363.99</v>
          </cell>
        </row>
        <row r="50">
          <cell r="D50">
            <v>108656</v>
          </cell>
          <cell r="E50" t="str">
            <v>四川太极新津县五津镇五津西路二药房</v>
          </cell>
          <cell r="F50" t="str">
            <v/>
          </cell>
          <cell r="G50">
            <v>281</v>
          </cell>
          <cell r="H50" t="str">
            <v>城郊一片/新津片</v>
          </cell>
          <cell r="I50" t="str">
            <v>王燕丽</v>
          </cell>
          <cell r="J50">
            <v>1222</v>
          </cell>
          <cell r="K50">
            <v>120.33</v>
          </cell>
          <cell r="L50">
            <v>147046.93</v>
          </cell>
          <cell r="M50">
            <v>32427.03</v>
          </cell>
        </row>
        <row r="51">
          <cell r="D51">
            <v>103199</v>
          </cell>
          <cell r="E51" t="str">
            <v>四川太极成华区西林一街药店</v>
          </cell>
          <cell r="F51" t="str">
            <v/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3110</v>
          </cell>
          <cell r="K51">
            <v>47.1</v>
          </cell>
          <cell r="L51">
            <v>146486.36</v>
          </cell>
          <cell r="M51">
            <v>50520.81</v>
          </cell>
        </row>
        <row r="52">
          <cell r="D52">
            <v>359</v>
          </cell>
          <cell r="E52" t="str">
            <v>四川太极枣子巷药店</v>
          </cell>
          <cell r="F52" t="str">
            <v>否</v>
          </cell>
          <cell r="G52">
            <v>181</v>
          </cell>
          <cell r="H52" t="str">
            <v>西北片区</v>
          </cell>
          <cell r="I52" t="str">
            <v>刘琴英 </v>
          </cell>
          <cell r="J52">
            <v>2559</v>
          </cell>
          <cell r="K52">
            <v>56.15</v>
          </cell>
          <cell r="L52">
            <v>143700.2</v>
          </cell>
          <cell r="M52">
            <v>45401.19</v>
          </cell>
        </row>
        <row r="53">
          <cell r="D53">
            <v>716</v>
          </cell>
          <cell r="E53" t="str">
            <v>四川太极大邑县沙渠镇方圆路药店</v>
          </cell>
          <cell r="F53" t="str">
            <v>否</v>
          </cell>
          <cell r="G53">
            <v>283</v>
          </cell>
          <cell r="H53" t="str">
            <v>城郊一片/大邑片</v>
          </cell>
          <cell r="I53" t="str">
            <v>高艳</v>
          </cell>
          <cell r="J53">
            <v>1809</v>
          </cell>
          <cell r="K53">
            <v>78.01</v>
          </cell>
          <cell r="L53">
            <v>141126.64</v>
          </cell>
          <cell r="M53">
            <v>51233.94</v>
          </cell>
        </row>
        <row r="54">
          <cell r="D54">
            <v>355</v>
          </cell>
          <cell r="E54" t="str">
            <v>四川太极双林路药店</v>
          </cell>
          <cell r="F54" t="str">
            <v>是</v>
          </cell>
          <cell r="G54">
            <v>23</v>
          </cell>
          <cell r="H54" t="str">
            <v>城中片区</v>
          </cell>
          <cell r="I54" t="str">
            <v>何巍 </v>
          </cell>
          <cell r="J54">
            <v>2320</v>
          </cell>
          <cell r="K54">
            <v>60.16</v>
          </cell>
          <cell r="L54">
            <v>139562.6</v>
          </cell>
          <cell r="M54">
            <v>47059.33</v>
          </cell>
        </row>
        <row r="55">
          <cell r="D55">
            <v>105267</v>
          </cell>
          <cell r="E55" t="str">
            <v>四川太极金牛区蜀汉路药店</v>
          </cell>
          <cell r="F55" t="str">
            <v/>
          </cell>
          <cell r="G55">
            <v>181</v>
          </cell>
          <cell r="H55" t="str">
            <v>西北片区</v>
          </cell>
          <cell r="I55" t="str">
            <v>刘琴英 </v>
          </cell>
          <cell r="J55">
            <v>2690</v>
          </cell>
          <cell r="K55">
            <v>51.57</v>
          </cell>
          <cell r="L55">
            <v>138716.44</v>
          </cell>
          <cell r="M55">
            <v>47108.71</v>
          </cell>
        </row>
        <row r="56">
          <cell r="D56">
            <v>311</v>
          </cell>
          <cell r="E56" t="str">
            <v>四川太极西部店</v>
          </cell>
          <cell r="F56" t="str">
            <v>是</v>
          </cell>
          <cell r="G56">
            <v>181</v>
          </cell>
          <cell r="H56" t="str">
            <v>西北片区</v>
          </cell>
          <cell r="I56" t="str">
            <v>刘琴英 </v>
          </cell>
          <cell r="J56">
            <v>608</v>
          </cell>
          <cell r="K56">
            <v>228.01</v>
          </cell>
          <cell r="L56">
            <v>138629.34</v>
          </cell>
          <cell r="M56">
            <v>33949.89</v>
          </cell>
        </row>
        <row r="57">
          <cell r="D57">
            <v>572</v>
          </cell>
          <cell r="E57" t="str">
            <v>四川太极郫县郫筒镇东大街药店</v>
          </cell>
          <cell r="F57" t="str">
            <v>否</v>
          </cell>
          <cell r="G57">
            <v>23</v>
          </cell>
          <cell r="H57" t="str">
            <v>城中片区</v>
          </cell>
          <cell r="I57" t="str">
            <v>何巍 </v>
          </cell>
          <cell r="J57">
            <v>1805</v>
          </cell>
          <cell r="K57">
            <v>73</v>
          </cell>
          <cell r="L57">
            <v>131758.45</v>
          </cell>
          <cell r="M57">
            <v>38624.94</v>
          </cell>
        </row>
        <row r="58">
          <cell r="D58">
            <v>743</v>
          </cell>
          <cell r="E58" t="str">
            <v>四川太极成华区万宇路药店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段文秀 </v>
          </cell>
          <cell r="J58">
            <v>2416</v>
          </cell>
          <cell r="K58">
            <v>52.31</v>
          </cell>
          <cell r="L58">
            <v>126378.03</v>
          </cell>
          <cell r="M58">
            <v>42319.86</v>
          </cell>
        </row>
        <row r="59">
          <cell r="D59">
            <v>103639</v>
          </cell>
          <cell r="E59" t="str">
            <v>四川太极成华区金马河路药店</v>
          </cell>
          <cell r="F59" t="str">
            <v/>
          </cell>
          <cell r="G59">
            <v>232</v>
          </cell>
          <cell r="H59" t="str">
            <v>东南片区</v>
          </cell>
          <cell r="I59" t="str">
            <v>段文秀 </v>
          </cell>
          <cell r="J59">
            <v>1980</v>
          </cell>
          <cell r="K59">
            <v>63.44</v>
          </cell>
          <cell r="L59">
            <v>125605.27</v>
          </cell>
          <cell r="M59">
            <v>37651.22</v>
          </cell>
        </row>
        <row r="60">
          <cell r="D60">
            <v>106569</v>
          </cell>
          <cell r="E60" t="str">
            <v>四川太极武侯区大悦路药店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 </v>
          </cell>
          <cell r="J60">
            <v>1878</v>
          </cell>
          <cell r="K60">
            <v>66.13</v>
          </cell>
          <cell r="L60">
            <v>124196.35</v>
          </cell>
          <cell r="M60">
            <v>40964.81</v>
          </cell>
        </row>
        <row r="61">
          <cell r="D61">
            <v>367</v>
          </cell>
          <cell r="E61" t="str">
            <v>四川太极金带街药店</v>
          </cell>
          <cell r="F61" t="str">
            <v>否</v>
          </cell>
          <cell r="G61">
            <v>233</v>
          </cell>
          <cell r="H61" t="str">
            <v>城郊二片区</v>
          </cell>
          <cell r="I61" t="str">
            <v>苗凯</v>
          </cell>
          <cell r="J61">
            <v>1906</v>
          </cell>
          <cell r="K61">
            <v>64.69</v>
          </cell>
          <cell r="L61">
            <v>123290.38</v>
          </cell>
          <cell r="M61">
            <v>36648.72</v>
          </cell>
        </row>
        <row r="62">
          <cell r="D62">
            <v>308</v>
          </cell>
          <cell r="E62" t="str">
            <v>四川太极红星店</v>
          </cell>
          <cell r="F62" t="str">
            <v>是</v>
          </cell>
          <cell r="G62">
            <v>23</v>
          </cell>
          <cell r="H62" t="str">
            <v>城中片区</v>
          </cell>
          <cell r="I62" t="str">
            <v>何巍 </v>
          </cell>
          <cell r="J62">
            <v>1969</v>
          </cell>
          <cell r="K62">
            <v>62.58</v>
          </cell>
          <cell r="L62">
            <v>123216.99</v>
          </cell>
          <cell r="M62">
            <v>44210.37</v>
          </cell>
        </row>
        <row r="63">
          <cell r="D63">
            <v>721</v>
          </cell>
          <cell r="E63" t="str">
            <v>四川太极邛崃市临邛镇洪川小区药店</v>
          </cell>
          <cell r="F63" t="str">
            <v>否</v>
          </cell>
          <cell r="G63">
            <v>282</v>
          </cell>
          <cell r="H63" t="str">
            <v>城郊一片/邛崃片</v>
          </cell>
          <cell r="I63" t="str">
            <v>任会茹 </v>
          </cell>
          <cell r="J63">
            <v>2105</v>
          </cell>
          <cell r="K63">
            <v>58.15</v>
          </cell>
          <cell r="L63">
            <v>122399.04</v>
          </cell>
          <cell r="M63">
            <v>43219.85</v>
          </cell>
        </row>
        <row r="64">
          <cell r="D64">
            <v>587</v>
          </cell>
          <cell r="E64" t="str">
            <v>四川太极都江堰景中路店</v>
          </cell>
          <cell r="F64" t="str">
            <v>否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1804</v>
          </cell>
          <cell r="K64">
            <v>67.68</v>
          </cell>
          <cell r="L64">
            <v>122100.46</v>
          </cell>
          <cell r="M64">
            <v>37116.05</v>
          </cell>
        </row>
        <row r="65">
          <cell r="D65">
            <v>717</v>
          </cell>
          <cell r="E65" t="str">
            <v>四川太极大邑县晋原镇通达东路五段药店</v>
          </cell>
          <cell r="F65" t="str">
            <v>否</v>
          </cell>
          <cell r="G65">
            <v>283</v>
          </cell>
          <cell r="H65" t="str">
            <v>城郊一片/大邑片</v>
          </cell>
          <cell r="I65" t="str">
            <v>高艳</v>
          </cell>
          <cell r="J65">
            <v>1653</v>
          </cell>
          <cell r="K65">
            <v>73.64</v>
          </cell>
          <cell r="L65">
            <v>121723.38</v>
          </cell>
          <cell r="M65">
            <v>42528.02</v>
          </cell>
        </row>
        <row r="66">
          <cell r="D66">
            <v>748</v>
          </cell>
          <cell r="E66" t="str">
            <v>四川太极大邑县晋原镇东街药店</v>
          </cell>
          <cell r="F66" t="str">
            <v/>
          </cell>
          <cell r="G66">
            <v>283</v>
          </cell>
          <cell r="H66" t="str">
            <v>城郊一片/大邑片</v>
          </cell>
          <cell r="I66" t="str">
            <v>高艳</v>
          </cell>
          <cell r="J66">
            <v>1673</v>
          </cell>
          <cell r="K66">
            <v>72.09</v>
          </cell>
          <cell r="L66">
            <v>120602.21</v>
          </cell>
          <cell r="M66">
            <v>37009.32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181</v>
          </cell>
          <cell r="H67" t="str">
            <v>西北片区</v>
          </cell>
          <cell r="I67" t="str">
            <v>刘琴英 </v>
          </cell>
          <cell r="J67">
            <v>2196</v>
          </cell>
          <cell r="K67">
            <v>54.9</v>
          </cell>
          <cell r="L67">
            <v>120551.52</v>
          </cell>
          <cell r="M67">
            <v>38055.74</v>
          </cell>
        </row>
        <row r="68">
          <cell r="D68">
            <v>745</v>
          </cell>
          <cell r="E68" t="str">
            <v>四川太极金牛区金沙路药店</v>
          </cell>
          <cell r="F68" t="str">
            <v/>
          </cell>
          <cell r="G68">
            <v>181</v>
          </cell>
          <cell r="H68" t="str">
            <v>西北片区</v>
          </cell>
          <cell r="I68" t="str">
            <v>刘琴英 </v>
          </cell>
          <cell r="J68">
            <v>1921</v>
          </cell>
          <cell r="K68">
            <v>61.43</v>
          </cell>
          <cell r="L68">
            <v>118002.34</v>
          </cell>
          <cell r="M68">
            <v>35404.51</v>
          </cell>
        </row>
        <row r="69">
          <cell r="D69">
            <v>539</v>
          </cell>
          <cell r="E69" t="str">
            <v>四川太极大邑县晋原镇子龙路店</v>
          </cell>
          <cell r="F69" t="str">
            <v>否</v>
          </cell>
          <cell r="G69">
            <v>283</v>
          </cell>
          <cell r="H69" t="str">
            <v>城郊一片/大邑片</v>
          </cell>
          <cell r="I69" t="str">
            <v>高艳</v>
          </cell>
          <cell r="J69">
            <v>1370</v>
          </cell>
          <cell r="K69">
            <v>83.6</v>
          </cell>
          <cell r="L69">
            <v>114533.76</v>
          </cell>
          <cell r="M69">
            <v>32788.3</v>
          </cell>
        </row>
        <row r="70">
          <cell r="D70">
            <v>349</v>
          </cell>
          <cell r="E70" t="str">
            <v>四川太极人民中路店</v>
          </cell>
          <cell r="F70" t="str">
            <v>否</v>
          </cell>
          <cell r="G70">
            <v>23</v>
          </cell>
          <cell r="H70" t="str">
            <v>城中片区</v>
          </cell>
          <cell r="I70" t="str">
            <v>何巍 </v>
          </cell>
          <cell r="J70">
            <v>2004</v>
          </cell>
          <cell r="K70">
            <v>55.77</v>
          </cell>
          <cell r="L70">
            <v>111761.94</v>
          </cell>
          <cell r="M70">
            <v>39906.83</v>
          </cell>
        </row>
        <row r="71">
          <cell r="D71">
            <v>111400</v>
          </cell>
          <cell r="E71" t="str">
            <v>四川太极邛崃市文君街道杏林路药店</v>
          </cell>
          <cell r="F71" t="str">
            <v/>
          </cell>
          <cell r="G71">
            <v>282</v>
          </cell>
          <cell r="H71" t="str">
            <v>城郊一片/邛崃片</v>
          </cell>
          <cell r="I71" t="str">
            <v>任会茹 </v>
          </cell>
          <cell r="J71">
            <v>1554</v>
          </cell>
          <cell r="K71">
            <v>71.02</v>
          </cell>
          <cell r="L71">
            <v>110358.76</v>
          </cell>
          <cell r="M71">
            <v>29996.67</v>
          </cell>
        </row>
        <row r="72">
          <cell r="D72">
            <v>104428</v>
          </cell>
          <cell r="E72" t="str">
            <v>四川太极崇州市崇阳镇永康东路药店 </v>
          </cell>
          <cell r="F72" t="str">
            <v/>
          </cell>
          <cell r="G72">
            <v>233</v>
          </cell>
          <cell r="H72" t="str">
            <v>城郊二片区</v>
          </cell>
          <cell r="I72" t="str">
            <v>苗凯</v>
          </cell>
          <cell r="J72">
            <v>1736</v>
          </cell>
          <cell r="K72">
            <v>63.53</v>
          </cell>
          <cell r="L72">
            <v>110280.42</v>
          </cell>
          <cell r="M72">
            <v>35734.88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23</v>
          </cell>
          <cell r="H73" t="str">
            <v>城中片区</v>
          </cell>
          <cell r="I73" t="str">
            <v>何巍 </v>
          </cell>
          <cell r="J73">
            <v>2453</v>
          </cell>
          <cell r="K73">
            <v>44.55</v>
          </cell>
          <cell r="L73">
            <v>109283.13</v>
          </cell>
          <cell r="M73">
            <v>41387.74</v>
          </cell>
        </row>
        <row r="74">
          <cell r="D74">
            <v>102479</v>
          </cell>
          <cell r="E74" t="str">
            <v>四川太极锦江区劼人路药店</v>
          </cell>
          <cell r="F74" t="str">
            <v/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2134</v>
          </cell>
          <cell r="K74">
            <v>50.22</v>
          </cell>
          <cell r="L74">
            <v>107163.26</v>
          </cell>
          <cell r="M74">
            <v>33427.43</v>
          </cell>
        </row>
        <row r="75">
          <cell r="D75">
            <v>727</v>
          </cell>
          <cell r="E75" t="str">
            <v>四川太极金牛区黄苑东街药店</v>
          </cell>
          <cell r="F75" t="str">
            <v>否</v>
          </cell>
          <cell r="G75">
            <v>181</v>
          </cell>
          <cell r="H75" t="str">
            <v>西北片区</v>
          </cell>
          <cell r="I75" t="str">
            <v>刘琴英 </v>
          </cell>
          <cell r="J75">
            <v>1722</v>
          </cell>
          <cell r="K75">
            <v>62</v>
          </cell>
          <cell r="L75">
            <v>106767.08</v>
          </cell>
          <cell r="M75">
            <v>33909.1</v>
          </cell>
        </row>
        <row r="76">
          <cell r="D76">
            <v>102564</v>
          </cell>
          <cell r="E76" t="str">
            <v>四川太极邛崃市临邛镇翠荫街药店</v>
          </cell>
          <cell r="F76" t="str">
            <v/>
          </cell>
          <cell r="G76">
            <v>282</v>
          </cell>
          <cell r="H76" t="str">
            <v>城郊一片/邛崃片</v>
          </cell>
          <cell r="I76" t="str">
            <v>任会茹 </v>
          </cell>
          <cell r="J76">
            <v>1652</v>
          </cell>
          <cell r="K76">
            <v>62.72</v>
          </cell>
          <cell r="L76">
            <v>103613.61</v>
          </cell>
          <cell r="M76">
            <v>33368.47</v>
          </cell>
        </row>
        <row r="77">
          <cell r="D77">
            <v>752</v>
          </cell>
          <cell r="E77" t="str">
            <v>四川太极大药房连锁有限公司武侯区聚萃街药店</v>
          </cell>
          <cell r="F77" t="str">
            <v/>
          </cell>
          <cell r="G77">
            <v>181</v>
          </cell>
          <cell r="H77" t="str">
            <v>西北片区</v>
          </cell>
          <cell r="I77" t="str">
            <v>刘琴英 </v>
          </cell>
          <cell r="J77">
            <v>1612</v>
          </cell>
          <cell r="K77">
            <v>62.3</v>
          </cell>
          <cell r="L77">
            <v>100430.55</v>
          </cell>
          <cell r="M77">
            <v>32287.11</v>
          </cell>
        </row>
        <row r="78">
          <cell r="D78">
            <v>104533</v>
          </cell>
          <cell r="E78" t="str">
            <v>四川太极大邑县晋原镇潘家街药店</v>
          </cell>
          <cell r="F78" t="str">
            <v/>
          </cell>
          <cell r="G78">
            <v>283</v>
          </cell>
          <cell r="H78" t="str">
            <v>城郊一片/大邑片</v>
          </cell>
          <cell r="I78" t="str">
            <v>高艳</v>
          </cell>
          <cell r="J78">
            <v>1480</v>
          </cell>
          <cell r="K78">
            <v>67.02</v>
          </cell>
          <cell r="L78">
            <v>99183.87</v>
          </cell>
          <cell r="M78">
            <v>31148.42</v>
          </cell>
        </row>
        <row r="79">
          <cell r="D79">
            <v>105910</v>
          </cell>
          <cell r="E79" t="str">
            <v>四川太极高新区紫薇东路药店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段文秀 </v>
          </cell>
          <cell r="J79">
            <v>2034</v>
          </cell>
          <cell r="K79">
            <v>48.35</v>
          </cell>
          <cell r="L79">
            <v>98346.67</v>
          </cell>
          <cell r="M79">
            <v>31309.61</v>
          </cell>
        </row>
        <row r="80">
          <cell r="D80">
            <v>570</v>
          </cell>
          <cell r="E80" t="str">
            <v>四川太极青羊区大石西路药店</v>
          </cell>
          <cell r="F80" t="str">
            <v>否</v>
          </cell>
          <cell r="G80">
            <v>181</v>
          </cell>
          <cell r="H80" t="str">
            <v>西北片区</v>
          </cell>
          <cell r="I80" t="str">
            <v>刘琴英 </v>
          </cell>
          <cell r="J80">
            <v>1653</v>
          </cell>
          <cell r="K80">
            <v>59.41</v>
          </cell>
          <cell r="L80">
            <v>98207.58</v>
          </cell>
          <cell r="M80">
            <v>28943.5</v>
          </cell>
        </row>
        <row r="81">
          <cell r="D81">
            <v>347</v>
          </cell>
          <cell r="E81" t="str">
            <v>四川太极清江东路2药店</v>
          </cell>
          <cell r="F81" t="str">
            <v>是</v>
          </cell>
          <cell r="G81">
            <v>181</v>
          </cell>
          <cell r="H81" t="str">
            <v>西北片区</v>
          </cell>
          <cell r="I81" t="str">
            <v>刘琴英 </v>
          </cell>
          <cell r="J81">
            <v>1716</v>
          </cell>
          <cell r="K81">
            <v>56.7</v>
          </cell>
          <cell r="L81">
            <v>97296.53</v>
          </cell>
          <cell r="M81">
            <v>30842.25</v>
          </cell>
        </row>
        <row r="82">
          <cell r="D82">
            <v>52</v>
          </cell>
          <cell r="E82" t="str">
            <v>四川太极崇州中心店</v>
          </cell>
          <cell r="F82" t="str">
            <v>是</v>
          </cell>
          <cell r="G82">
            <v>233</v>
          </cell>
          <cell r="H82" t="str">
            <v>城郊二片区</v>
          </cell>
          <cell r="I82" t="str">
            <v>苗凯</v>
          </cell>
          <cell r="J82">
            <v>1460</v>
          </cell>
          <cell r="K82">
            <v>66.15</v>
          </cell>
          <cell r="L82">
            <v>96584.44</v>
          </cell>
          <cell r="M82">
            <v>31400.61</v>
          </cell>
        </row>
        <row r="83">
          <cell r="D83">
            <v>733</v>
          </cell>
          <cell r="E83" t="str">
            <v>四川太极双流区东升街道三强西路药店</v>
          </cell>
          <cell r="F83" t="str">
            <v>否</v>
          </cell>
          <cell r="G83">
            <v>232</v>
          </cell>
          <cell r="H83" t="str">
            <v>东南片区</v>
          </cell>
          <cell r="I83" t="str">
            <v>段文秀 </v>
          </cell>
          <cell r="J83">
            <v>2183</v>
          </cell>
          <cell r="K83">
            <v>43.41</v>
          </cell>
          <cell r="L83">
            <v>94757.16</v>
          </cell>
          <cell r="M83">
            <v>34017.19</v>
          </cell>
        </row>
        <row r="84">
          <cell r="D84">
            <v>704</v>
          </cell>
          <cell r="E84" t="str">
            <v>四川太极都江堰奎光路中段药店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1460</v>
          </cell>
          <cell r="K84">
            <v>64.01</v>
          </cell>
          <cell r="L84">
            <v>93450.18</v>
          </cell>
          <cell r="M84">
            <v>29098.5</v>
          </cell>
        </row>
        <row r="85">
          <cell r="D85">
            <v>740</v>
          </cell>
          <cell r="E85" t="str">
            <v>四川太极成华区华康路药店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段文秀 </v>
          </cell>
          <cell r="J85">
            <v>1579</v>
          </cell>
          <cell r="K85">
            <v>58.89</v>
          </cell>
          <cell r="L85">
            <v>92993.28</v>
          </cell>
          <cell r="M85">
            <v>32951.31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283</v>
          </cell>
          <cell r="H86" t="str">
            <v>城郊一片/大邑片</v>
          </cell>
          <cell r="I86" t="str">
            <v>高艳</v>
          </cell>
          <cell r="J86">
            <v>1220</v>
          </cell>
          <cell r="K86">
            <v>75.28</v>
          </cell>
          <cell r="L86">
            <v>91846.7</v>
          </cell>
          <cell r="M86">
            <v>28991.03</v>
          </cell>
        </row>
        <row r="87">
          <cell r="D87">
            <v>339</v>
          </cell>
          <cell r="E87" t="str">
            <v>四川太极沙河源药店</v>
          </cell>
          <cell r="F87" t="str">
            <v>是</v>
          </cell>
          <cell r="G87">
            <v>181</v>
          </cell>
          <cell r="H87" t="str">
            <v>西北片区</v>
          </cell>
          <cell r="I87" t="str">
            <v>刘琴英 </v>
          </cell>
          <cell r="J87">
            <v>1652</v>
          </cell>
          <cell r="K87">
            <v>55.45</v>
          </cell>
          <cell r="L87">
            <v>91599.29</v>
          </cell>
          <cell r="M87">
            <v>30013.3</v>
          </cell>
        </row>
        <row r="88">
          <cell r="D88">
            <v>329</v>
          </cell>
          <cell r="E88" t="str">
            <v>四川太极温江店</v>
          </cell>
          <cell r="F88" t="str">
            <v>是</v>
          </cell>
          <cell r="G88">
            <v>233</v>
          </cell>
          <cell r="H88" t="str">
            <v>城郊二片区</v>
          </cell>
          <cell r="I88" t="str">
            <v>苗凯</v>
          </cell>
          <cell r="J88">
            <v>792</v>
          </cell>
          <cell r="K88">
            <v>114.9</v>
          </cell>
          <cell r="L88">
            <v>90997.14</v>
          </cell>
          <cell r="M88">
            <v>18590.59</v>
          </cell>
        </row>
        <row r="89">
          <cell r="D89">
            <v>549</v>
          </cell>
          <cell r="E89" t="str">
            <v>四川太极大邑县晋源镇东壕沟段药店</v>
          </cell>
          <cell r="F89" t="str">
            <v>否</v>
          </cell>
          <cell r="G89">
            <v>283</v>
          </cell>
          <cell r="H89" t="str">
            <v>城郊一片/大邑片</v>
          </cell>
          <cell r="I89" t="str">
            <v>高艳</v>
          </cell>
          <cell r="J89">
            <v>1350</v>
          </cell>
          <cell r="K89">
            <v>67.06</v>
          </cell>
          <cell r="L89">
            <v>90528.89</v>
          </cell>
          <cell r="M89">
            <v>27276.44</v>
          </cell>
        </row>
        <row r="90">
          <cell r="D90">
            <v>107728</v>
          </cell>
          <cell r="E90" t="str">
            <v>四川太极大邑县晋原镇北街药店</v>
          </cell>
          <cell r="F90" t="str">
            <v/>
          </cell>
          <cell r="G90">
            <v>283</v>
          </cell>
          <cell r="H90" t="str">
            <v>城郊一片/大邑片</v>
          </cell>
          <cell r="I90" t="str">
            <v>高艳</v>
          </cell>
          <cell r="J90">
            <v>1304</v>
          </cell>
          <cell r="K90">
            <v>68.17</v>
          </cell>
          <cell r="L90">
            <v>88889.92</v>
          </cell>
          <cell r="M90">
            <v>27822.06</v>
          </cell>
        </row>
        <row r="91">
          <cell r="D91">
            <v>720</v>
          </cell>
          <cell r="E91" t="str">
            <v>四川太极大邑县新场镇文昌街药店</v>
          </cell>
          <cell r="F91" t="str">
            <v>否</v>
          </cell>
          <cell r="G91">
            <v>283</v>
          </cell>
          <cell r="H91" t="str">
            <v>城郊一片/大邑片</v>
          </cell>
          <cell r="I91" t="str">
            <v>高艳</v>
          </cell>
          <cell r="J91">
            <v>1374</v>
          </cell>
          <cell r="K91">
            <v>64.6</v>
          </cell>
          <cell r="L91">
            <v>88757.87</v>
          </cell>
          <cell r="M91">
            <v>27303.53</v>
          </cell>
        </row>
        <row r="92">
          <cell r="D92">
            <v>732</v>
          </cell>
          <cell r="E92" t="str">
            <v>四川太极邛崃市羊安镇永康大道药店</v>
          </cell>
          <cell r="F92" t="str">
            <v>否</v>
          </cell>
          <cell r="G92">
            <v>282</v>
          </cell>
          <cell r="H92" t="str">
            <v>城郊一片/邛崃片</v>
          </cell>
          <cell r="I92" t="str">
            <v>任会茹 </v>
          </cell>
          <cell r="J92">
            <v>1348</v>
          </cell>
          <cell r="K92">
            <v>64.96</v>
          </cell>
          <cell r="L92">
            <v>87572.61</v>
          </cell>
          <cell r="M92">
            <v>27914.2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城郊二片区</v>
          </cell>
          <cell r="I93" t="str">
            <v>苗凯</v>
          </cell>
          <cell r="J93">
            <v>1309</v>
          </cell>
          <cell r="K93">
            <v>65.97</v>
          </cell>
          <cell r="L93">
            <v>86358.36</v>
          </cell>
          <cell r="M93">
            <v>28980.61</v>
          </cell>
        </row>
        <row r="94">
          <cell r="D94">
            <v>573</v>
          </cell>
          <cell r="E94" t="str">
            <v>四川太极双流县西航港街道锦华路一段药店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段文秀 </v>
          </cell>
          <cell r="J94">
            <v>1787</v>
          </cell>
          <cell r="K94">
            <v>46.9</v>
          </cell>
          <cell r="L94">
            <v>83810.12</v>
          </cell>
          <cell r="M94">
            <v>25893.77</v>
          </cell>
        </row>
        <row r="95">
          <cell r="D95">
            <v>738</v>
          </cell>
          <cell r="E95" t="str">
            <v>四川太极都江堰市蒲阳路药店</v>
          </cell>
          <cell r="F95" t="str">
            <v>否</v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1202</v>
          </cell>
          <cell r="K95">
            <v>68.31</v>
          </cell>
          <cell r="L95">
            <v>82106.54</v>
          </cell>
          <cell r="M95">
            <v>26717.33</v>
          </cell>
        </row>
        <row r="96">
          <cell r="D96">
            <v>710</v>
          </cell>
          <cell r="E96" t="str">
            <v>四川太极都江堰市蒲阳镇堰问道西路药店</v>
          </cell>
          <cell r="F96" t="str">
            <v>否</v>
          </cell>
          <cell r="G96">
            <v>233</v>
          </cell>
          <cell r="H96" t="str">
            <v>城郊二片区</v>
          </cell>
          <cell r="I96" t="str">
            <v>苗凯</v>
          </cell>
          <cell r="J96">
            <v>1684</v>
          </cell>
          <cell r="K96">
            <v>48.69</v>
          </cell>
          <cell r="L96">
            <v>81988.36</v>
          </cell>
          <cell r="M96">
            <v>28595.67</v>
          </cell>
        </row>
        <row r="97">
          <cell r="D97">
            <v>56</v>
          </cell>
          <cell r="E97" t="str">
            <v>四川太极三江店</v>
          </cell>
          <cell r="F97" t="str">
            <v>是</v>
          </cell>
          <cell r="G97">
            <v>233</v>
          </cell>
          <cell r="H97" t="str">
            <v>城郊二片区</v>
          </cell>
          <cell r="I97" t="str">
            <v>苗凯</v>
          </cell>
          <cell r="J97">
            <v>1294</v>
          </cell>
          <cell r="K97">
            <v>62.98</v>
          </cell>
          <cell r="L97">
            <v>81502.18</v>
          </cell>
          <cell r="M97">
            <v>24051.88</v>
          </cell>
        </row>
        <row r="98">
          <cell r="D98">
            <v>351</v>
          </cell>
          <cell r="E98" t="str">
            <v>四川太极都江堰药店</v>
          </cell>
          <cell r="F98" t="str">
            <v>是</v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947</v>
          </cell>
          <cell r="K98">
            <v>84.26</v>
          </cell>
          <cell r="L98">
            <v>79793.3</v>
          </cell>
          <cell r="M98">
            <v>23530.36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城中片区</v>
          </cell>
          <cell r="I99" t="str">
            <v>何巍 </v>
          </cell>
          <cell r="J99">
            <v>1399</v>
          </cell>
          <cell r="K99">
            <v>56.31</v>
          </cell>
          <cell r="L99">
            <v>78777.08</v>
          </cell>
          <cell r="M99">
            <v>24122.3</v>
          </cell>
        </row>
        <row r="100">
          <cell r="D100">
            <v>106865</v>
          </cell>
          <cell r="E100" t="str">
            <v>四川太极武侯区丝竹路药店</v>
          </cell>
          <cell r="F100" t="str">
            <v/>
          </cell>
          <cell r="G100">
            <v>23</v>
          </cell>
          <cell r="H100" t="str">
            <v>城中片区</v>
          </cell>
          <cell r="I100" t="str">
            <v>何巍 </v>
          </cell>
          <cell r="J100">
            <v>1507</v>
          </cell>
          <cell r="K100">
            <v>52.26</v>
          </cell>
          <cell r="L100">
            <v>78761.99</v>
          </cell>
          <cell r="M100">
            <v>23234.57</v>
          </cell>
        </row>
        <row r="101">
          <cell r="D101">
            <v>104838</v>
          </cell>
          <cell r="E101" t="str">
            <v>四川太极崇州市崇阳镇蜀州中路药店</v>
          </cell>
          <cell r="F101" t="str">
            <v/>
          </cell>
          <cell r="G101">
            <v>233</v>
          </cell>
          <cell r="H101" t="str">
            <v>城郊二片区</v>
          </cell>
          <cell r="I101" t="str">
            <v>苗凯</v>
          </cell>
          <cell r="J101">
            <v>1618</v>
          </cell>
          <cell r="K101">
            <v>47.34</v>
          </cell>
          <cell r="L101">
            <v>76592.02</v>
          </cell>
          <cell r="M101">
            <v>22228.42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西北片区</v>
          </cell>
          <cell r="I102" t="str">
            <v>刘琴英 </v>
          </cell>
          <cell r="J102">
            <v>1719</v>
          </cell>
          <cell r="K102">
            <v>43.43</v>
          </cell>
          <cell r="L102">
            <v>74651.11</v>
          </cell>
          <cell r="M102">
            <v>18512.27</v>
          </cell>
        </row>
        <row r="103">
          <cell r="D103">
            <v>713</v>
          </cell>
          <cell r="E103" t="str">
            <v>四川太极都江堰聚源镇药店</v>
          </cell>
          <cell r="F103" t="str">
            <v>否</v>
          </cell>
          <cell r="G103">
            <v>233</v>
          </cell>
          <cell r="H103" t="str">
            <v>城郊二片区</v>
          </cell>
          <cell r="I103" t="str">
            <v>苗凯</v>
          </cell>
          <cell r="J103">
            <v>933</v>
          </cell>
          <cell r="K103">
            <v>77.33</v>
          </cell>
          <cell r="L103">
            <v>72151.22</v>
          </cell>
          <cell r="M103">
            <v>25416.38</v>
          </cell>
        </row>
        <row r="104">
          <cell r="D104">
            <v>104429</v>
          </cell>
          <cell r="E104" t="str">
            <v>四川太极武侯区大华街药店</v>
          </cell>
          <cell r="F104" t="str">
            <v/>
          </cell>
          <cell r="G104">
            <v>181</v>
          </cell>
          <cell r="H104" t="str">
            <v>西北片区</v>
          </cell>
          <cell r="I104" t="str">
            <v>刘琴英 </v>
          </cell>
          <cell r="J104">
            <v>1198</v>
          </cell>
          <cell r="K104">
            <v>59.97</v>
          </cell>
          <cell r="L104">
            <v>71841.37</v>
          </cell>
          <cell r="M104">
            <v>16461.48</v>
          </cell>
        </row>
        <row r="105">
          <cell r="D105">
            <v>105396</v>
          </cell>
          <cell r="E105" t="str">
            <v>四川太极武侯区航中街药店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段文秀 </v>
          </cell>
          <cell r="J105">
            <v>1393</v>
          </cell>
          <cell r="K105">
            <v>51.07</v>
          </cell>
          <cell r="L105">
            <v>71137.86</v>
          </cell>
          <cell r="M105">
            <v>27782</v>
          </cell>
        </row>
        <row r="106">
          <cell r="D106">
            <v>108277</v>
          </cell>
          <cell r="E106" t="str">
            <v>四川太极金牛区银沙路药店</v>
          </cell>
          <cell r="F106" t="str">
            <v/>
          </cell>
          <cell r="G106">
            <v>181</v>
          </cell>
          <cell r="H106" t="str">
            <v>西北片区</v>
          </cell>
          <cell r="I106" t="str">
            <v>刘琴英 </v>
          </cell>
          <cell r="J106">
            <v>1534</v>
          </cell>
          <cell r="K106">
            <v>45.55</v>
          </cell>
          <cell r="L106">
            <v>69878.72</v>
          </cell>
          <cell r="M106">
            <v>17855.21</v>
          </cell>
        </row>
        <row r="107">
          <cell r="D107">
            <v>591</v>
          </cell>
          <cell r="E107" t="str">
            <v>四川太极邛崃市临邛镇长安大道药店</v>
          </cell>
          <cell r="F107" t="str">
            <v>否</v>
          </cell>
          <cell r="G107">
            <v>282</v>
          </cell>
          <cell r="H107" t="str">
            <v>城郊一片/邛崃片</v>
          </cell>
          <cell r="I107" t="str">
            <v>任会茹 </v>
          </cell>
          <cell r="J107">
            <v>1528</v>
          </cell>
          <cell r="K107">
            <v>45.21</v>
          </cell>
          <cell r="L107">
            <v>69083.99</v>
          </cell>
          <cell r="M107">
            <v>22385.71</v>
          </cell>
        </row>
        <row r="108">
          <cell r="D108">
            <v>106568</v>
          </cell>
          <cell r="E108" t="str">
            <v>四川太极高新区中和公济桥路药店</v>
          </cell>
          <cell r="F108" t="str">
            <v/>
          </cell>
          <cell r="G108">
            <v>232</v>
          </cell>
          <cell r="H108" t="str">
            <v>东南片区</v>
          </cell>
          <cell r="I108" t="str">
            <v>段文秀 </v>
          </cell>
          <cell r="J108">
            <v>1226</v>
          </cell>
          <cell r="K108">
            <v>55.65</v>
          </cell>
          <cell r="L108">
            <v>68228.24</v>
          </cell>
          <cell r="M108">
            <v>24972.18</v>
          </cell>
        </row>
        <row r="109">
          <cell r="D109">
            <v>107829</v>
          </cell>
          <cell r="E109" t="str">
            <v>四川太极金牛区解放路药店</v>
          </cell>
          <cell r="F109" t="str">
            <v/>
          </cell>
          <cell r="G109">
            <v>23</v>
          </cell>
          <cell r="H109" t="str">
            <v>城中片区</v>
          </cell>
          <cell r="I109" t="str">
            <v>何巍 </v>
          </cell>
          <cell r="J109">
            <v>1134</v>
          </cell>
          <cell r="K109">
            <v>59.32</v>
          </cell>
          <cell r="L109">
            <v>67271.56</v>
          </cell>
          <cell r="M109">
            <v>25184.91</v>
          </cell>
        </row>
        <row r="110">
          <cell r="D110">
            <v>371</v>
          </cell>
          <cell r="E110" t="str">
            <v>四川太极兴义镇万兴路药店</v>
          </cell>
          <cell r="F110" t="str">
            <v>否</v>
          </cell>
          <cell r="G110">
            <v>281</v>
          </cell>
          <cell r="H110" t="str">
            <v>城郊一片/新津片</v>
          </cell>
          <cell r="I110" t="str">
            <v>王燕丽</v>
          </cell>
          <cell r="J110">
            <v>1152</v>
          </cell>
          <cell r="K110">
            <v>58.21</v>
          </cell>
          <cell r="L110">
            <v>67053.31</v>
          </cell>
          <cell r="M110">
            <v>23632.02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232</v>
          </cell>
          <cell r="H111" t="str">
            <v>东南片区</v>
          </cell>
          <cell r="I111" t="str">
            <v>段文秀 </v>
          </cell>
          <cell r="J111">
            <v>1503</v>
          </cell>
          <cell r="K111">
            <v>44.33</v>
          </cell>
          <cell r="L111">
            <v>66628.65</v>
          </cell>
          <cell r="M111">
            <v>13972.32</v>
          </cell>
        </row>
        <row r="112">
          <cell r="D112">
            <v>545</v>
          </cell>
          <cell r="E112" t="str">
            <v>四川太极龙潭西路店</v>
          </cell>
          <cell r="F112" t="str">
            <v>是</v>
          </cell>
          <cell r="G112">
            <v>232</v>
          </cell>
          <cell r="H112" t="str">
            <v>东南片区</v>
          </cell>
          <cell r="I112" t="str">
            <v>段文秀 </v>
          </cell>
          <cell r="J112">
            <v>1112</v>
          </cell>
          <cell r="K112">
            <v>57.38</v>
          </cell>
          <cell r="L112">
            <v>63808.8</v>
          </cell>
          <cell r="M112">
            <v>20671.11</v>
          </cell>
        </row>
        <row r="113">
          <cell r="D113">
            <v>113299</v>
          </cell>
          <cell r="E113" t="str">
            <v>四川太极武侯区倪家桥路药店</v>
          </cell>
          <cell r="F113" t="str">
            <v/>
          </cell>
          <cell r="G113">
            <v>23</v>
          </cell>
          <cell r="H113" t="str">
            <v>城中片区</v>
          </cell>
          <cell r="I113" t="str">
            <v>何巍 </v>
          </cell>
          <cell r="J113">
            <v>1054</v>
          </cell>
          <cell r="K113">
            <v>55.9</v>
          </cell>
          <cell r="L113">
            <v>58918.19</v>
          </cell>
          <cell r="M113">
            <v>15682.16</v>
          </cell>
        </row>
        <row r="114">
          <cell r="D114">
            <v>104430</v>
          </cell>
          <cell r="E114" t="str">
            <v>四川太极高新区中和大道药店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段文秀 </v>
          </cell>
          <cell r="J114">
            <v>1201</v>
          </cell>
          <cell r="K114">
            <v>47.38</v>
          </cell>
          <cell r="L114">
            <v>56902.26</v>
          </cell>
          <cell r="M114">
            <v>17832.18</v>
          </cell>
        </row>
        <row r="115">
          <cell r="D115">
            <v>112888</v>
          </cell>
          <cell r="E115" t="str">
            <v>四川太极武侯区双楠路药店</v>
          </cell>
          <cell r="F115" t="str">
            <v/>
          </cell>
          <cell r="G115">
            <v>181</v>
          </cell>
          <cell r="H115" t="str">
            <v>西北片区</v>
          </cell>
          <cell r="I115" t="str">
            <v>刘琴英 </v>
          </cell>
          <cell r="J115">
            <v>1279</v>
          </cell>
          <cell r="K115">
            <v>40.41</v>
          </cell>
          <cell r="L115">
            <v>51681.24</v>
          </cell>
          <cell r="M115">
            <v>11880.5</v>
          </cell>
        </row>
        <row r="116">
          <cell r="D116">
            <v>102567</v>
          </cell>
          <cell r="E116" t="str">
            <v>四川太极新津县五津镇武阳西路药店</v>
          </cell>
          <cell r="F116" t="str">
            <v/>
          </cell>
          <cell r="G116">
            <v>281</v>
          </cell>
          <cell r="H116" t="str">
            <v>城郊一片/新津片</v>
          </cell>
          <cell r="I116" t="str">
            <v>王燕丽</v>
          </cell>
          <cell r="J116">
            <v>776</v>
          </cell>
          <cell r="K116">
            <v>62.74</v>
          </cell>
          <cell r="L116">
            <v>48689.06</v>
          </cell>
          <cell r="M116">
            <v>15338.44</v>
          </cell>
        </row>
        <row r="117">
          <cell r="D117">
            <v>753</v>
          </cell>
          <cell r="E117" t="str">
            <v>四川太极锦江区合欢树街药店</v>
          </cell>
          <cell r="F117" t="str">
            <v/>
          </cell>
          <cell r="G117">
            <v>232</v>
          </cell>
          <cell r="H117" t="str">
            <v>东南片区</v>
          </cell>
          <cell r="I117" t="str">
            <v>段文秀 </v>
          </cell>
          <cell r="J117">
            <v>1004</v>
          </cell>
          <cell r="K117">
            <v>46.96</v>
          </cell>
          <cell r="L117">
            <v>47147.22</v>
          </cell>
          <cell r="M117">
            <v>14100.29</v>
          </cell>
        </row>
        <row r="118">
          <cell r="D118">
            <v>102478</v>
          </cell>
          <cell r="E118" t="str">
            <v>四川太极锦江区静明路药店</v>
          </cell>
          <cell r="F118" t="str">
            <v/>
          </cell>
          <cell r="G118">
            <v>23</v>
          </cell>
          <cell r="H118" t="str">
            <v>城中片区</v>
          </cell>
          <cell r="I118" t="str">
            <v>何巍 </v>
          </cell>
          <cell r="J118">
            <v>1030</v>
          </cell>
          <cell r="K118">
            <v>44.59</v>
          </cell>
          <cell r="L118">
            <v>45931.08</v>
          </cell>
          <cell r="M118">
            <v>14360.33</v>
          </cell>
        </row>
        <row r="119">
          <cell r="D119">
            <v>113023</v>
          </cell>
          <cell r="E119" t="str">
            <v>四川太极成华区云龙南路药店</v>
          </cell>
          <cell r="F119" t="str">
            <v/>
          </cell>
          <cell r="G119">
            <v>23</v>
          </cell>
          <cell r="H119" t="str">
            <v>城中片区</v>
          </cell>
          <cell r="I119" t="str">
            <v>何巍 </v>
          </cell>
          <cell r="J119">
            <v>1148</v>
          </cell>
          <cell r="K119">
            <v>38.73</v>
          </cell>
          <cell r="L119">
            <v>44465.22</v>
          </cell>
          <cell r="M119">
            <v>8270.81</v>
          </cell>
        </row>
        <row r="120">
          <cell r="D120">
            <v>110378</v>
          </cell>
          <cell r="E120" t="str">
            <v>四川太极都江堰市永丰街道宝莲路药店</v>
          </cell>
          <cell r="F120" t="str">
            <v/>
          </cell>
          <cell r="G120">
            <v>233</v>
          </cell>
          <cell r="H120" t="str">
            <v>城郊二片区</v>
          </cell>
          <cell r="I120" t="str">
            <v>苗凯</v>
          </cell>
          <cell r="J120">
            <v>615</v>
          </cell>
          <cell r="K120">
            <v>70.55</v>
          </cell>
          <cell r="L120">
            <v>43387.47</v>
          </cell>
          <cell r="M120">
            <v>11457.58</v>
          </cell>
        </row>
        <row r="121">
          <cell r="D121">
            <v>113298</v>
          </cell>
          <cell r="E121" t="str">
            <v>四川太极武侯区逸都路药店</v>
          </cell>
          <cell r="F121" t="str">
            <v/>
          </cell>
          <cell r="G121">
            <v>181</v>
          </cell>
          <cell r="H121" t="str">
            <v>西北片区</v>
          </cell>
          <cell r="I121" t="str">
            <v>刘琴英 </v>
          </cell>
          <cell r="J121">
            <v>1277</v>
          </cell>
          <cell r="K121">
            <v>33.54</v>
          </cell>
          <cell r="L121">
            <v>42834.26</v>
          </cell>
          <cell r="M121">
            <v>13729.75</v>
          </cell>
        </row>
        <row r="122">
          <cell r="D122">
            <v>113025</v>
          </cell>
          <cell r="E122" t="str">
            <v>四川太极青羊区蜀鑫路药店</v>
          </cell>
          <cell r="F122" t="str">
            <v/>
          </cell>
          <cell r="G122">
            <v>181</v>
          </cell>
          <cell r="H122" t="str">
            <v>西北片区</v>
          </cell>
          <cell r="I122" t="str">
            <v>刘琴英 </v>
          </cell>
          <cell r="J122">
            <v>1053</v>
          </cell>
          <cell r="K122">
            <v>38.65</v>
          </cell>
          <cell r="L122">
            <v>40696.84</v>
          </cell>
          <cell r="M122">
            <v>12213.51</v>
          </cell>
        </row>
        <row r="123">
          <cell r="D123">
            <v>113833</v>
          </cell>
          <cell r="E123" t="str">
            <v>四川太极青羊区光华西一路药店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>
            <v>854</v>
          </cell>
          <cell r="K123">
            <v>28.39</v>
          </cell>
          <cell r="L123">
            <v>24240.87</v>
          </cell>
          <cell r="M123">
            <v>7243.75</v>
          </cell>
        </row>
        <row r="124">
          <cell r="D124">
            <v>113008</v>
          </cell>
          <cell r="E124" t="str">
            <v>四川太极高新区南华巷药店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段文秀 </v>
          </cell>
          <cell r="J124">
            <v>518</v>
          </cell>
          <cell r="K124">
            <v>40.63</v>
          </cell>
          <cell r="L124">
            <v>21045.36</v>
          </cell>
          <cell r="M124">
            <v>6461.53</v>
          </cell>
        </row>
        <row r="125">
          <cell r="D125">
            <v>114069</v>
          </cell>
          <cell r="E125" t="str">
            <v>四川太极高新区剑南大道药店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>
            <v>144</v>
          </cell>
          <cell r="K125">
            <v>121.93</v>
          </cell>
          <cell r="L125">
            <v>17558.48</v>
          </cell>
          <cell r="M125">
            <v>2940.92</v>
          </cell>
        </row>
        <row r="126">
          <cell r="D126">
            <v>111064</v>
          </cell>
          <cell r="E126" t="str">
            <v>四川太极邛崃市临邛街道涌泉街药店</v>
          </cell>
          <cell r="F126" t="str">
            <v/>
          </cell>
          <cell r="G126">
            <v>282</v>
          </cell>
          <cell r="H126" t="str">
            <v>城郊一片/邛崃片</v>
          </cell>
          <cell r="I126" t="str">
            <v>任会茹 </v>
          </cell>
          <cell r="J126">
            <v>495</v>
          </cell>
          <cell r="K126">
            <v>31.35</v>
          </cell>
          <cell r="L126">
            <v>15520.29</v>
          </cell>
          <cell r="M126">
            <v>4849.71</v>
          </cell>
        </row>
        <row r="127">
          <cell r="D127">
            <v>114622</v>
          </cell>
          <cell r="E127" t="str">
            <v>四川太极成华区东昌路一药店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>
            <v>292</v>
          </cell>
          <cell r="K127">
            <v>28.28</v>
          </cell>
          <cell r="L127">
            <v>8257.03</v>
          </cell>
          <cell r="M127">
            <v>2658.46</v>
          </cell>
        </row>
        <row r="128">
          <cell r="D128" t="str">
            <v>合计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>
            <v>268984</v>
          </cell>
          <cell r="K128">
            <v>73.14</v>
          </cell>
          <cell r="L128">
            <v>19672835.43</v>
          </cell>
          <cell r="M128">
            <v>5840121.4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1"/>
  <sheetViews>
    <sheetView workbookViewId="0">
      <selection activeCell="A2" sqref="$A2:$XFD2"/>
    </sheetView>
  </sheetViews>
  <sheetFormatPr defaultColWidth="8" defaultRowHeight="12.75"/>
  <cols>
    <col min="1" max="1" width="8.29166666666667" style="49"/>
    <col min="2" max="2" width="38.875" style="49"/>
    <col min="3" max="3" width="13" style="50" customWidth="1"/>
    <col min="4" max="4" width="12.125" style="49" customWidth="1"/>
    <col min="5" max="5" width="8" style="51"/>
    <col min="6" max="6" width="10.125" style="49"/>
    <col min="7" max="7" width="9.25" style="49"/>
    <col min="8" max="8" width="11.125" style="49" customWidth="1"/>
    <col min="9" max="9" width="8" style="49"/>
    <col min="10" max="10" width="10.125" style="49"/>
    <col min="11" max="11" width="9.25" style="49"/>
    <col min="12" max="13" width="8" style="49"/>
    <col min="14" max="14" width="10.125" style="49"/>
    <col min="15" max="15" width="9.25" style="49"/>
    <col min="16" max="16384" width="8" style="49"/>
  </cols>
  <sheetData>
    <row r="1" ht="15" spans="1:17">
      <c r="A1" s="20"/>
      <c r="B1" s="20"/>
      <c r="C1" s="21"/>
      <c r="D1" s="20"/>
      <c r="E1" s="22"/>
      <c r="F1" s="24" t="s">
        <v>0</v>
      </c>
      <c r="G1" s="25"/>
      <c r="H1" s="25"/>
      <c r="I1" s="29"/>
      <c r="J1" s="24" t="s">
        <v>1</v>
      </c>
      <c r="K1" s="25"/>
      <c r="L1" s="25"/>
      <c r="M1" s="29"/>
      <c r="N1" s="30" t="s">
        <v>2</v>
      </c>
      <c r="O1" s="31"/>
      <c r="P1" s="31"/>
      <c r="Q1" s="37"/>
    </row>
    <row r="2" s="48" customFormat="1" ht="15" spans="1:17">
      <c r="A2" s="6" t="s">
        <v>3</v>
      </c>
      <c r="B2" s="6" t="s">
        <v>4</v>
      </c>
      <c r="C2" s="17" t="s">
        <v>5</v>
      </c>
      <c r="D2" s="18" t="s">
        <v>6</v>
      </c>
      <c r="E2" s="19" t="s">
        <v>7</v>
      </c>
      <c r="F2" s="6" t="s">
        <v>8</v>
      </c>
      <c r="G2" s="7" t="s">
        <v>9</v>
      </c>
      <c r="H2" s="7" t="s">
        <v>10</v>
      </c>
      <c r="I2" s="7" t="s">
        <v>11</v>
      </c>
      <c r="J2" s="6" t="s">
        <v>8</v>
      </c>
      <c r="K2" s="7" t="s">
        <v>9</v>
      </c>
      <c r="L2" s="7" t="s">
        <v>10</v>
      </c>
      <c r="M2" s="7" t="s">
        <v>11</v>
      </c>
      <c r="N2" s="26" t="s">
        <v>8</v>
      </c>
      <c r="O2" s="6" t="s">
        <v>9</v>
      </c>
      <c r="P2" s="6" t="s">
        <v>10</v>
      </c>
      <c r="Q2" s="26" t="s">
        <v>11</v>
      </c>
    </row>
    <row r="3" s="49" customFormat="1" spans="1:17">
      <c r="A3" s="20">
        <v>113299</v>
      </c>
      <c r="B3" s="20" t="s">
        <v>12</v>
      </c>
      <c r="C3" s="21">
        <v>82</v>
      </c>
      <c r="D3" s="20">
        <f>VLOOKUP(A3,[1]Sheet3!$A$1:$C$65536,3,0)</f>
        <v>211</v>
      </c>
      <c r="E3" s="22">
        <f>C3-D3</f>
        <v>-129</v>
      </c>
      <c r="F3" s="23">
        <f>VLOOKUP(A3,[2]查询时间段分门店销售汇总!$D$1:$L$65536,9,0)</f>
        <v>13411.48</v>
      </c>
      <c r="G3" s="23">
        <f>VLOOKUP(A3,[2]查询时间段分门店销售汇总!$D$1:$M$65536,10,0)</f>
        <v>4265.62</v>
      </c>
      <c r="H3" s="23">
        <f>VLOOKUP(A3,[2]查询时间段分门店销售汇总!$D$1:$K$65536,8,0)</f>
        <v>45</v>
      </c>
      <c r="I3" s="23">
        <f>VLOOKUP(A3,[2]查询时间段分门店销售汇总!$D$1:$J$65536,7,0)</f>
        <v>298</v>
      </c>
      <c r="J3" s="23">
        <f>VLOOKUP(A3,[3]查询时间段分门店销售汇总!$D$1:$L$65536,9,0)</f>
        <v>58918.19</v>
      </c>
      <c r="K3" s="23">
        <f>VLOOKUP(A3,[3]查询时间段分门店销售汇总!$D$1:$M$65536,10,0)</f>
        <v>15682.16</v>
      </c>
      <c r="L3" s="23">
        <f>VLOOKUP(A3,[3]查询时间段分门店销售汇总!$D$1:$K$65536,8,0)</f>
        <v>55.9</v>
      </c>
      <c r="M3" s="23">
        <f>VLOOKUP(A3,[3]查询时间段分门店销售汇总!$D$1:$J$65536,7,0)</f>
        <v>1054</v>
      </c>
      <c r="N3" s="28">
        <f>J3-F3</f>
        <v>45506.71</v>
      </c>
      <c r="O3" s="23">
        <f>K3-G3</f>
        <v>11416.54</v>
      </c>
      <c r="P3" s="23">
        <f>L3-H3</f>
        <v>10.9</v>
      </c>
      <c r="Q3" s="28">
        <f>M3-I3</f>
        <v>756</v>
      </c>
    </row>
    <row r="4" s="49" customFormat="1" spans="1:17">
      <c r="A4" s="20">
        <v>113023</v>
      </c>
      <c r="B4" s="20" t="s">
        <v>13</v>
      </c>
      <c r="C4" s="21">
        <v>257</v>
      </c>
      <c r="D4" s="20">
        <f>VLOOKUP(A4,[1]Sheet3!$A$1:$C$65536,3,0)</f>
        <v>371</v>
      </c>
      <c r="E4" s="22">
        <f>C4-D4</f>
        <v>-114</v>
      </c>
      <c r="F4" s="23">
        <f>VLOOKUP(A4,[2]查询时间段分门店销售汇总!$D$1:$L$65536,9,0)</f>
        <v>44358.51</v>
      </c>
      <c r="G4" s="23">
        <f>VLOOKUP(A4,[2]查询时间段分门店销售汇总!$D$1:$M$65536,10,0)</f>
        <v>12094.41</v>
      </c>
      <c r="H4" s="23">
        <f>VLOOKUP(A4,[2]查询时间段分门店销售汇总!$D$1:$K$65536,8,0)</f>
        <v>39.57</v>
      </c>
      <c r="I4" s="23">
        <f>VLOOKUP(A4,[2]查询时间段分门店销售汇总!$D$1:$J$65536,7,0)</f>
        <v>1121</v>
      </c>
      <c r="J4" s="23">
        <f>VLOOKUP(A4,[3]查询时间段分门店销售汇总!$D$1:$L$65536,9,0)</f>
        <v>44465.22</v>
      </c>
      <c r="K4" s="23">
        <f>VLOOKUP(A4,[3]查询时间段分门店销售汇总!$D$1:$M$65536,10,0)</f>
        <v>8270.81</v>
      </c>
      <c r="L4" s="23">
        <f>VLOOKUP(A4,[3]查询时间段分门店销售汇总!$D$1:$K$65536,8,0)</f>
        <v>38.73</v>
      </c>
      <c r="M4" s="23">
        <f>VLOOKUP(A4,[3]查询时间段分门店销售汇总!$D$1:$J$65536,7,0)</f>
        <v>1148</v>
      </c>
      <c r="N4" s="28">
        <f>J4-F4</f>
        <v>106.709999999999</v>
      </c>
      <c r="O4" s="23">
        <f>K4-G4</f>
        <v>-3823.6</v>
      </c>
      <c r="P4" s="23">
        <f>L4-H4</f>
        <v>-0.840000000000003</v>
      </c>
      <c r="Q4" s="28">
        <f>M4-I4</f>
        <v>27</v>
      </c>
    </row>
    <row r="5" s="49" customFormat="1" spans="1:17">
      <c r="A5" s="20">
        <v>113008</v>
      </c>
      <c r="B5" s="20" t="s">
        <v>14</v>
      </c>
      <c r="C5" s="21">
        <v>148</v>
      </c>
      <c r="D5" s="20">
        <f>VLOOKUP(A5,[1]Sheet3!$A$1:$C$65536,3,0)</f>
        <v>206</v>
      </c>
      <c r="E5" s="22">
        <f>C5-D5</f>
        <v>-58</v>
      </c>
      <c r="F5" s="23">
        <f>VLOOKUP(A5,[2]查询时间段分门店销售汇总!$D$1:$L$65536,9,0)</f>
        <v>13748.65</v>
      </c>
      <c r="G5" s="23">
        <f>VLOOKUP(A5,[2]查询时间段分门店销售汇总!$D$1:$M$65536,10,0)</f>
        <v>4843.95</v>
      </c>
      <c r="H5" s="23">
        <f>VLOOKUP(A5,[2]查询时间段分门店销售汇总!$D$1:$K$65536,8,0)</f>
        <v>38.84</v>
      </c>
      <c r="I5" s="23">
        <f>VLOOKUP(A5,[2]查询时间段分门店销售汇总!$D$1:$J$65536,7,0)</f>
        <v>354</v>
      </c>
      <c r="J5" s="23">
        <f>VLOOKUP(A5,[3]查询时间段分门店销售汇总!$D$1:$L$65536,9,0)</f>
        <v>21045.36</v>
      </c>
      <c r="K5" s="23">
        <f>VLOOKUP(A5,[3]查询时间段分门店销售汇总!$D$1:$M$65536,10,0)</f>
        <v>6461.53</v>
      </c>
      <c r="L5" s="23">
        <f>VLOOKUP(A5,[3]查询时间段分门店销售汇总!$D$1:$K$65536,8,0)</f>
        <v>40.63</v>
      </c>
      <c r="M5" s="23">
        <f>VLOOKUP(A5,[3]查询时间段分门店销售汇总!$D$1:$J$65536,7,0)</f>
        <v>518</v>
      </c>
      <c r="N5" s="28">
        <f>J5-F5</f>
        <v>7296.71</v>
      </c>
      <c r="O5" s="23">
        <f>K5-G5</f>
        <v>1617.58</v>
      </c>
      <c r="P5" s="23">
        <f>L5-H5</f>
        <v>1.79</v>
      </c>
      <c r="Q5" s="28">
        <f>M5-I5</f>
        <v>164</v>
      </c>
    </row>
    <row r="6" s="49" customFormat="1" spans="1:17">
      <c r="A6" s="20">
        <v>582</v>
      </c>
      <c r="B6" s="20" t="s">
        <v>15</v>
      </c>
      <c r="C6" s="21">
        <v>171</v>
      </c>
      <c r="D6" s="20">
        <f>VLOOKUP(A6,[1]Sheet3!$A$1:$C$65536,3,0)</f>
        <v>157</v>
      </c>
      <c r="E6" s="22">
        <f>C6-D6</f>
        <v>14</v>
      </c>
      <c r="F6" s="23">
        <f>VLOOKUP(A6,[2]查询时间段分门店销售汇总!$D$1:$L$65536,9,0)</f>
        <v>1086532.14</v>
      </c>
      <c r="G6" s="23">
        <f>VLOOKUP(A6,[2]查询时间段分门店销售汇总!$D$1:$M$65536,10,0)</f>
        <v>199311.32</v>
      </c>
      <c r="H6" s="23">
        <f>VLOOKUP(A6,[2]查询时间段分门店销售汇总!$D$1:$K$65536,8,0)</f>
        <v>179.33</v>
      </c>
      <c r="I6" s="23">
        <f>VLOOKUP(A6,[2]查询时间段分门店销售汇总!$D$1:$J$65536,7,0)</f>
        <v>6059</v>
      </c>
      <c r="J6" s="23">
        <f>VLOOKUP(A6,[3]查询时间段分门店销售汇总!$D$1:$L$65536,9,0)</f>
        <v>869657.96</v>
      </c>
      <c r="K6" s="23">
        <f>VLOOKUP(A6,[3]查询时间段分门店销售汇总!$D$1:$M$65536,10,0)</f>
        <v>164582.75</v>
      </c>
      <c r="L6" s="23">
        <f>VLOOKUP(A6,[3]查询时间段分门店销售汇总!$D$1:$K$65536,8,0)</f>
        <v>165.21</v>
      </c>
      <c r="M6" s="23">
        <f>VLOOKUP(A6,[3]查询时间段分门店销售汇总!$D$1:$J$65536,7,0)</f>
        <v>5264</v>
      </c>
      <c r="N6" s="28">
        <f>J6-F6</f>
        <v>-216874.18</v>
      </c>
      <c r="O6" s="23">
        <f>K6-G6</f>
        <v>-34728.57</v>
      </c>
      <c r="P6" s="23">
        <f>L6-H6</f>
        <v>-14.12</v>
      </c>
      <c r="Q6" s="28">
        <f>M6-I6</f>
        <v>-795</v>
      </c>
    </row>
    <row r="7" s="49" customFormat="1" spans="1:17">
      <c r="A7" s="20">
        <v>307</v>
      </c>
      <c r="B7" s="20" t="s">
        <v>16</v>
      </c>
      <c r="C7" s="21">
        <v>120</v>
      </c>
      <c r="D7" s="20">
        <f>VLOOKUP(A7,[1]Sheet3!$A$1:$C$65536,3,0)</f>
        <v>114</v>
      </c>
      <c r="E7" s="22">
        <f>C7-D7</f>
        <v>6</v>
      </c>
      <c r="F7" s="23">
        <f>VLOOKUP(A7,[2]查询时间段分门店销售汇总!$D$1:$L$65536,9,0)</f>
        <v>1350336.27</v>
      </c>
      <c r="G7" s="23">
        <f>VLOOKUP(A7,[2]查询时间段分门店销售汇总!$D$1:$M$65536,10,0)</f>
        <v>377206.08</v>
      </c>
      <c r="H7" s="23">
        <f>VLOOKUP(A7,[2]查询时间段分门店销售汇总!$D$1:$K$65536,8,0)</f>
        <v>131.25</v>
      </c>
      <c r="I7" s="23">
        <f>VLOOKUP(A7,[2]查询时间段分门店销售汇总!$D$1:$J$65536,7,0)</f>
        <v>10288</v>
      </c>
      <c r="J7" s="23">
        <f>VLOOKUP(A7,[3]查询时间段分门店销售汇总!$D$1:$L$65536,9,0)</f>
        <v>1156839.78</v>
      </c>
      <c r="K7" s="23">
        <f>VLOOKUP(A7,[3]查询时间段分门店销售汇总!$D$1:$M$65536,10,0)</f>
        <v>316167.96</v>
      </c>
      <c r="L7" s="23">
        <f>VLOOKUP(A7,[3]查询时间段分门店销售汇总!$D$1:$K$65536,8,0)</f>
        <v>139.34</v>
      </c>
      <c r="M7" s="23">
        <f>VLOOKUP(A7,[3]查询时间段分门店销售汇总!$D$1:$J$65536,7,0)</f>
        <v>8302</v>
      </c>
      <c r="N7" s="28">
        <f>J7-F7</f>
        <v>-193496.49</v>
      </c>
      <c r="O7" s="23">
        <f>K7-G7</f>
        <v>-61038.12</v>
      </c>
      <c r="P7" s="23">
        <f>L7-H7</f>
        <v>8.09</v>
      </c>
      <c r="Q7" s="28">
        <f>M7-I7</f>
        <v>-1986</v>
      </c>
    </row>
    <row r="8" s="49" customFormat="1" spans="1:17">
      <c r="A8" s="20">
        <v>337</v>
      </c>
      <c r="B8" s="20" t="s">
        <v>17</v>
      </c>
      <c r="C8" s="21">
        <v>110</v>
      </c>
      <c r="D8" s="20">
        <f>VLOOKUP(A8,[1]Sheet3!$A$1:$C$65536,3,0)</f>
        <v>107</v>
      </c>
      <c r="E8" s="22">
        <f>C8-D8</f>
        <v>3</v>
      </c>
      <c r="F8" s="23">
        <f>VLOOKUP(A8,[2]查询时间段分门店销售汇总!$D$1:$L$65536,9,0)</f>
        <v>834113.4</v>
      </c>
      <c r="G8" s="23">
        <f>VLOOKUP(A8,[2]查询时间段分门店销售汇总!$D$1:$M$65536,10,0)</f>
        <v>183123.66</v>
      </c>
      <c r="H8" s="23">
        <f>VLOOKUP(A8,[2]查询时间段分门店销售汇总!$D$1:$K$65536,8,0)</f>
        <v>139.23</v>
      </c>
      <c r="I8" s="23">
        <f>VLOOKUP(A8,[2]查询时间段分门店销售汇总!$D$1:$J$65536,7,0)</f>
        <v>5991</v>
      </c>
      <c r="J8" s="23">
        <f>VLOOKUP(A8,[3]查询时间段分门店销售汇总!$D$1:$L$65536,9,0)</f>
        <v>652470.1</v>
      </c>
      <c r="K8" s="23">
        <f>VLOOKUP(A8,[3]查询时间段分门店销售汇总!$D$1:$M$65536,10,0)</f>
        <v>166887.88</v>
      </c>
      <c r="L8" s="23">
        <f>VLOOKUP(A8,[3]查询时间段分门店销售汇总!$D$1:$K$65536,8,0)</f>
        <v>114.05</v>
      </c>
      <c r="M8" s="23">
        <f>VLOOKUP(A8,[3]查询时间段分门店销售汇总!$D$1:$J$65536,7,0)</f>
        <v>5721</v>
      </c>
      <c r="N8" s="28">
        <f>J8-F8</f>
        <v>-181643.3</v>
      </c>
      <c r="O8" s="23">
        <f>K8-G8</f>
        <v>-16235.78</v>
      </c>
      <c r="P8" s="23">
        <f>L8-H8</f>
        <v>-25.18</v>
      </c>
      <c r="Q8" s="28">
        <f>M8-I8</f>
        <v>-270</v>
      </c>
    </row>
    <row r="9" s="49" customFormat="1" spans="1:17">
      <c r="A9" s="20">
        <v>311</v>
      </c>
      <c r="B9" s="20" t="s">
        <v>18</v>
      </c>
      <c r="C9" s="21">
        <v>146</v>
      </c>
      <c r="D9" s="20">
        <f>VLOOKUP(A9,[1]Sheet3!$A$1:$C$65536,3,0)</f>
        <v>136</v>
      </c>
      <c r="E9" s="22">
        <f>C9-D9</f>
        <v>10</v>
      </c>
      <c r="F9" s="23">
        <f>VLOOKUP(A9,[2]查询时间段分门店销售汇总!$D$1:$L$65536,9,0)</f>
        <v>238988.68</v>
      </c>
      <c r="G9" s="23">
        <f>VLOOKUP(A9,[2]查询时间段分门店销售汇总!$D$1:$M$65536,10,0)</f>
        <v>40338.21</v>
      </c>
      <c r="H9" s="23">
        <f>VLOOKUP(A9,[2]查询时间段分门店销售汇总!$D$1:$K$65536,8,0)</f>
        <v>306</v>
      </c>
      <c r="I9" s="23">
        <f>VLOOKUP(A9,[2]查询时间段分门店销售汇总!$D$1:$J$65536,7,0)</f>
        <v>781</v>
      </c>
      <c r="J9" s="23">
        <f>VLOOKUP(A9,[3]查询时间段分门店销售汇总!$D$1:$L$65536,9,0)</f>
        <v>138629.34</v>
      </c>
      <c r="K9" s="23">
        <f>VLOOKUP(A9,[3]查询时间段分门店销售汇总!$D$1:$M$65536,10,0)</f>
        <v>33949.89</v>
      </c>
      <c r="L9" s="23">
        <f>VLOOKUP(A9,[3]查询时间段分门店销售汇总!$D$1:$K$65536,8,0)</f>
        <v>228.01</v>
      </c>
      <c r="M9" s="23">
        <f>VLOOKUP(A9,[3]查询时间段分门店销售汇总!$D$1:$J$65536,7,0)</f>
        <v>608</v>
      </c>
      <c r="N9" s="28">
        <f>J9-F9</f>
        <v>-100359.34</v>
      </c>
      <c r="O9" s="23">
        <f>K9-G9</f>
        <v>-6388.32</v>
      </c>
      <c r="P9" s="23">
        <f>L9-H9</f>
        <v>-77.99</v>
      </c>
      <c r="Q9" s="28">
        <f>M9-I9</f>
        <v>-173</v>
      </c>
    </row>
    <row r="10" s="49" customFormat="1" spans="1:17">
      <c r="A10" s="20">
        <v>747</v>
      </c>
      <c r="B10" s="20" t="s">
        <v>19</v>
      </c>
      <c r="C10" s="21">
        <v>154</v>
      </c>
      <c r="D10" s="20">
        <f>VLOOKUP(A10,[1]Sheet3!$A$1:$C$65536,3,0)</f>
        <v>141</v>
      </c>
      <c r="E10" s="22">
        <f>C10-D10</f>
        <v>13</v>
      </c>
      <c r="F10" s="23">
        <f>VLOOKUP(A10,[2]查询时间段分门店销售汇总!$D$1:$L$65536,9,0)</f>
        <v>270952.94</v>
      </c>
      <c r="G10" s="23">
        <f>VLOOKUP(A10,[2]查询时间段分门店销售汇总!$D$1:$M$65536,10,0)</f>
        <v>63154.93</v>
      </c>
      <c r="H10" s="23">
        <f>VLOOKUP(A10,[2]查询时间段分门店销售汇总!$D$1:$K$65536,8,0)</f>
        <v>135.95</v>
      </c>
      <c r="I10" s="23">
        <f>VLOOKUP(A10,[2]查询时间段分门店销售汇总!$D$1:$J$65536,7,0)</f>
        <v>1993</v>
      </c>
      <c r="J10" s="23">
        <f>VLOOKUP(A10,[3]查询时间段分门店销售汇总!$D$1:$L$65536,9,0)</f>
        <v>171549.25</v>
      </c>
      <c r="K10" s="23">
        <f>VLOOKUP(A10,[3]查询时间段分门店销售汇总!$D$1:$M$65536,10,0)</f>
        <v>44347.41</v>
      </c>
      <c r="L10" s="23">
        <f>VLOOKUP(A10,[3]查询时间段分门店销售汇总!$D$1:$K$65536,8,0)</f>
        <v>110.11</v>
      </c>
      <c r="M10" s="23">
        <f>VLOOKUP(A10,[3]查询时间段分门店销售汇总!$D$1:$J$65536,7,0)</f>
        <v>1558</v>
      </c>
      <c r="N10" s="28">
        <f>J10-F10</f>
        <v>-99403.69</v>
      </c>
      <c r="O10" s="23">
        <f>K10-G10</f>
        <v>-18807.52</v>
      </c>
      <c r="P10" s="23">
        <f>L10-H10</f>
        <v>-25.84</v>
      </c>
      <c r="Q10" s="28">
        <f>M10-I10</f>
        <v>-435</v>
      </c>
    </row>
    <row r="11" s="49" customFormat="1" spans="1:17">
      <c r="A11" s="20">
        <v>329</v>
      </c>
      <c r="B11" s="20" t="s">
        <v>20</v>
      </c>
      <c r="C11" s="21">
        <v>80</v>
      </c>
      <c r="D11" s="20">
        <f>VLOOKUP(A11,[1]Sheet3!$A$1:$C$65536,3,0)</f>
        <v>71</v>
      </c>
      <c r="E11" s="22">
        <f>C11-D11</f>
        <v>9</v>
      </c>
      <c r="F11" s="23">
        <f>VLOOKUP(A11,[2]查询时间段分门店销售汇总!$D$1:$L$65536,9,0)</f>
        <v>189041.69</v>
      </c>
      <c r="G11" s="23">
        <f>VLOOKUP(A11,[2]查询时间段分门店销售汇总!$D$1:$M$65536,10,0)</f>
        <v>46728.75</v>
      </c>
      <c r="H11" s="23">
        <f>VLOOKUP(A11,[2]查询时间段分门店销售汇总!$D$1:$K$65536,8,0)</f>
        <v>171.86</v>
      </c>
      <c r="I11" s="23">
        <f>VLOOKUP(A11,[2]查询时间段分门店销售汇总!$D$1:$J$65536,7,0)</f>
        <v>1100</v>
      </c>
      <c r="J11" s="23">
        <f>VLOOKUP(A11,[3]查询时间段分门店销售汇总!$D$1:$L$65536,9,0)</f>
        <v>90997.14</v>
      </c>
      <c r="K11" s="23">
        <f>VLOOKUP(A11,[3]查询时间段分门店销售汇总!$D$1:$M$65536,10,0)</f>
        <v>18590.59</v>
      </c>
      <c r="L11" s="23">
        <f>VLOOKUP(A11,[3]查询时间段分门店销售汇总!$D$1:$K$65536,8,0)</f>
        <v>114.9</v>
      </c>
      <c r="M11" s="23">
        <f>VLOOKUP(A11,[3]查询时间段分门店销售汇总!$D$1:$J$65536,7,0)</f>
        <v>792</v>
      </c>
      <c r="N11" s="28">
        <f>J11-F11</f>
        <v>-98044.55</v>
      </c>
      <c r="O11" s="23">
        <f>K11-G11</f>
        <v>-28138.16</v>
      </c>
      <c r="P11" s="23">
        <f>L11-H11</f>
        <v>-56.96</v>
      </c>
      <c r="Q11" s="28">
        <f>M11-I11</f>
        <v>-308</v>
      </c>
    </row>
    <row r="12" s="49" customFormat="1" spans="1:17">
      <c r="A12" s="20">
        <v>571</v>
      </c>
      <c r="B12" s="20" t="s">
        <v>21</v>
      </c>
      <c r="C12" s="21">
        <v>234</v>
      </c>
      <c r="D12" s="20">
        <f>VLOOKUP(A12,[1]Sheet3!$A$1:$C$65536,3,0)</f>
        <v>222</v>
      </c>
      <c r="E12" s="22">
        <f>C12-D12</f>
        <v>12</v>
      </c>
      <c r="F12" s="23">
        <f>VLOOKUP(A12,[2]查询时间段分门店销售汇总!$D$1:$L$65536,9,0)</f>
        <v>436968.55</v>
      </c>
      <c r="G12" s="23">
        <f>VLOOKUP(A12,[2]查询时间段分门店销售汇总!$D$1:$M$65536,10,0)</f>
        <v>137181.09</v>
      </c>
      <c r="H12" s="23">
        <f>VLOOKUP(A12,[2]查询时间段分门店销售汇总!$D$1:$K$65536,8,0)</f>
        <v>97.17</v>
      </c>
      <c r="I12" s="23">
        <f>VLOOKUP(A12,[2]查询时间段分门店销售汇总!$D$1:$J$65536,7,0)</f>
        <v>4497</v>
      </c>
      <c r="J12" s="23">
        <f>VLOOKUP(A12,[3]查询时间段分门店销售汇总!$D$1:$L$65536,9,0)</f>
        <v>339156.93</v>
      </c>
      <c r="K12" s="23">
        <f>VLOOKUP(A12,[3]查询时间段分门店销售汇总!$D$1:$M$65536,10,0)</f>
        <v>99756.49</v>
      </c>
      <c r="L12" s="23">
        <f>VLOOKUP(A12,[3]查询时间段分门店销售汇总!$D$1:$K$65536,8,0)</f>
        <v>89.91</v>
      </c>
      <c r="M12" s="23">
        <f>VLOOKUP(A12,[3]查询时间段分门店销售汇总!$D$1:$J$65536,7,0)</f>
        <v>3772</v>
      </c>
      <c r="N12" s="28">
        <f>J12-F12</f>
        <v>-97811.62</v>
      </c>
      <c r="O12" s="23">
        <f>K12-G12</f>
        <v>-37424.6</v>
      </c>
      <c r="P12" s="23">
        <f>L12-H12</f>
        <v>-7.26000000000001</v>
      </c>
      <c r="Q12" s="28">
        <f>M12-I12</f>
        <v>-725</v>
      </c>
    </row>
    <row r="13" s="49" customFormat="1" spans="1:17">
      <c r="A13" s="20">
        <v>385</v>
      </c>
      <c r="B13" s="20" t="s">
        <v>22</v>
      </c>
      <c r="C13" s="21">
        <v>151</v>
      </c>
      <c r="D13" s="20">
        <f>VLOOKUP(A13,[1]Sheet3!$A$1:$C$65536,3,0)</f>
        <v>150</v>
      </c>
      <c r="E13" s="22">
        <f>C13-D13</f>
        <v>1</v>
      </c>
      <c r="F13" s="23">
        <f>VLOOKUP(A13,[2]查询时间段分门店销售汇总!$D$1:$L$65536,9,0)</f>
        <v>383871.39</v>
      </c>
      <c r="G13" s="23">
        <f>VLOOKUP(A13,[2]查询时间段分门店销售汇总!$D$1:$M$65536,10,0)</f>
        <v>92552.29</v>
      </c>
      <c r="H13" s="23">
        <f>VLOOKUP(A13,[2]查询时间段分门店销售汇总!$D$1:$K$65536,8,0)</f>
        <v>139.69</v>
      </c>
      <c r="I13" s="23">
        <f>VLOOKUP(A13,[2]查询时间段分门店销售汇总!$D$1:$J$65536,7,0)</f>
        <v>2748</v>
      </c>
      <c r="J13" s="23">
        <f>VLOOKUP(A13,[3]查询时间段分门店销售汇总!$D$1:$L$65536,9,0)</f>
        <v>295902.49</v>
      </c>
      <c r="K13" s="23">
        <f>VLOOKUP(A13,[3]查询时间段分门店销售汇总!$D$1:$M$65536,10,0)</f>
        <v>71270.68</v>
      </c>
      <c r="L13" s="23">
        <f>VLOOKUP(A13,[3]查询时间段分门店销售汇总!$D$1:$K$65536,8,0)</f>
        <v>125.33</v>
      </c>
      <c r="M13" s="23">
        <f>VLOOKUP(A13,[3]查询时间段分门店销售汇总!$D$1:$J$65536,7,0)</f>
        <v>2361</v>
      </c>
      <c r="N13" s="28">
        <f>J13-F13</f>
        <v>-87968.9</v>
      </c>
      <c r="O13" s="23">
        <f>K13-G13</f>
        <v>-21281.61</v>
      </c>
      <c r="P13" s="23">
        <f>L13-H13</f>
        <v>-14.36</v>
      </c>
      <c r="Q13" s="28">
        <f>M13-I13</f>
        <v>-387</v>
      </c>
    </row>
    <row r="14" s="49" customFormat="1" spans="1:17">
      <c r="A14" s="20">
        <v>343</v>
      </c>
      <c r="B14" s="20" t="s">
        <v>23</v>
      </c>
      <c r="C14" s="21">
        <v>157</v>
      </c>
      <c r="D14" s="20">
        <f>VLOOKUP(A14,[1]Sheet3!$A$1:$C$65536,3,0)</f>
        <v>153</v>
      </c>
      <c r="E14" s="22">
        <f>C14-D14</f>
        <v>4</v>
      </c>
      <c r="F14" s="23">
        <f>VLOOKUP(A14,[2]查询时间段分门店销售汇总!$D$1:$L$65536,9,0)</f>
        <v>483444.14</v>
      </c>
      <c r="G14" s="23">
        <f>VLOOKUP(A14,[2]查询时间段分门店销售汇总!$D$1:$M$65536,10,0)</f>
        <v>151272.49</v>
      </c>
      <c r="H14" s="23">
        <f>VLOOKUP(A14,[2]查询时间段分门店销售汇总!$D$1:$K$65536,8,0)</f>
        <v>115.19</v>
      </c>
      <c r="I14" s="23">
        <f>VLOOKUP(A14,[2]查询时间段分门店销售汇总!$D$1:$J$65536,7,0)</f>
        <v>4197</v>
      </c>
      <c r="J14" s="23">
        <f>VLOOKUP(A14,[3]查询时间段分门店销售汇总!$D$1:$L$65536,9,0)</f>
        <v>396540.77</v>
      </c>
      <c r="K14" s="23">
        <f>VLOOKUP(A14,[3]查询时间段分门店销售汇总!$D$1:$M$65536,10,0)</f>
        <v>123547.46</v>
      </c>
      <c r="L14" s="23">
        <f>VLOOKUP(A14,[3]查询时间段分门店销售汇总!$D$1:$K$65536,8,0)</f>
        <v>115.04</v>
      </c>
      <c r="M14" s="23">
        <f>VLOOKUP(A14,[3]查询时间段分门店销售汇总!$D$1:$J$65536,7,0)</f>
        <v>3447</v>
      </c>
      <c r="N14" s="28">
        <f>J14-F14</f>
        <v>-86903.37</v>
      </c>
      <c r="O14" s="23">
        <f>K14-G14</f>
        <v>-27725.03</v>
      </c>
      <c r="P14" s="23">
        <f>L14-H14</f>
        <v>-0.149999999999991</v>
      </c>
      <c r="Q14" s="28">
        <f>M14-I14</f>
        <v>-750</v>
      </c>
    </row>
    <row r="15" s="49" customFormat="1" spans="1:17">
      <c r="A15" s="20">
        <v>365</v>
      </c>
      <c r="B15" s="20" t="s">
        <v>24</v>
      </c>
      <c r="C15" s="21">
        <v>223</v>
      </c>
      <c r="D15" s="20">
        <f>VLOOKUP(A15,[1]Sheet3!$A$1:$C$65536,3,0)</f>
        <v>193</v>
      </c>
      <c r="E15" s="22">
        <f>C15-D15</f>
        <v>30</v>
      </c>
      <c r="F15" s="23">
        <f>VLOOKUP(A15,[2]查询时间段分门店销售汇总!$D$1:$L$65536,9,0)</f>
        <v>297876.75</v>
      </c>
      <c r="G15" s="23">
        <f>VLOOKUP(A15,[2]查询时间段分门店销售汇总!$D$1:$M$65536,10,0)</f>
        <v>90449.06</v>
      </c>
      <c r="H15" s="23">
        <f>VLOOKUP(A15,[2]查询时间段分门店销售汇总!$D$1:$K$65536,8,0)</f>
        <v>98.57</v>
      </c>
      <c r="I15" s="23">
        <f>VLOOKUP(A15,[2]查询时间段分门店销售汇总!$D$1:$J$65536,7,0)</f>
        <v>3022</v>
      </c>
      <c r="J15" s="23">
        <f>VLOOKUP(A15,[3]查询时间段分门店销售汇总!$D$1:$L$65536,9,0)</f>
        <v>211348.8</v>
      </c>
      <c r="K15" s="23">
        <f>VLOOKUP(A15,[3]查询时间段分门店销售汇总!$D$1:$M$65536,10,0)</f>
        <v>67102.4</v>
      </c>
      <c r="L15" s="23">
        <f>VLOOKUP(A15,[3]查询时间段分门店销售汇总!$D$1:$K$65536,8,0)</f>
        <v>90.24</v>
      </c>
      <c r="M15" s="23">
        <f>VLOOKUP(A15,[3]查询时间段分门店销售汇总!$D$1:$J$65536,7,0)</f>
        <v>2342</v>
      </c>
      <c r="N15" s="28">
        <f>J15-F15</f>
        <v>-86527.95</v>
      </c>
      <c r="O15" s="23">
        <f>K15-G15</f>
        <v>-23346.66</v>
      </c>
      <c r="P15" s="23">
        <f>L15-H15</f>
        <v>-8.33</v>
      </c>
      <c r="Q15" s="28">
        <f>M15-I15</f>
        <v>-680</v>
      </c>
    </row>
    <row r="16" s="49" customFormat="1" spans="1:17">
      <c r="A16" s="20">
        <v>578</v>
      </c>
      <c r="B16" s="20" t="s">
        <v>25</v>
      </c>
      <c r="C16" s="21">
        <v>105</v>
      </c>
      <c r="D16" s="20">
        <f>VLOOKUP(A16,[1]Sheet3!$A$1:$C$65536,3,0)</f>
        <v>105</v>
      </c>
      <c r="E16" s="22">
        <f>C16-D16</f>
        <v>0</v>
      </c>
      <c r="F16" s="23">
        <f>VLOOKUP(A16,[2]查询时间段分门店销售汇总!$D$1:$L$65536,9,0)</f>
        <v>283261.13</v>
      </c>
      <c r="G16" s="23">
        <f>VLOOKUP(A16,[2]查询时间段分门店销售汇总!$D$1:$M$65536,10,0)</f>
        <v>96434.19</v>
      </c>
      <c r="H16" s="23">
        <f>VLOOKUP(A16,[2]查询时间段分门店销售汇总!$D$1:$K$65536,8,0)</f>
        <v>71.21</v>
      </c>
      <c r="I16" s="23">
        <f>VLOOKUP(A16,[2]查询时间段分门店销售汇总!$D$1:$J$65536,7,0)</f>
        <v>3978</v>
      </c>
      <c r="J16" s="23">
        <f>VLOOKUP(A16,[3]查询时间段分门店销售汇总!$D$1:$L$65536,9,0)</f>
        <v>204514.41</v>
      </c>
      <c r="K16" s="23">
        <f>VLOOKUP(A16,[3]查询时间段分门店销售汇总!$D$1:$M$65536,10,0)</f>
        <v>72106.49</v>
      </c>
      <c r="L16" s="23">
        <f>VLOOKUP(A16,[3]查询时间段分门店销售汇总!$D$1:$K$65536,8,0)</f>
        <v>61.51</v>
      </c>
      <c r="M16" s="23">
        <f>VLOOKUP(A16,[3]查询时间段分门店销售汇总!$D$1:$J$65536,7,0)</f>
        <v>3325</v>
      </c>
      <c r="N16" s="28">
        <f>J16-F16</f>
        <v>-78746.72</v>
      </c>
      <c r="O16" s="23">
        <f>K16-G16</f>
        <v>-24327.7</v>
      </c>
      <c r="P16" s="23">
        <f>L16-H16</f>
        <v>-9.7</v>
      </c>
      <c r="Q16" s="28">
        <f>M16-I16</f>
        <v>-653</v>
      </c>
    </row>
    <row r="17" s="49" customFormat="1" spans="1:17">
      <c r="A17" s="20">
        <v>709</v>
      </c>
      <c r="B17" s="20" t="s">
        <v>26</v>
      </c>
      <c r="C17" s="21">
        <v>181</v>
      </c>
      <c r="D17" s="20">
        <f>VLOOKUP(A17,[1]Sheet3!$A$1:$C$65536,3,0)</f>
        <v>177</v>
      </c>
      <c r="E17" s="22">
        <f>C17-D17</f>
        <v>4</v>
      </c>
      <c r="F17" s="23">
        <f>VLOOKUP(A17,[2]查询时间段分门店销售汇总!$D$1:$L$65536,9,0)</f>
        <v>299524.73</v>
      </c>
      <c r="G17" s="23">
        <f>VLOOKUP(A17,[2]查询时间段分门店销售汇总!$D$1:$M$65536,10,0)</f>
        <v>98874.17</v>
      </c>
      <c r="H17" s="23">
        <f>VLOOKUP(A17,[2]查询时间段分门店销售汇总!$D$1:$K$65536,8,0)</f>
        <v>78.04</v>
      </c>
      <c r="I17" s="23">
        <f>VLOOKUP(A17,[2]查询时间段分门店销售汇总!$D$1:$J$65536,7,0)</f>
        <v>3838</v>
      </c>
      <c r="J17" s="23">
        <f>VLOOKUP(A17,[3]查询时间段分门店销售汇总!$D$1:$L$65536,9,0)</f>
        <v>232408.28</v>
      </c>
      <c r="K17" s="23">
        <f>VLOOKUP(A17,[3]查询时间段分门店销售汇总!$D$1:$M$65536,10,0)</f>
        <v>75285.02</v>
      </c>
      <c r="L17" s="23">
        <f>VLOOKUP(A17,[3]查询时间段分门店销售汇总!$D$1:$K$65536,8,0)</f>
        <v>75.43</v>
      </c>
      <c r="M17" s="23">
        <f>VLOOKUP(A17,[3]查询时间段分门店销售汇总!$D$1:$J$65536,7,0)</f>
        <v>3081</v>
      </c>
      <c r="N17" s="28">
        <f>J17-F17</f>
        <v>-67116.45</v>
      </c>
      <c r="O17" s="23">
        <f>K17-G17</f>
        <v>-23589.15</v>
      </c>
      <c r="P17" s="23">
        <f>L17-H17</f>
        <v>-2.61</v>
      </c>
      <c r="Q17" s="28">
        <f>M17-I17</f>
        <v>-757</v>
      </c>
    </row>
    <row r="18" s="49" customFormat="1" spans="1:17">
      <c r="A18" s="20">
        <v>746</v>
      </c>
      <c r="B18" s="20" t="s">
        <v>27</v>
      </c>
      <c r="C18" s="21">
        <v>101</v>
      </c>
      <c r="D18" s="20">
        <f>VLOOKUP(A18,[1]Sheet3!$A$1:$C$65536,3,0)</f>
        <v>96</v>
      </c>
      <c r="E18" s="22">
        <f>C18-D18</f>
        <v>5</v>
      </c>
      <c r="F18" s="23">
        <f>VLOOKUP(A18,[2]查询时间段分门店销售汇总!$D$1:$L$65536,9,0)</f>
        <v>238640.46</v>
      </c>
      <c r="G18" s="23">
        <f>VLOOKUP(A18,[2]查询时间段分门店销售汇总!$D$1:$M$65536,10,0)</f>
        <v>79076.43</v>
      </c>
      <c r="H18" s="23">
        <f>VLOOKUP(A18,[2]查询时间段分门店销售汇总!$D$1:$K$65536,8,0)</f>
        <v>65.49</v>
      </c>
      <c r="I18" s="23">
        <f>VLOOKUP(A18,[2]查询时间段分门店销售汇总!$D$1:$J$65536,7,0)</f>
        <v>3644</v>
      </c>
      <c r="J18" s="23">
        <f>VLOOKUP(A18,[3]查询时间段分门店销售汇总!$D$1:$L$65536,9,0)</f>
        <v>172178.04</v>
      </c>
      <c r="K18" s="23">
        <f>VLOOKUP(A18,[3]查询时间段分门店销售汇总!$D$1:$M$65536,10,0)</f>
        <v>57494.16</v>
      </c>
      <c r="L18" s="23">
        <f>VLOOKUP(A18,[3]查询时间段分门店销售汇总!$D$1:$K$65536,8,0)</f>
        <v>57.22</v>
      </c>
      <c r="M18" s="23">
        <f>VLOOKUP(A18,[3]查询时间段分门店销售汇总!$D$1:$J$65536,7,0)</f>
        <v>3009</v>
      </c>
      <c r="N18" s="28">
        <f>J18-F18</f>
        <v>-66462.42</v>
      </c>
      <c r="O18" s="23">
        <f>K18-G18</f>
        <v>-21582.27</v>
      </c>
      <c r="P18" s="23">
        <f>L18-H18</f>
        <v>-8.27</v>
      </c>
      <c r="Q18" s="28">
        <f>M18-I18</f>
        <v>-635</v>
      </c>
    </row>
    <row r="19" s="49" customFormat="1" spans="1:17">
      <c r="A19" s="20">
        <v>750</v>
      </c>
      <c r="B19" s="20" t="s">
        <v>28</v>
      </c>
      <c r="C19" s="21">
        <v>60</v>
      </c>
      <c r="D19" s="20">
        <f>VLOOKUP(A19,[1]Sheet3!$A$1:$C$65536,3,0)</f>
        <v>60</v>
      </c>
      <c r="E19" s="22">
        <f>C19-D19</f>
        <v>0</v>
      </c>
      <c r="F19" s="23">
        <f>VLOOKUP(A19,[2]查询时间段分门店销售汇总!$D$1:$L$65536,9,0)</f>
        <v>161084.87</v>
      </c>
      <c r="G19" s="23">
        <f>VLOOKUP(A19,[2]查询时间段分门店销售汇总!$D$1:$M$65536,10,0)</f>
        <v>46378.01</v>
      </c>
      <c r="H19" s="23">
        <f>VLOOKUP(A19,[2]查询时间段分门店销售汇总!$D$1:$K$65536,8,0)</f>
        <v>120.03</v>
      </c>
      <c r="I19" s="23">
        <f>VLOOKUP(A19,[2]查询时间段分门店销售汇总!$D$1:$J$65536,7,0)</f>
        <v>1342</v>
      </c>
      <c r="J19" s="23">
        <f>VLOOKUP(A19,[3]查询时间段分门店销售汇总!$D$1:$L$65536,9,0)</f>
        <v>616908.64</v>
      </c>
      <c r="K19" s="23">
        <f>VLOOKUP(A19,[3]查询时间段分门店销售汇总!$D$1:$M$65536,10,0)</f>
        <v>173275.23</v>
      </c>
      <c r="L19" s="23">
        <f>VLOOKUP(A19,[3]查询时间段分门店销售汇总!$D$1:$K$65536,8,0)</f>
        <v>109.44</v>
      </c>
      <c r="M19" s="23">
        <f>VLOOKUP(A19,[3]查询时间段分门店销售汇总!$D$1:$J$65536,7,0)</f>
        <v>5637</v>
      </c>
      <c r="N19" s="28">
        <f>J19-F19</f>
        <v>455823.77</v>
      </c>
      <c r="O19" s="23">
        <f>K19-G19</f>
        <v>126897.22</v>
      </c>
      <c r="P19" s="23">
        <f>L19-H19</f>
        <v>-10.59</v>
      </c>
      <c r="Q19" s="28">
        <f>M19-I19</f>
        <v>4295</v>
      </c>
    </row>
    <row r="20" s="49" customFormat="1" spans="1:17">
      <c r="A20" s="20">
        <v>103198</v>
      </c>
      <c r="B20" s="20" t="s">
        <v>29</v>
      </c>
      <c r="C20" s="21">
        <v>199</v>
      </c>
      <c r="D20" s="20">
        <f>VLOOKUP(A20,[1]Sheet3!$A$1:$C$65536,3,0)</f>
        <v>201</v>
      </c>
      <c r="E20" s="22">
        <f>C20-D20</f>
        <v>-2</v>
      </c>
      <c r="F20" s="23">
        <f>VLOOKUP(A20,[2]查询时间段分门店销售汇总!$D$1:$L$65536,9,0)</f>
        <v>215454.08</v>
      </c>
      <c r="G20" s="23">
        <f>VLOOKUP(A20,[2]查询时间段分门店销售汇总!$D$1:$M$65536,10,0)</f>
        <v>69504.94</v>
      </c>
      <c r="H20" s="23">
        <f>VLOOKUP(A20,[2]查询时间段分门店销售汇总!$D$1:$K$65536,8,0)</f>
        <v>59.83</v>
      </c>
      <c r="I20" s="23">
        <f>VLOOKUP(A20,[2]查询时间段分门店销售汇总!$D$1:$J$65536,7,0)</f>
        <v>3601</v>
      </c>
      <c r="J20" s="23">
        <f>VLOOKUP(A20,[3]查询时间段分门店销售汇总!$D$1:$L$65536,9,0)</f>
        <v>149663.63</v>
      </c>
      <c r="K20" s="23">
        <f>VLOOKUP(A20,[3]查询时间段分门店销售汇总!$D$1:$M$65536,10,0)</f>
        <v>44317.77</v>
      </c>
      <c r="L20" s="23">
        <f>VLOOKUP(A20,[3]查询时间段分门店销售汇总!$D$1:$K$65536,8,0)</f>
        <v>52.35</v>
      </c>
      <c r="M20" s="23">
        <f>VLOOKUP(A20,[3]查询时间段分门店销售汇总!$D$1:$J$65536,7,0)</f>
        <v>2859</v>
      </c>
      <c r="N20" s="28">
        <f>J20-F20</f>
        <v>-65790.45</v>
      </c>
      <c r="O20" s="23">
        <f>K20-G20</f>
        <v>-25187.17</v>
      </c>
      <c r="P20" s="23">
        <f>L20-H20</f>
        <v>-7.48</v>
      </c>
      <c r="Q20" s="28">
        <f>M20-I20</f>
        <v>-742</v>
      </c>
    </row>
    <row r="21" s="49" customFormat="1" spans="1:17">
      <c r="A21" s="20">
        <v>359</v>
      </c>
      <c r="B21" s="20" t="s">
        <v>30</v>
      </c>
      <c r="C21" s="21">
        <v>216</v>
      </c>
      <c r="D21" s="20">
        <f>VLOOKUP(A21,[1]Sheet3!$A$1:$C$65536,3,0)</f>
        <v>198</v>
      </c>
      <c r="E21" s="22">
        <f>C21-D21</f>
        <v>18</v>
      </c>
      <c r="F21" s="23">
        <f>VLOOKUP(A21,[2]查询时间段分门店销售汇总!$D$1:$L$65536,9,0)</f>
        <v>205482.22</v>
      </c>
      <c r="G21" s="23">
        <f>VLOOKUP(A21,[2]查询时间段分门店销售汇总!$D$1:$M$65536,10,0)</f>
        <v>59357.66</v>
      </c>
      <c r="H21" s="23">
        <f>VLOOKUP(A21,[2]查询时间段分门店销售汇总!$D$1:$K$65536,8,0)</f>
        <v>70.23</v>
      </c>
      <c r="I21" s="23">
        <f>VLOOKUP(A21,[2]查询时间段分门店销售汇总!$D$1:$J$65536,7,0)</f>
        <v>2926</v>
      </c>
      <c r="J21" s="23">
        <f>VLOOKUP(A21,[3]查询时间段分门店销售汇总!$D$1:$L$65536,9,0)</f>
        <v>143700.2</v>
      </c>
      <c r="K21" s="23">
        <f>VLOOKUP(A21,[3]查询时间段分门店销售汇总!$D$1:$M$65536,10,0)</f>
        <v>45401.19</v>
      </c>
      <c r="L21" s="23">
        <f>VLOOKUP(A21,[3]查询时间段分门店销售汇总!$D$1:$K$65536,8,0)</f>
        <v>56.15</v>
      </c>
      <c r="M21" s="23">
        <f>VLOOKUP(A21,[3]查询时间段分门店销售汇总!$D$1:$J$65536,7,0)</f>
        <v>2559</v>
      </c>
      <c r="N21" s="28">
        <f>J21-F21</f>
        <v>-61782.02</v>
      </c>
      <c r="O21" s="23">
        <f>K21-G21</f>
        <v>-13956.47</v>
      </c>
      <c r="P21" s="23">
        <f>L21-H21</f>
        <v>-14.08</v>
      </c>
      <c r="Q21" s="28">
        <f>M21-I21</f>
        <v>-367</v>
      </c>
    </row>
    <row r="22" s="49" customFormat="1" spans="1:17">
      <c r="A22" s="20">
        <v>581</v>
      </c>
      <c r="B22" s="20" t="s">
        <v>31</v>
      </c>
      <c r="C22" s="21">
        <v>402</v>
      </c>
      <c r="D22" s="20">
        <f>VLOOKUP(A22,[1]Sheet3!$A$1:$C$65536,3,0)</f>
        <v>365</v>
      </c>
      <c r="E22" s="22">
        <f>C22-D22</f>
        <v>37</v>
      </c>
      <c r="F22" s="23">
        <f>VLOOKUP(A22,[2]查询时间段分门店销售汇总!$D$1:$L$65536,9,0)</f>
        <v>275298.1</v>
      </c>
      <c r="G22" s="23">
        <f>VLOOKUP(A22,[2]查询时间段分门店销售汇总!$D$1:$M$65536,10,0)</f>
        <v>85484.7</v>
      </c>
      <c r="H22" s="23">
        <f>VLOOKUP(A22,[2]查询时间段分门店销售汇总!$D$1:$K$65536,8,0)</f>
        <v>61.11</v>
      </c>
      <c r="I22" s="23">
        <f>VLOOKUP(A22,[2]查询时间段分门店销售汇总!$D$1:$J$65536,7,0)</f>
        <v>4505</v>
      </c>
      <c r="J22" s="23">
        <f>VLOOKUP(A22,[3]查询时间段分门店销售汇总!$D$1:$L$65536,9,0)</f>
        <v>214969.57</v>
      </c>
      <c r="K22" s="23">
        <f>VLOOKUP(A22,[3]查询时间段分门店销售汇总!$D$1:$M$65536,10,0)</f>
        <v>59415.82</v>
      </c>
      <c r="L22" s="23">
        <f>VLOOKUP(A22,[3]查询时间段分门店销售汇总!$D$1:$K$65536,8,0)</f>
        <v>60.71</v>
      </c>
      <c r="M22" s="23">
        <f>VLOOKUP(A22,[3]查询时间段分门店销售汇总!$D$1:$J$65536,7,0)</f>
        <v>3541</v>
      </c>
      <c r="N22" s="28">
        <f>J22-F22</f>
        <v>-60328.53</v>
      </c>
      <c r="O22" s="23">
        <f>K22-G22</f>
        <v>-26068.88</v>
      </c>
      <c r="P22" s="23">
        <f>L22-H22</f>
        <v>-0.399999999999999</v>
      </c>
      <c r="Q22" s="28">
        <f>M22-I22</f>
        <v>-964</v>
      </c>
    </row>
    <row r="23" s="49" customFormat="1" spans="1:17">
      <c r="A23" s="20">
        <v>341</v>
      </c>
      <c r="B23" s="20" t="s">
        <v>32</v>
      </c>
      <c r="C23" s="21">
        <v>236</v>
      </c>
      <c r="D23" s="20">
        <f>VLOOKUP(A23,[1]Sheet3!$A$1:$C$65536,3,0)</f>
        <v>188</v>
      </c>
      <c r="E23" s="22">
        <f>C23-D23</f>
        <v>48</v>
      </c>
      <c r="F23" s="23">
        <f>VLOOKUP(A23,[2]查询时间段分门店销售汇总!$D$1:$L$65536,9,0)</f>
        <v>441326.23</v>
      </c>
      <c r="G23" s="23">
        <f>VLOOKUP(A23,[2]查询时间段分门店销售汇总!$D$1:$M$65536,10,0)</f>
        <v>127736.25</v>
      </c>
      <c r="H23" s="23">
        <f>VLOOKUP(A23,[2]查询时间段分门店销售汇总!$D$1:$K$65536,8,0)</f>
        <v>86.06</v>
      </c>
      <c r="I23" s="23">
        <f>VLOOKUP(A23,[2]查询时间段分门店销售汇总!$D$1:$J$65536,7,0)</f>
        <v>5128</v>
      </c>
      <c r="J23" s="23">
        <f>VLOOKUP(A23,[3]查询时间段分门店销售汇总!$D$1:$L$65536,9,0)</f>
        <v>383218.89</v>
      </c>
      <c r="K23" s="23">
        <f>VLOOKUP(A23,[3]查询时间段分门店销售汇总!$D$1:$M$65536,10,0)</f>
        <v>116301.47</v>
      </c>
      <c r="L23" s="23">
        <f>VLOOKUP(A23,[3]查询时间段分门店销售汇总!$D$1:$K$65536,8,0)</f>
        <v>89.1</v>
      </c>
      <c r="M23" s="23">
        <f>VLOOKUP(A23,[3]查询时间段分门店销售汇总!$D$1:$J$65536,7,0)</f>
        <v>4301</v>
      </c>
      <c r="N23" s="28">
        <f>J23-F23</f>
        <v>-58107.34</v>
      </c>
      <c r="O23" s="23">
        <f>K23-G23</f>
        <v>-11434.78</v>
      </c>
      <c r="P23" s="23">
        <f>L23-H23</f>
        <v>3.03999999999999</v>
      </c>
      <c r="Q23" s="28">
        <f>M23-I23</f>
        <v>-827</v>
      </c>
    </row>
    <row r="24" s="49" customFormat="1" spans="1:17">
      <c r="A24" s="20">
        <v>515</v>
      </c>
      <c r="B24" s="20" t="s">
        <v>33</v>
      </c>
      <c r="C24" s="21">
        <v>261</v>
      </c>
      <c r="D24" s="20">
        <f>VLOOKUP(A24,[1]Sheet3!$A$1:$C$65536,3,0)</f>
        <v>152</v>
      </c>
      <c r="E24" s="22">
        <f>C24-D24</f>
        <v>109</v>
      </c>
      <c r="F24" s="23">
        <f>VLOOKUP(A24,[2]查询时间段分门店销售汇总!$D$1:$L$65536,9,0)</f>
        <v>207018.21</v>
      </c>
      <c r="G24" s="23">
        <f>VLOOKUP(A24,[2]查询时间段分门店销售汇总!$D$1:$M$65536,10,0)</f>
        <v>68207.61</v>
      </c>
      <c r="H24" s="23">
        <f>VLOOKUP(A24,[2]查询时间段分门店销售汇总!$D$1:$K$65536,8,0)</f>
        <v>67.13</v>
      </c>
      <c r="I24" s="23">
        <f>VLOOKUP(A24,[2]查询时间段分门店销售汇总!$D$1:$J$65536,7,0)</f>
        <v>3084</v>
      </c>
      <c r="J24" s="23">
        <f>VLOOKUP(A24,[3]查询时间段分门店销售汇总!$D$1:$L$65536,9,0)</f>
        <v>150166.95</v>
      </c>
      <c r="K24" s="23">
        <f>VLOOKUP(A24,[3]查询时间段分门店销售汇总!$D$1:$M$65536,10,0)</f>
        <v>53158.04</v>
      </c>
      <c r="L24" s="23">
        <f>VLOOKUP(A24,[3]查询时间段分门店销售汇总!$D$1:$K$65536,8,0)</f>
        <v>58.75</v>
      </c>
      <c r="M24" s="23">
        <f>VLOOKUP(A24,[3]查询时间段分门店销售汇总!$D$1:$J$65536,7,0)</f>
        <v>2556</v>
      </c>
      <c r="N24" s="28">
        <f>J24-F24</f>
        <v>-56851.26</v>
      </c>
      <c r="O24" s="23">
        <f>K24-G24</f>
        <v>-15049.57</v>
      </c>
      <c r="P24" s="23">
        <f>L24-H24</f>
        <v>-8.38</v>
      </c>
      <c r="Q24" s="28">
        <f>M24-I24</f>
        <v>-528</v>
      </c>
    </row>
    <row r="25" s="49" customFormat="1" spans="1:17">
      <c r="A25" s="20">
        <v>357</v>
      </c>
      <c r="B25" s="20" t="s">
        <v>34</v>
      </c>
      <c r="C25" s="21">
        <v>247</v>
      </c>
      <c r="D25" s="20">
        <f>VLOOKUP(A25,[1]Sheet3!$A$1:$C$65536,3,0)</f>
        <v>230</v>
      </c>
      <c r="E25" s="22">
        <f>C25-D25</f>
        <v>17</v>
      </c>
      <c r="F25" s="23">
        <f>VLOOKUP(A25,[2]查询时间段分门店销售汇总!$D$1:$L$65536,9,0)</f>
        <v>216348.85</v>
      </c>
      <c r="G25" s="23">
        <f>VLOOKUP(A25,[2]查询时间段分门店销售汇总!$D$1:$M$65536,10,0)</f>
        <v>63246.14</v>
      </c>
      <c r="H25" s="23">
        <f>VLOOKUP(A25,[2]查询时间段分门店销售汇总!$D$1:$K$65536,8,0)</f>
        <v>90.56</v>
      </c>
      <c r="I25" s="23">
        <f>VLOOKUP(A25,[2]查询时间段分门店销售汇总!$D$1:$J$65536,7,0)</f>
        <v>2389</v>
      </c>
      <c r="J25" s="23">
        <f>VLOOKUP(A25,[3]查询时间段分门店销售汇总!$D$1:$L$65536,9,0)</f>
        <v>160995.73</v>
      </c>
      <c r="K25" s="23">
        <f>VLOOKUP(A25,[3]查询时间段分门店销售汇总!$D$1:$M$65536,10,0)</f>
        <v>48536.74</v>
      </c>
      <c r="L25" s="23">
        <f>VLOOKUP(A25,[3]查询时间段分门店销售汇总!$D$1:$K$65536,8,0)</f>
        <v>87.31</v>
      </c>
      <c r="M25" s="23">
        <f>VLOOKUP(A25,[3]查询时间段分门店销售汇总!$D$1:$J$65536,7,0)</f>
        <v>1844</v>
      </c>
      <c r="N25" s="28">
        <f>J25-F25</f>
        <v>-55353.12</v>
      </c>
      <c r="O25" s="23">
        <f>K25-G25</f>
        <v>-14709.4</v>
      </c>
      <c r="P25" s="23">
        <f>L25-H25</f>
        <v>-3.25</v>
      </c>
      <c r="Q25" s="28">
        <f>M25-I25</f>
        <v>-545</v>
      </c>
    </row>
    <row r="26" s="49" customFormat="1" spans="1:17">
      <c r="A26" s="20">
        <v>717</v>
      </c>
      <c r="B26" s="20" t="s">
        <v>35</v>
      </c>
      <c r="C26" s="21">
        <v>142</v>
      </c>
      <c r="D26" s="20">
        <f>VLOOKUP(A26,[1]Sheet3!$A$1:$C$65536,3,0)</f>
        <v>126</v>
      </c>
      <c r="E26" s="22">
        <f>C26-D26</f>
        <v>16</v>
      </c>
      <c r="F26" s="23">
        <f>VLOOKUP(A26,[2]查询时间段分门店销售汇总!$D$1:$L$65536,9,0)</f>
        <v>176864.52</v>
      </c>
      <c r="G26" s="23">
        <f>VLOOKUP(A26,[2]查询时间段分门店销售汇总!$D$1:$M$65536,10,0)</f>
        <v>59195.32</v>
      </c>
      <c r="H26" s="23">
        <f>VLOOKUP(A26,[2]查询时间段分门店销售汇总!$D$1:$K$65536,8,0)</f>
        <v>78.57</v>
      </c>
      <c r="I26" s="23">
        <f>VLOOKUP(A26,[2]查询时间段分门店销售汇总!$D$1:$J$65536,7,0)</f>
        <v>2251</v>
      </c>
      <c r="J26" s="23">
        <f>VLOOKUP(A26,[3]查询时间段分门店销售汇总!$D$1:$L$65536,9,0)</f>
        <v>121723.38</v>
      </c>
      <c r="K26" s="23">
        <f>VLOOKUP(A26,[3]查询时间段分门店销售汇总!$D$1:$M$65536,10,0)</f>
        <v>42528.02</v>
      </c>
      <c r="L26" s="23">
        <f>VLOOKUP(A26,[3]查询时间段分门店销售汇总!$D$1:$K$65536,8,0)</f>
        <v>73.64</v>
      </c>
      <c r="M26" s="23">
        <f>VLOOKUP(A26,[3]查询时间段分门店销售汇总!$D$1:$J$65536,7,0)</f>
        <v>1653</v>
      </c>
      <c r="N26" s="28">
        <f>J26-F26</f>
        <v>-55141.14</v>
      </c>
      <c r="O26" s="23">
        <f>K26-G26</f>
        <v>-16667.3</v>
      </c>
      <c r="P26" s="23">
        <f>L26-H26</f>
        <v>-4.92999999999999</v>
      </c>
      <c r="Q26" s="28">
        <f>M26-I26</f>
        <v>-598</v>
      </c>
    </row>
    <row r="27" s="49" customFormat="1" spans="1:17">
      <c r="A27" s="20">
        <v>377</v>
      </c>
      <c r="B27" s="20" t="s">
        <v>36</v>
      </c>
      <c r="C27" s="21">
        <v>119</v>
      </c>
      <c r="D27" s="20">
        <f>VLOOKUP(A27,[1]Sheet3!$A$1:$C$65536,3,0)</f>
        <v>113</v>
      </c>
      <c r="E27" s="22">
        <f>C27-D27</f>
        <v>6</v>
      </c>
      <c r="F27" s="23">
        <f>VLOOKUP(A27,[2]查询时间段分门店销售汇总!$D$1:$L$65536,9,0)</f>
        <v>225372.87</v>
      </c>
      <c r="G27" s="23">
        <f>VLOOKUP(A27,[2]查询时间段分门店销售汇总!$D$1:$M$65536,10,0)</f>
        <v>78987.18</v>
      </c>
      <c r="H27" s="23">
        <f>VLOOKUP(A27,[2]查询时间段分门店销售汇总!$D$1:$K$65536,8,0)</f>
        <v>60.85</v>
      </c>
      <c r="I27" s="23">
        <f>VLOOKUP(A27,[2]查询时间段分门店销售汇总!$D$1:$J$65536,7,0)</f>
        <v>3704</v>
      </c>
      <c r="J27" s="23">
        <f>VLOOKUP(A27,[3]查询时间段分门店销售汇总!$D$1:$L$65536,9,0)</f>
        <v>175372.53</v>
      </c>
      <c r="K27" s="23">
        <f>VLOOKUP(A27,[3]查询时间段分门店销售汇总!$D$1:$M$65536,10,0)</f>
        <v>61012.96</v>
      </c>
      <c r="L27" s="23">
        <f>VLOOKUP(A27,[3]查询时间段分门店销售汇总!$D$1:$K$65536,8,0)</f>
        <v>57.94</v>
      </c>
      <c r="M27" s="23">
        <f>VLOOKUP(A27,[3]查询时间段分门店销售汇总!$D$1:$J$65536,7,0)</f>
        <v>3027</v>
      </c>
      <c r="N27" s="28">
        <f>J27-F27</f>
        <v>-50000.34</v>
      </c>
      <c r="O27" s="23">
        <f>K27-G27</f>
        <v>-17974.22</v>
      </c>
      <c r="P27" s="23">
        <f>L27-H27</f>
        <v>-2.91</v>
      </c>
      <c r="Q27" s="28">
        <f>M27-I27</f>
        <v>-677</v>
      </c>
    </row>
    <row r="28" s="49" customFormat="1" spans="1:17">
      <c r="A28" s="20">
        <v>742</v>
      </c>
      <c r="B28" s="20" t="s">
        <v>37</v>
      </c>
      <c r="C28" s="21">
        <v>108</v>
      </c>
      <c r="D28" s="20">
        <f>VLOOKUP(A28,[1]Sheet3!$A$1:$C$65536,3,0)</f>
        <v>105</v>
      </c>
      <c r="E28" s="22">
        <f>C28-D28</f>
        <v>3</v>
      </c>
      <c r="F28" s="23">
        <f>VLOOKUP(A28,[2]查询时间段分门店销售汇总!$D$1:$L$65536,9,0)</f>
        <v>248872.07</v>
      </c>
      <c r="G28" s="23">
        <f>VLOOKUP(A28,[2]查询时间段分门店销售汇总!$D$1:$M$65536,10,0)</f>
        <v>49182.06</v>
      </c>
      <c r="H28" s="23">
        <f>VLOOKUP(A28,[2]查询时间段分门店销售汇总!$D$1:$K$65536,8,0)</f>
        <v>94.88</v>
      </c>
      <c r="I28" s="23">
        <f>VLOOKUP(A28,[2]查询时间段分门店销售汇总!$D$1:$J$65536,7,0)</f>
        <v>2623</v>
      </c>
      <c r="J28" s="23">
        <f>VLOOKUP(A28,[3]查询时间段分门店销售汇总!$D$1:$L$65536,9,0)</f>
        <v>256082.94</v>
      </c>
      <c r="K28" s="23">
        <f>VLOOKUP(A28,[3]查询时间段分门店销售汇总!$D$1:$M$65536,10,0)</f>
        <v>47795.93</v>
      </c>
      <c r="L28" s="23">
        <f>VLOOKUP(A28,[3]查询时间段分门店销售汇总!$D$1:$K$65536,8,0)</f>
        <v>114.27</v>
      </c>
      <c r="M28" s="23">
        <f>VLOOKUP(A28,[3]查询时间段分门店销售汇总!$D$1:$J$65536,7,0)</f>
        <v>2241</v>
      </c>
      <c r="N28" s="28">
        <f>J28-F28</f>
        <v>7210.87</v>
      </c>
      <c r="O28" s="23">
        <f>K28-G28</f>
        <v>-1386.13</v>
      </c>
      <c r="P28" s="23">
        <f>L28-H28</f>
        <v>19.39</v>
      </c>
      <c r="Q28" s="28">
        <f>M28-I28</f>
        <v>-382</v>
      </c>
    </row>
    <row r="29" s="49" customFormat="1" spans="1:17">
      <c r="A29" s="20">
        <v>514</v>
      </c>
      <c r="B29" s="20" t="s">
        <v>38</v>
      </c>
      <c r="C29" s="21">
        <v>107</v>
      </c>
      <c r="D29" s="20">
        <f>VLOOKUP(A29,[1]Sheet3!$A$1:$C$65536,3,0)</f>
        <v>76</v>
      </c>
      <c r="E29" s="22">
        <f>C29-D29</f>
        <v>31</v>
      </c>
      <c r="F29" s="23">
        <f>VLOOKUP(A29,[2]查询时间段分门店销售汇总!$D$1:$L$65536,9,0)</f>
        <v>242059.09</v>
      </c>
      <c r="G29" s="23">
        <f>VLOOKUP(A29,[2]查询时间段分门店销售汇总!$D$1:$M$65536,10,0)</f>
        <v>82566.91</v>
      </c>
      <c r="H29" s="23">
        <f>VLOOKUP(A29,[2]查询时间段分门店销售汇总!$D$1:$K$65536,8,0)</f>
        <v>63.18</v>
      </c>
      <c r="I29" s="23">
        <f>VLOOKUP(A29,[2]查询时间段分门店销售汇总!$D$1:$J$65536,7,0)</f>
        <v>3831</v>
      </c>
      <c r="J29" s="23">
        <f>VLOOKUP(A29,[3]查询时间段分门店销售汇总!$D$1:$L$65536,9,0)</f>
        <v>192232.36</v>
      </c>
      <c r="K29" s="23">
        <f>VLOOKUP(A29,[3]查询时间段分门店销售汇总!$D$1:$M$65536,10,0)</f>
        <v>66862.14</v>
      </c>
      <c r="L29" s="23">
        <f>VLOOKUP(A29,[3]查询时间段分门店销售汇总!$D$1:$K$65536,8,0)</f>
        <v>59.79</v>
      </c>
      <c r="M29" s="23">
        <f>VLOOKUP(A29,[3]查询时间段分门店销售汇总!$D$1:$J$65536,7,0)</f>
        <v>3215</v>
      </c>
      <c r="N29" s="28">
        <f>J29-F29</f>
        <v>-49826.73</v>
      </c>
      <c r="O29" s="23">
        <f>K29-G29</f>
        <v>-15704.77</v>
      </c>
      <c r="P29" s="23">
        <f>L29-H29</f>
        <v>-3.39</v>
      </c>
      <c r="Q29" s="28">
        <f>M29-I29</f>
        <v>-616</v>
      </c>
    </row>
    <row r="30" s="49" customFormat="1" spans="1:17">
      <c r="A30" s="20">
        <v>546</v>
      </c>
      <c r="B30" s="20" t="s">
        <v>39</v>
      </c>
      <c r="C30" s="21">
        <v>100</v>
      </c>
      <c r="D30" s="20">
        <f>VLOOKUP(A30,[1]Sheet3!$A$1:$C$65536,3,0)</f>
        <v>102</v>
      </c>
      <c r="E30" s="22">
        <f>C30-D30</f>
        <v>-2</v>
      </c>
      <c r="F30" s="23">
        <f>VLOOKUP(A30,[2]查询时间段分门店销售汇总!$D$1:$L$65536,9,0)</f>
        <v>268250.59</v>
      </c>
      <c r="G30" s="23">
        <f>VLOOKUP(A30,[2]查询时间段分门店销售汇总!$D$1:$M$65536,10,0)</f>
        <v>95536.43</v>
      </c>
      <c r="H30" s="23">
        <f>VLOOKUP(A30,[2]查询时间段分门店销售汇总!$D$1:$K$65536,8,0)</f>
        <v>65.72</v>
      </c>
      <c r="I30" s="23">
        <f>VLOOKUP(A30,[2]查询时间段分门店销售汇总!$D$1:$J$65536,7,0)</f>
        <v>4082</v>
      </c>
      <c r="J30" s="23">
        <f>VLOOKUP(A30,[3]查询时间段分门店销售汇总!$D$1:$L$65536,9,0)</f>
        <v>218514.76</v>
      </c>
      <c r="K30" s="23">
        <f>VLOOKUP(A30,[3]查询时间段分门店销售汇总!$D$1:$M$65536,10,0)</f>
        <v>76126.52</v>
      </c>
      <c r="L30" s="23">
        <f>VLOOKUP(A30,[3]查询时间段分门店销售汇总!$D$1:$K$65536,8,0)</f>
        <v>61.31</v>
      </c>
      <c r="M30" s="23">
        <f>VLOOKUP(A30,[3]查询时间段分门店销售汇总!$D$1:$J$65536,7,0)</f>
        <v>3564</v>
      </c>
      <c r="N30" s="28">
        <f>J30-F30</f>
        <v>-49735.83</v>
      </c>
      <c r="O30" s="23">
        <f>K30-G30</f>
        <v>-19409.91</v>
      </c>
      <c r="P30" s="23">
        <f>L30-H30</f>
        <v>-4.41</v>
      </c>
      <c r="Q30" s="28">
        <f>M30-I30</f>
        <v>-518</v>
      </c>
    </row>
    <row r="31" s="49" customFormat="1" spans="1:17">
      <c r="A31" s="20">
        <v>387</v>
      </c>
      <c r="B31" s="20" t="s">
        <v>40</v>
      </c>
      <c r="C31" s="21">
        <v>323</v>
      </c>
      <c r="D31" s="20">
        <f>VLOOKUP(A31,[1]Sheet3!$A$1:$C$65536,3,0)</f>
        <v>290</v>
      </c>
      <c r="E31" s="22">
        <f>C31-D31</f>
        <v>33</v>
      </c>
      <c r="F31" s="23">
        <f>VLOOKUP(A31,[2]查询时间段分门店销售汇总!$D$1:$L$65536,9,0)</f>
        <v>245033.2</v>
      </c>
      <c r="G31" s="23">
        <f>VLOOKUP(A31,[2]查询时间段分门店销售汇总!$D$1:$M$65536,10,0)</f>
        <v>73053.82</v>
      </c>
      <c r="H31" s="23">
        <f>VLOOKUP(A31,[2]查询时间段分门店销售汇总!$D$1:$K$65536,8,0)</f>
        <v>71.5</v>
      </c>
      <c r="I31" s="23">
        <f>VLOOKUP(A31,[2]查询时间段分门店销售汇总!$D$1:$J$65536,7,0)</f>
        <v>3427</v>
      </c>
      <c r="J31" s="23">
        <f>VLOOKUP(A31,[3]查询时间段分门店销售汇总!$D$1:$L$65536,9,0)</f>
        <v>195562.7</v>
      </c>
      <c r="K31" s="23">
        <f>VLOOKUP(A31,[3]查询时间段分门店销售汇总!$D$1:$M$65536,10,0)</f>
        <v>53045.79</v>
      </c>
      <c r="L31" s="23">
        <f>VLOOKUP(A31,[3]查询时间段分门店销售汇总!$D$1:$K$65536,8,0)</f>
        <v>67.18</v>
      </c>
      <c r="M31" s="23">
        <f>VLOOKUP(A31,[3]查询时间段分门店销售汇总!$D$1:$J$65536,7,0)</f>
        <v>2911</v>
      </c>
      <c r="N31" s="28">
        <f>J31-F31</f>
        <v>-49470.5</v>
      </c>
      <c r="O31" s="23">
        <f>K31-G31</f>
        <v>-20008.03</v>
      </c>
      <c r="P31" s="23">
        <f>L31-H31</f>
        <v>-4.31999999999999</v>
      </c>
      <c r="Q31" s="28">
        <f>M31-I31</f>
        <v>-516</v>
      </c>
    </row>
    <row r="32" s="49" customFormat="1" spans="1:17">
      <c r="A32" s="20">
        <v>113025</v>
      </c>
      <c r="B32" s="20" t="s">
        <v>41</v>
      </c>
      <c r="C32" s="21">
        <v>206</v>
      </c>
      <c r="D32" s="20">
        <f>VLOOKUP(A32,[1]Sheet3!$A$1:$C$65536,3,0)</f>
        <v>203</v>
      </c>
      <c r="E32" s="22">
        <f>C32-D32</f>
        <v>3</v>
      </c>
      <c r="F32" s="23">
        <f>VLOOKUP(A32,[2]查询时间段分门店销售汇总!$D$1:$L$65536,9,0)</f>
        <v>14742.85</v>
      </c>
      <c r="G32" s="23">
        <f>VLOOKUP(A32,[2]查询时间段分门店销售汇总!$D$1:$M$65536,10,0)</f>
        <v>5584.06</v>
      </c>
      <c r="H32" s="23">
        <f>VLOOKUP(A32,[2]查询时间段分门店销售汇总!$D$1:$K$65536,8,0)</f>
        <v>40.28</v>
      </c>
      <c r="I32" s="23">
        <f>VLOOKUP(A32,[2]查询时间段分门店销售汇总!$D$1:$J$65536,7,0)</f>
        <v>366</v>
      </c>
      <c r="J32" s="23">
        <f>VLOOKUP(A32,[3]查询时间段分门店销售汇总!$D$1:$L$65536,9,0)</f>
        <v>40696.84</v>
      </c>
      <c r="K32" s="23">
        <f>VLOOKUP(A32,[3]查询时间段分门店销售汇总!$D$1:$M$65536,10,0)</f>
        <v>12213.51</v>
      </c>
      <c r="L32" s="23">
        <f>VLOOKUP(A32,[3]查询时间段分门店销售汇总!$D$1:$K$65536,8,0)</f>
        <v>38.65</v>
      </c>
      <c r="M32" s="23">
        <f>VLOOKUP(A32,[3]查询时间段分门店销售汇总!$D$1:$J$65536,7,0)</f>
        <v>1053</v>
      </c>
      <c r="N32" s="28">
        <f>J32-F32</f>
        <v>25953.99</v>
      </c>
      <c r="O32" s="23">
        <f>K32-G32</f>
        <v>6629.45</v>
      </c>
      <c r="P32" s="23">
        <f>L32-H32</f>
        <v>-1.63</v>
      </c>
      <c r="Q32" s="28">
        <f>M32-I32</f>
        <v>687</v>
      </c>
    </row>
    <row r="33" s="49" customFormat="1" spans="1:17">
      <c r="A33" s="20">
        <v>107728</v>
      </c>
      <c r="B33" s="20" t="s">
        <v>42</v>
      </c>
      <c r="C33" s="21">
        <v>224</v>
      </c>
      <c r="D33" s="20">
        <f>VLOOKUP(A33,[1]Sheet3!$A$1:$C$65536,3,0)</f>
        <v>215</v>
      </c>
      <c r="E33" s="22">
        <f>C33-D33</f>
        <v>9</v>
      </c>
      <c r="F33" s="23">
        <f>VLOOKUP(A33,[2]查询时间段分门店销售汇总!$D$1:$L$65536,9,0)</f>
        <v>137700.56</v>
      </c>
      <c r="G33" s="23">
        <f>VLOOKUP(A33,[2]查询时间段分门店销售汇总!$D$1:$M$65536,10,0)</f>
        <v>36186.32</v>
      </c>
      <c r="H33" s="23">
        <f>VLOOKUP(A33,[2]查询时间段分门店销售汇总!$D$1:$K$65536,8,0)</f>
        <v>80.81</v>
      </c>
      <c r="I33" s="23">
        <f>VLOOKUP(A33,[2]查询时间段分门店销售汇总!$D$1:$J$65536,7,0)</f>
        <v>1704</v>
      </c>
      <c r="J33" s="23">
        <f>VLOOKUP(A33,[3]查询时间段分门店销售汇总!$D$1:$L$65536,9,0)</f>
        <v>88889.92</v>
      </c>
      <c r="K33" s="23">
        <f>VLOOKUP(A33,[3]查询时间段分门店销售汇总!$D$1:$M$65536,10,0)</f>
        <v>27822.06</v>
      </c>
      <c r="L33" s="23">
        <f>VLOOKUP(A33,[3]查询时间段分门店销售汇总!$D$1:$K$65536,8,0)</f>
        <v>68.17</v>
      </c>
      <c r="M33" s="23">
        <f>VLOOKUP(A33,[3]查询时间段分门店销售汇总!$D$1:$J$65536,7,0)</f>
        <v>1304</v>
      </c>
      <c r="N33" s="28">
        <f>J33-F33</f>
        <v>-48810.64</v>
      </c>
      <c r="O33" s="23">
        <f>K33-G33</f>
        <v>-8364.26</v>
      </c>
      <c r="P33" s="23">
        <f>L33-H33</f>
        <v>-12.64</v>
      </c>
      <c r="Q33" s="28">
        <f>M33-I33</f>
        <v>-400</v>
      </c>
    </row>
    <row r="34" s="49" customFormat="1" spans="1:17">
      <c r="A34" s="20">
        <v>585</v>
      </c>
      <c r="B34" s="20" t="s">
        <v>43</v>
      </c>
      <c r="C34" s="21">
        <v>199</v>
      </c>
      <c r="D34" s="20">
        <f>VLOOKUP(A34,[1]Sheet3!$A$1:$C$65536,3,0)</f>
        <v>188</v>
      </c>
      <c r="E34" s="22">
        <f>C34-D34</f>
        <v>11</v>
      </c>
      <c r="F34" s="23">
        <f>VLOOKUP(A34,[2]查询时间段分门店销售汇总!$D$1:$L$65536,9,0)</f>
        <v>259050.59</v>
      </c>
      <c r="G34" s="23">
        <f>VLOOKUP(A34,[2]查询时间段分门店销售汇总!$D$1:$M$65536,10,0)</f>
        <v>87674.37</v>
      </c>
      <c r="H34" s="23">
        <f>VLOOKUP(A34,[2]查询时间段分门店销售汇总!$D$1:$K$65536,8,0)</f>
        <v>62.59</v>
      </c>
      <c r="I34" s="23">
        <f>VLOOKUP(A34,[2]查询时间段分门店销售汇总!$D$1:$J$65536,7,0)</f>
        <v>4139</v>
      </c>
      <c r="J34" s="23">
        <f>VLOOKUP(A34,[3]查询时间段分门店销售汇总!$D$1:$L$65536,9,0)</f>
        <v>211747.92</v>
      </c>
      <c r="K34" s="23">
        <f>VLOOKUP(A34,[3]查询时间段分门店销售汇总!$D$1:$M$65536,10,0)</f>
        <v>69772.6</v>
      </c>
      <c r="L34" s="23">
        <f>VLOOKUP(A34,[3]查询时间段分门店销售汇总!$D$1:$K$65536,8,0)</f>
        <v>56.97</v>
      </c>
      <c r="M34" s="23">
        <f>VLOOKUP(A34,[3]查询时间段分门店销售汇总!$D$1:$J$65536,7,0)</f>
        <v>3717</v>
      </c>
      <c r="N34" s="28">
        <f>J34-F34</f>
        <v>-47302.67</v>
      </c>
      <c r="O34" s="23">
        <f>K34-G34</f>
        <v>-17901.77</v>
      </c>
      <c r="P34" s="23">
        <f>L34-H34</f>
        <v>-5.62</v>
      </c>
      <c r="Q34" s="28">
        <f>M34-I34</f>
        <v>-422</v>
      </c>
    </row>
    <row r="35" s="49" customFormat="1" spans="1:17">
      <c r="A35" s="20">
        <v>737</v>
      </c>
      <c r="B35" s="20" t="s">
        <v>44</v>
      </c>
      <c r="C35" s="21">
        <v>154</v>
      </c>
      <c r="D35" s="20">
        <f>VLOOKUP(A35,[1]Sheet3!$A$1:$C$65536,3,0)</f>
        <v>111</v>
      </c>
      <c r="E35" s="22">
        <f>C35-D35</f>
        <v>43</v>
      </c>
      <c r="F35" s="23">
        <f>VLOOKUP(A35,[2]查询时间段分门店销售汇总!$D$1:$L$65536,9,0)</f>
        <v>227198.74</v>
      </c>
      <c r="G35" s="23">
        <f>VLOOKUP(A35,[2]查询时间段分门店销售汇总!$D$1:$M$65536,10,0)</f>
        <v>76172.55</v>
      </c>
      <c r="H35" s="23">
        <f>VLOOKUP(A35,[2]查询时间段分门店销售汇总!$D$1:$K$65536,8,0)</f>
        <v>66.61</v>
      </c>
      <c r="I35" s="23">
        <f>VLOOKUP(A35,[2]查询时间段分门店销售汇总!$D$1:$J$65536,7,0)</f>
        <v>3411</v>
      </c>
      <c r="J35" s="23">
        <f>VLOOKUP(A35,[3]查询时间段分门店销售汇总!$D$1:$L$65536,9,0)</f>
        <v>180313.21</v>
      </c>
      <c r="K35" s="23">
        <f>VLOOKUP(A35,[3]查询时间段分门店销售汇总!$D$1:$M$65536,10,0)</f>
        <v>63084.33</v>
      </c>
      <c r="L35" s="23">
        <f>VLOOKUP(A35,[3]查询时间段分门店销售汇总!$D$1:$K$65536,8,0)</f>
        <v>64.86</v>
      </c>
      <c r="M35" s="23">
        <f>VLOOKUP(A35,[3]查询时间段分门店销售汇总!$D$1:$J$65536,7,0)</f>
        <v>2780</v>
      </c>
      <c r="N35" s="28">
        <f>J35-F35</f>
        <v>-46885.53</v>
      </c>
      <c r="O35" s="23">
        <f>K35-G35</f>
        <v>-13088.22</v>
      </c>
      <c r="P35" s="23">
        <f>L35-H35</f>
        <v>-1.75</v>
      </c>
      <c r="Q35" s="28">
        <f>M35-I35</f>
        <v>-631</v>
      </c>
    </row>
    <row r="36" s="49" customFormat="1" spans="1:17">
      <c r="A36" s="20">
        <v>108656</v>
      </c>
      <c r="B36" s="20" t="s">
        <v>45</v>
      </c>
      <c r="C36" s="21">
        <v>165</v>
      </c>
      <c r="D36" s="20">
        <f>VLOOKUP(A36,[1]Sheet3!$A$1:$C$65536,3,0)</f>
        <v>161</v>
      </c>
      <c r="E36" s="22">
        <f>C36-D36</f>
        <v>4</v>
      </c>
      <c r="F36" s="23">
        <f>VLOOKUP(A36,[2]查询时间段分门店销售汇总!$D$1:$L$65536,9,0)</f>
        <v>132322.29</v>
      </c>
      <c r="G36" s="23">
        <f>VLOOKUP(A36,[2]查询时间段分门店销售汇总!$D$1:$M$65536,10,0)</f>
        <v>32300.33</v>
      </c>
      <c r="H36" s="23">
        <f>VLOOKUP(A36,[2]查询时间段分门店销售汇总!$D$1:$K$65536,8,0)</f>
        <v>99.12</v>
      </c>
      <c r="I36" s="23">
        <f>VLOOKUP(A36,[2]查询时间段分门店销售汇总!$D$1:$J$65536,7,0)</f>
        <v>1335</v>
      </c>
      <c r="J36" s="23">
        <f>VLOOKUP(A36,[3]查询时间段分门店销售汇总!$D$1:$L$65536,9,0)</f>
        <v>147046.93</v>
      </c>
      <c r="K36" s="23">
        <f>VLOOKUP(A36,[3]查询时间段分门店销售汇总!$D$1:$M$65536,10,0)</f>
        <v>32427.03</v>
      </c>
      <c r="L36" s="23">
        <f>VLOOKUP(A36,[3]查询时间段分门店销售汇总!$D$1:$K$65536,8,0)</f>
        <v>120.33</v>
      </c>
      <c r="M36" s="23">
        <f>VLOOKUP(A36,[3]查询时间段分门店销售汇总!$D$1:$J$65536,7,0)</f>
        <v>1222</v>
      </c>
      <c r="N36" s="28">
        <f>J36-F36</f>
        <v>14724.64</v>
      </c>
      <c r="O36" s="23">
        <f>K36-G36</f>
        <v>126.699999999997</v>
      </c>
      <c r="P36" s="23">
        <f>L36-H36</f>
        <v>21.21</v>
      </c>
      <c r="Q36" s="28">
        <f>M36-I36</f>
        <v>-113</v>
      </c>
    </row>
    <row r="37" s="49" customFormat="1" spans="1:17">
      <c r="A37" s="20">
        <v>112415</v>
      </c>
      <c r="B37" s="20" t="s">
        <v>46</v>
      </c>
      <c r="C37" s="21">
        <v>230</v>
      </c>
      <c r="D37" s="20">
        <f>VLOOKUP(A37,[1]Sheet3!$A$1:$C$65536,3,0)</f>
        <v>226</v>
      </c>
      <c r="E37" s="22">
        <f>C37-D37</f>
        <v>4</v>
      </c>
      <c r="F37" s="23">
        <f>VLOOKUP(A37,[2]查询时间段分门店销售汇总!$D$1:$L$65536,9,0)</f>
        <v>71848.49</v>
      </c>
      <c r="G37" s="23">
        <f>VLOOKUP(A37,[2]查询时间段分门店销售汇总!$D$1:$M$65536,10,0)</f>
        <v>20206.01</v>
      </c>
      <c r="H37" s="23">
        <f>VLOOKUP(A37,[2]查询时间段分门店销售汇总!$D$1:$K$65536,8,0)</f>
        <v>41.85</v>
      </c>
      <c r="I37" s="23">
        <f>VLOOKUP(A37,[2]查询时间段分门店销售汇总!$D$1:$J$65536,7,0)</f>
        <v>1717</v>
      </c>
      <c r="J37" s="23">
        <f>VLOOKUP(A37,[3]查询时间段分门店销售汇总!$D$1:$L$65536,9,0)</f>
        <v>74651.11</v>
      </c>
      <c r="K37" s="23">
        <f>VLOOKUP(A37,[3]查询时间段分门店销售汇总!$D$1:$M$65536,10,0)</f>
        <v>18512.27</v>
      </c>
      <c r="L37" s="23">
        <f>VLOOKUP(A37,[3]查询时间段分门店销售汇总!$D$1:$K$65536,8,0)</f>
        <v>43.43</v>
      </c>
      <c r="M37" s="23">
        <f>VLOOKUP(A37,[3]查询时间段分门店销售汇总!$D$1:$J$65536,7,0)</f>
        <v>1719</v>
      </c>
      <c r="N37" s="28">
        <f>J37-F37</f>
        <v>2802.62</v>
      </c>
      <c r="O37" s="23">
        <f>K37-G37</f>
        <v>-1693.74</v>
      </c>
      <c r="P37" s="23">
        <f>L37-H37</f>
        <v>1.58</v>
      </c>
      <c r="Q37" s="28">
        <f>M37-I37</f>
        <v>2</v>
      </c>
    </row>
    <row r="38" s="49" customFormat="1" spans="1:17">
      <c r="A38" s="20">
        <v>513</v>
      </c>
      <c r="B38" s="20" t="s">
        <v>47</v>
      </c>
      <c r="C38" s="21">
        <v>199</v>
      </c>
      <c r="D38" s="20">
        <f>VLOOKUP(A38,[1]Sheet3!$A$1:$C$65536,3,0)</f>
        <v>147</v>
      </c>
      <c r="E38" s="22">
        <f>C38-D38</f>
        <v>52</v>
      </c>
      <c r="F38" s="23">
        <f>VLOOKUP(A38,[2]查询时间段分门店销售汇总!$D$1:$L$65536,9,0)</f>
        <v>219189.74</v>
      </c>
      <c r="G38" s="23">
        <f>VLOOKUP(A38,[2]查询时间段分门店销售汇总!$D$1:$M$65536,10,0)</f>
        <v>72971.33</v>
      </c>
      <c r="H38" s="23">
        <f>VLOOKUP(A38,[2]查询时间段分门店销售汇总!$D$1:$K$65536,8,0)</f>
        <v>69.32</v>
      </c>
      <c r="I38" s="23">
        <f>VLOOKUP(A38,[2]查询时间段分门店销售汇总!$D$1:$J$65536,7,0)</f>
        <v>3162</v>
      </c>
      <c r="J38" s="23">
        <f>VLOOKUP(A38,[3]查询时间段分门店销售汇总!$D$1:$L$65536,9,0)</f>
        <v>172816.25</v>
      </c>
      <c r="K38" s="23">
        <f>VLOOKUP(A38,[3]查询时间段分门店销售汇总!$D$1:$M$65536,10,0)</f>
        <v>58573.44</v>
      </c>
      <c r="L38" s="23">
        <f>VLOOKUP(A38,[3]查询时间段分门店销售汇总!$D$1:$K$65536,8,0)</f>
        <v>62.8</v>
      </c>
      <c r="M38" s="23">
        <f>VLOOKUP(A38,[3]查询时间段分门店销售汇总!$D$1:$J$65536,7,0)</f>
        <v>2752</v>
      </c>
      <c r="N38" s="28">
        <f>J38-F38</f>
        <v>-46373.49</v>
      </c>
      <c r="O38" s="23">
        <f>K38-G38</f>
        <v>-14397.89</v>
      </c>
      <c r="P38" s="23">
        <f>L38-H38</f>
        <v>-6.52</v>
      </c>
      <c r="Q38" s="28">
        <f>M38-I38</f>
        <v>-410</v>
      </c>
    </row>
    <row r="39" s="49" customFormat="1" spans="1:17">
      <c r="A39" s="20">
        <v>105267</v>
      </c>
      <c r="B39" s="20" t="s">
        <v>48</v>
      </c>
      <c r="C39" s="21">
        <v>200</v>
      </c>
      <c r="D39" s="20">
        <f>VLOOKUP(A39,[1]Sheet3!$A$1:$C$65536,3,0)</f>
        <v>197</v>
      </c>
      <c r="E39" s="22">
        <f>C39-D39</f>
        <v>3</v>
      </c>
      <c r="F39" s="23">
        <f>VLOOKUP(A39,[2]查询时间段分门店销售汇总!$D$1:$L$65536,9,0)</f>
        <v>184354.9</v>
      </c>
      <c r="G39" s="23">
        <f>VLOOKUP(A39,[2]查询时间段分门店销售汇总!$D$1:$M$65536,10,0)</f>
        <v>64117.69</v>
      </c>
      <c r="H39" s="23">
        <f>VLOOKUP(A39,[2]查询时间段分门店销售汇总!$D$1:$K$65536,8,0)</f>
        <v>65.14</v>
      </c>
      <c r="I39" s="23">
        <f>VLOOKUP(A39,[2]查询时间段分门店销售汇总!$D$1:$J$65536,7,0)</f>
        <v>2830</v>
      </c>
      <c r="J39" s="23">
        <f>VLOOKUP(A39,[3]查询时间段分门店销售汇总!$D$1:$L$65536,9,0)</f>
        <v>138716.44</v>
      </c>
      <c r="K39" s="23">
        <f>VLOOKUP(A39,[3]查询时间段分门店销售汇总!$D$1:$M$65536,10,0)</f>
        <v>47108.71</v>
      </c>
      <c r="L39" s="23">
        <f>VLOOKUP(A39,[3]查询时间段分门店销售汇总!$D$1:$K$65536,8,0)</f>
        <v>51.57</v>
      </c>
      <c r="M39" s="23">
        <f>VLOOKUP(A39,[3]查询时间段分门店销售汇总!$D$1:$J$65536,7,0)</f>
        <v>2690</v>
      </c>
      <c r="N39" s="28">
        <f>J39-F39</f>
        <v>-45638.46</v>
      </c>
      <c r="O39" s="23">
        <f>K39-G39</f>
        <v>-17008.98</v>
      </c>
      <c r="P39" s="23">
        <f>L39-H39</f>
        <v>-13.57</v>
      </c>
      <c r="Q39" s="28">
        <f>M39-I39</f>
        <v>-140</v>
      </c>
    </row>
    <row r="40" s="49" customFormat="1" spans="1:17">
      <c r="A40" s="20">
        <v>103639</v>
      </c>
      <c r="B40" s="20" t="s">
        <v>49</v>
      </c>
      <c r="C40" s="21">
        <v>239</v>
      </c>
      <c r="D40" s="20">
        <f>VLOOKUP(A40,[1]Sheet3!$A$1:$C$65536,3,0)</f>
        <v>213</v>
      </c>
      <c r="E40" s="22">
        <f>C40-D40</f>
        <v>26</v>
      </c>
      <c r="F40" s="23">
        <f>VLOOKUP(A40,[2]查询时间段分门店销售汇总!$D$1:$L$65536,9,0)</f>
        <v>170387.09</v>
      </c>
      <c r="G40" s="23">
        <f>VLOOKUP(A40,[2]查询时间段分门店销售汇总!$D$1:$M$65536,10,0)</f>
        <v>55391.21</v>
      </c>
      <c r="H40" s="23">
        <f>VLOOKUP(A40,[2]查询时间段分门店销售汇总!$D$1:$K$65536,8,0)</f>
        <v>68.4</v>
      </c>
      <c r="I40" s="23">
        <f>VLOOKUP(A40,[2]查询时间段分门店销售汇总!$D$1:$J$65536,7,0)</f>
        <v>2491</v>
      </c>
      <c r="J40" s="23">
        <f>VLOOKUP(A40,[3]查询时间段分门店销售汇总!$D$1:$L$65536,9,0)</f>
        <v>125605.27</v>
      </c>
      <c r="K40" s="23">
        <f>VLOOKUP(A40,[3]查询时间段分门店销售汇总!$D$1:$M$65536,10,0)</f>
        <v>37651.22</v>
      </c>
      <c r="L40" s="23">
        <f>VLOOKUP(A40,[3]查询时间段分门店销售汇总!$D$1:$K$65536,8,0)</f>
        <v>63.44</v>
      </c>
      <c r="M40" s="23">
        <f>VLOOKUP(A40,[3]查询时间段分门店销售汇总!$D$1:$J$65536,7,0)</f>
        <v>1980</v>
      </c>
      <c r="N40" s="28">
        <f>J40-F40</f>
        <v>-44781.82</v>
      </c>
      <c r="O40" s="23">
        <f>K40-G40</f>
        <v>-17739.99</v>
      </c>
      <c r="P40" s="23">
        <f>L40-H40</f>
        <v>-4.96000000000001</v>
      </c>
      <c r="Q40" s="28">
        <f>M40-I40</f>
        <v>-511</v>
      </c>
    </row>
    <row r="41" s="49" customFormat="1" spans="1:17">
      <c r="A41" s="20">
        <v>511</v>
      </c>
      <c r="B41" s="20" t="s">
        <v>50</v>
      </c>
      <c r="C41" s="21">
        <v>168</v>
      </c>
      <c r="D41" s="20">
        <f>VLOOKUP(A41,[1]Sheet3!$A$1:$C$65536,3,0)</f>
        <v>145</v>
      </c>
      <c r="E41" s="22">
        <f>C41-D41</f>
        <v>23</v>
      </c>
      <c r="F41" s="23">
        <f>VLOOKUP(A41,[2]查询时间段分门店销售汇总!$D$1:$L$65536,9,0)</f>
        <v>210424.75</v>
      </c>
      <c r="G41" s="23">
        <f>VLOOKUP(A41,[2]查询时间段分门店销售汇总!$D$1:$M$65536,10,0)</f>
        <v>63131.59</v>
      </c>
      <c r="H41" s="23">
        <f>VLOOKUP(A41,[2]查询时间段分门店销售汇总!$D$1:$K$65536,8,0)</f>
        <v>68.19</v>
      </c>
      <c r="I41" s="23">
        <f>VLOOKUP(A41,[2]查询时间段分门店销售汇总!$D$1:$J$65536,7,0)</f>
        <v>3086</v>
      </c>
      <c r="J41" s="23">
        <f>VLOOKUP(A41,[3]查询时间段分门店销售汇总!$D$1:$L$65536,9,0)</f>
        <v>165741.26</v>
      </c>
      <c r="K41" s="23">
        <f>VLOOKUP(A41,[3]查询时间段分门店销售汇总!$D$1:$M$65536,10,0)</f>
        <v>52202.38</v>
      </c>
      <c r="L41" s="23">
        <f>VLOOKUP(A41,[3]查询时间段分门店销售汇总!$D$1:$K$65536,8,0)</f>
        <v>61.8</v>
      </c>
      <c r="M41" s="23">
        <f>VLOOKUP(A41,[3]查询时间段分门店销售汇总!$D$1:$J$65536,7,0)</f>
        <v>2682</v>
      </c>
      <c r="N41" s="28">
        <f>J41-F41</f>
        <v>-44683.49</v>
      </c>
      <c r="O41" s="23">
        <f>K41-G41</f>
        <v>-10929.21</v>
      </c>
      <c r="P41" s="23">
        <f>L41-H41</f>
        <v>-6.39</v>
      </c>
      <c r="Q41" s="28">
        <f>M41-I41</f>
        <v>-404</v>
      </c>
    </row>
    <row r="42" s="49" customFormat="1" spans="1:17">
      <c r="A42" s="20">
        <v>712</v>
      </c>
      <c r="B42" s="20" t="s">
        <v>51</v>
      </c>
      <c r="C42" s="21">
        <v>92</v>
      </c>
      <c r="D42" s="20">
        <f>VLOOKUP(A42,[1]Sheet3!$A$1:$C$65536,3,0)</f>
        <v>116</v>
      </c>
      <c r="E42" s="22">
        <f>C42-D42</f>
        <v>-24</v>
      </c>
      <c r="F42" s="23">
        <f>VLOOKUP(A42,[2]查询时间段分门店销售汇总!$D$1:$L$65536,9,0)</f>
        <v>305725.55</v>
      </c>
      <c r="G42" s="23">
        <f>VLOOKUP(A42,[2]查询时间段分门店销售汇总!$D$1:$M$65536,10,0)</f>
        <v>112013.74</v>
      </c>
      <c r="H42" s="23">
        <f>VLOOKUP(A42,[2]查询时间段分门店销售汇总!$D$1:$K$65536,8,0)</f>
        <v>67.64</v>
      </c>
      <c r="I42" s="23">
        <f>VLOOKUP(A42,[2]查询时间段分门店销售汇总!$D$1:$J$65536,7,0)</f>
        <v>4520</v>
      </c>
      <c r="J42" s="23">
        <f>VLOOKUP(A42,[3]查询时间段分门店销售汇总!$D$1:$L$65536,9,0)</f>
        <v>261912.94</v>
      </c>
      <c r="K42" s="23">
        <f>VLOOKUP(A42,[3]查询时间段分门店销售汇总!$D$1:$M$65536,10,0)</f>
        <v>93821.31</v>
      </c>
      <c r="L42" s="23">
        <f>VLOOKUP(A42,[3]查询时间段分门店销售汇总!$D$1:$K$65536,8,0)</f>
        <v>65.92</v>
      </c>
      <c r="M42" s="23">
        <f>VLOOKUP(A42,[3]查询时间段分门店销售汇总!$D$1:$J$65536,7,0)</f>
        <v>3973</v>
      </c>
      <c r="N42" s="28">
        <f>J42-F42</f>
        <v>-43812.61</v>
      </c>
      <c r="O42" s="23">
        <f>K42-G42</f>
        <v>-18192.43</v>
      </c>
      <c r="P42" s="23">
        <f>L42-H42</f>
        <v>-1.72</v>
      </c>
      <c r="Q42" s="28">
        <f>M42-I42</f>
        <v>-547</v>
      </c>
    </row>
    <row r="43" s="49" customFormat="1" spans="1:17">
      <c r="A43" s="20">
        <v>373</v>
      </c>
      <c r="B43" s="20" t="s">
        <v>52</v>
      </c>
      <c r="C43" s="21">
        <v>96</v>
      </c>
      <c r="D43" s="20">
        <f>VLOOKUP(A43,[1]Sheet3!$A$1:$C$65536,3,0)</f>
        <v>91</v>
      </c>
      <c r="E43" s="22">
        <f>C43-D43</f>
        <v>5</v>
      </c>
      <c r="F43" s="23">
        <f>VLOOKUP(A43,[2]查询时间段分门店销售汇总!$D$1:$L$65536,9,0)</f>
        <v>274810.85</v>
      </c>
      <c r="G43" s="23">
        <f>VLOOKUP(A43,[2]查询时间段分门店销售汇总!$D$1:$M$65536,10,0)</f>
        <v>91480.56</v>
      </c>
      <c r="H43" s="23">
        <f>VLOOKUP(A43,[2]查询时间段分门店销售汇总!$D$1:$K$65536,8,0)</f>
        <v>81.81</v>
      </c>
      <c r="I43" s="23">
        <f>VLOOKUP(A43,[2]查询时间段分门店销售汇总!$D$1:$J$65536,7,0)</f>
        <v>3359</v>
      </c>
      <c r="J43" s="23">
        <f>VLOOKUP(A43,[3]查询时间段分门店销售汇总!$D$1:$L$65536,9,0)</f>
        <v>232783.13</v>
      </c>
      <c r="K43" s="23">
        <f>VLOOKUP(A43,[3]查询时间段分门店销售汇总!$D$1:$M$65536,10,0)</f>
        <v>71777.8</v>
      </c>
      <c r="L43" s="23">
        <f>VLOOKUP(A43,[3]查询时间段分门店销售汇总!$D$1:$K$65536,8,0)</f>
        <v>85.65</v>
      </c>
      <c r="M43" s="23">
        <f>VLOOKUP(A43,[3]查询时间段分门店销售汇总!$D$1:$J$65536,7,0)</f>
        <v>2718</v>
      </c>
      <c r="N43" s="28">
        <f>J43-F43</f>
        <v>-42027.72</v>
      </c>
      <c r="O43" s="23">
        <f>K43-G43</f>
        <v>-19702.76</v>
      </c>
      <c r="P43" s="23">
        <f>L43-H43</f>
        <v>3.84</v>
      </c>
      <c r="Q43" s="28">
        <f>M43-I43</f>
        <v>-641</v>
      </c>
    </row>
    <row r="44" s="49" customFormat="1" spans="1:17">
      <c r="A44" s="20">
        <v>106569</v>
      </c>
      <c r="B44" s="20" t="s">
        <v>53</v>
      </c>
      <c r="C44" s="21">
        <v>168</v>
      </c>
      <c r="D44" s="20">
        <f>VLOOKUP(A44,[1]Sheet3!$A$1:$C$65536,3,0)</f>
        <v>142</v>
      </c>
      <c r="E44" s="22">
        <f>C44-D44</f>
        <v>26</v>
      </c>
      <c r="F44" s="23">
        <f>VLOOKUP(A44,[2]查询时间段分门店销售汇总!$D$1:$L$65536,9,0)</f>
        <v>165840.54</v>
      </c>
      <c r="G44" s="23">
        <f>VLOOKUP(A44,[2]查询时间段分门店销售汇总!$D$1:$M$65536,10,0)</f>
        <v>57073.34</v>
      </c>
      <c r="H44" s="23">
        <f>VLOOKUP(A44,[2]查询时间段分门店销售汇总!$D$1:$K$65536,8,0)</f>
        <v>79.05</v>
      </c>
      <c r="I44" s="23">
        <f>VLOOKUP(A44,[2]查询时间段分门店销售汇总!$D$1:$J$65536,7,0)</f>
        <v>2098</v>
      </c>
      <c r="J44" s="23">
        <f>VLOOKUP(A44,[3]查询时间段分门店销售汇总!$D$1:$L$65536,9,0)</f>
        <v>124196.35</v>
      </c>
      <c r="K44" s="23">
        <f>VLOOKUP(A44,[3]查询时间段分门店销售汇总!$D$1:$M$65536,10,0)</f>
        <v>40964.81</v>
      </c>
      <c r="L44" s="23">
        <f>VLOOKUP(A44,[3]查询时间段分门店销售汇总!$D$1:$K$65536,8,0)</f>
        <v>66.13</v>
      </c>
      <c r="M44" s="23">
        <f>VLOOKUP(A44,[3]查询时间段分门店销售汇总!$D$1:$J$65536,7,0)</f>
        <v>1878</v>
      </c>
      <c r="N44" s="28">
        <f>J44-F44</f>
        <v>-41644.19</v>
      </c>
      <c r="O44" s="23">
        <f>K44-G44</f>
        <v>-16108.53</v>
      </c>
      <c r="P44" s="23">
        <f>L44-H44</f>
        <v>-12.92</v>
      </c>
      <c r="Q44" s="28">
        <f>M44-I44</f>
        <v>-220</v>
      </c>
    </row>
    <row r="45" s="49" customFormat="1" spans="1:17">
      <c r="A45" s="20">
        <v>539</v>
      </c>
      <c r="B45" s="20" t="s">
        <v>54</v>
      </c>
      <c r="C45" s="21">
        <v>212</v>
      </c>
      <c r="D45" s="20">
        <f>VLOOKUP(A45,[1]Sheet3!$A$1:$C$65536,3,0)</f>
        <v>175</v>
      </c>
      <c r="E45" s="22">
        <f>C45-D45</f>
        <v>37</v>
      </c>
      <c r="F45" s="23">
        <f>VLOOKUP(A45,[2]查询时间段分门店销售汇总!$D$1:$L$65536,9,0)</f>
        <v>152469.94</v>
      </c>
      <c r="G45" s="23">
        <f>VLOOKUP(A45,[2]查询时间段分门店销售汇总!$D$1:$M$65536,10,0)</f>
        <v>43061.65</v>
      </c>
      <c r="H45" s="23">
        <f>VLOOKUP(A45,[2]查询时间段分门店销售汇总!$D$1:$K$65536,8,0)</f>
        <v>94.7</v>
      </c>
      <c r="I45" s="23">
        <f>VLOOKUP(A45,[2]查询时间段分门店销售汇总!$D$1:$J$65536,7,0)</f>
        <v>1610</v>
      </c>
      <c r="J45" s="23">
        <f>VLOOKUP(A45,[3]查询时间段分门店销售汇总!$D$1:$L$65536,9,0)</f>
        <v>114533.76</v>
      </c>
      <c r="K45" s="23">
        <f>VLOOKUP(A45,[3]查询时间段分门店销售汇总!$D$1:$M$65536,10,0)</f>
        <v>32788.3</v>
      </c>
      <c r="L45" s="23">
        <f>VLOOKUP(A45,[3]查询时间段分门店销售汇总!$D$1:$K$65536,8,0)</f>
        <v>83.6</v>
      </c>
      <c r="M45" s="23">
        <f>VLOOKUP(A45,[3]查询时间段分门店销售汇总!$D$1:$J$65536,7,0)</f>
        <v>1370</v>
      </c>
      <c r="N45" s="28">
        <f>J45-F45</f>
        <v>-37936.18</v>
      </c>
      <c r="O45" s="23">
        <f>K45-G45</f>
        <v>-10273.35</v>
      </c>
      <c r="P45" s="23">
        <f>L45-H45</f>
        <v>-11.1</v>
      </c>
      <c r="Q45" s="28">
        <f>M45-I45</f>
        <v>-240</v>
      </c>
    </row>
    <row r="46" s="49" customFormat="1" spans="1:17">
      <c r="A46" s="20">
        <v>399</v>
      </c>
      <c r="B46" s="20" t="s">
        <v>55</v>
      </c>
      <c r="C46" s="21">
        <v>134</v>
      </c>
      <c r="D46" s="20">
        <f>VLOOKUP(A46,[1]Sheet3!$A$1:$C$65536,3,0)</f>
        <v>108</v>
      </c>
      <c r="E46" s="22">
        <f>C46-D46</f>
        <v>26</v>
      </c>
      <c r="F46" s="23">
        <f>VLOOKUP(A46,[2]查询时间段分门店销售汇总!$D$1:$L$65536,9,0)</f>
        <v>184544.45</v>
      </c>
      <c r="G46" s="23">
        <f>VLOOKUP(A46,[2]查询时间段分门店销售汇总!$D$1:$M$65536,10,0)</f>
        <v>58198.29</v>
      </c>
      <c r="H46" s="23">
        <f>VLOOKUP(A46,[2]查询时间段分门店销售汇总!$D$1:$K$65536,8,0)</f>
        <v>89.28</v>
      </c>
      <c r="I46" s="23">
        <f>VLOOKUP(A46,[2]查询时间段分门店销售汇总!$D$1:$J$65536,7,0)</f>
        <v>2067</v>
      </c>
      <c r="J46" s="23">
        <f>VLOOKUP(A46,[3]查询时间段分门店销售汇总!$D$1:$L$65536,9,0)</f>
        <v>147085.18</v>
      </c>
      <c r="K46" s="23">
        <f>VLOOKUP(A46,[3]查询时间段分门店销售汇总!$D$1:$M$65536,10,0)</f>
        <v>47363.99</v>
      </c>
      <c r="L46" s="23">
        <f>VLOOKUP(A46,[3]查询时间段分门店销售汇总!$D$1:$K$65536,8,0)</f>
        <v>82.45</v>
      </c>
      <c r="M46" s="23">
        <f>VLOOKUP(A46,[3]查询时间段分门店销售汇总!$D$1:$J$65536,7,0)</f>
        <v>1784</v>
      </c>
      <c r="N46" s="28">
        <f>J46-F46</f>
        <v>-37459.27</v>
      </c>
      <c r="O46" s="23">
        <f>K46-G46</f>
        <v>-10834.3</v>
      </c>
      <c r="P46" s="23">
        <f>L46-H46</f>
        <v>-6.83</v>
      </c>
      <c r="Q46" s="28">
        <f>M46-I46</f>
        <v>-283</v>
      </c>
    </row>
    <row r="47" s="49" customFormat="1" spans="1:17">
      <c r="A47" s="20">
        <v>724</v>
      </c>
      <c r="B47" s="20" t="s">
        <v>56</v>
      </c>
      <c r="C47" s="21">
        <v>112</v>
      </c>
      <c r="D47" s="20">
        <f>VLOOKUP(A47,[1]Sheet3!$A$1:$C$65536,3,0)</f>
        <v>102</v>
      </c>
      <c r="E47" s="22">
        <f>C47-D47</f>
        <v>10</v>
      </c>
      <c r="F47" s="23">
        <f>VLOOKUP(A47,[2]查询时间段分门店销售汇总!$D$1:$L$65536,9,0)</f>
        <v>231550.41</v>
      </c>
      <c r="G47" s="23">
        <f>VLOOKUP(A47,[2]查询时间段分门店销售汇总!$D$1:$M$65536,10,0)</f>
        <v>76930.35</v>
      </c>
      <c r="H47" s="23">
        <f>VLOOKUP(A47,[2]查询时间段分门店销售汇总!$D$1:$K$65536,8,0)</f>
        <v>58.27</v>
      </c>
      <c r="I47" s="23">
        <f>VLOOKUP(A47,[2]查询时间段分门店销售汇总!$D$1:$J$65536,7,0)</f>
        <v>3974</v>
      </c>
      <c r="J47" s="23">
        <f>VLOOKUP(A47,[3]查询时间段分门店销售汇总!$D$1:$L$65536,9,0)</f>
        <v>195092.04</v>
      </c>
      <c r="K47" s="23">
        <f>VLOOKUP(A47,[3]查询时间段分门店销售汇总!$D$1:$M$65536,10,0)</f>
        <v>64007.81</v>
      </c>
      <c r="L47" s="23">
        <f>VLOOKUP(A47,[3]查询时间段分门店销售汇总!$D$1:$K$65536,8,0)</f>
        <v>57.26</v>
      </c>
      <c r="M47" s="23">
        <f>VLOOKUP(A47,[3]查询时间段分门店销售汇总!$D$1:$J$65536,7,0)</f>
        <v>3407</v>
      </c>
      <c r="N47" s="28">
        <f>J47-F47</f>
        <v>-36458.37</v>
      </c>
      <c r="O47" s="23">
        <f>K47-G47</f>
        <v>-12922.54</v>
      </c>
      <c r="P47" s="23">
        <f>L47-H47</f>
        <v>-1.01000000000001</v>
      </c>
      <c r="Q47" s="28">
        <f>M47-I47</f>
        <v>-567</v>
      </c>
    </row>
    <row r="48" s="49" customFormat="1" spans="1:17">
      <c r="A48" s="20">
        <v>730</v>
      </c>
      <c r="B48" s="20" t="s">
        <v>57</v>
      </c>
      <c r="C48" s="21">
        <v>229</v>
      </c>
      <c r="D48" s="20">
        <f>VLOOKUP(A48,[1]Sheet3!$A$1:$C$65536,3,0)</f>
        <v>222</v>
      </c>
      <c r="E48" s="22">
        <f>C48-D48</f>
        <v>7</v>
      </c>
      <c r="F48" s="23">
        <f>VLOOKUP(A48,[2]查询时间段分门店销售汇总!$D$1:$L$65536,9,0)</f>
        <v>245467.06</v>
      </c>
      <c r="G48" s="23">
        <f>VLOOKUP(A48,[2]查询时间段分门店销售汇总!$D$1:$M$65536,10,0)</f>
        <v>79985.75</v>
      </c>
      <c r="H48" s="23">
        <f>VLOOKUP(A48,[2]查询时间段分门店销售汇总!$D$1:$K$65536,8,0)</f>
        <v>66.41</v>
      </c>
      <c r="I48" s="23">
        <f>VLOOKUP(A48,[2]查询时间段分门店销售汇总!$D$1:$J$65536,7,0)</f>
        <v>3696</v>
      </c>
      <c r="J48" s="23">
        <f>VLOOKUP(A48,[3]查询时间段分门店销售汇总!$D$1:$L$65536,9,0)</f>
        <v>209188.2</v>
      </c>
      <c r="K48" s="23">
        <f>VLOOKUP(A48,[3]查询时间段分门店销售汇总!$D$1:$M$65536,10,0)</f>
        <v>65358.01</v>
      </c>
      <c r="L48" s="23">
        <f>VLOOKUP(A48,[3]查询时间段分门店销售汇总!$D$1:$K$65536,8,0)</f>
        <v>64.21</v>
      </c>
      <c r="M48" s="23">
        <f>VLOOKUP(A48,[3]查询时间段分门店销售汇总!$D$1:$J$65536,7,0)</f>
        <v>3258</v>
      </c>
      <c r="N48" s="28">
        <f>J48-F48</f>
        <v>-36278.86</v>
      </c>
      <c r="O48" s="23">
        <f>K48-G48</f>
        <v>-14627.74</v>
      </c>
      <c r="P48" s="23">
        <f>L48-H48</f>
        <v>-2.2</v>
      </c>
      <c r="Q48" s="28">
        <f>M48-I48</f>
        <v>-438</v>
      </c>
    </row>
    <row r="49" s="49" customFormat="1" spans="1:17">
      <c r="A49" s="20">
        <v>754</v>
      </c>
      <c r="B49" s="20" t="s">
        <v>58</v>
      </c>
      <c r="C49" s="21">
        <v>176</v>
      </c>
      <c r="D49" s="20">
        <f>VLOOKUP(A49,[1]Sheet3!$A$1:$C$65536,3,0)</f>
        <v>160</v>
      </c>
      <c r="E49" s="22">
        <f>C49-D49</f>
        <v>16</v>
      </c>
      <c r="F49" s="23">
        <f>VLOOKUP(A49,[2]查询时间段分门店销售汇总!$D$1:$L$65536,9,0)</f>
        <v>206657.84</v>
      </c>
      <c r="G49" s="23">
        <f>VLOOKUP(A49,[2]查询时间段分门店销售汇总!$D$1:$M$65536,10,0)</f>
        <v>66105.34</v>
      </c>
      <c r="H49" s="23">
        <f>VLOOKUP(A49,[2]查询时间段分门店销售汇总!$D$1:$K$65536,8,0)</f>
        <v>66.77</v>
      </c>
      <c r="I49" s="23">
        <f>VLOOKUP(A49,[2]查询时间段分门店销售汇总!$D$1:$J$65536,7,0)</f>
        <v>3095</v>
      </c>
      <c r="J49" s="23">
        <f>VLOOKUP(A49,[3]查询时间段分门店销售汇总!$D$1:$L$65536,9,0)</f>
        <v>170606.25</v>
      </c>
      <c r="K49" s="23">
        <f>VLOOKUP(A49,[3]查询时间段分门店销售汇总!$D$1:$M$65536,10,0)</f>
        <v>53489.21</v>
      </c>
      <c r="L49" s="23">
        <f>VLOOKUP(A49,[3]查询时间段分门店销售汇总!$D$1:$K$65536,8,0)</f>
        <v>62.13</v>
      </c>
      <c r="M49" s="23">
        <f>VLOOKUP(A49,[3]查询时间段分门店销售汇总!$D$1:$J$65536,7,0)</f>
        <v>2746</v>
      </c>
      <c r="N49" s="28">
        <f>J49-F49</f>
        <v>-36051.59</v>
      </c>
      <c r="O49" s="23">
        <f>K49-G49</f>
        <v>-12616.13</v>
      </c>
      <c r="P49" s="23">
        <f>L49-H49</f>
        <v>-4.63999999999999</v>
      </c>
      <c r="Q49" s="28">
        <f>M49-I49</f>
        <v>-349</v>
      </c>
    </row>
    <row r="50" s="49" customFormat="1" spans="1:17">
      <c r="A50" s="20">
        <v>105751</v>
      </c>
      <c r="B50" s="20" t="s">
        <v>59</v>
      </c>
      <c r="C50" s="21">
        <v>146</v>
      </c>
      <c r="D50" s="20">
        <f>VLOOKUP(A50,[1]Sheet3!$A$1:$C$65536,3,0)</f>
        <v>128</v>
      </c>
      <c r="E50" s="22">
        <f>C50-D50</f>
        <v>18</v>
      </c>
      <c r="F50" s="23">
        <f>VLOOKUP(A50,[2]查询时间段分门店销售汇总!$D$1:$L$65536,9,0)</f>
        <v>207308.44</v>
      </c>
      <c r="G50" s="23">
        <f>VLOOKUP(A50,[2]查询时间段分门店销售汇总!$D$1:$M$65536,10,0)</f>
        <v>75686.1</v>
      </c>
      <c r="H50" s="23">
        <f>VLOOKUP(A50,[2]查询时间段分门店销售汇总!$D$1:$K$65536,8,0)</f>
        <v>60.83</v>
      </c>
      <c r="I50" s="23">
        <f>VLOOKUP(A50,[2]查询时间段分门店销售汇总!$D$1:$J$65536,7,0)</f>
        <v>3408</v>
      </c>
      <c r="J50" s="23">
        <f>VLOOKUP(A50,[3]查询时间段分门店销售汇总!$D$1:$L$65536,9,0)</f>
        <v>171580.38</v>
      </c>
      <c r="K50" s="23">
        <f>VLOOKUP(A50,[3]查询时间段分门店销售汇总!$D$1:$M$65536,10,0)</f>
        <v>64658.63</v>
      </c>
      <c r="L50" s="23">
        <f>VLOOKUP(A50,[3]查询时间段分门店销售汇总!$D$1:$K$65536,8,0)</f>
        <v>59.89</v>
      </c>
      <c r="M50" s="23">
        <f>VLOOKUP(A50,[3]查询时间段分门店销售汇总!$D$1:$J$65536,7,0)</f>
        <v>2865</v>
      </c>
      <c r="N50" s="28">
        <f>J50-F50</f>
        <v>-35728.06</v>
      </c>
      <c r="O50" s="23">
        <f>K50-G50</f>
        <v>-11027.47</v>
      </c>
      <c r="P50" s="23">
        <f>L50-H50</f>
        <v>-0.939999999999998</v>
      </c>
      <c r="Q50" s="28">
        <f>M50-I50</f>
        <v>-543</v>
      </c>
    </row>
    <row r="51" s="49" customFormat="1" spans="1:17">
      <c r="A51" s="20">
        <v>570</v>
      </c>
      <c r="B51" s="20" t="s">
        <v>60</v>
      </c>
      <c r="C51" s="21">
        <v>196</v>
      </c>
      <c r="D51" s="20">
        <f>VLOOKUP(A51,[1]Sheet3!$A$1:$C$65536,3,0)</f>
        <v>182</v>
      </c>
      <c r="E51" s="22">
        <f>C51-D51</f>
        <v>14</v>
      </c>
      <c r="F51" s="23">
        <f>VLOOKUP(A51,[2]查询时间段分门店销售汇总!$D$1:$L$65536,9,0)</f>
        <v>133741.82</v>
      </c>
      <c r="G51" s="23">
        <f>VLOOKUP(A51,[2]查询时间段分门店销售汇总!$D$1:$M$65536,10,0)</f>
        <v>38905.77</v>
      </c>
      <c r="H51" s="23">
        <f>VLOOKUP(A51,[2]查询时间段分门店销售汇总!$D$1:$K$65536,8,0)</f>
        <v>67.58</v>
      </c>
      <c r="I51" s="23">
        <f>VLOOKUP(A51,[2]查询时间段分门店销售汇总!$D$1:$J$65536,7,0)</f>
        <v>1979</v>
      </c>
      <c r="J51" s="23">
        <f>VLOOKUP(A51,[3]查询时间段分门店销售汇总!$D$1:$L$65536,9,0)</f>
        <v>98207.58</v>
      </c>
      <c r="K51" s="23">
        <f>VLOOKUP(A51,[3]查询时间段分门店销售汇总!$D$1:$M$65536,10,0)</f>
        <v>28943.5</v>
      </c>
      <c r="L51" s="23">
        <f>VLOOKUP(A51,[3]查询时间段分门店销售汇总!$D$1:$K$65536,8,0)</f>
        <v>59.41</v>
      </c>
      <c r="M51" s="23">
        <f>VLOOKUP(A51,[3]查询时间段分门店销售汇总!$D$1:$J$65536,7,0)</f>
        <v>1653</v>
      </c>
      <c r="N51" s="28">
        <f>J51-F51</f>
        <v>-35534.24</v>
      </c>
      <c r="O51" s="23">
        <f>K51-G51</f>
        <v>-9962.27</v>
      </c>
      <c r="P51" s="23">
        <f>L51-H51</f>
        <v>-8.17</v>
      </c>
      <c r="Q51" s="28">
        <f>M51-I51</f>
        <v>-326</v>
      </c>
    </row>
    <row r="52" s="49" customFormat="1" spans="1:17">
      <c r="A52" s="20">
        <v>726</v>
      </c>
      <c r="B52" s="20" t="s">
        <v>61</v>
      </c>
      <c r="C52" s="21">
        <v>318</v>
      </c>
      <c r="D52" s="20">
        <f>VLOOKUP(A52,[1]Sheet3!$A$1:$C$65536,3,0)</f>
        <v>307</v>
      </c>
      <c r="E52" s="22">
        <f>C52-D52</f>
        <v>11</v>
      </c>
      <c r="F52" s="23">
        <f>VLOOKUP(A52,[2]查询时间段分门店销售汇总!$D$1:$L$65536,9,0)</f>
        <v>188927.56</v>
      </c>
      <c r="G52" s="23">
        <f>VLOOKUP(A52,[2]查询时间段分门店销售汇总!$D$1:$M$65536,10,0)</f>
        <v>58900.69</v>
      </c>
      <c r="H52" s="23">
        <f>VLOOKUP(A52,[2]查询时间段分门店销售汇总!$D$1:$K$65536,8,0)</f>
        <v>66.29</v>
      </c>
      <c r="I52" s="23">
        <f>VLOOKUP(A52,[2]查询时间段分门店销售汇总!$D$1:$J$65536,7,0)</f>
        <v>2850</v>
      </c>
      <c r="J52" s="23">
        <f>VLOOKUP(A52,[3]查询时间段分门店销售汇总!$D$1:$L$65536,9,0)</f>
        <v>155312.36</v>
      </c>
      <c r="K52" s="23">
        <f>VLOOKUP(A52,[3]查询时间段分门店销售汇总!$D$1:$M$65536,10,0)</f>
        <v>43643.12</v>
      </c>
      <c r="L52" s="23">
        <f>VLOOKUP(A52,[3]查询时间段分门店销售汇总!$D$1:$K$65536,8,0)</f>
        <v>66.74</v>
      </c>
      <c r="M52" s="23">
        <f>VLOOKUP(A52,[3]查询时间段分门店销售汇总!$D$1:$J$65536,7,0)</f>
        <v>2327</v>
      </c>
      <c r="N52" s="28">
        <f>J52-F52</f>
        <v>-33615.2</v>
      </c>
      <c r="O52" s="23">
        <f>K52-G52</f>
        <v>-15257.57</v>
      </c>
      <c r="P52" s="23">
        <f>L52-H52</f>
        <v>0.449999999999989</v>
      </c>
      <c r="Q52" s="28">
        <f>M52-I52</f>
        <v>-523</v>
      </c>
    </row>
    <row r="53" s="49" customFormat="1" spans="1:17">
      <c r="A53" s="20">
        <v>102934</v>
      </c>
      <c r="B53" s="20" t="s">
        <v>62</v>
      </c>
      <c r="C53" s="21">
        <v>247</v>
      </c>
      <c r="D53" s="20">
        <f>VLOOKUP(A53,[1]Sheet3!$A$1:$C$65536,3,0)</f>
        <v>237</v>
      </c>
      <c r="E53" s="22">
        <f>C53-D53</f>
        <v>10</v>
      </c>
      <c r="F53" s="23">
        <f>VLOOKUP(A53,[2]查询时间段分门店销售汇总!$D$1:$L$65536,9,0)</f>
        <v>208268.3</v>
      </c>
      <c r="G53" s="23">
        <f>VLOOKUP(A53,[2]查询时间段分门店销售汇总!$D$1:$M$65536,10,0)</f>
        <v>65183.54</v>
      </c>
      <c r="H53" s="23">
        <f>VLOOKUP(A53,[2]查询时间段分门店销售汇总!$D$1:$K$65536,8,0)</f>
        <v>65.91</v>
      </c>
      <c r="I53" s="23">
        <f>VLOOKUP(A53,[2]查询时间段分门店销售汇总!$D$1:$J$65536,7,0)</f>
        <v>3160</v>
      </c>
      <c r="J53" s="23">
        <f>VLOOKUP(A53,[3]查询时间段分门店销售汇总!$D$1:$L$65536,9,0)</f>
        <v>174965.6</v>
      </c>
      <c r="K53" s="23">
        <f>VLOOKUP(A53,[3]查询时间段分门店销售汇总!$D$1:$M$65536,10,0)</f>
        <v>49900.08</v>
      </c>
      <c r="L53" s="23">
        <f>VLOOKUP(A53,[3]查询时间段分门店销售汇总!$D$1:$K$65536,8,0)</f>
        <v>62.71</v>
      </c>
      <c r="M53" s="23">
        <f>VLOOKUP(A53,[3]查询时间段分门店销售汇总!$D$1:$J$65536,7,0)</f>
        <v>2790</v>
      </c>
      <c r="N53" s="28">
        <f>J53-F53</f>
        <v>-33302.7</v>
      </c>
      <c r="O53" s="23">
        <f>K53-G53</f>
        <v>-15283.46</v>
      </c>
      <c r="P53" s="23">
        <f>L53-H53</f>
        <v>-3.2</v>
      </c>
      <c r="Q53" s="28">
        <f>M53-I53</f>
        <v>-370</v>
      </c>
    </row>
    <row r="54" s="49" customFormat="1" spans="1:17">
      <c r="A54" s="20">
        <v>379</v>
      </c>
      <c r="B54" s="20" t="s">
        <v>63</v>
      </c>
      <c r="C54" s="21">
        <v>255</v>
      </c>
      <c r="D54" s="20">
        <f>VLOOKUP(A54,[1]Sheet3!$A$1:$C$65536,3,0)</f>
        <v>222</v>
      </c>
      <c r="E54" s="22">
        <f>C54-D54</f>
        <v>33</v>
      </c>
      <c r="F54" s="23">
        <f>VLOOKUP(A54,[2]查询时间段分门店销售汇总!$D$1:$L$65536,9,0)</f>
        <v>224567.32</v>
      </c>
      <c r="G54" s="23">
        <f>VLOOKUP(A54,[2]查询时间段分门店销售汇总!$D$1:$M$65536,10,0)</f>
        <v>68085.33</v>
      </c>
      <c r="H54" s="23">
        <f>VLOOKUP(A54,[2]查询时间段分门店销售汇总!$D$1:$K$65536,8,0)</f>
        <v>71.59</v>
      </c>
      <c r="I54" s="23">
        <f>VLOOKUP(A54,[2]查询时间段分门店销售汇总!$D$1:$J$65536,7,0)</f>
        <v>3137</v>
      </c>
      <c r="J54" s="23">
        <f>VLOOKUP(A54,[3]查询时间段分门店销售汇总!$D$1:$L$65536,9,0)</f>
        <v>191473.24</v>
      </c>
      <c r="K54" s="23">
        <f>VLOOKUP(A54,[3]查询时间段分门店销售汇总!$D$1:$M$65536,10,0)</f>
        <v>55817.8</v>
      </c>
      <c r="L54" s="23">
        <f>VLOOKUP(A54,[3]查询时间段分门店销售汇总!$D$1:$K$65536,8,0)</f>
        <v>73.36</v>
      </c>
      <c r="M54" s="23">
        <f>VLOOKUP(A54,[3]查询时间段分门店销售汇总!$D$1:$J$65536,7,0)</f>
        <v>2610</v>
      </c>
      <c r="N54" s="28">
        <f>J54-F54</f>
        <v>-33094.08</v>
      </c>
      <c r="O54" s="23">
        <f>K54-G54</f>
        <v>-12267.53</v>
      </c>
      <c r="P54" s="23">
        <f>L54-H54</f>
        <v>1.77</v>
      </c>
      <c r="Q54" s="28">
        <f>M54-I54</f>
        <v>-527</v>
      </c>
    </row>
    <row r="55" s="49" customFormat="1" spans="1:17">
      <c r="A55" s="20">
        <v>748</v>
      </c>
      <c r="B55" s="20" t="s">
        <v>64</v>
      </c>
      <c r="C55" s="21">
        <v>157</v>
      </c>
      <c r="D55" s="20">
        <f>VLOOKUP(A55,[1]Sheet3!$A$1:$C$65536,3,0)</f>
        <v>148</v>
      </c>
      <c r="E55" s="22">
        <f>C55-D55</f>
        <v>9</v>
      </c>
      <c r="F55" s="23">
        <f>VLOOKUP(A55,[2]查询时间段分门店销售汇总!$D$1:$L$65536,9,0)</f>
        <v>153206.72</v>
      </c>
      <c r="G55" s="23">
        <f>VLOOKUP(A55,[2]查询时间段分门店销售汇总!$D$1:$M$65536,10,0)</f>
        <v>48138.51</v>
      </c>
      <c r="H55" s="23">
        <f>VLOOKUP(A55,[2]查询时间段分门店销售汇总!$D$1:$K$65536,8,0)</f>
        <v>76.53</v>
      </c>
      <c r="I55" s="23">
        <f>VLOOKUP(A55,[2]查询时间段分门店销售汇总!$D$1:$J$65536,7,0)</f>
        <v>2002</v>
      </c>
      <c r="J55" s="23">
        <f>VLOOKUP(A55,[3]查询时间段分门店销售汇总!$D$1:$L$65536,9,0)</f>
        <v>120602.21</v>
      </c>
      <c r="K55" s="23">
        <f>VLOOKUP(A55,[3]查询时间段分门店销售汇总!$D$1:$M$65536,10,0)</f>
        <v>37009.32</v>
      </c>
      <c r="L55" s="23">
        <f>VLOOKUP(A55,[3]查询时间段分门店销售汇总!$D$1:$K$65536,8,0)</f>
        <v>72.09</v>
      </c>
      <c r="M55" s="23">
        <f>VLOOKUP(A55,[3]查询时间段分门店销售汇总!$D$1:$J$65536,7,0)</f>
        <v>1673</v>
      </c>
      <c r="N55" s="28">
        <f>J55-F55</f>
        <v>-32604.51</v>
      </c>
      <c r="O55" s="23">
        <f>K55-G55</f>
        <v>-11129.19</v>
      </c>
      <c r="P55" s="23">
        <f>L55-H55</f>
        <v>-4.44</v>
      </c>
      <c r="Q55" s="28">
        <f>M55-I55</f>
        <v>-329</v>
      </c>
    </row>
    <row r="56" s="49" customFormat="1" spans="1:17">
      <c r="A56" s="20">
        <v>573</v>
      </c>
      <c r="B56" s="20" t="s">
        <v>65</v>
      </c>
      <c r="C56" s="21">
        <v>117</v>
      </c>
      <c r="D56" s="20">
        <f>VLOOKUP(A56,[1]Sheet3!$A$1:$C$65536,3,0)</f>
        <v>109</v>
      </c>
      <c r="E56" s="22">
        <f>C56-D56</f>
        <v>8</v>
      </c>
      <c r="F56" s="23">
        <f>VLOOKUP(A56,[2]查询时间段分门店销售汇总!$D$1:$L$65536,9,0)</f>
        <v>116340.96</v>
      </c>
      <c r="G56" s="23">
        <f>VLOOKUP(A56,[2]查询时间段分门店销售汇总!$D$1:$M$65536,10,0)</f>
        <v>38739.09</v>
      </c>
      <c r="H56" s="23">
        <f>VLOOKUP(A56,[2]查询时间段分门店销售汇总!$D$1:$K$65536,8,0)</f>
        <v>54.96</v>
      </c>
      <c r="I56" s="23">
        <f>VLOOKUP(A56,[2]查询时间段分门店销售汇总!$D$1:$J$65536,7,0)</f>
        <v>2117</v>
      </c>
      <c r="J56" s="23">
        <f>VLOOKUP(A56,[3]查询时间段分门店销售汇总!$D$1:$L$65536,9,0)</f>
        <v>83810.12</v>
      </c>
      <c r="K56" s="23">
        <f>VLOOKUP(A56,[3]查询时间段分门店销售汇总!$D$1:$M$65536,10,0)</f>
        <v>25893.77</v>
      </c>
      <c r="L56" s="23">
        <f>VLOOKUP(A56,[3]查询时间段分门店销售汇总!$D$1:$K$65536,8,0)</f>
        <v>46.9</v>
      </c>
      <c r="M56" s="23">
        <f>VLOOKUP(A56,[3]查询时间段分门店销售汇总!$D$1:$J$65536,7,0)</f>
        <v>1787</v>
      </c>
      <c r="N56" s="28">
        <f>J56-F56</f>
        <v>-32530.84</v>
      </c>
      <c r="O56" s="23">
        <f>K56-G56</f>
        <v>-12845.32</v>
      </c>
      <c r="P56" s="23">
        <f>L56-H56</f>
        <v>-8.06</v>
      </c>
      <c r="Q56" s="28">
        <f>M56-I56</f>
        <v>-330</v>
      </c>
    </row>
    <row r="57" s="49" customFormat="1" spans="1:17">
      <c r="A57" s="20">
        <v>745</v>
      </c>
      <c r="B57" s="20" t="s">
        <v>66</v>
      </c>
      <c r="C57" s="21">
        <v>155</v>
      </c>
      <c r="D57" s="20">
        <f>VLOOKUP(A57,[1]Sheet3!$A$1:$C$65536,3,0)</f>
        <v>172</v>
      </c>
      <c r="E57" s="22">
        <f>C57-D57</f>
        <v>-17</v>
      </c>
      <c r="F57" s="23">
        <f>VLOOKUP(A57,[2]查询时间段分门店销售汇总!$D$1:$L$65536,9,0)</f>
        <v>150094.05</v>
      </c>
      <c r="G57" s="23">
        <f>VLOOKUP(A57,[2]查询时间段分门店销售汇总!$D$1:$M$65536,10,0)</f>
        <v>48486.84</v>
      </c>
      <c r="H57" s="23">
        <f>VLOOKUP(A57,[2]查询时间段分门店销售汇总!$D$1:$K$65536,8,0)</f>
        <v>64.36</v>
      </c>
      <c r="I57" s="23">
        <f>VLOOKUP(A57,[2]查询时间段分门店销售汇总!$D$1:$J$65536,7,0)</f>
        <v>2332</v>
      </c>
      <c r="J57" s="23">
        <f>VLOOKUP(A57,[3]查询时间段分门店销售汇总!$D$1:$L$65536,9,0)</f>
        <v>118002.34</v>
      </c>
      <c r="K57" s="23">
        <f>VLOOKUP(A57,[3]查询时间段分门店销售汇总!$D$1:$M$65536,10,0)</f>
        <v>35404.51</v>
      </c>
      <c r="L57" s="23">
        <f>VLOOKUP(A57,[3]查询时间段分门店销售汇总!$D$1:$K$65536,8,0)</f>
        <v>61.43</v>
      </c>
      <c r="M57" s="23">
        <f>VLOOKUP(A57,[3]查询时间段分门店销售汇总!$D$1:$J$65536,7,0)</f>
        <v>1921</v>
      </c>
      <c r="N57" s="28">
        <f>J57-F57</f>
        <v>-32091.71</v>
      </c>
      <c r="O57" s="23">
        <f>K57-G57</f>
        <v>-13082.33</v>
      </c>
      <c r="P57" s="23">
        <f>L57-H57</f>
        <v>-2.93</v>
      </c>
      <c r="Q57" s="28">
        <f>M57-I57</f>
        <v>-411</v>
      </c>
    </row>
    <row r="58" s="49" customFormat="1" spans="1:17">
      <c r="A58" s="20">
        <v>104428</v>
      </c>
      <c r="B58" s="20" t="s">
        <v>67</v>
      </c>
      <c r="C58" s="21">
        <v>183</v>
      </c>
      <c r="D58" s="20">
        <f>VLOOKUP(A58,[1]Sheet3!$A$1:$C$65536,3,0)</f>
        <v>164</v>
      </c>
      <c r="E58" s="22">
        <f>C58-D58</f>
        <v>19</v>
      </c>
      <c r="F58" s="23">
        <f>VLOOKUP(A58,[2]查询时间段分门店销售汇总!$D$1:$L$65536,9,0)</f>
        <v>142013.61</v>
      </c>
      <c r="G58" s="23">
        <f>VLOOKUP(A58,[2]查询时间段分门店销售汇总!$D$1:$M$65536,10,0)</f>
        <v>46855.32</v>
      </c>
      <c r="H58" s="23">
        <f>VLOOKUP(A58,[2]查询时间段分门店销售汇总!$D$1:$K$65536,8,0)</f>
        <v>62.92</v>
      </c>
      <c r="I58" s="23">
        <f>VLOOKUP(A58,[2]查询时间段分门店销售汇总!$D$1:$J$65536,7,0)</f>
        <v>2257</v>
      </c>
      <c r="J58" s="23">
        <f>VLOOKUP(A58,[3]查询时间段分门店销售汇总!$D$1:$L$65536,9,0)</f>
        <v>110280.42</v>
      </c>
      <c r="K58" s="23">
        <f>VLOOKUP(A58,[3]查询时间段分门店销售汇总!$D$1:$M$65536,10,0)</f>
        <v>35734.88</v>
      </c>
      <c r="L58" s="23">
        <f>VLOOKUP(A58,[3]查询时间段分门店销售汇总!$D$1:$K$65536,8,0)</f>
        <v>63.53</v>
      </c>
      <c r="M58" s="23">
        <f>VLOOKUP(A58,[3]查询时间段分门店销售汇总!$D$1:$J$65536,7,0)</f>
        <v>1736</v>
      </c>
      <c r="N58" s="28">
        <f>J58-F58</f>
        <v>-31733.19</v>
      </c>
      <c r="O58" s="23">
        <f>K58-G58</f>
        <v>-11120.44</v>
      </c>
      <c r="P58" s="23">
        <f>L58-H58</f>
        <v>0.609999999999999</v>
      </c>
      <c r="Q58" s="28">
        <f>M58-I58</f>
        <v>-521</v>
      </c>
    </row>
    <row r="59" s="49" customFormat="1" spans="1:17">
      <c r="A59" s="20">
        <v>738</v>
      </c>
      <c r="B59" s="20" t="s">
        <v>68</v>
      </c>
      <c r="C59" s="21">
        <v>228</v>
      </c>
      <c r="D59" s="20">
        <f>VLOOKUP(A59,[1]Sheet3!$A$1:$C$65536,3,0)</f>
        <v>230</v>
      </c>
      <c r="E59" s="22">
        <f>C59-D59</f>
        <v>-2</v>
      </c>
      <c r="F59" s="23">
        <f>VLOOKUP(A59,[2]查询时间段分门店销售汇总!$D$1:$L$65536,9,0)</f>
        <v>111104.03</v>
      </c>
      <c r="G59" s="23">
        <f>VLOOKUP(A59,[2]查询时间段分门店销售汇总!$D$1:$M$65536,10,0)</f>
        <v>36085.09</v>
      </c>
      <c r="H59" s="23">
        <f>VLOOKUP(A59,[2]查询时间段分门店销售汇总!$D$1:$K$65536,8,0)</f>
        <v>79.76</v>
      </c>
      <c r="I59" s="23">
        <f>VLOOKUP(A59,[2]查询时间段分门店销售汇总!$D$1:$J$65536,7,0)</f>
        <v>1393</v>
      </c>
      <c r="J59" s="23">
        <f>VLOOKUP(A59,[3]查询时间段分门店销售汇总!$D$1:$L$65536,9,0)</f>
        <v>82106.54</v>
      </c>
      <c r="K59" s="23">
        <f>VLOOKUP(A59,[3]查询时间段分门店销售汇总!$D$1:$M$65536,10,0)</f>
        <v>26717.33</v>
      </c>
      <c r="L59" s="23">
        <f>VLOOKUP(A59,[3]查询时间段分门店销售汇总!$D$1:$K$65536,8,0)</f>
        <v>68.31</v>
      </c>
      <c r="M59" s="23">
        <f>VLOOKUP(A59,[3]查询时间段分门店销售汇总!$D$1:$J$65536,7,0)</f>
        <v>1202</v>
      </c>
      <c r="N59" s="28">
        <f>J59-F59</f>
        <v>-28997.49</v>
      </c>
      <c r="O59" s="23">
        <f>K59-G59</f>
        <v>-9367.75999999999</v>
      </c>
      <c r="P59" s="23">
        <f>L59-H59</f>
        <v>-11.45</v>
      </c>
      <c r="Q59" s="28">
        <f>M59-I59</f>
        <v>-191</v>
      </c>
    </row>
    <row r="60" s="49" customFormat="1" spans="1:17">
      <c r="A60" s="20">
        <v>113298</v>
      </c>
      <c r="B60" s="20" t="s">
        <v>69</v>
      </c>
      <c r="C60" s="21">
        <v>209</v>
      </c>
      <c r="D60" s="20">
        <f>VLOOKUP(A60,[1]Sheet3!$A$1:$C$65536,3,0)</f>
        <v>200</v>
      </c>
      <c r="E60" s="22">
        <f>C60-D60</f>
        <v>9</v>
      </c>
      <c r="F60" s="23">
        <f>VLOOKUP(A60,[2]查询时间段分门店销售汇总!$D$1:$L$65536,9,0)</f>
        <v>19311.38</v>
      </c>
      <c r="G60" s="23">
        <f>VLOOKUP(A60,[2]查询时间段分门店销售汇总!$D$1:$M$65536,10,0)</f>
        <v>7383.92</v>
      </c>
      <c r="H60" s="23">
        <f>VLOOKUP(A60,[2]查询时间段分门店销售汇总!$D$1:$K$65536,8,0)</f>
        <v>26.35</v>
      </c>
      <c r="I60" s="23">
        <f>VLOOKUP(A60,[2]查询时间段分门店销售汇总!$D$1:$J$65536,7,0)</f>
        <v>733</v>
      </c>
      <c r="J60" s="23">
        <f>VLOOKUP(A60,[3]查询时间段分门店销售汇总!$D$1:$L$65536,9,0)</f>
        <v>42834.26</v>
      </c>
      <c r="K60" s="23">
        <f>VLOOKUP(A60,[3]查询时间段分门店销售汇总!$D$1:$M$65536,10,0)</f>
        <v>13729.75</v>
      </c>
      <c r="L60" s="23">
        <f>VLOOKUP(A60,[3]查询时间段分门店销售汇总!$D$1:$K$65536,8,0)</f>
        <v>33.54</v>
      </c>
      <c r="M60" s="23">
        <f>VLOOKUP(A60,[3]查询时间段分门店销售汇总!$D$1:$J$65536,7,0)</f>
        <v>1277</v>
      </c>
      <c r="N60" s="28">
        <f>J60-F60</f>
        <v>23522.88</v>
      </c>
      <c r="O60" s="23">
        <f>K60-G60</f>
        <v>6345.83</v>
      </c>
      <c r="P60" s="23">
        <f>L60-H60</f>
        <v>7.19</v>
      </c>
      <c r="Q60" s="28">
        <f>M60-I60</f>
        <v>544</v>
      </c>
    </row>
    <row r="61" s="49" customFormat="1" spans="1:17">
      <c r="A61" s="20">
        <v>721</v>
      </c>
      <c r="B61" s="20" t="s">
        <v>70</v>
      </c>
      <c r="C61" s="21">
        <v>204</v>
      </c>
      <c r="D61" s="20">
        <f>VLOOKUP(A61,[1]Sheet3!$A$1:$C$65536,3,0)</f>
        <v>198</v>
      </c>
      <c r="E61" s="22">
        <f>C61-D61</f>
        <v>6</v>
      </c>
      <c r="F61" s="23">
        <f>VLOOKUP(A61,[2]查询时间段分门店销售汇总!$D$1:$L$65536,9,0)</f>
        <v>150396.28</v>
      </c>
      <c r="G61" s="23">
        <f>VLOOKUP(A61,[2]查询时间段分门店销售汇总!$D$1:$M$65536,10,0)</f>
        <v>51588.54</v>
      </c>
      <c r="H61" s="23">
        <f>VLOOKUP(A61,[2]查询时间段分门店销售汇总!$D$1:$K$65536,8,0)</f>
        <v>59.42</v>
      </c>
      <c r="I61" s="23">
        <f>VLOOKUP(A61,[2]查询时间段分门店销售汇总!$D$1:$J$65536,7,0)</f>
        <v>2531</v>
      </c>
      <c r="J61" s="23">
        <f>VLOOKUP(A61,[3]查询时间段分门店销售汇总!$D$1:$L$65536,9,0)</f>
        <v>122399.04</v>
      </c>
      <c r="K61" s="23">
        <f>VLOOKUP(A61,[3]查询时间段分门店销售汇总!$D$1:$M$65536,10,0)</f>
        <v>43219.85</v>
      </c>
      <c r="L61" s="23">
        <f>VLOOKUP(A61,[3]查询时间段分门店销售汇总!$D$1:$K$65536,8,0)</f>
        <v>58.15</v>
      </c>
      <c r="M61" s="23">
        <f>VLOOKUP(A61,[3]查询时间段分门店销售汇总!$D$1:$J$65536,7,0)</f>
        <v>2105</v>
      </c>
      <c r="N61" s="28">
        <f>J61-F61</f>
        <v>-27997.24</v>
      </c>
      <c r="O61" s="23">
        <f>K61-G61</f>
        <v>-8368.69</v>
      </c>
      <c r="P61" s="23">
        <f>L61-H61</f>
        <v>-1.27</v>
      </c>
      <c r="Q61" s="28">
        <f>M61-I61</f>
        <v>-426</v>
      </c>
    </row>
    <row r="62" s="49" customFormat="1" spans="1:17">
      <c r="A62" s="20">
        <v>102479</v>
      </c>
      <c r="B62" s="20" t="s">
        <v>71</v>
      </c>
      <c r="C62" s="21">
        <v>142</v>
      </c>
      <c r="D62" s="20">
        <f>VLOOKUP(A62,[1]Sheet3!$A$1:$C$65536,3,0)</f>
        <v>136</v>
      </c>
      <c r="E62" s="22">
        <f>C62-D62</f>
        <v>6</v>
      </c>
      <c r="F62" s="23">
        <f>VLOOKUP(A62,[2]查询时间段分门店销售汇总!$D$1:$L$65536,9,0)</f>
        <v>134768.36</v>
      </c>
      <c r="G62" s="23">
        <f>VLOOKUP(A62,[2]查询时间段分门店销售汇总!$D$1:$M$65536,10,0)</f>
        <v>45874.35</v>
      </c>
      <c r="H62" s="23">
        <f>VLOOKUP(A62,[2]查询时间段分门店销售汇总!$D$1:$K$65536,8,0)</f>
        <v>52.64</v>
      </c>
      <c r="I62" s="23">
        <f>VLOOKUP(A62,[2]查询时间段分门店销售汇总!$D$1:$J$65536,7,0)</f>
        <v>2560</v>
      </c>
      <c r="J62" s="23">
        <f>VLOOKUP(A62,[3]查询时间段分门店销售汇总!$D$1:$L$65536,9,0)</f>
        <v>107163.26</v>
      </c>
      <c r="K62" s="23">
        <f>VLOOKUP(A62,[3]查询时间段分门店销售汇总!$D$1:$M$65536,10,0)</f>
        <v>33427.43</v>
      </c>
      <c r="L62" s="23">
        <f>VLOOKUP(A62,[3]查询时间段分门店销售汇总!$D$1:$K$65536,8,0)</f>
        <v>50.22</v>
      </c>
      <c r="M62" s="23">
        <f>VLOOKUP(A62,[3]查询时间段分门店销售汇总!$D$1:$J$65536,7,0)</f>
        <v>2134</v>
      </c>
      <c r="N62" s="28">
        <f>J62-F62</f>
        <v>-27605.1</v>
      </c>
      <c r="O62" s="23">
        <f>K62-G62</f>
        <v>-12446.92</v>
      </c>
      <c r="P62" s="23">
        <f>L62-H62</f>
        <v>-2.42</v>
      </c>
      <c r="Q62" s="28">
        <f>M62-I62</f>
        <v>-426</v>
      </c>
    </row>
    <row r="63" s="49" customFormat="1" spans="1:17">
      <c r="A63" s="20">
        <v>716</v>
      </c>
      <c r="B63" s="20" t="s">
        <v>72</v>
      </c>
      <c r="C63" s="21">
        <v>102</v>
      </c>
      <c r="D63" s="20">
        <f>VLOOKUP(A63,[1]Sheet3!$A$1:$C$65536,3,0)</f>
        <v>96</v>
      </c>
      <c r="E63" s="22">
        <f>C63-D63</f>
        <v>6</v>
      </c>
      <c r="F63" s="23">
        <f>VLOOKUP(A63,[2]查询时间段分门店销售汇总!$D$1:$L$65536,9,0)</f>
        <v>168487.85</v>
      </c>
      <c r="G63" s="23">
        <f>VLOOKUP(A63,[2]查询时间段分门店销售汇总!$D$1:$M$65536,10,0)</f>
        <v>57239.52</v>
      </c>
      <c r="H63" s="23">
        <f>VLOOKUP(A63,[2]查询时间段分门店销售汇总!$D$1:$K$65536,8,0)</f>
        <v>76.9</v>
      </c>
      <c r="I63" s="23">
        <f>VLOOKUP(A63,[2]查询时间段分门店销售汇总!$D$1:$J$65536,7,0)</f>
        <v>2191</v>
      </c>
      <c r="J63" s="23">
        <f>VLOOKUP(A63,[3]查询时间段分门店销售汇总!$D$1:$L$65536,9,0)</f>
        <v>141126.64</v>
      </c>
      <c r="K63" s="23">
        <f>VLOOKUP(A63,[3]查询时间段分门店销售汇总!$D$1:$M$65536,10,0)</f>
        <v>51233.94</v>
      </c>
      <c r="L63" s="23">
        <f>VLOOKUP(A63,[3]查询时间段分门店销售汇总!$D$1:$K$65536,8,0)</f>
        <v>78.01</v>
      </c>
      <c r="M63" s="23">
        <f>VLOOKUP(A63,[3]查询时间段分门店销售汇总!$D$1:$J$65536,7,0)</f>
        <v>1809</v>
      </c>
      <c r="N63" s="28">
        <f>J63-F63</f>
        <v>-27361.21</v>
      </c>
      <c r="O63" s="23">
        <f>K63-G63</f>
        <v>-6005.57999999999</v>
      </c>
      <c r="P63" s="23">
        <f>L63-H63</f>
        <v>1.11</v>
      </c>
      <c r="Q63" s="28">
        <f>M63-I63</f>
        <v>-382</v>
      </c>
    </row>
    <row r="64" s="49" customFormat="1" spans="1:17">
      <c r="A64" s="20">
        <v>710</v>
      </c>
      <c r="B64" s="20" t="s">
        <v>73</v>
      </c>
      <c r="C64" s="21">
        <v>235</v>
      </c>
      <c r="D64" s="20">
        <f>VLOOKUP(A64,[1]Sheet3!$A$1:$C$65536,3,0)</f>
        <v>187</v>
      </c>
      <c r="E64" s="22">
        <f>C64-D64</f>
        <v>48</v>
      </c>
      <c r="F64" s="23">
        <f>VLOOKUP(A64,[2]查询时间段分门店销售汇总!$D$1:$L$65536,9,0)</f>
        <v>107509.52</v>
      </c>
      <c r="G64" s="23">
        <f>VLOOKUP(A64,[2]查询时间段分门店销售汇总!$D$1:$M$65536,10,0)</f>
        <v>37866.96</v>
      </c>
      <c r="H64" s="23">
        <f>VLOOKUP(A64,[2]查询时间段分门店销售汇总!$D$1:$K$65536,8,0)</f>
        <v>57</v>
      </c>
      <c r="I64" s="23">
        <f>VLOOKUP(A64,[2]查询时间段分门店销售汇总!$D$1:$J$65536,7,0)</f>
        <v>1886</v>
      </c>
      <c r="J64" s="23">
        <f>VLOOKUP(A64,[3]查询时间段分门店销售汇总!$D$1:$L$65536,9,0)</f>
        <v>81988.36</v>
      </c>
      <c r="K64" s="23">
        <f>VLOOKUP(A64,[3]查询时间段分门店销售汇总!$D$1:$M$65536,10,0)</f>
        <v>28595.67</v>
      </c>
      <c r="L64" s="23">
        <f>VLOOKUP(A64,[3]查询时间段分门店销售汇总!$D$1:$K$65536,8,0)</f>
        <v>48.69</v>
      </c>
      <c r="M64" s="23">
        <f>VLOOKUP(A64,[3]查询时间段分门店销售汇总!$D$1:$J$65536,7,0)</f>
        <v>1684</v>
      </c>
      <c r="N64" s="28">
        <f>J64-F64</f>
        <v>-25521.16</v>
      </c>
      <c r="O64" s="23">
        <f>K64-G64</f>
        <v>-9271.29</v>
      </c>
      <c r="P64" s="23">
        <f>L64-H64</f>
        <v>-8.31</v>
      </c>
      <c r="Q64" s="28">
        <f>M64-I64</f>
        <v>-202</v>
      </c>
    </row>
    <row r="65" s="49" customFormat="1" spans="1:17">
      <c r="A65" s="20">
        <v>594</v>
      </c>
      <c r="B65" s="20" t="s">
        <v>74</v>
      </c>
      <c r="C65" s="21">
        <v>284</v>
      </c>
      <c r="D65" s="20">
        <f>VLOOKUP(A65,[1]Sheet3!$A$1:$C$65536,3,0)</f>
        <v>270</v>
      </c>
      <c r="E65" s="22">
        <f>C65-D65</f>
        <v>14</v>
      </c>
      <c r="F65" s="23">
        <f>VLOOKUP(A65,[2]查询时间段分门店销售汇总!$D$1:$L$65536,9,0)</f>
        <v>117131.59</v>
      </c>
      <c r="G65" s="23">
        <f>VLOOKUP(A65,[2]查询时间段分门店销售汇总!$D$1:$M$65536,10,0)</f>
        <v>33271.88</v>
      </c>
      <c r="H65" s="23">
        <f>VLOOKUP(A65,[2]查询时间段分门店销售汇总!$D$1:$K$65536,8,0)</f>
        <v>78.88</v>
      </c>
      <c r="I65" s="23">
        <f>VLOOKUP(A65,[2]查询时间段分门店销售汇总!$D$1:$J$65536,7,0)</f>
        <v>1485</v>
      </c>
      <c r="J65" s="23">
        <f>VLOOKUP(A65,[3]查询时间段分门店销售汇总!$D$1:$L$65536,9,0)</f>
        <v>91846.7</v>
      </c>
      <c r="K65" s="23">
        <f>VLOOKUP(A65,[3]查询时间段分门店销售汇总!$D$1:$M$65536,10,0)</f>
        <v>28991.03</v>
      </c>
      <c r="L65" s="23">
        <f>VLOOKUP(A65,[3]查询时间段分门店销售汇总!$D$1:$K$65536,8,0)</f>
        <v>75.28</v>
      </c>
      <c r="M65" s="23">
        <f>VLOOKUP(A65,[3]查询时间段分门店销售汇总!$D$1:$J$65536,7,0)</f>
        <v>1220</v>
      </c>
      <c r="N65" s="28">
        <f>J65-F65</f>
        <v>-25284.89</v>
      </c>
      <c r="O65" s="23">
        <f>K65-G65</f>
        <v>-4280.85</v>
      </c>
      <c r="P65" s="23">
        <f>L65-H65</f>
        <v>-3.59999999999999</v>
      </c>
      <c r="Q65" s="28">
        <f>M65-I65</f>
        <v>-265</v>
      </c>
    </row>
    <row r="66" s="49" customFormat="1" spans="1:17">
      <c r="A66" s="20">
        <v>720</v>
      </c>
      <c r="B66" s="20" t="s">
        <v>75</v>
      </c>
      <c r="C66" s="21">
        <v>215</v>
      </c>
      <c r="D66" s="20">
        <f>VLOOKUP(A66,[1]Sheet3!$A$1:$C$65536,3,0)</f>
        <v>188</v>
      </c>
      <c r="E66" s="22">
        <f>C66-D66</f>
        <v>27</v>
      </c>
      <c r="F66" s="23">
        <f>VLOOKUP(A66,[2]查询时间段分门店销售汇总!$D$1:$L$65536,9,0)</f>
        <v>113613.3</v>
      </c>
      <c r="G66" s="23">
        <f>VLOOKUP(A66,[2]查询时间段分门店销售汇总!$D$1:$M$65536,10,0)</f>
        <v>34073.5</v>
      </c>
      <c r="H66" s="23">
        <f>VLOOKUP(A66,[2]查询时间段分门店销售汇总!$D$1:$K$65536,8,0)</f>
        <v>69.45</v>
      </c>
      <c r="I66" s="23">
        <f>VLOOKUP(A66,[2]查询时间段分门店销售汇总!$D$1:$J$65536,7,0)</f>
        <v>1636</v>
      </c>
      <c r="J66" s="23">
        <f>VLOOKUP(A66,[3]查询时间段分门店销售汇总!$D$1:$L$65536,9,0)</f>
        <v>88757.87</v>
      </c>
      <c r="K66" s="23">
        <f>VLOOKUP(A66,[3]查询时间段分门店销售汇总!$D$1:$M$65536,10,0)</f>
        <v>27303.53</v>
      </c>
      <c r="L66" s="23">
        <f>VLOOKUP(A66,[3]查询时间段分门店销售汇总!$D$1:$K$65536,8,0)</f>
        <v>64.6</v>
      </c>
      <c r="M66" s="23">
        <f>VLOOKUP(A66,[3]查询时间段分门店销售汇总!$D$1:$J$65536,7,0)</f>
        <v>1374</v>
      </c>
      <c r="N66" s="28">
        <f>J66-F66</f>
        <v>-24855.43</v>
      </c>
      <c r="O66" s="23">
        <f>K66-G66</f>
        <v>-6769.97</v>
      </c>
      <c r="P66" s="23">
        <f>L66-H66</f>
        <v>-4.85000000000001</v>
      </c>
      <c r="Q66" s="28">
        <f>M66-I66</f>
        <v>-262</v>
      </c>
    </row>
    <row r="67" s="49" customFormat="1" spans="1:17">
      <c r="A67" s="20">
        <v>104429</v>
      </c>
      <c r="B67" s="20" t="s">
        <v>76</v>
      </c>
      <c r="C67" s="21">
        <v>184</v>
      </c>
      <c r="D67" s="20">
        <f>VLOOKUP(A67,[1]Sheet3!$A$1:$C$65536,3,0)</f>
        <v>172</v>
      </c>
      <c r="E67" s="22">
        <f>C67-D67</f>
        <v>12</v>
      </c>
      <c r="F67" s="23">
        <f>VLOOKUP(A67,[2]查询时间段分门店销售汇总!$D$1:$L$65536,9,0)</f>
        <v>96489.42</v>
      </c>
      <c r="G67" s="23">
        <f>VLOOKUP(A67,[2]查询时间段分门店销售汇总!$D$1:$M$65536,10,0)</f>
        <v>24880.13</v>
      </c>
      <c r="H67" s="23">
        <f>VLOOKUP(A67,[2]查询时间段分门店销售汇总!$D$1:$K$65536,8,0)</f>
        <v>61.97</v>
      </c>
      <c r="I67" s="23">
        <f>VLOOKUP(A67,[2]查询时间段分门店销售汇总!$D$1:$J$65536,7,0)</f>
        <v>1557</v>
      </c>
      <c r="J67" s="23">
        <f>VLOOKUP(A67,[3]查询时间段分门店销售汇总!$D$1:$L$65536,9,0)</f>
        <v>71841.37</v>
      </c>
      <c r="K67" s="23">
        <f>VLOOKUP(A67,[3]查询时间段分门店销售汇总!$D$1:$M$65536,10,0)</f>
        <v>16461.48</v>
      </c>
      <c r="L67" s="23">
        <f>VLOOKUP(A67,[3]查询时间段分门店销售汇总!$D$1:$K$65536,8,0)</f>
        <v>59.97</v>
      </c>
      <c r="M67" s="23">
        <f>VLOOKUP(A67,[3]查询时间段分门店销售汇总!$D$1:$J$65536,7,0)</f>
        <v>1198</v>
      </c>
      <c r="N67" s="28">
        <f>J67-F67</f>
        <v>-24648.05</v>
      </c>
      <c r="O67" s="23">
        <f>K67-G67</f>
        <v>-8418.65</v>
      </c>
      <c r="P67" s="23">
        <f>L67-H67</f>
        <v>-2</v>
      </c>
      <c r="Q67" s="28">
        <f>M67-I67</f>
        <v>-359</v>
      </c>
    </row>
    <row r="68" s="49" customFormat="1" spans="1:17">
      <c r="A68" s="20">
        <v>111400</v>
      </c>
      <c r="B68" s="20" t="s">
        <v>77</v>
      </c>
      <c r="C68" s="21">
        <v>202</v>
      </c>
      <c r="D68" s="20">
        <f>VLOOKUP(A68,[1]Sheet3!$A$1:$C$65536,3,0)</f>
        <v>191</v>
      </c>
      <c r="E68" s="22">
        <f>C68-D68</f>
        <v>11</v>
      </c>
      <c r="F68" s="23">
        <f>VLOOKUP(A68,[2]查询时间段分门店销售汇总!$D$1:$L$65536,9,0)</f>
        <v>119979.62</v>
      </c>
      <c r="G68" s="23">
        <f>VLOOKUP(A68,[2]查询时间段分门店销售汇总!$D$1:$M$65536,10,0)</f>
        <v>31529.4</v>
      </c>
      <c r="H68" s="23">
        <f>VLOOKUP(A68,[2]查询时间段分门店销售汇总!$D$1:$K$65536,8,0)</f>
        <v>88.29</v>
      </c>
      <c r="I68" s="23">
        <f>VLOOKUP(A68,[2]查询时间段分门店销售汇总!$D$1:$J$65536,7,0)</f>
        <v>1359</v>
      </c>
      <c r="J68" s="23">
        <f>VLOOKUP(A68,[3]查询时间段分门店销售汇总!$D$1:$L$65536,9,0)</f>
        <v>110358.76</v>
      </c>
      <c r="K68" s="23">
        <f>VLOOKUP(A68,[3]查询时间段分门店销售汇总!$D$1:$M$65536,10,0)</f>
        <v>29996.67</v>
      </c>
      <c r="L68" s="23">
        <f>VLOOKUP(A68,[3]查询时间段分门店销售汇总!$D$1:$K$65536,8,0)</f>
        <v>71.02</v>
      </c>
      <c r="M68" s="23">
        <f>VLOOKUP(A68,[3]查询时间段分门店销售汇总!$D$1:$J$65536,7,0)</f>
        <v>1554</v>
      </c>
      <c r="N68" s="28">
        <f>J68-F68</f>
        <v>-9620.86</v>
      </c>
      <c r="O68" s="23">
        <f>K68-G68</f>
        <v>-1532.73</v>
      </c>
      <c r="P68" s="23">
        <f>L68-H68</f>
        <v>-17.27</v>
      </c>
      <c r="Q68" s="28">
        <f>M68-I68</f>
        <v>195</v>
      </c>
    </row>
    <row r="69" s="49" customFormat="1" spans="1:17">
      <c r="A69" s="20">
        <v>367</v>
      </c>
      <c r="B69" s="20" t="s">
        <v>78</v>
      </c>
      <c r="C69" s="21">
        <v>116</v>
      </c>
      <c r="D69" s="20">
        <f>VLOOKUP(A69,[1]Sheet3!$A$1:$C$65536,3,0)</f>
        <v>108</v>
      </c>
      <c r="E69" s="22">
        <f>C69-D69</f>
        <v>8</v>
      </c>
      <c r="F69" s="23">
        <f>VLOOKUP(A69,[2]查询时间段分门店销售汇总!$D$1:$L$65536,9,0)</f>
        <v>147916.92</v>
      </c>
      <c r="G69" s="23">
        <f>VLOOKUP(A69,[2]查询时间段分门店销售汇总!$D$1:$M$65536,10,0)</f>
        <v>44690.2</v>
      </c>
      <c r="H69" s="23">
        <f>VLOOKUP(A69,[2]查询时间段分门店销售汇总!$D$1:$K$65536,8,0)</f>
        <v>68.26</v>
      </c>
      <c r="I69" s="23">
        <f>VLOOKUP(A69,[2]查询时间段分门店销售汇总!$D$1:$J$65536,7,0)</f>
        <v>2167</v>
      </c>
      <c r="J69" s="23">
        <f>VLOOKUP(A69,[3]查询时间段分门店销售汇总!$D$1:$L$65536,9,0)</f>
        <v>123290.38</v>
      </c>
      <c r="K69" s="23">
        <f>VLOOKUP(A69,[3]查询时间段分门店销售汇总!$D$1:$M$65536,10,0)</f>
        <v>36648.72</v>
      </c>
      <c r="L69" s="23">
        <f>VLOOKUP(A69,[3]查询时间段分门店销售汇总!$D$1:$K$65536,8,0)</f>
        <v>64.69</v>
      </c>
      <c r="M69" s="23">
        <f>VLOOKUP(A69,[3]查询时间段分门店销售汇总!$D$1:$J$65536,7,0)</f>
        <v>1906</v>
      </c>
      <c r="N69" s="28">
        <f>J69-F69</f>
        <v>-24626.54</v>
      </c>
      <c r="O69" s="23">
        <f>K69-G69</f>
        <v>-8041.48</v>
      </c>
      <c r="P69" s="23">
        <f>L69-H69</f>
        <v>-3.57000000000001</v>
      </c>
      <c r="Q69" s="28">
        <f>M69-I69</f>
        <v>-261</v>
      </c>
    </row>
    <row r="70" s="49" customFormat="1" spans="1:17">
      <c r="A70" s="20">
        <v>101453</v>
      </c>
      <c r="B70" s="20" t="s">
        <v>79</v>
      </c>
      <c r="C70" s="21">
        <v>140</v>
      </c>
      <c r="D70" s="20">
        <f>VLOOKUP(A70,[1]Sheet3!$A$1:$C$65536,3,0)</f>
        <v>133</v>
      </c>
      <c r="E70" s="22">
        <f>C70-D70</f>
        <v>7</v>
      </c>
      <c r="F70" s="23">
        <f>VLOOKUP(A70,[2]查询时间段分门店销售汇总!$D$1:$L$65536,9,0)</f>
        <v>185618</v>
      </c>
      <c r="G70" s="23">
        <f>VLOOKUP(A70,[2]查询时间段分门店销售汇总!$D$1:$M$65536,10,0)</f>
        <v>64879.09</v>
      </c>
      <c r="H70" s="23">
        <f>VLOOKUP(A70,[2]查询时间段分门店销售汇总!$D$1:$K$65536,8,0)</f>
        <v>68.44</v>
      </c>
      <c r="I70" s="23">
        <f>VLOOKUP(A70,[2]查询时间段分门店销售汇总!$D$1:$J$65536,7,0)</f>
        <v>2712</v>
      </c>
      <c r="J70" s="23">
        <f>VLOOKUP(A70,[3]查询时间段分门店销售汇总!$D$1:$L$65536,9,0)</f>
        <v>161523.49</v>
      </c>
      <c r="K70" s="23">
        <f>VLOOKUP(A70,[3]查询时间段分门店销售汇总!$D$1:$M$65536,10,0)</f>
        <v>55013.16</v>
      </c>
      <c r="L70" s="23">
        <f>VLOOKUP(A70,[3]查询时间段分门店销售汇总!$D$1:$K$65536,8,0)</f>
        <v>70.35</v>
      </c>
      <c r="M70" s="23">
        <f>VLOOKUP(A70,[3]查询时间段分门店销售汇总!$D$1:$J$65536,7,0)</f>
        <v>2296</v>
      </c>
      <c r="N70" s="28">
        <f>J70-F70</f>
        <v>-24094.51</v>
      </c>
      <c r="O70" s="23">
        <f>K70-G70</f>
        <v>-9865.92999999999</v>
      </c>
      <c r="P70" s="23">
        <f>L70-H70</f>
        <v>1.91</v>
      </c>
      <c r="Q70" s="28">
        <f>M70-I70</f>
        <v>-416</v>
      </c>
    </row>
    <row r="71" s="49" customFormat="1" spans="1:17">
      <c r="A71" s="20">
        <v>704</v>
      </c>
      <c r="B71" s="20" t="s">
        <v>80</v>
      </c>
      <c r="C71" s="21">
        <v>201</v>
      </c>
      <c r="D71" s="20">
        <f>VLOOKUP(A71,[1]Sheet3!$A$1:$C$65536,3,0)</f>
        <v>188</v>
      </c>
      <c r="E71" s="22">
        <f>C71-D71</f>
        <v>13</v>
      </c>
      <c r="F71" s="23">
        <f>VLOOKUP(A71,[2]查询时间段分门店销售汇总!$D$1:$L$65536,9,0)</f>
        <v>116984.52</v>
      </c>
      <c r="G71" s="23">
        <f>VLOOKUP(A71,[2]查询时间段分门店销售汇总!$D$1:$M$65536,10,0)</f>
        <v>37486.07</v>
      </c>
      <c r="H71" s="23">
        <f>VLOOKUP(A71,[2]查询时间段分门店销售汇总!$D$1:$K$65536,8,0)</f>
        <v>64</v>
      </c>
      <c r="I71" s="23">
        <f>VLOOKUP(A71,[2]查询时间段分门店销售汇总!$D$1:$J$65536,7,0)</f>
        <v>1828</v>
      </c>
      <c r="J71" s="23">
        <f>VLOOKUP(A71,[3]查询时间段分门店销售汇总!$D$1:$L$65536,9,0)</f>
        <v>93450.18</v>
      </c>
      <c r="K71" s="23">
        <f>VLOOKUP(A71,[3]查询时间段分门店销售汇总!$D$1:$M$65536,10,0)</f>
        <v>29098.5</v>
      </c>
      <c r="L71" s="23">
        <f>VLOOKUP(A71,[3]查询时间段分门店销售汇总!$D$1:$K$65536,8,0)</f>
        <v>64.01</v>
      </c>
      <c r="M71" s="23">
        <f>VLOOKUP(A71,[3]查询时间段分门店销售汇总!$D$1:$J$65536,7,0)</f>
        <v>1460</v>
      </c>
      <c r="N71" s="28">
        <f>J71-F71</f>
        <v>-23534.34</v>
      </c>
      <c r="O71" s="23">
        <f>K71-G71</f>
        <v>-8387.57</v>
      </c>
      <c r="P71" s="23">
        <f>L71-H71</f>
        <v>0.0100000000000051</v>
      </c>
      <c r="Q71" s="28">
        <f>M71-I71</f>
        <v>-368</v>
      </c>
    </row>
    <row r="72" s="49" customFormat="1" spans="1:17">
      <c r="A72" s="20">
        <v>108277</v>
      </c>
      <c r="B72" s="20" t="s">
        <v>81</v>
      </c>
      <c r="C72" s="21">
        <v>184</v>
      </c>
      <c r="D72" s="20">
        <f>VLOOKUP(A72,[1]Sheet3!$A$1:$C$65536,3,0)</f>
        <v>193</v>
      </c>
      <c r="E72" s="22">
        <f>C72-D72</f>
        <v>-9</v>
      </c>
      <c r="F72" s="23">
        <f>VLOOKUP(A72,[2]查询时间段分门店销售汇总!$D$1:$L$65536,9,0)</f>
        <v>93205.87</v>
      </c>
      <c r="G72" s="23">
        <f>VLOOKUP(A72,[2]查询时间段分门店销售汇总!$D$1:$M$65536,10,0)</f>
        <v>26360.55</v>
      </c>
      <c r="H72" s="23">
        <f>VLOOKUP(A72,[2]查询时间段分门店销售汇总!$D$1:$K$65536,8,0)</f>
        <v>51.1</v>
      </c>
      <c r="I72" s="23">
        <f>VLOOKUP(A72,[2]查询时间段分门店销售汇总!$D$1:$J$65536,7,0)</f>
        <v>1824</v>
      </c>
      <c r="J72" s="23">
        <f>VLOOKUP(A72,[3]查询时间段分门店销售汇总!$D$1:$L$65536,9,0)</f>
        <v>69878.72</v>
      </c>
      <c r="K72" s="23">
        <f>VLOOKUP(A72,[3]查询时间段分门店销售汇总!$D$1:$M$65536,10,0)</f>
        <v>17855.21</v>
      </c>
      <c r="L72" s="23">
        <f>VLOOKUP(A72,[3]查询时间段分门店销售汇总!$D$1:$K$65536,8,0)</f>
        <v>45.55</v>
      </c>
      <c r="M72" s="23">
        <f>VLOOKUP(A72,[3]查询时间段分门店销售汇总!$D$1:$J$65536,7,0)</f>
        <v>1534</v>
      </c>
      <c r="N72" s="28">
        <f>J72-F72</f>
        <v>-23327.15</v>
      </c>
      <c r="O72" s="23">
        <f>K72-G72</f>
        <v>-8505.34</v>
      </c>
      <c r="P72" s="23">
        <f>L72-H72</f>
        <v>-5.55</v>
      </c>
      <c r="Q72" s="28">
        <f>M72-I72</f>
        <v>-290</v>
      </c>
    </row>
    <row r="73" s="49" customFormat="1" spans="1:17">
      <c r="A73" s="20">
        <v>733</v>
      </c>
      <c r="B73" s="20" t="s">
        <v>82</v>
      </c>
      <c r="C73" s="21">
        <v>150</v>
      </c>
      <c r="D73" s="20">
        <f>VLOOKUP(A73,[1]Sheet3!$A$1:$C$65536,3,0)</f>
        <v>149</v>
      </c>
      <c r="E73" s="22">
        <f>C73-D73</f>
        <v>1</v>
      </c>
      <c r="F73" s="23">
        <f>VLOOKUP(A73,[2]查询时间段分门店销售汇总!$D$1:$L$65536,9,0)</f>
        <v>117903.46</v>
      </c>
      <c r="G73" s="23">
        <f>VLOOKUP(A73,[2]查询时间段分门店销售汇总!$D$1:$M$65536,10,0)</f>
        <v>40513.87</v>
      </c>
      <c r="H73" s="23">
        <f>VLOOKUP(A73,[2]查询时间段分门店销售汇总!$D$1:$K$65536,8,0)</f>
        <v>47.33</v>
      </c>
      <c r="I73" s="23">
        <f>VLOOKUP(A73,[2]查询时间段分门店销售汇总!$D$1:$J$65536,7,0)</f>
        <v>2491</v>
      </c>
      <c r="J73" s="23">
        <f>VLOOKUP(A73,[3]查询时间段分门店销售汇总!$D$1:$L$65536,9,0)</f>
        <v>94757.16</v>
      </c>
      <c r="K73" s="23">
        <f>VLOOKUP(A73,[3]查询时间段分门店销售汇总!$D$1:$M$65536,10,0)</f>
        <v>34017.19</v>
      </c>
      <c r="L73" s="23">
        <f>VLOOKUP(A73,[3]查询时间段分门店销售汇总!$D$1:$K$65536,8,0)</f>
        <v>43.41</v>
      </c>
      <c r="M73" s="23">
        <f>VLOOKUP(A73,[3]查询时间段分门店销售汇总!$D$1:$J$65536,7,0)</f>
        <v>2183</v>
      </c>
      <c r="N73" s="28">
        <f>J73-F73</f>
        <v>-23146.3</v>
      </c>
      <c r="O73" s="23">
        <f>K73-G73</f>
        <v>-6496.68</v>
      </c>
      <c r="P73" s="23">
        <f>L73-H73</f>
        <v>-3.92</v>
      </c>
      <c r="Q73" s="28">
        <f>M73-I73</f>
        <v>-308</v>
      </c>
    </row>
    <row r="74" s="49" customFormat="1" spans="1:17">
      <c r="A74" s="20">
        <v>54</v>
      </c>
      <c r="B74" s="20" t="s">
        <v>83</v>
      </c>
      <c r="C74" s="21">
        <v>86</v>
      </c>
      <c r="D74" s="20">
        <f>VLOOKUP(A74,[1]Sheet3!$A$1:$C$65536,3,0)</f>
        <v>75</v>
      </c>
      <c r="E74" s="22">
        <f>C74-D74</f>
        <v>11</v>
      </c>
      <c r="F74" s="23">
        <f>VLOOKUP(A74,[2]查询时间段分门店销售汇总!$D$1:$L$65536,9,0)</f>
        <v>187834.52</v>
      </c>
      <c r="G74" s="23">
        <f>VLOOKUP(A74,[2]查询时间段分门店销售汇总!$D$1:$M$65536,10,0)</f>
        <v>62907.75</v>
      </c>
      <c r="H74" s="23">
        <f>VLOOKUP(A74,[2]查询时间段分门店销售汇总!$D$1:$K$65536,8,0)</f>
        <v>65.93</v>
      </c>
      <c r="I74" s="23">
        <f>VLOOKUP(A74,[2]查询时间段分门店销售汇总!$D$1:$J$65536,7,0)</f>
        <v>2849</v>
      </c>
      <c r="J74" s="23">
        <f>VLOOKUP(A74,[3]查询时间段分门店销售汇总!$D$1:$L$65536,9,0)</f>
        <v>165326.14</v>
      </c>
      <c r="K74" s="23">
        <f>VLOOKUP(A74,[3]查询时间段分门店销售汇总!$D$1:$M$65536,10,0)</f>
        <v>55302.78</v>
      </c>
      <c r="L74" s="23">
        <f>VLOOKUP(A74,[3]查询时间段分门店销售汇总!$D$1:$K$65536,8,0)</f>
        <v>67.02</v>
      </c>
      <c r="M74" s="23">
        <f>VLOOKUP(A74,[3]查询时间段分门店销售汇总!$D$1:$J$65536,7,0)</f>
        <v>2467</v>
      </c>
      <c r="N74" s="28">
        <f>J74-F74</f>
        <v>-22508.38</v>
      </c>
      <c r="O74" s="23">
        <f>K74-G74</f>
        <v>-7604.97</v>
      </c>
      <c r="P74" s="23">
        <f>L74-H74</f>
        <v>1.08999999999999</v>
      </c>
      <c r="Q74" s="28">
        <f>M74-I74</f>
        <v>-382</v>
      </c>
    </row>
    <row r="75" s="49" customFormat="1" spans="1:17">
      <c r="A75" s="20">
        <v>107658</v>
      </c>
      <c r="B75" s="20" t="s">
        <v>84</v>
      </c>
      <c r="C75" s="21">
        <v>256</v>
      </c>
      <c r="D75" s="20">
        <f>VLOOKUP(A75,[1]Sheet3!$A$1:$C$65536,3,0)</f>
        <v>177</v>
      </c>
      <c r="E75" s="22">
        <f>C75-D75</f>
        <v>79</v>
      </c>
      <c r="F75" s="23">
        <f>VLOOKUP(A75,[2]查询时间段分门店销售汇总!$D$1:$L$65536,9,0)</f>
        <v>197916.82</v>
      </c>
      <c r="G75" s="23">
        <f>VLOOKUP(A75,[2]查询时间段分门店销售汇总!$D$1:$M$65536,10,0)</f>
        <v>61932.41</v>
      </c>
      <c r="H75" s="23">
        <f>VLOOKUP(A75,[2]查询时间段分门店销售汇总!$D$1:$K$65536,8,0)</f>
        <v>55.08</v>
      </c>
      <c r="I75" s="23">
        <f>VLOOKUP(A75,[2]查询时间段分门店销售汇总!$D$1:$J$65536,7,0)</f>
        <v>3593</v>
      </c>
      <c r="J75" s="23">
        <f>VLOOKUP(A75,[3]查询时间段分门店销售汇总!$D$1:$L$65536,9,0)</f>
        <v>175454.41</v>
      </c>
      <c r="K75" s="23">
        <f>VLOOKUP(A75,[3]查询时间段分门店销售汇总!$D$1:$M$65536,10,0)</f>
        <v>55657.44</v>
      </c>
      <c r="L75" s="23">
        <f>VLOOKUP(A75,[3]查询时间段分门店销售汇总!$D$1:$K$65536,8,0)</f>
        <v>57.02</v>
      </c>
      <c r="M75" s="23">
        <f>VLOOKUP(A75,[3]查询时间段分门店销售汇总!$D$1:$J$65536,7,0)</f>
        <v>3077</v>
      </c>
      <c r="N75" s="28">
        <f>J75-F75</f>
        <v>-22462.41</v>
      </c>
      <c r="O75" s="23">
        <f>K75-G75</f>
        <v>-6274.97</v>
      </c>
      <c r="P75" s="23">
        <f>L75-H75</f>
        <v>1.94</v>
      </c>
      <c r="Q75" s="28">
        <f>M75-I75</f>
        <v>-516</v>
      </c>
    </row>
    <row r="76" s="49" customFormat="1" spans="1:17">
      <c r="A76" s="20">
        <v>713</v>
      </c>
      <c r="B76" s="20" t="s">
        <v>85</v>
      </c>
      <c r="C76" s="21">
        <v>150</v>
      </c>
      <c r="D76" s="20">
        <f>VLOOKUP(A76,[1]Sheet3!$A$1:$C$65536,3,0)</f>
        <v>138</v>
      </c>
      <c r="E76" s="22">
        <f>C76-D76</f>
        <v>12</v>
      </c>
      <c r="F76" s="23">
        <f>VLOOKUP(A76,[2]查询时间段分门店销售汇总!$D$1:$L$65536,9,0)</f>
        <v>93631.01</v>
      </c>
      <c r="G76" s="23">
        <f>VLOOKUP(A76,[2]查询时间段分门店销售汇总!$D$1:$M$65536,10,0)</f>
        <v>32332.66</v>
      </c>
      <c r="H76" s="23">
        <f>VLOOKUP(A76,[2]查询时间段分门店销售汇总!$D$1:$K$65536,8,0)</f>
        <v>84.05</v>
      </c>
      <c r="I76" s="23">
        <f>VLOOKUP(A76,[2]查询时间段分门店销售汇总!$D$1:$J$65536,7,0)</f>
        <v>1114</v>
      </c>
      <c r="J76" s="23">
        <f>VLOOKUP(A76,[3]查询时间段分门店销售汇总!$D$1:$L$65536,9,0)</f>
        <v>72151.22</v>
      </c>
      <c r="K76" s="23">
        <f>VLOOKUP(A76,[3]查询时间段分门店销售汇总!$D$1:$M$65536,10,0)</f>
        <v>25416.38</v>
      </c>
      <c r="L76" s="23">
        <f>VLOOKUP(A76,[3]查询时间段分门店销售汇总!$D$1:$K$65536,8,0)</f>
        <v>77.33</v>
      </c>
      <c r="M76" s="23">
        <f>VLOOKUP(A76,[3]查询时间段分门店销售汇总!$D$1:$J$65536,7,0)</f>
        <v>933</v>
      </c>
      <c r="N76" s="28">
        <f>J76-F76</f>
        <v>-21479.79</v>
      </c>
      <c r="O76" s="23">
        <f>K76-G76</f>
        <v>-6916.28</v>
      </c>
      <c r="P76" s="23">
        <f>L76-H76</f>
        <v>-6.72</v>
      </c>
      <c r="Q76" s="28">
        <f>M76-I76</f>
        <v>-181</v>
      </c>
    </row>
    <row r="77" s="49" customFormat="1" spans="1:17">
      <c r="A77" s="20">
        <v>106399</v>
      </c>
      <c r="B77" s="20" t="s">
        <v>86</v>
      </c>
      <c r="C77" s="21">
        <v>200</v>
      </c>
      <c r="D77" s="20">
        <f>VLOOKUP(A77,[1]Sheet3!$A$1:$C$65536,3,0)</f>
        <v>199</v>
      </c>
      <c r="E77" s="22">
        <f>C77-D77</f>
        <v>1</v>
      </c>
      <c r="F77" s="23">
        <f>VLOOKUP(A77,[2]查询时间段分门店销售汇总!$D$1:$L$65536,9,0)</f>
        <v>141711.68</v>
      </c>
      <c r="G77" s="23">
        <f>VLOOKUP(A77,[2]查询时间段分门店销售汇总!$D$1:$M$65536,10,0)</f>
        <v>47181.87</v>
      </c>
      <c r="H77" s="23">
        <f>VLOOKUP(A77,[2]查询时间段分门店销售汇总!$D$1:$K$65536,8,0)</f>
        <v>60.33</v>
      </c>
      <c r="I77" s="23">
        <f>VLOOKUP(A77,[2]查询时间段分门店销售汇总!$D$1:$J$65536,7,0)</f>
        <v>2349</v>
      </c>
      <c r="J77" s="23">
        <f>VLOOKUP(A77,[3]查询时间段分门店销售汇总!$D$1:$L$65536,9,0)</f>
        <v>120551.52</v>
      </c>
      <c r="K77" s="23">
        <f>VLOOKUP(A77,[3]查询时间段分门店销售汇总!$D$1:$M$65536,10,0)</f>
        <v>38055.74</v>
      </c>
      <c r="L77" s="23">
        <f>VLOOKUP(A77,[3]查询时间段分门店销售汇总!$D$1:$K$65536,8,0)</f>
        <v>54.9</v>
      </c>
      <c r="M77" s="23">
        <f>VLOOKUP(A77,[3]查询时间段分门店销售汇总!$D$1:$J$65536,7,0)</f>
        <v>2196</v>
      </c>
      <c r="N77" s="28">
        <f>J77-F77</f>
        <v>-21160.16</v>
      </c>
      <c r="O77" s="23">
        <f>K77-G77</f>
        <v>-9126.13</v>
      </c>
      <c r="P77" s="23">
        <f>L77-H77</f>
        <v>-5.43</v>
      </c>
      <c r="Q77" s="28">
        <f>M77-I77</f>
        <v>-153</v>
      </c>
    </row>
    <row r="78" s="49" customFormat="1" spans="1:17">
      <c r="A78" s="20">
        <v>111219</v>
      </c>
      <c r="B78" s="20" t="s">
        <v>87</v>
      </c>
      <c r="C78" s="21">
        <v>231</v>
      </c>
      <c r="D78" s="20">
        <f>VLOOKUP(A78,[1]Sheet3!$A$1:$C$65536,3,0)</f>
        <v>217</v>
      </c>
      <c r="E78" s="22">
        <f>C78-D78</f>
        <v>14</v>
      </c>
      <c r="F78" s="23">
        <f>VLOOKUP(A78,[2]查询时间段分门店销售汇总!$D$1:$L$65536,9,0)</f>
        <v>149016.43</v>
      </c>
      <c r="G78" s="23">
        <f>VLOOKUP(A78,[2]查询时间段分门店销售汇总!$D$1:$M$65536,10,0)</f>
        <v>52234.79</v>
      </c>
      <c r="H78" s="23">
        <f>VLOOKUP(A78,[2]查询时间段分门店销售汇总!$D$1:$K$65536,8,0)</f>
        <v>54.83</v>
      </c>
      <c r="I78" s="23">
        <f>VLOOKUP(A78,[2]查询时间段分门店销售汇总!$D$1:$J$65536,7,0)</f>
        <v>2718</v>
      </c>
      <c r="J78" s="23">
        <f>VLOOKUP(A78,[3]查询时间段分门店销售汇总!$D$1:$L$65536,9,0)</f>
        <v>164651.69</v>
      </c>
      <c r="K78" s="23">
        <f>VLOOKUP(A78,[3]查询时间段分门店销售汇总!$D$1:$M$65536,10,0)</f>
        <v>51823.12</v>
      </c>
      <c r="L78" s="23">
        <f>VLOOKUP(A78,[3]查询时间段分门店销售汇总!$D$1:$K$65536,8,0)</f>
        <v>55.18</v>
      </c>
      <c r="M78" s="23">
        <f>VLOOKUP(A78,[3]查询时间段分门店销售汇总!$D$1:$J$65536,7,0)</f>
        <v>2984</v>
      </c>
      <c r="N78" s="28">
        <f>J78-F78</f>
        <v>15635.26</v>
      </c>
      <c r="O78" s="23">
        <f>K78-G78</f>
        <v>-411.669999999998</v>
      </c>
      <c r="P78" s="23">
        <f>L78-H78</f>
        <v>0.350000000000001</v>
      </c>
      <c r="Q78" s="28">
        <f>M78-I78</f>
        <v>266</v>
      </c>
    </row>
    <row r="79" s="49" customFormat="1" spans="1:17">
      <c r="A79" s="20">
        <v>339</v>
      </c>
      <c r="B79" s="20" t="s">
        <v>88</v>
      </c>
      <c r="C79" s="21">
        <v>189</v>
      </c>
      <c r="D79" s="20">
        <f>VLOOKUP(A79,[1]Sheet3!$A$1:$C$65536,3,0)</f>
        <v>185</v>
      </c>
      <c r="E79" s="22">
        <f>C79-D79</f>
        <v>4</v>
      </c>
      <c r="F79" s="23">
        <f>VLOOKUP(A79,[2]查询时间段分门店销售汇总!$D$1:$L$65536,9,0)</f>
        <v>112674.64</v>
      </c>
      <c r="G79" s="23">
        <f>VLOOKUP(A79,[2]查询时间段分门店销售汇总!$D$1:$M$65536,10,0)</f>
        <v>38414.66</v>
      </c>
      <c r="H79" s="23">
        <f>VLOOKUP(A79,[2]查询时间段分门店销售汇总!$D$1:$K$65536,8,0)</f>
        <v>59.93</v>
      </c>
      <c r="I79" s="23">
        <f>VLOOKUP(A79,[2]查询时间段分门店销售汇总!$D$1:$J$65536,7,0)</f>
        <v>1880</v>
      </c>
      <c r="J79" s="23">
        <f>VLOOKUP(A79,[3]查询时间段分门店销售汇总!$D$1:$L$65536,9,0)</f>
        <v>91599.29</v>
      </c>
      <c r="K79" s="23">
        <f>VLOOKUP(A79,[3]查询时间段分门店销售汇总!$D$1:$M$65536,10,0)</f>
        <v>30013.3</v>
      </c>
      <c r="L79" s="23">
        <f>VLOOKUP(A79,[3]查询时间段分门店销售汇总!$D$1:$K$65536,8,0)</f>
        <v>55.45</v>
      </c>
      <c r="M79" s="23">
        <f>VLOOKUP(A79,[3]查询时间段分门店销售汇总!$D$1:$J$65536,7,0)</f>
        <v>1652</v>
      </c>
      <c r="N79" s="28">
        <f>J79-F79</f>
        <v>-21075.35</v>
      </c>
      <c r="O79" s="23">
        <f>K79-G79</f>
        <v>-8401.36</v>
      </c>
      <c r="P79" s="23">
        <f>L79-H79</f>
        <v>-4.48</v>
      </c>
      <c r="Q79" s="28">
        <f>M79-I79</f>
        <v>-228</v>
      </c>
    </row>
    <row r="80" s="49" customFormat="1" spans="1:17">
      <c r="A80" s="20">
        <v>104838</v>
      </c>
      <c r="B80" s="20" t="s">
        <v>89</v>
      </c>
      <c r="C80" s="21">
        <v>208</v>
      </c>
      <c r="D80" s="20">
        <f>VLOOKUP(A80,[1]Sheet3!$A$1:$C$65536,3,0)</f>
        <v>205</v>
      </c>
      <c r="E80" s="22">
        <f>C80-D80</f>
        <v>3</v>
      </c>
      <c r="F80" s="23">
        <f>VLOOKUP(A80,[2]查询时间段分门店销售汇总!$D$1:$L$65536,9,0)</f>
        <v>97590.82</v>
      </c>
      <c r="G80" s="23">
        <f>VLOOKUP(A80,[2]查询时间段分门店销售汇总!$D$1:$M$65536,10,0)</f>
        <v>29066.77</v>
      </c>
      <c r="H80" s="23">
        <f>VLOOKUP(A80,[2]查询时间段分门店销售汇总!$D$1:$K$65536,8,0)</f>
        <v>53.53</v>
      </c>
      <c r="I80" s="23">
        <f>VLOOKUP(A80,[2]查询时间段分门店销售汇总!$D$1:$J$65536,7,0)</f>
        <v>1823</v>
      </c>
      <c r="J80" s="23">
        <f>VLOOKUP(A80,[3]查询时间段分门店销售汇总!$D$1:$L$65536,9,0)</f>
        <v>76592.02</v>
      </c>
      <c r="K80" s="23">
        <f>VLOOKUP(A80,[3]查询时间段分门店销售汇总!$D$1:$M$65536,10,0)</f>
        <v>22228.42</v>
      </c>
      <c r="L80" s="23">
        <f>VLOOKUP(A80,[3]查询时间段分门店销售汇总!$D$1:$K$65536,8,0)</f>
        <v>47.34</v>
      </c>
      <c r="M80" s="23">
        <f>VLOOKUP(A80,[3]查询时间段分门店销售汇总!$D$1:$J$65536,7,0)</f>
        <v>1618</v>
      </c>
      <c r="N80" s="28">
        <f>J80-F80</f>
        <v>-20998.8</v>
      </c>
      <c r="O80" s="23">
        <f>K80-G80</f>
        <v>-6838.35</v>
      </c>
      <c r="P80" s="23">
        <f>L80-H80</f>
        <v>-6.19</v>
      </c>
      <c r="Q80" s="28">
        <f>M80-I80</f>
        <v>-205</v>
      </c>
    </row>
    <row r="81" s="49" customFormat="1" spans="1:17">
      <c r="A81" s="20">
        <v>549</v>
      </c>
      <c r="B81" s="20" t="s">
        <v>90</v>
      </c>
      <c r="C81" s="21">
        <v>193</v>
      </c>
      <c r="D81" s="20">
        <f>VLOOKUP(A81,[1]Sheet3!$A$1:$C$65536,3,0)</f>
        <v>202</v>
      </c>
      <c r="E81" s="22">
        <f>C81-D81</f>
        <v>-9</v>
      </c>
      <c r="F81" s="23">
        <f>VLOOKUP(A81,[2]查询时间段分门店销售汇总!$D$1:$L$65536,9,0)</f>
        <v>111291.6</v>
      </c>
      <c r="G81" s="23">
        <f>VLOOKUP(A81,[2]查询时间段分门店销售汇总!$D$1:$M$65536,10,0)</f>
        <v>33782.06</v>
      </c>
      <c r="H81" s="23">
        <f>VLOOKUP(A81,[2]查询时间段分门店销售汇总!$D$1:$K$65536,8,0)</f>
        <v>71.48</v>
      </c>
      <c r="I81" s="23">
        <f>VLOOKUP(A81,[2]查询时间段分门店销售汇总!$D$1:$J$65536,7,0)</f>
        <v>1557</v>
      </c>
      <c r="J81" s="23">
        <f>VLOOKUP(A81,[3]查询时间段分门店销售汇总!$D$1:$L$65536,9,0)</f>
        <v>90528.89</v>
      </c>
      <c r="K81" s="23">
        <f>VLOOKUP(A81,[3]查询时间段分门店销售汇总!$D$1:$M$65536,10,0)</f>
        <v>27276.44</v>
      </c>
      <c r="L81" s="23">
        <f>VLOOKUP(A81,[3]查询时间段分门店销售汇总!$D$1:$K$65536,8,0)</f>
        <v>67.06</v>
      </c>
      <c r="M81" s="23">
        <f>VLOOKUP(A81,[3]查询时间段分门店销售汇总!$D$1:$J$65536,7,0)</f>
        <v>1350</v>
      </c>
      <c r="N81" s="28">
        <f>J81-F81</f>
        <v>-20762.71</v>
      </c>
      <c r="O81" s="23">
        <f>K81-G81</f>
        <v>-6505.62</v>
      </c>
      <c r="P81" s="23">
        <f>L81-H81</f>
        <v>-4.42</v>
      </c>
      <c r="Q81" s="28">
        <f>M81-I81</f>
        <v>-207</v>
      </c>
    </row>
    <row r="82" s="49" customFormat="1" spans="1:17">
      <c r="A82" s="20">
        <v>56</v>
      </c>
      <c r="B82" s="20" t="s">
        <v>91</v>
      </c>
      <c r="C82" s="21">
        <v>194</v>
      </c>
      <c r="D82" s="20">
        <f>VLOOKUP(A82,[1]Sheet3!$A$1:$C$65536,3,0)</f>
        <v>177</v>
      </c>
      <c r="E82" s="22">
        <f>C82-D82</f>
        <v>17</v>
      </c>
      <c r="F82" s="23">
        <f>VLOOKUP(A82,[2]查询时间段分门店销售汇总!$D$1:$L$65536,9,0)</f>
        <v>78991.82</v>
      </c>
      <c r="G82" s="23">
        <f>VLOOKUP(A82,[2]查询时间段分门店销售汇总!$D$1:$M$65536,10,0)</f>
        <v>25205.33</v>
      </c>
      <c r="H82" s="23">
        <f>VLOOKUP(A82,[2]查询时间段分门店销售汇总!$D$1:$K$65536,8,0)</f>
        <v>75.52</v>
      </c>
      <c r="I82" s="23">
        <f>VLOOKUP(A82,[2]查询时间段分门店销售汇总!$D$1:$J$65536,7,0)</f>
        <v>1046</v>
      </c>
      <c r="J82" s="23">
        <f>VLOOKUP(A82,[3]查询时间段分门店销售汇总!$D$1:$L$65536,9,0)</f>
        <v>81502.18</v>
      </c>
      <c r="K82" s="23">
        <f>VLOOKUP(A82,[3]查询时间段分门店销售汇总!$D$1:$M$65536,10,0)</f>
        <v>24051.88</v>
      </c>
      <c r="L82" s="23">
        <f>VLOOKUP(A82,[3]查询时间段分门店销售汇总!$D$1:$K$65536,8,0)</f>
        <v>62.98</v>
      </c>
      <c r="M82" s="23">
        <f>VLOOKUP(A82,[3]查询时间段分门店销售汇总!$D$1:$J$65536,7,0)</f>
        <v>1294</v>
      </c>
      <c r="N82" s="28">
        <f>J82-F82</f>
        <v>2510.35999999999</v>
      </c>
      <c r="O82" s="23">
        <f>K82-G82</f>
        <v>-1153.45</v>
      </c>
      <c r="P82" s="23">
        <f>L82-H82</f>
        <v>-12.54</v>
      </c>
      <c r="Q82" s="28">
        <f>M82-I82</f>
        <v>248</v>
      </c>
    </row>
    <row r="83" s="49" customFormat="1" spans="1:17">
      <c r="A83" s="20">
        <v>727</v>
      </c>
      <c r="B83" s="20" t="s">
        <v>92</v>
      </c>
      <c r="C83" s="21">
        <v>170</v>
      </c>
      <c r="D83" s="20">
        <f>VLOOKUP(A83,[1]Sheet3!$A$1:$C$65536,3,0)</f>
        <v>168</v>
      </c>
      <c r="E83" s="22">
        <f>C83-D83</f>
        <v>2</v>
      </c>
      <c r="F83" s="23">
        <f>VLOOKUP(A83,[2]查询时间段分门店销售汇总!$D$1:$L$65536,9,0)</f>
        <v>127509.22</v>
      </c>
      <c r="G83" s="23">
        <f>VLOOKUP(A83,[2]查询时间段分门店销售汇总!$D$1:$M$65536,10,0)</f>
        <v>41868.94</v>
      </c>
      <c r="H83" s="23">
        <f>VLOOKUP(A83,[2]查询时间段分门店销售汇总!$D$1:$K$65536,8,0)</f>
        <v>64.89</v>
      </c>
      <c r="I83" s="23">
        <f>VLOOKUP(A83,[2]查询时间段分门店销售汇总!$D$1:$J$65536,7,0)</f>
        <v>1965</v>
      </c>
      <c r="J83" s="23">
        <f>VLOOKUP(A83,[3]查询时间段分门店销售汇总!$D$1:$L$65536,9,0)</f>
        <v>106767.08</v>
      </c>
      <c r="K83" s="23">
        <f>VLOOKUP(A83,[3]查询时间段分门店销售汇总!$D$1:$M$65536,10,0)</f>
        <v>33909.1</v>
      </c>
      <c r="L83" s="23">
        <f>VLOOKUP(A83,[3]查询时间段分门店销售汇总!$D$1:$K$65536,8,0)</f>
        <v>62</v>
      </c>
      <c r="M83" s="23">
        <f>VLOOKUP(A83,[3]查询时间段分门店销售汇总!$D$1:$J$65536,7,0)</f>
        <v>1722</v>
      </c>
      <c r="N83" s="28">
        <f>J83-F83</f>
        <v>-20742.14</v>
      </c>
      <c r="O83" s="23">
        <f>K83-G83</f>
        <v>-7959.84</v>
      </c>
      <c r="P83" s="23">
        <f>L83-H83</f>
        <v>-2.89</v>
      </c>
      <c r="Q83" s="28">
        <f>M83-I83</f>
        <v>-243</v>
      </c>
    </row>
    <row r="84" s="49" customFormat="1" spans="1:17">
      <c r="A84" s="20">
        <v>102564</v>
      </c>
      <c r="B84" s="20" t="s">
        <v>93</v>
      </c>
      <c r="C84" s="21">
        <v>157</v>
      </c>
      <c r="D84" s="20">
        <f>VLOOKUP(A84,[1]Sheet3!$A$1:$C$65536,3,0)</f>
        <v>155</v>
      </c>
      <c r="E84" s="22">
        <f>C84-D84</f>
        <v>2</v>
      </c>
      <c r="F84" s="23">
        <f>VLOOKUP(A84,[2]查询时间段分门店销售汇总!$D$1:$L$65536,9,0)</f>
        <v>124166.76</v>
      </c>
      <c r="G84" s="23">
        <f>VLOOKUP(A84,[2]查询时间段分门店销售汇总!$D$1:$M$65536,10,0)</f>
        <v>39415.08</v>
      </c>
      <c r="H84" s="23">
        <f>VLOOKUP(A84,[2]查询时间段分门店销售汇总!$D$1:$K$65536,8,0)</f>
        <v>64.64</v>
      </c>
      <c r="I84" s="23">
        <f>VLOOKUP(A84,[2]查询时间段分门店销售汇总!$D$1:$J$65536,7,0)</f>
        <v>1921</v>
      </c>
      <c r="J84" s="23">
        <f>VLOOKUP(A84,[3]查询时间段分门店销售汇总!$D$1:$L$65536,9,0)</f>
        <v>103613.61</v>
      </c>
      <c r="K84" s="23">
        <f>VLOOKUP(A84,[3]查询时间段分门店销售汇总!$D$1:$M$65536,10,0)</f>
        <v>33368.47</v>
      </c>
      <c r="L84" s="23">
        <f>VLOOKUP(A84,[3]查询时间段分门店销售汇总!$D$1:$K$65536,8,0)</f>
        <v>62.72</v>
      </c>
      <c r="M84" s="23">
        <f>VLOOKUP(A84,[3]查询时间段分门店销售汇总!$D$1:$J$65536,7,0)</f>
        <v>1652</v>
      </c>
      <c r="N84" s="28">
        <f>J84-F84</f>
        <v>-20553.15</v>
      </c>
      <c r="O84" s="23">
        <f>K84-G84</f>
        <v>-6046.61</v>
      </c>
      <c r="P84" s="23">
        <f>L84-H84</f>
        <v>-1.92</v>
      </c>
      <c r="Q84" s="28">
        <f>M84-I84</f>
        <v>-269</v>
      </c>
    </row>
    <row r="85" s="49" customFormat="1" spans="1:17">
      <c r="A85" s="20">
        <v>106485</v>
      </c>
      <c r="B85" s="20" t="s">
        <v>94</v>
      </c>
      <c r="C85" s="21">
        <v>151</v>
      </c>
      <c r="D85" s="20">
        <f>VLOOKUP(A85,[1]Sheet3!$A$1:$C$65536,3,0)</f>
        <v>142</v>
      </c>
      <c r="E85" s="22">
        <f>C85-D85</f>
        <v>9</v>
      </c>
      <c r="F85" s="23">
        <f>VLOOKUP(A85,[2]查询时间段分门店销售汇总!$D$1:$L$65536,9,0)</f>
        <v>87045.46</v>
      </c>
      <c r="G85" s="23">
        <f>VLOOKUP(A85,[2]查询时间段分门店销售汇总!$D$1:$M$65536,10,0)</f>
        <v>19921.53</v>
      </c>
      <c r="H85" s="23">
        <f>VLOOKUP(A85,[2]查询时间段分门店销售汇总!$D$1:$K$65536,8,0)</f>
        <v>49.94</v>
      </c>
      <c r="I85" s="23">
        <f>VLOOKUP(A85,[2]查询时间段分门店销售汇总!$D$1:$J$65536,7,0)</f>
        <v>1743</v>
      </c>
      <c r="J85" s="23">
        <f>VLOOKUP(A85,[3]查询时间段分门店销售汇总!$D$1:$L$65536,9,0)</f>
        <v>66628.65</v>
      </c>
      <c r="K85" s="23">
        <f>VLOOKUP(A85,[3]查询时间段分门店销售汇总!$D$1:$M$65536,10,0)</f>
        <v>13972.32</v>
      </c>
      <c r="L85" s="23">
        <f>VLOOKUP(A85,[3]查询时间段分门店销售汇总!$D$1:$K$65536,8,0)</f>
        <v>44.33</v>
      </c>
      <c r="M85" s="23">
        <f>VLOOKUP(A85,[3]查询时间段分门店销售汇总!$D$1:$J$65536,7,0)</f>
        <v>1503</v>
      </c>
      <c r="N85" s="28">
        <f>J85-F85</f>
        <v>-20416.81</v>
      </c>
      <c r="O85" s="23">
        <f>K85-G85</f>
        <v>-5949.21</v>
      </c>
      <c r="P85" s="23">
        <f>L85-H85</f>
        <v>-5.61</v>
      </c>
      <c r="Q85" s="28">
        <f>M85-I85</f>
        <v>-240</v>
      </c>
    </row>
    <row r="86" s="49" customFormat="1" spans="1:17">
      <c r="A86" s="20">
        <v>106865</v>
      </c>
      <c r="B86" s="20" t="s">
        <v>95</v>
      </c>
      <c r="C86" s="21">
        <v>215</v>
      </c>
      <c r="D86" s="20">
        <f>VLOOKUP(A86,[1]Sheet3!$A$1:$C$65536,3,0)</f>
        <v>217</v>
      </c>
      <c r="E86" s="22">
        <f>C86-D86</f>
        <v>-2</v>
      </c>
      <c r="F86" s="23">
        <f>VLOOKUP(A86,[2]查询时间段分门店销售汇总!$D$1:$L$65536,9,0)</f>
        <v>98353.55</v>
      </c>
      <c r="G86" s="23">
        <f>VLOOKUP(A86,[2]查询时间段分门店销售汇总!$D$1:$M$65536,10,0)</f>
        <v>30507.43</v>
      </c>
      <c r="H86" s="23">
        <f>VLOOKUP(A86,[2]查询时间段分门店销售汇总!$D$1:$K$65536,8,0)</f>
        <v>57.05</v>
      </c>
      <c r="I86" s="23">
        <f>VLOOKUP(A86,[2]查询时间段分门店销售汇总!$D$1:$J$65536,7,0)</f>
        <v>1724</v>
      </c>
      <c r="J86" s="23">
        <f>VLOOKUP(A86,[3]查询时间段分门店销售汇总!$D$1:$L$65536,9,0)</f>
        <v>78761.99</v>
      </c>
      <c r="K86" s="23">
        <f>VLOOKUP(A86,[3]查询时间段分门店销售汇总!$D$1:$M$65536,10,0)</f>
        <v>23234.57</v>
      </c>
      <c r="L86" s="23">
        <f>VLOOKUP(A86,[3]查询时间段分门店销售汇总!$D$1:$K$65536,8,0)</f>
        <v>52.26</v>
      </c>
      <c r="M86" s="23">
        <f>VLOOKUP(A86,[3]查询时间段分门店销售汇总!$D$1:$J$65536,7,0)</f>
        <v>1507</v>
      </c>
      <c r="N86" s="28">
        <f>J86-F86</f>
        <v>-19591.56</v>
      </c>
      <c r="O86" s="23">
        <f>K86-G86</f>
        <v>-7272.86</v>
      </c>
      <c r="P86" s="23">
        <f>L86-H86</f>
        <v>-4.79</v>
      </c>
      <c r="Q86" s="28">
        <f>M86-I86</f>
        <v>-217</v>
      </c>
    </row>
    <row r="87" s="49" customFormat="1" spans="1:17">
      <c r="A87" s="20">
        <v>347</v>
      </c>
      <c r="B87" s="20" t="s">
        <v>96</v>
      </c>
      <c r="C87" s="21">
        <v>171</v>
      </c>
      <c r="D87" s="20">
        <f>VLOOKUP(A87,[1]Sheet3!$A$1:$C$65536,3,0)</f>
        <v>162</v>
      </c>
      <c r="E87" s="22">
        <f>C87-D87</f>
        <v>9</v>
      </c>
      <c r="F87" s="23">
        <f>VLOOKUP(A87,[2]查询时间段分门店销售汇总!$D$1:$L$65536,9,0)</f>
        <v>116608.81</v>
      </c>
      <c r="G87" s="23">
        <f>VLOOKUP(A87,[2]查询时间段分门店销售汇总!$D$1:$M$65536,10,0)</f>
        <v>35972.78</v>
      </c>
      <c r="H87" s="23">
        <f>VLOOKUP(A87,[2]查询时间段分门店销售汇总!$D$1:$K$65536,8,0)</f>
        <v>62.56</v>
      </c>
      <c r="I87" s="23">
        <f>VLOOKUP(A87,[2]查询时间段分门店销售汇总!$D$1:$J$65536,7,0)</f>
        <v>1864</v>
      </c>
      <c r="J87" s="23">
        <f>VLOOKUP(A87,[3]查询时间段分门店销售汇总!$D$1:$L$65536,9,0)</f>
        <v>97296.53</v>
      </c>
      <c r="K87" s="23">
        <f>VLOOKUP(A87,[3]查询时间段分门店销售汇总!$D$1:$M$65536,10,0)</f>
        <v>30842.25</v>
      </c>
      <c r="L87" s="23">
        <f>VLOOKUP(A87,[3]查询时间段分门店销售汇总!$D$1:$K$65536,8,0)</f>
        <v>56.7</v>
      </c>
      <c r="M87" s="23">
        <f>VLOOKUP(A87,[3]查询时间段分门店销售汇总!$D$1:$J$65536,7,0)</f>
        <v>1716</v>
      </c>
      <c r="N87" s="28">
        <f>J87-F87</f>
        <v>-19312.28</v>
      </c>
      <c r="O87" s="23">
        <f>K87-G87</f>
        <v>-5130.53</v>
      </c>
      <c r="P87" s="23">
        <f>L87-H87</f>
        <v>-5.86</v>
      </c>
      <c r="Q87" s="28">
        <f>M87-I87</f>
        <v>-148</v>
      </c>
    </row>
    <row r="88" s="49" customFormat="1" spans="1:17">
      <c r="A88" s="20">
        <v>732</v>
      </c>
      <c r="B88" s="20" t="s">
        <v>97</v>
      </c>
      <c r="C88" s="21">
        <v>167</v>
      </c>
      <c r="D88" s="20">
        <f>VLOOKUP(A88,[1]Sheet3!$A$1:$C$65536,3,0)</f>
        <v>145</v>
      </c>
      <c r="E88" s="22">
        <f>C88-D88</f>
        <v>22</v>
      </c>
      <c r="F88" s="23">
        <f>VLOOKUP(A88,[2]查询时间段分门店销售汇总!$D$1:$L$65536,9,0)</f>
        <v>106649.63</v>
      </c>
      <c r="G88" s="23">
        <f>VLOOKUP(A88,[2]查询时间段分门店销售汇总!$D$1:$M$65536,10,0)</f>
        <v>32279.58</v>
      </c>
      <c r="H88" s="23">
        <f>VLOOKUP(A88,[2]查询时间段分门店销售汇总!$D$1:$K$65536,8,0)</f>
        <v>63.98</v>
      </c>
      <c r="I88" s="23">
        <f>VLOOKUP(A88,[2]查询时间段分门店销售汇总!$D$1:$J$65536,7,0)</f>
        <v>1667</v>
      </c>
      <c r="J88" s="23">
        <f>VLOOKUP(A88,[3]查询时间段分门店销售汇总!$D$1:$L$65536,9,0)</f>
        <v>87572.61</v>
      </c>
      <c r="K88" s="23">
        <f>VLOOKUP(A88,[3]查询时间段分门店销售汇总!$D$1:$M$65536,10,0)</f>
        <v>27914.2</v>
      </c>
      <c r="L88" s="23">
        <f>VLOOKUP(A88,[3]查询时间段分门店销售汇总!$D$1:$K$65536,8,0)</f>
        <v>64.96</v>
      </c>
      <c r="M88" s="23">
        <f>VLOOKUP(A88,[3]查询时间段分门店销售汇总!$D$1:$J$65536,7,0)</f>
        <v>1348</v>
      </c>
      <c r="N88" s="28">
        <f>J88-F88</f>
        <v>-19077.02</v>
      </c>
      <c r="O88" s="23">
        <f>K88-G88</f>
        <v>-4365.38</v>
      </c>
      <c r="P88" s="23">
        <f>L88-H88</f>
        <v>0.979999999999997</v>
      </c>
      <c r="Q88" s="28">
        <f>M88-I88</f>
        <v>-319</v>
      </c>
    </row>
    <row r="89" s="49" customFormat="1" spans="1:17">
      <c r="A89" s="20">
        <v>52</v>
      </c>
      <c r="B89" s="20" t="s">
        <v>98</v>
      </c>
      <c r="C89" s="21">
        <v>206</v>
      </c>
      <c r="D89" s="20">
        <f>VLOOKUP(A89,[1]Sheet3!$A$1:$C$65536,3,0)</f>
        <v>200</v>
      </c>
      <c r="E89" s="22">
        <f>C89-D89</f>
        <v>6</v>
      </c>
      <c r="F89" s="23">
        <f>VLOOKUP(A89,[2]查询时间段分门店销售汇总!$D$1:$L$65536,9,0)</f>
        <v>115654.68</v>
      </c>
      <c r="G89" s="23">
        <f>VLOOKUP(A89,[2]查询时间段分门店销售汇总!$D$1:$M$65536,10,0)</f>
        <v>36979.54</v>
      </c>
      <c r="H89" s="23">
        <f>VLOOKUP(A89,[2]查询时间段分门店销售汇总!$D$1:$K$65536,8,0)</f>
        <v>69.5</v>
      </c>
      <c r="I89" s="23">
        <f>VLOOKUP(A89,[2]查询时间段分门店销售汇总!$D$1:$J$65536,7,0)</f>
        <v>1664</v>
      </c>
      <c r="J89" s="23">
        <f>VLOOKUP(A89,[3]查询时间段分门店销售汇总!$D$1:$L$65536,9,0)</f>
        <v>96584.44</v>
      </c>
      <c r="K89" s="23">
        <f>VLOOKUP(A89,[3]查询时间段分门店销售汇总!$D$1:$M$65536,10,0)</f>
        <v>31400.61</v>
      </c>
      <c r="L89" s="23">
        <f>VLOOKUP(A89,[3]查询时间段分门店销售汇总!$D$1:$K$65536,8,0)</f>
        <v>66.15</v>
      </c>
      <c r="M89" s="23">
        <f>VLOOKUP(A89,[3]查询时间段分门店销售汇总!$D$1:$J$65536,7,0)</f>
        <v>1460</v>
      </c>
      <c r="N89" s="28">
        <f>J89-F89</f>
        <v>-19070.24</v>
      </c>
      <c r="O89" s="23">
        <f>K89-G89</f>
        <v>-5578.93</v>
      </c>
      <c r="P89" s="23">
        <f>L89-H89</f>
        <v>-3.34999999999999</v>
      </c>
      <c r="Q89" s="28">
        <f>M89-I89</f>
        <v>-204</v>
      </c>
    </row>
    <row r="90" s="49" customFormat="1" spans="1:17">
      <c r="A90" s="20">
        <v>110378</v>
      </c>
      <c r="B90" s="20" t="s">
        <v>99</v>
      </c>
      <c r="C90" s="21">
        <v>207</v>
      </c>
      <c r="D90" s="20">
        <f>VLOOKUP(A90,[1]Sheet3!$A$1:$C$65536,3,0)</f>
        <v>201</v>
      </c>
      <c r="E90" s="22">
        <f>C90-D90</f>
        <v>6</v>
      </c>
      <c r="F90" s="23">
        <f>VLOOKUP(A90,[2]查询时间段分门店销售汇总!$D$1:$L$65536,9,0)</f>
        <v>62263.43</v>
      </c>
      <c r="G90" s="23">
        <f>VLOOKUP(A90,[2]查询时间段分门店销售汇总!$D$1:$M$65536,10,0)</f>
        <v>18173.86</v>
      </c>
      <c r="H90" s="23">
        <f>VLOOKUP(A90,[2]查询时间段分门店销售汇总!$D$1:$K$65536,8,0)</f>
        <v>71.98</v>
      </c>
      <c r="I90" s="23">
        <f>VLOOKUP(A90,[2]查询时间段分门店销售汇总!$D$1:$J$65536,7,0)</f>
        <v>865</v>
      </c>
      <c r="J90" s="23">
        <f>VLOOKUP(A90,[3]查询时间段分门店销售汇总!$D$1:$L$65536,9,0)</f>
        <v>43387.47</v>
      </c>
      <c r="K90" s="23">
        <f>VLOOKUP(A90,[3]查询时间段分门店销售汇总!$D$1:$M$65536,10,0)</f>
        <v>11457.58</v>
      </c>
      <c r="L90" s="23">
        <f>VLOOKUP(A90,[3]查询时间段分门店销售汇总!$D$1:$K$65536,8,0)</f>
        <v>70.55</v>
      </c>
      <c r="M90" s="23">
        <f>VLOOKUP(A90,[3]查询时间段分门店销售汇总!$D$1:$J$65536,7,0)</f>
        <v>615</v>
      </c>
      <c r="N90" s="28">
        <f>J90-F90</f>
        <v>-18875.96</v>
      </c>
      <c r="O90" s="23">
        <f>K90-G90</f>
        <v>-6716.28</v>
      </c>
      <c r="P90" s="23">
        <f>L90-H90</f>
        <v>-1.43000000000001</v>
      </c>
      <c r="Q90" s="28">
        <f>M90-I90</f>
        <v>-250</v>
      </c>
    </row>
    <row r="91" s="49" customFormat="1" spans="1:17">
      <c r="A91" s="20">
        <v>591</v>
      </c>
      <c r="B91" s="20" t="s">
        <v>100</v>
      </c>
      <c r="C91" s="21">
        <v>175</v>
      </c>
      <c r="D91" s="20">
        <f>VLOOKUP(A91,[1]Sheet3!$A$1:$C$65536,3,0)</f>
        <v>159</v>
      </c>
      <c r="E91" s="22">
        <f>C91-D91</f>
        <v>16</v>
      </c>
      <c r="F91" s="23">
        <f>VLOOKUP(A91,[2]查询时间段分门店销售汇总!$D$1:$L$65536,9,0)</f>
        <v>87222.44</v>
      </c>
      <c r="G91" s="23">
        <f>VLOOKUP(A91,[2]查询时间段分门店销售汇总!$D$1:$M$65536,10,0)</f>
        <v>27989.49</v>
      </c>
      <c r="H91" s="23">
        <f>VLOOKUP(A91,[2]查询时间段分门店销售汇总!$D$1:$K$65536,8,0)</f>
        <v>51.67</v>
      </c>
      <c r="I91" s="23">
        <f>VLOOKUP(A91,[2]查询时间段分门店销售汇总!$D$1:$J$65536,7,0)</f>
        <v>1688</v>
      </c>
      <c r="J91" s="23">
        <f>VLOOKUP(A91,[3]查询时间段分门店销售汇总!$D$1:$L$65536,9,0)</f>
        <v>69083.99</v>
      </c>
      <c r="K91" s="23">
        <f>VLOOKUP(A91,[3]查询时间段分门店销售汇总!$D$1:$M$65536,10,0)</f>
        <v>22385.71</v>
      </c>
      <c r="L91" s="23">
        <f>VLOOKUP(A91,[3]查询时间段分门店销售汇总!$D$1:$K$65536,8,0)</f>
        <v>45.21</v>
      </c>
      <c r="M91" s="23">
        <f>VLOOKUP(A91,[3]查询时间段分门店销售汇总!$D$1:$J$65536,7,0)</f>
        <v>1528</v>
      </c>
      <c r="N91" s="28">
        <f>J91-F91</f>
        <v>-18138.45</v>
      </c>
      <c r="O91" s="23">
        <f>K91-G91</f>
        <v>-5603.78</v>
      </c>
      <c r="P91" s="23">
        <f>L91-H91</f>
        <v>-6.46</v>
      </c>
      <c r="Q91" s="28">
        <f>M91-I91</f>
        <v>-160</v>
      </c>
    </row>
    <row r="92" s="49" customFormat="1" spans="1:17">
      <c r="A92" s="20">
        <v>587</v>
      </c>
      <c r="B92" s="20" t="s">
        <v>101</v>
      </c>
      <c r="C92" s="21">
        <v>203</v>
      </c>
      <c r="D92" s="20">
        <f>VLOOKUP(A92,[1]Sheet3!$A$1:$C$65536,3,0)</f>
        <v>195</v>
      </c>
      <c r="E92" s="22">
        <f>C92-D92</f>
        <v>8</v>
      </c>
      <c r="F92" s="23">
        <f>VLOOKUP(A92,[2]查询时间段分门店销售汇总!$D$1:$L$65536,9,0)</f>
        <v>140001.22</v>
      </c>
      <c r="G92" s="23">
        <f>VLOOKUP(A92,[2]查询时间段分门店销售汇总!$D$1:$M$65536,10,0)</f>
        <v>44035.28</v>
      </c>
      <c r="H92" s="23">
        <f>VLOOKUP(A92,[2]查询时间段分门店销售汇总!$D$1:$K$65536,8,0)</f>
        <v>73.3</v>
      </c>
      <c r="I92" s="23">
        <f>VLOOKUP(A92,[2]查询时间段分门店销售汇总!$D$1:$J$65536,7,0)</f>
        <v>1910</v>
      </c>
      <c r="J92" s="23">
        <f>VLOOKUP(A92,[3]查询时间段分门店销售汇总!$D$1:$L$65536,9,0)</f>
        <v>122100.46</v>
      </c>
      <c r="K92" s="23">
        <f>VLOOKUP(A92,[3]查询时间段分门店销售汇总!$D$1:$M$65536,10,0)</f>
        <v>37116.05</v>
      </c>
      <c r="L92" s="23">
        <f>VLOOKUP(A92,[3]查询时间段分门店销售汇总!$D$1:$K$65536,8,0)</f>
        <v>67.68</v>
      </c>
      <c r="M92" s="23">
        <f>VLOOKUP(A92,[3]查询时间段分门店销售汇总!$D$1:$J$65536,7,0)</f>
        <v>1804</v>
      </c>
      <c r="N92" s="28">
        <f>J92-F92</f>
        <v>-17900.76</v>
      </c>
      <c r="O92" s="23">
        <f>K92-G92</f>
        <v>-6919.23</v>
      </c>
      <c r="P92" s="23">
        <f>L92-H92</f>
        <v>-5.61999999999999</v>
      </c>
      <c r="Q92" s="28">
        <f>M92-I92</f>
        <v>-106</v>
      </c>
    </row>
    <row r="93" s="49" customFormat="1" spans="1:17">
      <c r="A93" s="20">
        <v>391</v>
      </c>
      <c r="B93" s="20" t="s">
        <v>102</v>
      </c>
      <c r="C93" s="21">
        <v>129</v>
      </c>
      <c r="D93" s="20">
        <f>VLOOKUP(A93,[1]Sheet3!$A$1:$C$65536,3,0)</f>
        <v>118</v>
      </c>
      <c r="E93" s="22">
        <f>C93-D93</f>
        <v>11</v>
      </c>
      <c r="F93" s="23">
        <f>VLOOKUP(A93,[2]查询时间段分门店销售汇总!$D$1:$L$65536,9,0)</f>
        <v>175576.28</v>
      </c>
      <c r="G93" s="23">
        <f>VLOOKUP(A93,[2]查询时间段分门店销售汇总!$D$1:$M$65536,10,0)</f>
        <v>65659.14</v>
      </c>
      <c r="H93" s="23">
        <f>VLOOKUP(A93,[2]查询时间段分门店销售汇总!$D$1:$K$65536,8,0)</f>
        <v>70.2</v>
      </c>
      <c r="I93" s="23">
        <f>VLOOKUP(A93,[2]查询时间段分门店销售汇总!$D$1:$J$65536,7,0)</f>
        <v>2501</v>
      </c>
      <c r="J93" s="23">
        <f>VLOOKUP(A93,[3]查询时间段分门店销售汇总!$D$1:$L$65536,9,0)</f>
        <v>157885.02</v>
      </c>
      <c r="K93" s="23">
        <f>VLOOKUP(A93,[3]查询时间段分门店销售汇总!$D$1:$M$65536,10,0)</f>
        <v>54546.89</v>
      </c>
      <c r="L93" s="23">
        <f>VLOOKUP(A93,[3]查询时间段分门店销售汇总!$D$1:$K$65536,8,0)</f>
        <v>66.62</v>
      </c>
      <c r="M93" s="23">
        <f>VLOOKUP(A93,[3]查询时间段分门店销售汇总!$D$1:$J$65536,7,0)</f>
        <v>2370</v>
      </c>
      <c r="N93" s="28">
        <f>J93-F93</f>
        <v>-17691.26</v>
      </c>
      <c r="O93" s="23">
        <f>K93-G93</f>
        <v>-11112.25</v>
      </c>
      <c r="P93" s="23">
        <f>L93-H93</f>
        <v>-3.58</v>
      </c>
      <c r="Q93" s="28">
        <f>M93-I93</f>
        <v>-131</v>
      </c>
    </row>
    <row r="94" s="49" customFormat="1" spans="1:17">
      <c r="A94" s="20">
        <v>740</v>
      </c>
      <c r="B94" s="20" t="s">
        <v>103</v>
      </c>
      <c r="C94" s="21">
        <v>87</v>
      </c>
      <c r="D94" s="20">
        <f>VLOOKUP(A94,[1]Sheet3!$A$1:$C$65536,3,0)</f>
        <v>70</v>
      </c>
      <c r="E94" s="22">
        <f>C94-D94</f>
        <v>17</v>
      </c>
      <c r="F94" s="23">
        <f>VLOOKUP(A94,[2]查询时间段分门店销售汇总!$D$1:$L$65536,9,0)</f>
        <v>110423.77</v>
      </c>
      <c r="G94" s="23">
        <f>VLOOKUP(A94,[2]查询时间段分门店销售汇总!$D$1:$M$65536,10,0)</f>
        <v>38159.58</v>
      </c>
      <c r="H94" s="23">
        <f>VLOOKUP(A94,[2]查询时间段分门店销售汇总!$D$1:$K$65536,8,0)</f>
        <v>57.57</v>
      </c>
      <c r="I94" s="23">
        <f>VLOOKUP(A94,[2]查询时间段分门店销售汇总!$D$1:$J$65536,7,0)</f>
        <v>1918</v>
      </c>
      <c r="J94" s="23">
        <f>VLOOKUP(A94,[3]查询时间段分门店销售汇总!$D$1:$L$65536,9,0)</f>
        <v>92993.28</v>
      </c>
      <c r="K94" s="23">
        <f>VLOOKUP(A94,[3]查询时间段分门店销售汇总!$D$1:$M$65536,10,0)</f>
        <v>32951.31</v>
      </c>
      <c r="L94" s="23">
        <f>VLOOKUP(A94,[3]查询时间段分门店销售汇总!$D$1:$K$65536,8,0)</f>
        <v>58.89</v>
      </c>
      <c r="M94" s="23">
        <f>VLOOKUP(A94,[3]查询时间段分门店销售汇总!$D$1:$J$65536,7,0)</f>
        <v>1579</v>
      </c>
      <c r="N94" s="28">
        <f>J94-F94</f>
        <v>-17430.49</v>
      </c>
      <c r="O94" s="23">
        <f>K94-G94</f>
        <v>-5208.27</v>
      </c>
      <c r="P94" s="23">
        <f>L94-H94</f>
        <v>1.32</v>
      </c>
      <c r="Q94" s="28">
        <f>M94-I94</f>
        <v>-339</v>
      </c>
    </row>
    <row r="95" s="49" customFormat="1" spans="1:17">
      <c r="A95" s="20">
        <v>706</v>
      </c>
      <c r="B95" s="20" t="s">
        <v>104</v>
      </c>
      <c r="C95" s="21">
        <v>168</v>
      </c>
      <c r="D95" s="20">
        <f>VLOOKUP(A95,[1]Sheet3!$A$1:$C$65536,3,0)</f>
        <v>144</v>
      </c>
      <c r="E95" s="22">
        <f>C95-D95</f>
        <v>24</v>
      </c>
      <c r="F95" s="23">
        <f>VLOOKUP(A95,[2]查询时间段分门店销售汇总!$D$1:$L$65536,9,0)</f>
        <v>102920.28</v>
      </c>
      <c r="G95" s="23">
        <f>VLOOKUP(A95,[2]查询时间段分门店销售汇总!$D$1:$M$65536,10,0)</f>
        <v>34870.84</v>
      </c>
      <c r="H95" s="23">
        <f>VLOOKUP(A95,[2]查询时间段分门店销售汇总!$D$1:$K$65536,8,0)</f>
        <v>69.73</v>
      </c>
      <c r="I95" s="23">
        <f>VLOOKUP(A95,[2]查询时间段分门店销售汇总!$D$1:$J$65536,7,0)</f>
        <v>1476</v>
      </c>
      <c r="J95" s="23">
        <f>VLOOKUP(A95,[3]查询时间段分门店销售汇总!$D$1:$L$65536,9,0)</f>
        <v>86358.36</v>
      </c>
      <c r="K95" s="23">
        <f>VLOOKUP(A95,[3]查询时间段分门店销售汇总!$D$1:$M$65536,10,0)</f>
        <v>28980.61</v>
      </c>
      <c r="L95" s="23">
        <f>VLOOKUP(A95,[3]查询时间段分门店销售汇总!$D$1:$K$65536,8,0)</f>
        <v>65.97</v>
      </c>
      <c r="M95" s="23">
        <f>VLOOKUP(A95,[3]查询时间段分门店销售汇总!$D$1:$J$65536,7,0)</f>
        <v>1309</v>
      </c>
      <c r="N95" s="28">
        <f>J95-F95</f>
        <v>-16561.92</v>
      </c>
      <c r="O95" s="23">
        <f>K95-G95</f>
        <v>-5890.23</v>
      </c>
      <c r="P95" s="23">
        <f>L95-H95</f>
        <v>-3.76</v>
      </c>
      <c r="Q95" s="28">
        <f>M95-I95</f>
        <v>-167</v>
      </c>
    </row>
    <row r="96" s="49" customFormat="1" spans="1:17">
      <c r="A96" s="20">
        <v>723</v>
      </c>
      <c r="B96" s="20" t="s">
        <v>105</v>
      </c>
      <c r="C96" s="21">
        <v>194</v>
      </c>
      <c r="D96" s="20">
        <f>VLOOKUP(A96,[1]Sheet3!$A$1:$C$65536,3,0)</f>
        <v>197</v>
      </c>
      <c r="E96" s="22">
        <f>C96-D96</f>
        <v>-3</v>
      </c>
      <c r="F96" s="23">
        <f>VLOOKUP(A96,[2]查询时间段分门店销售汇总!$D$1:$L$65536,9,0)</f>
        <v>95174.15</v>
      </c>
      <c r="G96" s="23">
        <f>VLOOKUP(A96,[2]查询时间段分门店销售汇总!$D$1:$M$65536,10,0)</f>
        <v>30320.39</v>
      </c>
      <c r="H96" s="23">
        <f>VLOOKUP(A96,[2]查询时间段分门店销售汇总!$D$1:$K$65536,8,0)</f>
        <v>53.77</v>
      </c>
      <c r="I96" s="23">
        <f>VLOOKUP(A96,[2]查询时间段分门店销售汇总!$D$1:$J$65536,7,0)</f>
        <v>1770</v>
      </c>
      <c r="J96" s="23">
        <f>VLOOKUP(A96,[3]查询时间段分门店销售汇总!$D$1:$L$65536,9,0)</f>
        <v>78777.08</v>
      </c>
      <c r="K96" s="23">
        <f>VLOOKUP(A96,[3]查询时间段分门店销售汇总!$D$1:$M$65536,10,0)</f>
        <v>24122.3</v>
      </c>
      <c r="L96" s="23">
        <f>VLOOKUP(A96,[3]查询时间段分门店销售汇总!$D$1:$K$65536,8,0)</f>
        <v>56.31</v>
      </c>
      <c r="M96" s="23">
        <f>VLOOKUP(A96,[3]查询时间段分门店销售汇总!$D$1:$J$65536,7,0)</f>
        <v>1399</v>
      </c>
      <c r="N96" s="28">
        <f>J96-F96</f>
        <v>-16397.07</v>
      </c>
      <c r="O96" s="23">
        <f>K96-G96</f>
        <v>-6198.09</v>
      </c>
      <c r="P96" s="23">
        <f>L96-H96</f>
        <v>2.54</v>
      </c>
      <c r="Q96" s="28">
        <f>M96-I96</f>
        <v>-371</v>
      </c>
    </row>
    <row r="97" s="49" customFormat="1" spans="1:17">
      <c r="A97" s="20">
        <v>102567</v>
      </c>
      <c r="B97" s="20" t="s">
        <v>106</v>
      </c>
      <c r="C97" s="21">
        <v>150</v>
      </c>
      <c r="D97" s="20">
        <f>VLOOKUP(A97,[1]Sheet3!$A$1:$C$65536,3,0)</f>
        <v>133</v>
      </c>
      <c r="E97" s="22">
        <f>C97-D97</f>
        <v>17</v>
      </c>
      <c r="F97" s="23">
        <f>VLOOKUP(A97,[2]查询时间段分门店销售汇总!$D$1:$L$65536,9,0)</f>
        <v>64671.86</v>
      </c>
      <c r="G97" s="23">
        <f>VLOOKUP(A97,[2]查询时间段分门店销售汇总!$D$1:$M$65536,10,0)</f>
        <v>20833.87</v>
      </c>
      <c r="H97" s="23">
        <f>VLOOKUP(A97,[2]查询时间段分门店销售汇总!$D$1:$K$65536,8,0)</f>
        <v>66.19</v>
      </c>
      <c r="I97" s="23">
        <f>VLOOKUP(A97,[2]查询时间段分门店销售汇总!$D$1:$J$65536,7,0)</f>
        <v>977</v>
      </c>
      <c r="J97" s="23">
        <f>VLOOKUP(A97,[3]查询时间段分门店销售汇总!$D$1:$L$65536,9,0)</f>
        <v>48689.06</v>
      </c>
      <c r="K97" s="23">
        <f>VLOOKUP(A97,[3]查询时间段分门店销售汇总!$D$1:$M$65536,10,0)</f>
        <v>15338.44</v>
      </c>
      <c r="L97" s="23">
        <f>VLOOKUP(A97,[3]查询时间段分门店销售汇总!$D$1:$K$65536,8,0)</f>
        <v>62.74</v>
      </c>
      <c r="M97" s="23">
        <f>VLOOKUP(A97,[3]查询时间段分门店销售汇总!$D$1:$J$65536,7,0)</f>
        <v>776</v>
      </c>
      <c r="N97" s="28">
        <f>J97-F97</f>
        <v>-15982.8</v>
      </c>
      <c r="O97" s="23">
        <f>K97-G97</f>
        <v>-5495.43</v>
      </c>
      <c r="P97" s="23">
        <f>L97-H97</f>
        <v>-3.45</v>
      </c>
      <c r="Q97" s="28">
        <f>M97-I97</f>
        <v>-201</v>
      </c>
    </row>
    <row r="98" s="49" customFormat="1" spans="1:17">
      <c r="A98" s="20">
        <v>102935</v>
      </c>
      <c r="B98" s="20" t="s">
        <v>107</v>
      </c>
      <c r="C98" s="21">
        <v>82</v>
      </c>
      <c r="D98" s="20">
        <f>VLOOKUP(A98,[1]Sheet3!$A$1:$C$65536,3,0)</f>
        <v>127</v>
      </c>
      <c r="E98" s="22">
        <f>C98-D98</f>
        <v>-45</v>
      </c>
      <c r="F98" s="23">
        <f>VLOOKUP(A98,[2]查询时间段分门店销售汇总!$D$1:$L$65536,9,0)</f>
        <v>125038.57</v>
      </c>
      <c r="G98" s="23">
        <f>VLOOKUP(A98,[2]查询时间段分门店销售汇总!$D$1:$M$65536,10,0)</f>
        <v>44440.7</v>
      </c>
      <c r="H98" s="23">
        <f>VLOOKUP(A98,[2]查询时间段分门店销售汇总!$D$1:$K$65536,8,0)</f>
        <v>45.73</v>
      </c>
      <c r="I98" s="23">
        <f>VLOOKUP(A98,[2]查询时间段分门店销售汇总!$D$1:$J$65536,7,0)</f>
        <v>2734</v>
      </c>
      <c r="J98" s="23">
        <f>VLOOKUP(A98,[3]查询时间段分门店销售汇总!$D$1:$L$65536,9,0)</f>
        <v>109283.13</v>
      </c>
      <c r="K98" s="23">
        <f>VLOOKUP(A98,[3]查询时间段分门店销售汇总!$D$1:$M$65536,10,0)</f>
        <v>41387.74</v>
      </c>
      <c r="L98" s="23">
        <f>VLOOKUP(A98,[3]查询时间段分门店销售汇总!$D$1:$K$65536,8,0)</f>
        <v>44.55</v>
      </c>
      <c r="M98" s="23">
        <f>VLOOKUP(A98,[3]查询时间段分门店销售汇总!$D$1:$J$65536,7,0)</f>
        <v>2453</v>
      </c>
      <c r="N98" s="28">
        <f>J98-F98</f>
        <v>-15755.44</v>
      </c>
      <c r="O98" s="23">
        <f>K98-G98</f>
        <v>-3052.96</v>
      </c>
      <c r="P98" s="23">
        <f>L98-H98</f>
        <v>-1.18</v>
      </c>
      <c r="Q98" s="28">
        <f>M98-I98</f>
        <v>-281</v>
      </c>
    </row>
    <row r="99" s="49" customFormat="1" spans="1:17">
      <c r="A99" s="20">
        <v>351</v>
      </c>
      <c r="B99" s="20" t="s">
        <v>108</v>
      </c>
      <c r="C99" s="21">
        <v>221</v>
      </c>
      <c r="D99" s="20">
        <f>VLOOKUP(A99,[1]Sheet3!$A$1:$C$65536,3,0)</f>
        <v>212</v>
      </c>
      <c r="E99" s="22">
        <f>C99-D99</f>
        <v>9</v>
      </c>
      <c r="F99" s="23">
        <f>VLOOKUP(A99,[2]查询时间段分门店销售汇总!$D$1:$L$65536,9,0)</f>
        <v>95541.61</v>
      </c>
      <c r="G99" s="23">
        <f>VLOOKUP(A99,[2]查询时间段分门店销售汇总!$D$1:$M$65536,10,0)</f>
        <v>29451.96</v>
      </c>
      <c r="H99" s="23">
        <f>VLOOKUP(A99,[2]查询时间段分门店销售汇总!$D$1:$K$65536,8,0)</f>
        <v>80.29</v>
      </c>
      <c r="I99" s="23">
        <f>VLOOKUP(A99,[2]查询时间段分门店销售汇总!$D$1:$J$65536,7,0)</f>
        <v>1190</v>
      </c>
      <c r="J99" s="23">
        <f>VLOOKUP(A99,[3]查询时间段分门店销售汇总!$D$1:$L$65536,9,0)</f>
        <v>79793.3</v>
      </c>
      <c r="K99" s="23">
        <f>VLOOKUP(A99,[3]查询时间段分门店销售汇总!$D$1:$M$65536,10,0)</f>
        <v>23530.36</v>
      </c>
      <c r="L99" s="23">
        <f>VLOOKUP(A99,[3]查询时间段分门店销售汇总!$D$1:$K$65536,8,0)</f>
        <v>84.26</v>
      </c>
      <c r="M99" s="23">
        <f>VLOOKUP(A99,[3]查询时间段分门店销售汇总!$D$1:$J$65536,7,0)</f>
        <v>947</v>
      </c>
      <c r="N99" s="28">
        <f>J99-F99</f>
        <v>-15748.31</v>
      </c>
      <c r="O99" s="23">
        <f>K99-G99</f>
        <v>-5921.6</v>
      </c>
      <c r="P99" s="23">
        <f>L99-H99</f>
        <v>3.97</v>
      </c>
      <c r="Q99" s="28">
        <f>M99-I99</f>
        <v>-243</v>
      </c>
    </row>
    <row r="100" s="49" customFormat="1" spans="1:17">
      <c r="A100" s="20">
        <v>744</v>
      </c>
      <c r="B100" s="20" t="s">
        <v>109</v>
      </c>
      <c r="C100" s="21">
        <v>108</v>
      </c>
      <c r="D100" s="20">
        <f>VLOOKUP(A100,[1]Sheet3!$A$1:$C$65536,3,0)</f>
        <v>105</v>
      </c>
      <c r="E100" s="22">
        <f>C100-D100</f>
        <v>3</v>
      </c>
      <c r="F100" s="23">
        <f>VLOOKUP(A100,[2]查询时间段分门店销售汇总!$D$1:$L$65536,9,0)</f>
        <v>227329</v>
      </c>
      <c r="G100" s="23">
        <f>VLOOKUP(A100,[2]查询时间段分门店销售汇总!$D$1:$M$65536,10,0)</f>
        <v>72926.37</v>
      </c>
      <c r="H100" s="23">
        <f>VLOOKUP(A100,[2]查询时间段分门店销售汇总!$D$1:$K$65536,8,0)</f>
        <v>81.63</v>
      </c>
      <c r="I100" s="23">
        <f>VLOOKUP(A100,[2]查询时间段分门店销售汇总!$D$1:$J$65536,7,0)</f>
        <v>2785</v>
      </c>
      <c r="J100" s="23">
        <f>VLOOKUP(A100,[3]查询时间段分门店销售汇总!$D$1:$L$65536,9,0)</f>
        <v>211751.54</v>
      </c>
      <c r="K100" s="23">
        <f>VLOOKUP(A100,[3]查询时间段分门店销售汇总!$D$1:$M$65536,10,0)</f>
        <v>60519.57</v>
      </c>
      <c r="L100" s="23">
        <f>VLOOKUP(A100,[3]查询时间段分门店销售汇总!$D$1:$K$65536,8,0)</f>
        <v>90.65</v>
      </c>
      <c r="M100" s="23">
        <f>VLOOKUP(A100,[3]查询时间段分门店销售汇总!$D$1:$J$65536,7,0)</f>
        <v>2336</v>
      </c>
      <c r="N100" s="28">
        <f>J100-F100</f>
        <v>-15577.46</v>
      </c>
      <c r="O100" s="23">
        <f>K100-G100</f>
        <v>-12406.8</v>
      </c>
      <c r="P100" s="23">
        <f>L100-H100</f>
        <v>9.02000000000001</v>
      </c>
      <c r="Q100" s="28">
        <f>M100-I100</f>
        <v>-449</v>
      </c>
    </row>
    <row r="101" s="49" customFormat="1" spans="1:17">
      <c r="A101" s="20">
        <v>752</v>
      </c>
      <c r="B101" s="20" t="s">
        <v>110</v>
      </c>
      <c r="C101" s="21">
        <v>156</v>
      </c>
      <c r="D101" s="20">
        <f>VLOOKUP(A101,[1]Sheet3!$A$1:$C$65536,3,0)</f>
        <v>188</v>
      </c>
      <c r="E101" s="22">
        <f>C101-D101</f>
        <v>-32</v>
      </c>
      <c r="F101" s="23">
        <f>VLOOKUP(A101,[2]查询时间段分门店销售汇总!$D$1:$L$65536,9,0)</f>
        <v>115600.1</v>
      </c>
      <c r="G101" s="23">
        <f>VLOOKUP(A101,[2]查询时间段分门店销售汇总!$D$1:$M$65536,10,0)</f>
        <v>36484.72</v>
      </c>
      <c r="H101" s="23">
        <f>VLOOKUP(A101,[2]查询时间段分门店销售汇总!$D$1:$K$65536,8,0)</f>
        <v>62.15</v>
      </c>
      <c r="I101" s="23">
        <f>VLOOKUP(A101,[2]查询时间段分门店销售汇总!$D$1:$J$65536,7,0)</f>
        <v>1860</v>
      </c>
      <c r="J101" s="23">
        <f>VLOOKUP(A101,[3]查询时间段分门店销售汇总!$D$1:$L$65536,9,0)</f>
        <v>100430.55</v>
      </c>
      <c r="K101" s="23">
        <f>VLOOKUP(A101,[3]查询时间段分门店销售汇总!$D$1:$M$65536,10,0)</f>
        <v>32287.11</v>
      </c>
      <c r="L101" s="23">
        <f>VLOOKUP(A101,[3]查询时间段分门店销售汇总!$D$1:$K$65536,8,0)</f>
        <v>62.3</v>
      </c>
      <c r="M101" s="23">
        <f>VLOOKUP(A101,[3]查询时间段分门店销售汇总!$D$1:$J$65536,7,0)</f>
        <v>1612</v>
      </c>
      <c r="N101" s="28">
        <f>J101-F101</f>
        <v>-15169.55</v>
      </c>
      <c r="O101" s="23">
        <f>K101-G101</f>
        <v>-4197.61</v>
      </c>
      <c r="P101" s="23">
        <f>L101-H101</f>
        <v>0.149999999999999</v>
      </c>
      <c r="Q101" s="28">
        <f>M101-I101</f>
        <v>-248</v>
      </c>
    </row>
    <row r="102" s="49" customFormat="1" spans="1:17">
      <c r="A102" s="20">
        <v>102565</v>
      </c>
      <c r="B102" s="20" t="s">
        <v>111</v>
      </c>
      <c r="C102" s="21">
        <v>174</v>
      </c>
      <c r="D102" s="20">
        <f>VLOOKUP(A102,[1]Sheet3!$A$1:$C$65536,3,0)</f>
        <v>145</v>
      </c>
      <c r="E102" s="22">
        <f>C102-D102</f>
        <v>29</v>
      </c>
      <c r="F102" s="23">
        <f>VLOOKUP(A102,[2]查询时间段分门店销售汇总!$D$1:$L$65536,9,0)</f>
        <v>171049.98</v>
      </c>
      <c r="G102" s="23">
        <f>VLOOKUP(A102,[2]查询时间段分门店销售汇总!$D$1:$M$65536,10,0)</f>
        <v>60409.46</v>
      </c>
      <c r="H102" s="23">
        <f>VLOOKUP(A102,[2]查询时间段分门店销售汇总!$D$1:$K$65536,8,0)</f>
        <v>51</v>
      </c>
      <c r="I102" s="23">
        <f>VLOOKUP(A102,[2]查询时间段分门店销售汇总!$D$1:$J$65536,7,0)</f>
        <v>3354</v>
      </c>
      <c r="J102" s="23">
        <f>VLOOKUP(A102,[3]查询时间段分门店销售汇总!$D$1:$L$65536,9,0)</f>
        <v>156114.96</v>
      </c>
      <c r="K102" s="23">
        <f>VLOOKUP(A102,[3]查询时间段分门店销售汇总!$D$1:$M$65536,10,0)</f>
        <v>51292.65</v>
      </c>
      <c r="L102" s="23">
        <f>VLOOKUP(A102,[3]查询时间段分门店销售汇总!$D$1:$K$65536,8,0)</f>
        <v>47.15</v>
      </c>
      <c r="M102" s="23">
        <f>VLOOKUP(A102,[3]查询时间段分门店销售汇总!$D$1:$J$65536,7,0)</f>
        <v>3311</v>
      </c>
      <c r="N102" s="28">
        <f>J102-F102</f>
        <v>-14935.02</v>
      </c>
      <c r="O102" s="23">
        <f>K102-G102</f>
        <v>-9116.81</v>
      </c>
      <c r="P102" s="23">
        <f>L102-H102</f>
        <v>-3.85</v>
      </c>
      <c r="Q102" s="28">
        <f>M102-I102</f>
        <v>-43</v>
      </c>
    </row>
    <row r="103" s="49" customFormat="1" spans="1:17">
      <c r="A103" s="20">
        <v>103199</v>
      </c>
      <c r="B103" s="20" t="s">
        <v>112</v>
      </c>
      <c r="C103" s="21">
        <v>203</v>
      </c>
      <c r="D103" s="20">
        <f>VLOOKUP(A103,[1]Sheet3!$A$1:$C$65536,3,0)</f>
        <v>195</v>
      </c>
      <c r="E103" s="22">
        <f>C103-D103</f>
        <v>8</v>
      </c>
      <c r="F103" s="23">
        <f>VLOOKUP(A103,[2]查询时间段分门店销售汇总!$D$1:$L$65536,9,0)</f>
        <v>158149.83</v>
      </c>
      <c r="G103" s="23">
        <f>VLOOKUP(A103,[2]查询时间段分门店销售汇总!$D$1:$M$65536,10,0)</f>
        <v>56598.35</v>
      </c>
      <c r="H103" s="23">
        <f>VLOOKUP(A103,[2]查询时间段分门店销售汇总!$D$1:$K$65536,8,0)</f>
        <v>46.91</v>
      </c>
      <c r="I103" s="23">
        <f>VLOOKUP(A103,[2]查询时间段分门店销售汇总!$D$1:$J$65536,7,0)</f>
        <v>3371</v>
      </c>
      <c r="J103" s="23">
        <f>VLOOKUP(A103,[3]查询时间段分门店销售汇总!$D$1:$L$65536,9,0)</f>
        <v>146486.36</v>
      </c>
      <c r="K103" s="23">
        <f>VLOOKUP(A103,[3]查询时间段分门店销售汇总!$D$1:$M$65536,10,0)</f>
        <v>50520.81</v>
      </c>
      <c r="L103" s="23">
        <f>VLOOKUP(A103,[3]查询时间段分门店销售汇总!$D$1:$K$65536,8,0)</f>
        <v>47.1</v>
      </c>
      <c r="M103" s="23">
        <f>VLOOKUP(A103,[3]查询时间段分门店销售汇总!$D$1:$J$65536,7,0)</f>
        <v>3110</v>
      </c>
      <c r="N103" s="28">
        <f>J103-F103</f>
        <v>-11663.47</v>
      </c>
      <c r="O103" s="23">
        <f>K103-G103</f>
        <v>-6077.54</v>
      </c>
      <c r="P103" s="23">
        <f>L103-H103</f>
        <v>0.190000000000005</v>
      </c>
      <c r="Q103" s="28">
        <f>M103-I103</f>
        <v>-261</v>
      </c>
    </row>
    <row r="104" s="49" customFormat="1" spans="1:17">
      <c r="A104" s="20">
        <v>371</v>
      </c>
      <c r="B104" s="20" t="s">
        <v>113</v>
      </c>
      <c r="C104" s="21">
        <v>150</v>
      </c>
      <c r="D104" s="20">
        <f>VLOOKUP(A104,[1]Sheet3!$A$1:$C$65536,3,0)</f>
        <v>145</v>
      </c>
      <c r="E104" s="22">
        <f>C104-D104</f>
        <v>5</v>
      </c>
      <c r="F104" s="23">
        <f>VLOOKUP(A104,[2]查询时间段分门店销售汇总!$D$1:$L$65536,9,0)</f>
        <v>77648.15</v>
      </c>
      <c r="G104" s="23">
        <f>VLOOKUP(A104,[2]查询时间段分门店销售汇总!$D$1:$M$65536,10,0)</f>
        <v>26401.18</v>
      </c>
      <c r="H104" s="23">
        <f>VLOOKUP(A104,[2]查询时间段分门店销售汇总!$D$1:$K$65536,8,0)</f>
        <v>55.66</v>
      </c>
      <c r="I104" s="23">
        <f>VLOOKUP(A104,[2]查询时间段分门店销售汇总!$D$1:$J$65536,7,0)</f>
        <v>1395</v>
      </c>
      <c r="J104" s="23">
        <f>VLOOKUP(A104,[3]查询时间段分门店销售汇总!$D$1:$L$65536,9,0)</f>
        <v>67053.31</v>
      </c>
      <c r="K104" s="23">
        <f>VLOOKUP(A104,[3]查询时间段分门店销售汇总!$D$1:$M$65536,10,0)</f>
        <v>23632.02</v>
      </c>
      <c r="L104" s="23">
        <f>VLOOKUP(A104,[3]查询时间段分门店销售汇总!$D$1:$K$65536,8,0)</f>
        <v>58.21</v>
      </c>
      <c r="M104" s="23">
        <f>VLOOKUP(A104,[3]查询时间段分门店销售汇总!$D$1:$J$65536,7,0)</f>
        <v>1152</v>
      </c>
      <c r="N104" s="28">
        <f>J104-F104</f>
        <v>-10594.84</v>
      </c>
      <c r="O104" s="23">
        <f>K104-G104</f>
        <v>-2769.16</v>
      </c>
      <c r="P104" s="23">
        <f>L104-H104</f>
        <v>2.55</v>
      </c>
      <c r="Q104" s="28">
        <f>M104-I104</f>
        <v>-243</v>
      </c>
    </row>
    <row r="105" s="49" customFormat="1" spans="1:17">
      <c r="A105" s="20">
        <v>104533</v>
      </c>
      <c r="B105" s="20" t="s">
        <v>114</v>
      </c>
      <c r="C105" s="21">
        <v>156</v>
      </c>
      <c r="D105" s="20">
        <f>VLOOKUP(A105,[1]Sheet3!$A$1:$C$65536,3,0)</f>
        <v>155</v>
      </c>
      <c r="E105" s="22">
        <f>C105-D105</f>
        <v>1</v>
      </c>
      <c r="F105" s="23">
        <f>VLOOKUP(A105,[2]查询时间段分门店销售汇总!$D$1:$L$65536,9,0)</f>
        <v>109529.99</v>
      </c>
      <c r="G105" s="23">
        <f>VLOOKUP(A105,[2]查询时间段分门店销售汇总!$D$1:$M$65536,10,0)</f>
        <v>36092.54</v>
      </c>
      <c r="H105" s="23">
        <f>VLOOKUP(A105,[2]查询时间段分门店销售汇总!$D$1:$K$65536,8,0)</f>
        <v>65.59</v>
      </c>
      <c r="I105" s="23">
        <f>VLOOKUP(A105,[2]查询时间段分门店销售汇总!$D$1:$J$65536,7,0)</f>
        <v>1670</v>
      </c>
      <c r="J105" s="23">
        <f>VLOOKUP(A105,[3]查询时间段分门店销售汇总!$D$1:$L$65536,9,0)</f>
        <v>99183.87</v>
      </c>
      <c r="K105" s="23">
        <f>VLOOKUP(A105,[3]查询时间段分门店销售汇总!$D$1:$M$65536,10,0)</f>
        <v>31148.42</v>
      </c>
      <c r="L105" s="23">
        <f>VLOOKUP(A105,[3]查询时间段分门店销售汇总!$D$1:$K$65536,8,0)</f>
        <v>67.02</v>
      </c>
      <c r="M105" s="23">
        <f>VLOOKUP(A105,[3]查询时间段分门店销售汇总!$D$1:$J$65536,7,0)</f>
        <v>1480</v>
      </c>
      <c r="N105" s="28">
        <f>J105-F105</f>
        <v>-10346.12</v>
      </c>
      <c r="O105" s="23">
        <f>K105-G105</f>
        <v>-4944.12</v>
      </c>
      <c r="P105" s="23">
        <f>L105-H105</f>
        <v>1.42999999999999</v>
      </c>
      <c r="Q105" s="28">
        <f>M105-I105</f>
        <v>-190</v>
      </c>
    </row>
    <row r="106" s="49" customFormat="1" spans="1:17">
      <c r="A106" s="20">
        <v>111064</v>
      </c>
      <c r="B106" s="20" t="s">
        <v>115</v>
      </c>
      <c r="C106" s="21">
        <v>164</v>
      </c>
      <c r="D106" s="20">
        <f>VLOOKUP(A106,[1]Sheet3!$A$1:$C$65536,3,0)</f>
        <v>174</v>
      </c>
      <c r="E106" s="22">
        <f>C106-D106</f>
        <v>-10</v>
      </c>
      <c r="F106" s="23">
        <f>VLOOKUP(A106,[2]查询时间段分门店销售汇总!$D$1:$L$65536,9,0)</f>
        <v>24830.88</v>
      </c>
      <c r="G106" s="23">
        <f>VLOOKUP(A106,[2]查询时间段分门店销售汇总!$D$1:$M$65536,10,0)</f>
        <v>7161.15</v>
      </c>
      <c r="H106" s="23">
        <f>VLOOKUP(A106,[2]查询时间段分门店销售汇总!$D$1:$K$65536,8,0)</f>
        <v>41.45</v>
      </c>
      <c r="I106" s="23">
        <f>VLOOKUP(A106,[2]查询时间段分门店销售汇总!$D$1:$J$65536,7,0)</f>
        <v>599</v>
      </c>
      <c r="J106" s="23">
        <f>VLOOKUP(A106,[3]查询时间段分门店销售汇总!$D$1:$L$65536,9,0)</f>
        <v>15520.29</v>
      </c>
      <c r="K106" s="23">
        <f>VLOOKUP(A106,[3]查询时间段分门店销售汇总!$D$1:$M$65536,10,0)</f>
        <v>4849.71</v>
      </c>
      <c r="L106" s="23">
        <f>VLOOKUP(A106,[3]查询时间段分门店销售汇总!$D$1:$K$65536,8,0)</f>
        <v>31.35</v>
      </c>
      <c r="M106" s="23">
        <f>VLOOKUP(A106,[3]查询时间段分门店销售汇总!$D$1:$J$65536,7,0)</f>
        <v>495</v>
      </c>
      <c r="N106" s="28">
        <f>J106-F106</f>
        <v>-9310.59</v>
      </c>
      <c r="O106" s="23">
        <f>K106-G106</f>
        <v>-2311.44</v>
      </c>
      <c r="P106" s="23">
        <f>L106-H106</f>
        <v>-10.1</v>
      </c>
      <c r="Q106" s="28">
        <f>M106-I106</f>
        <v>-104</v>
      </c>
    </row>
    <row r="107" s="49" customFormat="1" spans="1:17">
      <c r="A107" s="20">
        <v>105396</v>
      </c>
      <c r="B107" s="20" t="s">
        <v>116</v>
      </c>
      <c r="C107" s="21">
        <v>108</v>
      </c>
      <c r="D107" s="20">
        <f>VLOOKUP(A107,[1]Sheet3!$A$1:$C$65536,3,0)</f>
        <v>83</v>
      </c>
      <c r="E107" s="22">
        <f>C107-D107</f>
        <v>25</v>
      </c>
      <c r="F107" s="23">
        <f>VLOOKUP(A107,[2]查询时间段分门店销售汇总!$D$1:$L$65536,9,0)</f>
        <v>77965.02</v>
      </c>
      <c r="G107" s="23">
        <f>VLOOKUP(A107,[2]查询时间段分门店销售汇总!$D$1:$M$65536,10,0)</f>
        <v>28242.86</v>
      </c>
      <c r="H107" s="23">
        <f>VLOOKUP(A107,[2]查询时间段分门店销售汇总!$D$1:$K$65536,8,0)</f>
        <v>55.69</v>
      </c>
      <c r="I107" s="23">
        <f>VLOOKUP(A107,[2]查询时间段分门店销售汇总!$D$1:$J$65536,7,0)</f>
        <v>1400</v>
      </c>
      <c r="J107" s="23">
        <f>VLOOKUP(A107,[3]查询时间段分门店销售汇总!$D$1:$L$65536,9,0)</f>
        <v>71137.86</v>
      </c>
      <c r="K107" s="23">
        <f>VLOOKUP(A107,[3]查询时间段分门店销售汇总!$D$1:$M$65536,10,0)</f>
        <v>27782</v>
      </c>
      <c r="L107" s="23">
        <f>VLOOKUP(A107,[3]查询时间段分门店销售汇总!$D$1:$K$65536,8,0)</f>
        <v>51.07</v>
      </c>
      <c r="M107" s="23">
        <f>VLOOKUP(A107,[3]查询时间段分门店销售汇总!$D$1:$J$65536,7,0)</f>
        <v>1393</v>
      </c>
      <c r="N107" s="28">
        <f>J107-F107</f>
        <v>-6827.16</v>
      </c>
      <c r="O107" s="23">
        <f>K107-G107</f>
        <v>-460.860000000001</v>
      </c>
      <c r="P107" s="23">
        <f>L107-H107</f>
        <v>-4.62</v>
      </c>
      <c r="Q107" s="28">
        <f>M107-I107</f>
        <v>-7</v>
      </c>
    </row>
    <row r="108" s="49" customFormat="1" spans="1:17">
      <c r="A108" s="20">
        <v>112888</v>
      </c>
      <c r="B108" s="20" t="s">
        <v>117</v>
      </c>
      <c r="C108" s="21">
        <v>212</v>
      </c>
      <c r="D108" s="20">
        <f>VLOOKUP(A108,[1]Sheet3!$A$1:$C$65536,3,0)</f>
        <v>195</v>
      </c>
      <c r="E108" s="22">
        <f>C108-D108</f>
        <v>17</v>
      </c>
      <c r="F108" s="23">
        <f>VLOOKUP(A108,[2]查询时间段分门店销售汇总!$D$1:$L$65536,9,0)</f>
        <v>55072.62</v>
      </c>
      <c r="G108" s="23">
        <f>VLOOKUP(A108,[2]查询时间段分门店销售汇总!$D$1:$M$65536,10,0)</f>
        <v>13997.91</v>
      </c>
      <c r="H108" s="23">
        <f>VLOOKUP(A108,[2]查询时间段分门店销售汇总!$D$1:$K$65536,8,0)</f>
        <v>41.47</v>
      </c>
      <c r="I108" s="23">
        <f>VLOOKUP(A108,[2]查询时间段分门店销售汇总!$D$1:$J$65536,7,0)</f>
        <v>1328</v>
      </c>
      <c r="J108" s="23">
        <f>VLOOKUP(A108,[3]查询时间段分门店销售汇总!$D$1:$L$65536,9,0)</f>
        <v>51681.24</v>
      </c>
      <c r="K108" s="23">
        <f>VLOOKUP(A108,[3]查询时间段分门店销售汇总!$D$1:$M$65536,10,0)</f>
        <v>11880.5</v>
      </c>
      <c r="L108" s="23">
        <f>VLOOKUP(A108,[3]查询时间段分门店销售汇总!$D$1:$K$65536,8,0)</f>
        <v>40.41</v>
      </c>
      <c r="M108" s="23">
        <f>VLOOKUP(A108,[3]查询时间段分门店销售汇总!$D$1:$J$65536,7,0)</f>
        <v>1279</v>
      </c>
      <c r="N108" s="28">
        <f>J108-F108</f>
        <v>-3391.38</v>
      </c>
      <c r="O108" s="23">
        <f>K108-G108</f>
        <v>-2117.41</v>
      </c>
      <c r="P108" s="23">
        <f>L108-H108</f>
        <v>-1.06</v>
      </c>
      <c r="Q108" s="28">
        <f>M108-I108</f>
        <v>-49</v>
      </c>
    </row>
    <row r="109" s="49" customFormat="1" spans="1:17">
      <c r="A109" s="20">
        <v>753</v>
      </c>
      <c r="B109" s="20" t="s">
        <v>118</v>
      </c>
      <c r="C109" s="21">
        <v>99</v>
      </c>
      <c r="D109" s="20">
        <f>VLOOKUP(A109,[1]Sheet3!$A$1:$C$65536,3,0)</f>
        <v>87</v>
      </c>
      <c r="E109" s="22">
        <f>C109-D109</f>
        <v>12</v>
      </c>
      <c r="F109" s="23">
        <f>VLOOKUP(A109,[2]查询时间段分门店销售汇总!$D$1:$L$65536,9,0)</f>
        <v>48550.42</v>
      </c>
      <c r="G109" s="23">
        <f>VLOOKUP(A109,[2]查询时间段分门店销售汇总!$D$1:$M$65536,10,0)</f>
        <v>17522.43</v>
      </c>
      <c r="H109" s="23">
        <f>VLOOKUP(A109,[2]查询时间段分门店销售汇总!$D$1:$K$65536,8,0)</f>
        <v>47.69</v>
      </c>
      <c r="I109" s="23">
        <f>VLOOKUP(A109,[2]查询时间段分门店销售汇总!$D$1:$J$65536,7,0)</f>
        <v>1018</v>
      </c>
      <c r="J109" s="23">
        <f>VLOOKUP(A109,[3]查询时间段分门店销售汇总!$D$1:$L$65536,9,0)</f>
        <v>47147.22</v>
      </c>
      <c r="K109" s="23">
        <f>VLOOKUP(A109,[3]查询时间段分门店销售汇总!$D$1:$M$65536,10,0)</f>
        <v>14100.29</v>
      </c>
      <c r="L109" s="23">
        <f>VLOOKUP(A109,[3]查询时间段分门店销售汇总!$D$1:$K$65536,8,0)</f>
        <v>46.96</v>
      </c>
      <c r="M109" s="23">
        <f>VLOOKUP(A109,[3]查询时间段分门店销售汇总!$D$1:$J$65536,7,0)</f>
        <v>1004</v>
      </c>
      <c r="N109" s="28">
        <f>J109-F109</f>
        <v>-1403.2</v>
      </c>
      <c r="O109" s="23">
        <f>K109-G109</f>
        <v>-3422.14</v>
      </c>
      <c r="P109" s="23">
        <f>L109-H109</f>
        <v>-0.729999999999997</v>
      </c>
      <c r="Q109" s="28">
        <f>M109-I109</f>
        <v>-14</v>
      </c>
    </row>
    <row r="110" s="49" customFormat="1" spans="1:17">
      <c r="A110" s="20">
        <v>107829</v>
      </c>
      <c r="B110" s="20" t="s">
        <v>119</v>
      </c>
      <c r="C110" s="21">
        <v>119</v>
      </c>
      <c r="D110" s="20">
        <f>VLOOKUP(A110,[1]Sheet3!$A$1:$C$65536,3,0)</f>
        <v>118</v>
      </c>
      <c r="E110" s="22">
        <f>C110-D110</f>
        <v>1</v>
      </c>
      <c r="F110" s="23">
        <f>VLOOKUP(A110,[2]查询时间段分门店销售汇总!$D$1:$L$65536,9,0)</f>
        <v>67578.73</v>
      </c>
      <c r="G110" s="23">
        <f>VLOOKUP(A110,[2]查询时间段分门店销售汇总!$D$1:$M$65536,10,0)</f>
        <v>24645.72</v>
      </c>
      <c r="H110" s="23">
        <f>VLOOKUP(A110,[2]查询时间段分门店销售汇总!$D$1:$K$65536,8,0)</f>
        <v>55.62</v>
      </c>
      <c r="I110" s="23">
        <f>VLOOKUP(A110,[2]查询时间段分门店销售汇总!$D$1:$J$65536,7,0)</f>
        <v>1215</v>
      </c>
      <c r="J110" s="23">
        <f>VLOOKUP(A110,[3]查询时间段分门店销售汇总!$D$1:$L$65536,9,0)</f>
        <v>67271.56</v>
      </c>
      <c r="K110" s="23">
        <f>VLOOKUP(A110,[3]查询时间段分门店销售汇总!$D$1:$M$65536,10,0)</f>
        <v>25184.91</v>
      </c>
      <c r="L110" s="23">
        <f>VLOOKUP(A110,[3]查询时间段分门店销售汇总!$D$1:$K$65536,8,0)</f>
        <v>59.32</v>
      </c>
      <c r="M110" s="23">
        <f>VLOOKUP(A110,[3]查询时间段分门店销售汇总!$D$1:$J$65536,7,0)</f>
        <v>1134</v>
      </c>
      <c r="N110" s="28">
        <f>J110-F110</f>
        <v>-307.169999999998</v>
      </c>
      <c r="O110" s="23">
        <f>K110-G110</f>
        <v>539.189999999999</v>
      </c>
      <c r="P110" s="23">
        <f>L110-H110</f>
        <v>3.7</v>
      </c>
      <c r="Q110" s="28">
        <f>M110-I110</f>
        <v>-81</v>
      </c>
    </row>
    <row r="111" s="49" customFormat="1" spans="1:17">
      <c r="A111" s="20">
        <v>113833</v>
      </c>
      <c r="B111" s="20" t="s">
        <v>120</v>
      </c>
      <c r="C111" s="21">
        <v>218</v>
      </c>
      <c r="D111" s="20">
        <v>0</v>
      </c>
      <c r="E111" s="22">
        <f>C111-D111</f>
        <v>218</v>
      </c>
      <c r="F111" s="23" t="e">
        <f>VLOOKUP(A111,[2]查询时间段分门店销售汇总!$D$1:$L$65536,9,0)</f>
        <v>#N/A</v>
      </c>
      <c r="G111" s="23" t="e">
        <f>VLOOKUP(A111,[2]查询时间段分门店销售汇总!$D$1:$M$65536,10,0)</f>
        <v>#N/A</v>
      </c>
      <c r="H111" s="23" t="e">
        <f>VLOOKUP(A111,[2]查询时间段分门店销售汇总!$D$1:$K$65536,8,0)</f>
        <v>#N/A</v>
      </c>
      <c r="I111" s="23" t="e">
        <f>VLOOKUP(A111,[2]查询时间段分门店销售汇总!$D$1:$J$65536,7,0)</f>
        <v>#N/A</v>
      </c>
      <c r="J111" s="23">
        <f>VLOOKUP(A111,[3]查询时间段分门店销售汇总!$D$1:$L$65536,9,0)</f>
        <v>24240.87</v>
      </c>
      <c r="K111" s="23">
        <f>VLOOKUP(A111,[3]查询时间段分门店销售汇总!$D$1:$M$65536,10,0)</f>
        <v>7243.75</v>
      </c>
      <c r="L111" s="23">
        <f>VLOOKUP(A111,[3]查询时间段分门店销售汇总!$D$1:$K$65536,8,0)</f>
        <v>28.39</v>
      </c>
      <c r="M111" s="23">
        <f>VLOOKUP(A111,[3]查询时间段分门店销售汇总!$D$1:$J$65536,7,0)</f>
        <v>854</v>
      </c>
      <c r="N111" s="28" t="e">
        <f>J111-F111</f>
        <v>#N/A</v>
      </c>
      <c r="O111" s="23" t="e">
        <f>K111-G111</f>
        <v>#N/A</v>
      </c>
      <c r="P111" s="23" t="e">
        <f>L111-H111</f>
        <v>#N/A</v>
      </c>
      <c r="Q111" s="28" t="e">
        <f>M111-I111</f>
        <v>#N/A</v>
      </c>
    </row>
  </sheetData>
  <sortState ref="A2:E110">
    <sortCondition ref="E2"/>
  </sortState>
  <mergeCells count="3">
    <mergeCell ref="F1:I1"/>
    <mergeCell ref="J1:M1"/>
    <mergeCell ref="N1: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15"/>
  <sheetViews>
    <sheetView workbookViewId="0">
      <selection activeCell="B25" sqref="B25"/>
    </sheetView>
  </sheetViews>
  <sheetFormatPr defaultColWidth="9" defaultRowHeight="14.25"/>
  <cols>
    <col min="1" max="1" width="9" style="42"/>
    <col min="2" max="2" width="37.5" style="42" customWidth="1"/>
    <col min="3" max="3" width="10.75" style="43" customWidth="1"/>
    <col min="4" max="4" width="9" style="36"/>
    <col min="5" max="6" width="10.375" style="36"/>
    <col min="7" max="8" width="9" style="36"/>
    <col min="9" max="10" width="10.375" style="36"/>
    <col min="11" max="12" width="9" style="36"/>
    <col min="13" max="14" width="10.375" style="36"/>
    <col min="15" max="207" width="9" style="36"/>
    <col min="208" max="16375" width="9" style="40"/>
    <col min="16376" max="16384" width="9" style="41"/>
  </cols>
  <sheetData>
    <row r="1" spans="1:17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2"/>
    </row>
    <row r="2" s="38" customFormat="1" ht="15" spans="1:16384">
      <c r="A2" s="2"/>
      <c r="B2" s="2"/>
      <c r="C2" s="2"/>
      <c r="D2" s="2"/>
      <c r="E2" s="3" t="s">
        <v>0</v>
      </c>
      <c r="F2" s="3"/>
      <c r="G2" s="3"/>
      <c r="H2" s="3"/>
      <c r="I2" s="3" t="s">
        <v>1</v>
      </c>
      <c r="J2" s="3"/>
      <c r="K2" s="3"/>
      <c r="L2" s="3"/>
      <c r="M2" s="7" t="s">
        <v>2</v>
      </c>
      <c r="N2" s="7"/>
      <c r="O2" s="7"/>
      <c r="P2" s="7"/>
      <c r="Q2" s="32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47"/>
      <c r="XEW2" s="47"/>
      <c r="XEX2" s="47"/>
      <c r="XEY2" s="47"/>
      <c r="XEZ2" s="47"/>
      <c r="XFA2" s="47"/>
      <c r="XFB2" s="47"/>
      <c r="XFC2" s="47"/>
      <c r="XFD2" s="47"/>
    </row>
    <row r="3" s="39" customFormat="1" ht="13.5" spans="1:16384">
      <c r="A3" s="4" t="s">
        <v>122</v>
      </c>
      <c r="B3" s="4" t="s">
        <v>123</v>
      </c>
      <c r="C3" s="4" t="s">
        <v>124</v>
      </c>
      <c r="D3" s="5" t="s">
        <v>125</v>
      </c>
      <c r="E3" s="6" t="s">
        <v>8</v>
      </c>
      <c r="F3" s="7" t="s">
        <v>9</v>
      </c>
      <c r="G3" s="7" t="s">
        <v>10</v>
      </c>
      <c r="H3" s="7" t="s">
        <v>11</v>
      </c>
      <c r="I3" s="6" t="s">
        <v>8</v>
      </c>
      <c r="J3" s="7" t="s">
        <v>9</v>
      </c>
      <c r="K3" s="7" t="s">
        <v>10</v>
      </c>
      <c r="L3" s="7" t="s">
        <v>11</v>
      </c>
      <c r="M3" s="26" t="s">
        <v>8</v>
      </c>
      <c r="N3" s="6" t="s">
        <v>9</v>
      </c>
      <c r="O3" s="6" t="s">
        <v>10</v>
      </c>
      <c r="P3" s="26" t="s">
        <v>11</v>
      </c>
      <c r="Q3" s="33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47"/>
      <c r="XEW3" s="47"/>
      <c r="XEX3" s="47"/>
      <c r="XEY3" s="47"/>
      <c r="XEZ3" s="47"/>
      <c r="XFA3" s="47"/>
      <c r="XFB3" s="47"/>
      <c r="XFC3" s="47"/>
      <c r="XFD3" s="47"/>
    </row>
    <row r="4" s="36" customFormat="1" spans="1:16383">
      <c r="A4" s="8">
        <v>517</v>
      </c>
      <c r="B4" s="8" t="s">
        <v>126</v>
      </c>
      <c r="C4" s="9" t="s">
        <v>127</v>
      </c>
      <c r="D4" s="10" t="s">
        <v>128</v>
      </c>
      <c r="E4" s="11">
        <f>VLOOKUP(A4,[2]查询时间段分门店销售汇总!$D$1:$L$65536,9,0)</f>
        <v>788488.03</v>
      </c>
      <c r="F4" s="11">
        <f>VLOOKUP(A4,[2]查询时间段分门店销售汇总!$D$1:$M$65536,10,0)</f>
        <v>178176.96</v>
      </c>
      <c r="G4" s="11">
        <f>VLOOKUP(A4,[2]查询时间段分门店销售汇总!$D$1:$K$65536,8,0)</f>
        <v>126.44</v>
      </c>
      <c r="H4" s="11">
        <f>VLOOKUP(A4,[2]查询时间段分门店销售汇总!$D$1:$J$65536,7,0)</f>
        <v>6236</v>
      </c>
      <c r="I4" s="11">
        <f>VLOOKUP(A4,[3]查询时间段分门店销售汇总!$D$1:$L$65536,9,0)</f>
        <v>954185.83</v>
      </c>
      <c r="J4" s="11">
        <f>VLOOKUP(A4,[3]查询时间段分门店销售汇总!$D$1:$M$65536,10,0)</f>
        <v>188299.4</v>
      </c>
      <c r="K4" s="11">
        <f>VLOOKUP(A4,[3]查询时间段分门店销售汇总!$D$1:$K$65536,8,0)</f>
        <v>154.72</v>
      </c>
      <c r="L4" s="11">
        <f>VLOOKUP(A4,[3]查询时间段分门店销售汇总!$D$1:$J$65536,7,0)</f>
        <v>6167</v>
      </c>
      <c r="M4" s="27">
        <f>I4-E4</f>
        <v>165697.8</v>
      </c>
      <c r="N4" s="11">
        <f>J4-F4</f>
        <v>10122.44</v>
      </c>
      <c r="O4" s="11">
        <f>K4-G4</f>
        <v>28.28</v>
      </c>
      <c r="P4" s="27">
        <f>L4-H4</f>
        <v>-69</v>
      </c>
      <c r="Q4" s="3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XFC4" s="41"/>
    </row>
    <row r="5" s="36" customFormat="1" spans="1:16383">
      <c r="A5" s="8">
        <v>355</v>
      </c>
      <c r="B5" s="8" t="s">
        <v>129</v>
      </c>
      <c r="C5" s="9" t="s">
        <v>127</v>
      </c>
      <c r="D5" s="10" t="s">
        <v>130</v>
      </c>
      <c r="E5" s="11">
        <f>VLOOKUP(A5,[2]查询时间段分门店销售汇总!$D$1:$L$65536,9,0)</f>
        <v>154507.68</v>
      </c>
      <c r="F5" s="11">
        <f>VLOOKUP(A5,[2]查询时间段分门店销售汇总!$D$1:$M$65536,10,0)</f>
        <v>48234.31</v>
      </c>
      <c r="G5" s="11">
        <f>VLOOKUP(A5,[2]查询时间段分门店销售汇总!$D$1:$K$65536,8,0)</f>
        <v>60.14</v>
      </c>
      <c r="H5" s="11">
        <f>VLOOKUP(A5,[2]查询时间段分门店销售汇总!$D$1:$J$65536,7,0)</f>
        <v>2569</v>
      </c>
      <c r="I5" s="11">
        <f>VLOOKUP(A5,[3]查询时间段分门店销售汇总!$D$1:$L$65536,9,0)</f>
        <v>139562.6</v>
      </c>
      <c r="J5" s="11">
        <f>VLOOKUP(A5,[3]查询时间段分门店销售汇总!$D$1:$M$65536,10,0)</f>
        <v>47059.33</v>
      </c>
      <c r="K5" s="11">
        <f>VLOOKUP(A5,[3]查询时间段分门店销售汇总!$D$1:$K$65536,8,0)</f>
        <v>60.16</v>
      </c>
      <c r="L5" s="11">
        <f>VLOOKUP(A5,[3]查询时间段分门店销售汇总!$D$1:$J$65536,7,0)</f>
        <v>2320</v>
      </c>
      <c r="M5" s="27">
        <f>I5-E5</f>
        <v>-14945.08</v>
      </c>
      <c r="N5" s="11">
        <f>J5-F5</f>
        <v>-1174.98</v>
      </c>
      <c r="O5" s="11">
        <f>K5-G5</f>
        <v>0.019999999999996</v>
      </c>
      <c r="P5" s="27">
        <f>L5-H5</f>
        <v>-249</v>
      </c>
      <c r="Q5" s="3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XFC5" s="41"/>
    </row>
    <row r="6" s="36" customFormat="1" spans="1:16383">
      <c r="A6" s="8">
        <v>308</v>
      </c>
      <c r="B6" s="8" t="s">
        <v>131</v>
      </c>
      <c r="C6" s="9" t="s">
        <v>127</v>
      </c>
      <c r="D6" s="12" t="s">
        <v>132</v>
      </c>
      <c r="E6" s="11">
        <f>VLOOKUP(A6,[2]查询时间段分门店销售汇总!$D$1:$L$65536,9,0)</f>
        <v>151134.61</v>
      </c>
      <c r="F6" s="11">
        <f>VLOOKUP(A6,[2]查询时间段分门店销售汇总!$D$1:$M$65536,10,0)</f>
        <v>53198.85</v>
      </c>
      <c r="G6" s="11">
        <f>VLOOKUP(A6,[2]查询时间段分门店销售汇总!$D$1:$K$65536,8,0)</f>
        <v>64.67</v>
      </c>
      <c r="H6" s="11">
        <f>VLOOKUP(A6,[2]查询时间段分门店销售汇总!$D$1:$J$65536,7,0)</f>
        <v>2337</v>
      </c>
      <c r="I6" s="11">
        <f>VLOOKUP(A6,[3]查询时间段分门店销售汇总!$D$1:$L$65536,9,0)</f>
        <v>123216.99</v>
      </c>
      <c r="J6" s="11">
        <f>VLOOKUP(A6,[3]查询时间段分门店销售汇总!$D$1:$M$65536,10,0)</f>
        <v>44210.37</v>
      </c>
      <c r="K6" s="11">
        <f>VLOOKUP(A6,[3]查询时间段分门店销售汇总!$D$1:$K$65536,8,0)</f>
        <v>62.58</v>
      </c>
      <c r="L6" s="11">
        <f>VLOOKUP(A6,[3]查询时间段分门店销售汇总!$D$1:$J$65536,7,0)</f>
        <v>1969</v>
      </c>
      <c r="M6" s="27">
        <f>I6-E6</f>
        <v>-27917.62</v>
      </c>
      <c r="N6" s="11">
        <f>J6-F6</f>
        <v>-8988.48</v>
      </c>
      <c r="O6" s="11">
        <f>K6-G6</f>
        <v>-2.09</v>
      </c>
      <c r="P6" s="27">
        <f>L6-H6</f>
        <v>-368</v>
      </c>
      <c r="Q6" s="3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XFC6" s="41"/>
    </row>
    <row r="7" s="36" customFormat="1" spans="1:16383">
      <c r="A7" s="8">
        <v>572</v>
      </c>
      <c r="B7" s="8" t="s">
        <v>133</v>
      </c>
      <c r="C7" s="9" t="s">
        <v>127</v>
      </c>
      <c r="D7" s="12" t="s">
        <v>132</v>
      </c>
      <c r="E7" s="11">
        <f>VLOOKUP(A7,[2]查询时间段分门店销售汇总!$D$1:$L$65536,9,0)</f>
        <v>140482.66</v>
      </c>
      <c r="F7" s="11">
        <f>VLOOKUP(A7,[2]查询时间段分门店销售汇总!$D$1:$M$65536,10,0)</f>
        <v>46459.99</v>
      </c>
      <c r="G7" s="11">
        <f>VLOOKUP(A7,[2]查询时间段分门店销售汇总!$D$1:$K$65536,8,0)</f>
        <v>63.31</v>
      </c>
      <c r="H7" s="11">
        <f>VLOOKUP(A7,[2]查询时间段分门店销售汇总!$D$1:$J$65536,7,0)</f>
        <v>2219</v>
      </c>
      <c r="I7" s="11">
        <f>VLOOKUP(A7,[3]查询时间段分门店销售汇总!$D$1:$L$65536,9,0)</f>
        <v>131758.45</v>
      </c>
      <c r="J7" s="11">
        <f>VLOOKUP(A7,[3]查询时间段分门店销售汇总!$D$1:$M$65536,10,0)</f>
        <v>38624.94</v>
      </c>
      <c r="K7" s="11">
        <f>VLOOKUP(A7,[3]查询时间段分门店销售汇总!$D$1:$K$65536,8,0)</f>
        <v>73</v>
      </c>
      <c r="L7" s="11">
        <f>VLOOKUP(A7,[3]查询时间段分门店销售汇总!$D$1:$J$65536,7,0)</f>
        <v>1805</v>
      </c>
      <c r="M7" s="27">
        <f>I7-E7</f>
        <v>-8724.20999999999</v>
      </c>
      <c r="N7" s="11">
        <f>J7-F7</f>
        <v>-7835.05</v>
      </c>
      <c r="O7" s="11">
        <f>K7-G7</f>
        <v>9.69</v>
      </c>
      <c r="P7" s="27">
        <f>L7-H7</f>
        <v>-414</v>
      </c>
      <c r="Q7" s="12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XFC7" s="41"/>
    </row>
    <row r="8" s="36" customFormat="1" spans="1:16383">
      <c r="A8" s="8">
        <v>349</v>
      </c>
      <c r="B8" s="8" t="s">
        <v>134</v>
      </c>
      <c r="C8" s="9" t="s">
        <v>127</v>
      </c>
      <c r="D8" s="12" t="s">
        <v>132</v>
      </c>
      <c r="E8" s="11">
        <f>VLOOKUP(A8,[2]查询时间段分门店销售汇总!$D$1:$L$65536,9,0)</f>
        <v>133445.7</v>
      </c>
      <c r="F8" s="11">
        <f>VLOOKUP(A8,[2]查询时间段分门店销售汇总!$D$1:$M$65536,10,0)</f>
        <v>46509.3</v>
      </c>
      <c r="G8" s="11">
        <f>VLOOKUP(A8,[2]查询时间段分门店销售汇总!$D$1:$K$65536,8,0)</f>
        <v>60.16</v>
      </c>
      <c r="H8" s="11">
        <f>VLOOKUP(A8,[2]查询时间段分门店销售汇总!$D$1:$J$65536,7,0)</f>
        <v>2218</v>
      </c>
      <c r="I8" s="11">
        <f>VLOOKUP(A8,[3]查询时间段分门店销售汇总!$D$1:$L$65536,9,0)</f>
        <v>111761.94</v>
      </c>
      <c r="J8" s="11">
        <f>VLOOKUP(A8,[3]查询时间段分门店销售汇总!$D$1:$M$65536,10,0)</f>
        <v>39906.83</v>
      </c>
      <c r="K8" s="11">
        <f>VLOOKUP(A8,[3]查询时间段分门店销售汇总!$D$1:$K$65536,8,0)</f>
        <v>55.77</v>
      </c>
      <c r="L8" s="11">
        <f>VLOOKUP(A8,[3]查询时间段分门店销售汇总!$D$1:$J$65536,7,0)</f>
        <v>2004</v>
      </c>
      <c r="M8" s="27">
        <f>I8-E8</f>
        <v>-21683.76</v>
      </c>
      <c r="N8" s="11">
        <f>J8-F8</f>
        <v>-6602.47</v>
      </c>
      <c r="O8" s="11">
        <f>K8-G8</f>
        <v>-4.38999999999999</v>
      </c>
      <c r="P8" s="27">
        <f>L8-H8</f>
        <v>-214</v>
      </c>
      <c r="Q8" s="12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XFC8" s="41"/>
    </row>
    <row r="9" s="36" customFormat="1" spans="1:16383">
      <c r="A9" s="8">
        <v>102478</v>
      </c>
      <c r="B9" s="8" t="s">
        <v>135</v>
      </c>
      <c r="C9" s="9" t="s">
        <v>127</v>
      </c>
      <c r="D9" s="12" t="s">
        <v>136</v>
      </c>
      <c r="E9" s="11">
        <f>VLOOKUP(A9,[2]查询时间段分门店销售汇总!$D$1:$L$65536,9,0)</f>
        <v>61418.26</v>
      </c>
      <c r="F9" s="11">
        <f>VLOOKUP(A9,[2]查询时间段分门店销售汇总!$D$1:$M$65536,10,0)</f>
        <v>19519.67</v>
      </c>
      <c r="G9" s="11">
        <f>VLOOKUP(A9,[2]查询时间段分门店销售汇总!$D$1:$K$65536,8,0)</f>
        <v>52.32</v>
      </c>
      <c r="H9" s="11">
        <f>VLOOKUP(A9,[2]查询时间段分门店销售汇总!$D$1:$J$65536,7,0)</f>
        <v>1174</v>
      </c>
      <c r="I9" s="11">
        <f>VLOOKUP(A9,[3]查询时间段分门店销售汇总!$D$1:$L$65536,9,0)</f>
        <v>45931.08</v>
      </c>
      <c r="J9" s="11">
        <f>VLOOKUP(A9,[3]查询时间段分门店销售汇总!$D$1:$M$65536,10,0)</f>
        <v>14360.33</v>
      </c>
      <c r="K9" s="11">
        <f>VLOOKUP(A9,[3]查询时间段分门店销售汇总!$D$1:$K$65536,8,0)</f>
        <v>44.59</v>
      </c>
      <c r="L9" s="11">
        <f>VLOOKUP(A9,[3]查询时间段分门店销售汇总!$D$1:$J$65536,7,0)</f>
        <v>1030</v>
      </c>
      <c r="M9" s="27">
        <f>I9-E9</f>
        <v>-15487.18</v>
      </c>
      <c r="N9" s="11">
        <f>J9-F9</f>
        <v>-5159.34</v>
      </c>
      <c r="O9" s="11">
        <f>K9-G9</f>
        <v>-7.73</v>
      </c>
      <c r="P9" s="27">
        <f>L9-H9</f>
        <v>-144</v>
      </c>
      <c r="Q9" s="12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XFC9" s="41"/>
    </row>
    <row r="10" s="36" customFormat="1" spans="1:16383">
      <c r="A10" s="8">
        <v>114622</v>
      </c>
      <c r="B10" s="8" t="s">
        <v>137</v>
      </c>
      <c r="C10" s="9" t="s">
        <v>127</v>
      </c>
      <c r="D10" s="12" t="s">
        <v>136</v>
      </c>
      <c r="E10" s="11" t="e">
        <f>VLOOKUP(A10,[2]查询时间段分门店销售汇总!$D$1:$L$65536,9,0)</f>
        <v>#N/A</v>
      </c>
      <c r="F10" s="11" t="e">
        <f>VLOOKUP(A10,[2]查询时间段分门店销售汇总!$D$1:$M$65536,10,0)</f>
        <v>#N/A</v>
      </c>
      <c r="G10" s="11" t="e">
        <f>VLOOKUP(A10,[2]查询时间段分门店销售汇总!$D$1:$K$65536,8,0)</f>
        <v>#N/A</v>
      </c>
      <c r="H10" s="11" t="e">
        <f>VLOOKUP(A10,[2]查询时间段分门店销售汇总!$D$1:$J$65536,7,0)</f>
        <v>#N/A</v>
      </c>
      <c r="I10" s="11">
        <f>VLOOKUP(A10,[3]查询时间段分门店销售汇总!$D$1:$L$65536,9,0)</f>
        <v>8257.03</v>
      </c>
      <c r="J10" s="11">
        <f>VLOOKUP(A10,[3]查询时间段分门店销售汇总!$D$1:$M$65536,10,0)</f>
        <v>2658.46</v>
      </c>
      <c r="K10" s="11">
        <f>VLOOKUP(A10,[3]查询时间段分门店销售汇总!$D$1:$K$65536,8,0)</f>
        <v>28.28</v>
      </c>
      <c r="L10" s="11">
        <f>VLOOKUP(A10,[3]查询时间段分门店销售汇总!$D$1:$J$65536,7,0)</f>
        <v>292</v>
      </c>
      <c r="M10" s="27" t="e">
        <f>I10-E10</f>
        <v>#N/A</v>
      </c>
      <c r="N10" s="11" t="e">
        <f>J10-F10</f>
        <v>#N/A</v>
      </c>
      <c r="O10" s="11" t="e">
        <f>K10-G10</f>
        <v>#N/A</v>
      </c>
      <c r="P10" s="27" t="e">
        <f>L10-H10</f>
        <v>#N/A</v>
      </c>
      <c r="Q10" s="12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XFC10" s="41"/>
    </row>
    <row r="11" s="36" customFormat="1" spans="1:16383">
      <c r="A11" s="8">
        <v>707</v>
      </c>
      <c r="B11" s="8" t="s">
        <v>138</v>
      </c>
      <c r="C11" s="9" t="s">
        <v>139</v>
      </c>
      <c r="D11" s="10" t="s">
        <v>140</v>
      </c>
      <c r="E11" s="11">
        <f>VLOOKUP(A11,[2]查询时间段分门店销售汇总!$D$1:$L$65536,9,0)</f>
        <v>320556.34</v>
      </c>
      <c r="F11" s="11">
        <f>VLOOKUP(A11,[2]查询时间段分门店销售汇总!$D$1:$M$65536,10,0)</f>
        <v>107602.37</v>
      </c>
      <c r="G11" s="11">
        <f>VLOOKUP(A11,[2]查询时间段分门店销售汇总!$D$1:$K$65536,8,0)</f>
        <v>70.68</v>
      </c>
      <c r="H11" s="11">
        <f>VLOOKUP(A11,[2]查询时间段分门店销售汇总!$D$1:$J$65536,7,0)</f>
        <v>4535</v>
      </c>
      <c r="I11" s="11">
        <f>VLOOKUP(A11,[3]查询时间段分门店销售汇总!$D$1:$L$65536,9,0)</f>
        <v>246851.28</v>
      </c>
      <c r="J11" s="11">
        <f>VLOOKUP(A11,[3]查询时间段分门店销售汇总!$D$1:$M$65536,10,0)</f>
        <v>87061.59</v>
      </c>
      <c r="K11" s="11">
        <f>VLOOKUP(A11,[3]查询时间段分门店销售汇总!$D$1:$K$65536,8,0)</f>
        <v>68.95</v>
      </c>
      <c r="L11" s="11">
        <f>VLOOKUP(A11,[3]查询时间段分门店销售汇总!$D$1:$J$65536,7,0)</f>
        <v>3580</v>
      </c>
      <c r="M11" s="27">
        <f>I11-E11</f>
        <v>-73705.06</v>
      </c>
      <c r="N11" s="11">
        <f>J11-F11</f>
        <v>-20540.78</v>
      </c>
      <c r="O11" s="11">
        <f>K11-G11</f>
        <v>-1.73</v>
      </c>
      <c r="P11" s="27">
        <f>L11-H11</f>
        <v>-955</v>
      </c>
      <c r="Q11" s="32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XFC11" s="41"/>
    </row>
    <row r="12" s="36" customFormat="1" spans="1:16383">
      <c r="A12" s="8">
        <v>598</v>
      </c>
      <c r="B12" s="8" t="s">
        <v>141</v>
      </c>
      <c r="C12" s="9" t="s">
        <v>139</v>
      </c>
      <c r="D12" s="12" t="s">
        <v>132</v>
      </c>
      <c r="E12" s="11">
        <f>VLOOKUP(A12,[2]查询时间段分门店销售汇总!$D$1:$L$65536,9,0)</f>
        <v>157615.81</v>
      </c>
      <c r="F12" s="11">
        <f>VLOOKUP(A12,[2]查询时间段分门店销售汇总!$D$1:$M$65536,10,0)</f>
        <v>55805.05</v>
      </c>
      <c r="G12" s="11">
        <f>VLOOKUP(A12,[2]查询时间段分门店销售汇总!$D$1:$K$65536,8,0)</f>
        <v>52.05</v>
      </c>
      <c r="H12" s="11">
        <f>VLOOKUP(A12,[2]查询时间段分门店销售汇总!$D$1:$J$65536,7,0)</f>
        <v>3028</v>
      </c>
      <c r="I12" s="11">
        <f>VLOOKUP(A12,[3]查询时间段分门店销售汇总!$D$1:$L$65536,9,0)</f>
        <v>149758</v>
      </c>
      <c r="J12" s="11">
        <f>VLOOKUP(A12,[3]查询时间段分门店销售汇总!$D$1:$M$65536,10,0)</f>
        <v>51278.11</v>
      </c>
      <c r="K12" s="11">
        <f>VLOOKUP(A12,[3]查询时间段分门店销售汇总!$D$1:$K$65536,8,0)</f>
        <v>57.69</v>
      </c>
      <c r="L12" s="11">
        <f>VLOOKUP(A12,[3]查询时间段分门店销售汇总!$D$1:$J$65536,7,0)</f>
        <v>2596</v>
      </c>
      <c r="M12" s="27">
        <f>I12-E12</f>
        <v>-7857.81</v>
      </c>
      <c r="N12" s="11">
        <f>J12-F12</f>
        <v>-4526.94</v>
      </c>
      <c r="O12" s="11">
        <f>K12-G12</f>
        <v>5.64</v>
      </c>
      <c r="P12" s="27">
        <f>L12-H12</f>
        <v>-432</v>
      </c>
      <c r="Q12" s="12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XFC12" s="41"/>
    </row>
    <row r="13" s="36" customFormat="1" spans="1:16383">
      <c r="A13" s="8">
        <v>743</v>
      </c>
      <c r="B13" s="8" t="s">
        <v>142</v>
      </c>
      <c r="C13" s="9" t="s">
        <v>139</v>
      </c>
      <c r="D13" s="12" t="s">
        <v>132</v>
      </c>
      <c r="E13" s="11">
        <f>VLOOKUP(A13,[2]查询时间段分门店销售汇总!$D$1:$L$65536,9,0)</f>
        <v>195102.42</v>
      </c>
      <c r="F13" s="11">
        <f>VLOOKUP(A13,[2]查询时间段分门店销售汇总!$D$1:$M$65536,10,0)</f>
        <v>67352.41</v>
      </c>
      <c r="G13" s="11">
        <f>VLOOKUP(A13,[2]查询时间段分门店销售汇总!$D$1:$K$65536,8,0)</f>
        <v>60.59</v>
      </c>
      <c r="H13" s="11">
        <f>VLOOKUP(A13,[2]查询时间段分门店销售汇总!$D$1:$J$65536,7,0)</f>
        <v>3220</v>
      </c>
      <c r="I13" s="11">
        <f>VLOOKUP(A13,[3]查询时间段分门店销售汇总!$D$1:$L$65536,9,0)</f>
        <v>126378.03</v>
      </c>
      <c r="J13" s="11">
        <f>VLOOKUP(A13,[3]查询时间段分门店销售汇总!$D$1:$M$65536,10,0)</f>
        <v>42319.86</v>
      </c>
      <c r="K13" s="11">
        <f>VLOOKUP(A13,[3]查询时间段分门店销售汇总!$D$1:$K$65536,8,0)</f>
        <v>52.31</v>
      </c>
      <c r="L13" s="11">
        <f>VLOOKUP(A13,[3]查询时间段分门店销售汇总!$D$1:$J$65536,7,0)</f>
        <v>2416</v>
      </c>
      <c r="M13" s="27">
        <f>I13-E13</f>
        <v>-68724.39</v>
      </c>
      <c r="N13" s="11">
        <f>J13-F13</f>
        <v>-25032.55</v>
      </c>
      <c r="O13" s="11">
        <f>K13-G13</f>
        <v>-8.28</v>
      </c>
      <c r="P13" s="27">
        <f>L13-H13</f>
        <v>-804</v>
      </c>
      <c r="Q13" s="12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XFC13" s="41"/>
    </row>
    <row r="14" s="36" customFormat="1" spans="1:16383">
      <c r="A14" s="8">
        <v>104430</v>
      </c>
      <c r="B14" s="8" t="s">
        <v>143</v>
      </c>
      <c r="C14" s="9" t="s">
        <v>139</v>
      </c>
      <c r="D14" s="12" t="s">
        <v>144</v>
      </c>
      <c r="E14" s="11">
        <f>VLOOKUP(A14,[2]查询时间段分门店销售汇总!$D$1:$L$65536,9,0)</f>
        <v>73695.65</v>
      </c>
      <c r="F14" s="11">
        <f>VLOOKUP(A14,[2]查询时间段分门店销售汇总!$D$1:$M$65536,10,0)</f>
        <v>23796.27</v>
      </c>
      <c r="G14" s="11">
        <f>VLOOKUP(A14,[2]查询时间段分门店销售汇总!$D$1:$K$65536,8,0)</f>
        <v>49.33</v>
      </c>
      <c r="H14" s="11">
        <f>VLOOKUP(A14,[2]查询时间段分门店销售汇总!$D$1:$J$65536,7,0)</f>
        <v>1494</v>
      </c>
      <c r="I14" s="11">
        <f>VLOOKUP(A14,[3]查询时间段分门店销售汇总!$D$1:$L$65536,9,0)</f>
        <v>56902.26</v>
      </c>
      <c r="J14" s="11">
        <f>VLOOKUP(A14,[3]查询时间段分门店销售汇总!$D$1:$M$65536,10,0)</f>
        <v>17832.18</v>
      </c>
      <c r="K14" s="11">
        <f>VLOOKUP(A14,[3]查询时间段分门店销售汇总!$D$1:$K$65536,8,0)</f>
        <v>47.38</v>
      </c>
      <c r="L14" s="11">
        <f>VLOOKUP(A14,[3]查询时间段分门店销售汇总!$D$1:$J$65536,7,0)</f>
        <v>1201</v>
      </c>
      <c r="M14" s="27">
        <f>I14-E14</f>
        <v>-16793.39</v>
      </c>
      <c r="N14" s="11">
        <f>J14-F14</f>
        <v>-5964.09</v>
      </c>
      <c r="O14" s="11">
        <f>K14-G14</f>
        <v>-1.95</v>
      </c>
      <c r="P14" s="27">
        <f>L14-H14</f>
        <v>-293</v>
      </c>
      <c r="Q14" s="12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XFC14" s="41"/>
    </row>
    <row r="15" s="36" customFormat="1" spans="1:16383">
      <c r="A15" s="8">
        <v>105910</v>
      </c>
      <c r="B15" s="8" t="s">
        <v>145</v>
      </c>
      <c r="C15" s="9" t="s">
        <v>139</v>
      </c>
      <c r="D15" s="12" t="s">
        <v>146</v>
      </c>
      <c r="E15" s="11">
        <f>VLOOKUP(A15,[2]查询时间段分门店销售汇总!$D$1:$L$65536,9,0)</f>
        <v>107641.27</v>
      </c>
      <c r="F15" s="11">
        <f>VLOOKUP(A15,[2]查询时间段分门店销售汇总!$D$1:$M$65536,10,0)</f>
        <v>36014.57</v>
      </c>
      <c r="G15" s="11">
        <f>VLOOKUP(A15,[2]查询时间段分门店销售汇总!$D$1:$K$65536,8,0)</f>
        <v>51.43</v>
      </c>
      <c r="H15" s="11">
        <f>VLOOKUP(A15,[2]查询时间段分门店销售汇总!$D$1:$J$65536,7,0)</f>
        <v>2093</v>
      </c>
      <c r="I15" s="11">
        <f>VLOOKUP(A15,[3]查询时间段分门店销售汇总!$D$1:$L$65536,9,0)</f>
        <v>98346.67</v>
      </c>
      <c r="J15" s="11">
        <f>VLOOKUP(A15,[3]查询时间段分门店销售汇总!$D$1:$M$65536,10,0)</f>
        <v>31309.61</v>
      </c>
      <c r="K15" s="11">
        <f>VLOOKUP(A15,[3]查询时间段分门店销售汇总!$D$1:$K$65536,8,0)</f>
        <v>48.35</v>
      </c>
      <c r="L15" s="11">
        <f>VLOOKUP(A15,[3]查询时间段分门店销售汇总!$D$1:$J$65536,7,0)</f>
        <v>2034</v>
      </c>
      <c r="M15" s="27">
        <f>I15-E15</f>
        <v>-9294.60000000001</v>
      </c>
      <c r="N15" s="11">
        <f>J15-F15</f>
        <v>-4704.96</v>
      </c>
      <c r="O15" s="11">
        <f>K15-G15</f>
        <v>-3.08</v>
      </c>
      <c r="P15" s="27">
        <f>L15-H15</f>
        <v>-59</v>
      </c>
      <c r="Q15" s="12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XFC15" s="41"/>
    </row>
    <row r="16" s="36" customFormat="1" spans="1:16383">
      <c r="A16" s="8">
        <v>545</v>
      </c>
      <c r="B16" s="8" t="s">
        <v>147</v>
      </c>
      <c r="C16" s="9" t="s">
        <v>139</v>
      </c>
      <c r="D16" s="12" t="s">
        <v>146</v>
      </c>
      <c r="E16" s="11">
        <f>VLOOKUP(A16,[2]查询时间段分门店销售汇总!$D$1:$L$65536,9,0)</f>
        <v>85224.92</v>
      </c>
      <c r="F16" s="11">
        <f>VLOOKUP(A16,[2]查询时间段分门店销售汇总!$D$1:$M$65536,10,0)</f>
        <v>28340.34</v>
      </c>
      <c r="G16" s="11">
        <f>VLOOKUP(A16,[2]查询时间段分门店销售汇总!$D$1:$K$65536,8,0)</f>
        <v>71.38</v>
      </c>
      <c r="H16" s="11">
        <f>VLOOKUP(A16,[2]查询时间段分门店销售汇总!$D$1:$J$65536,7,0)</f>
        <v>1194</v>
      </c>
      <c r="I16" s="11">
        <f>VLOOKUP(A16,[3]查询时间段分门店销售汇总!$D$1:$L$65536,9,0)</f>
        <v>63808.8</v>
      </c>
      <c r="J16" s="11">
        <f>VLOOKUP(A16,[3]查询时间段分门店销售汇总!$D$1:$M$65536,10,0)</f>
        <v>20671.11</v>
      </c>
      <c r="K16" s="11">
        <f>VLOOKUP(A16,[3]查询时间段分门店销售汇总!$D$1:$K$65536,8,0)</f>
        <v>57.38</v>
      </c>
      <c r="L16" s="11">
        <f>VLOOKUP(A16,[3]查询时间段分门店销售汇总!$D$1:$J$65536,7,0)</f>
        <v>1112</v>
      </c>
      <c r="M16" s="27">
        <f>I16-E16</f>
        <v>-21416.12</v>
      </c>
      <c r="N16" s="11">
        <f>J16-F16</f>
        <v>-7669.23</v>
      </c>
      <c r="O16" s="11">
        <f>K16-G16</f>
        <v>-14</v>
      </c>
      <c r="P16" s="27">
        <f>L16-H16</f>
        <v>-82</v>
      </c>
      <c r="Q16" s="12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XFC16" s="41"/>
    </row>
    <row r="17" s="36" customFormat="1" spans="1:16383">
      <c r="A17" s="8">
        <v>106568</v>
      </c>
      <c r="B17" s="8" t="s">
        <v>148</v>
      </c>
      <c r="C17" s="9" t="s">
        <v>139</v>
      </c>
      <c r="D17" s="12" t="s">
        <v>136</v>
      </c>
      <c r="E17" s="11">
        <f>VLOOKUP(A17,[2]查询时间段分门店销售汇总!$D$1:$L$65536,9,0)</f>
        <v>77405.83</v>
      </c>
      <c r="F17" s="11">
        <f>VLOOKUP(A17,[2]查询时间段分门店销售汇总!$D$1:$M$65536,10,0)</f>
        <v>28043.15</v>
      </c>
      <c r="G17" s="11">
        <f>VLOOKUP(A17,[2]查询时间段分门店销售汇总!$D$1:$K$65536,8,0)</f>
        <v>65.82</v>
      </c>
      <c r="H17" s="11">
        <f>VLOOKUP(A17,[2]查询时间段分门店销售汇总!$D$1:$J$65536,7,0)</f>
        <v>1176</v>
      </c>
      <c r="I17" s="11">
        <f>VLOOKUP(A17,[3]查询时间段分门店销售汇总!$D$1:$L$65536,9,0)</f>
        <v>68228.24</v>
      </c>
      <c r="J17" s="11">
        <f>VLOOKUP(A17,[3]查询时间段分门店销售汇总!$D$1:$M$65536,10,0)</f>
        <v>24972.18</v>
      </c>
      <c r="K17" s="11">
        <f>VLOOKUP(A17,[3]查询时间段分门店销售汇总!$D$1:$K$65536,8,0)</f>
        <v>55.65</v>
      </c>
      <c r="L17" s="11">
        <f>VLOOKUP(A17,[3]查询时间段分门店销售汇总!$D$1:$J$65536,7,0)</f>
        <v>1226</v>
      </c>
      <c r="M17" s="27">
        <f>I17-E17</f>
        <v>-9177.59</v>
      </c>
      <c r="N17" s="11">
        <f>J17-F17</f>
        <v>-3070.97</v>
      </c>
      <c r="O17" s="11">
        <f>K17-G17</f>
        <v>-10.17</v>
      </c>
      <c r="P17" s="27">
        <f>L17-H17</f>
        <v>50</v>
      </c>
      <c r="Q17" s="3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XFC17" s="41"/>
    </row>
    <row r="18" s="40" customFormat="1" spans="1:16383">
      <c r="A18" s="14">
        <v>114069</v>
      </c>
      <c r="B18" s="15" t="s">
        <v>149</v>
      </c>
      <c r="C18" s="9" t="s">
        <v>139</v>
      </c>
      <c r="D18" s="12" t="s">
        <v>136</v>
      </c>
      <c r="E18" s="11" t="e">
        <f>VLOOKUP(A18,[2]查询时间段分门店销售汇总!$D$1:$L$65536,9,0)</f>
        <v>#N/A</v>
      </c>
      <c r="F18" s="11" t="e">
        <f>VLOOKUP(A18,[2]查询时间段分门店销售汇总!$D$1:$M$65536,10,0)</f>
        <v>#N/A</v>
      </c>
      <c r="G18" s="11" t="e">
        <f>VLOOKUP(A18,[2]查询时间段分门店销售汇总!$D$1:$K$65536,8,0)</f>
        <v>#N/A</v>
      </c>
      <c r="H18" s="11" t="e">
        <f>VLOOKUP(A18,[2]查询时间段分门店销售汇总!$D$1:$J$65536,7,0)</f>
        <v>#N/A</v>
      </c>
      <c r="I18" s="11">
        <f>VLOOKUP(A18,[3]查询时间段分门店销售汇总!$D$1:$L$65536,9,0)</f>
        <v>17558.48</v>
      </c>
      <c r="J18" s="11">
        <f>VLOOKUP(A18,[3]查询时间段分门店销售汇总!$D$1:$M$65536,10,0)</f>
        <v>2940.92</v>
      </c>
      <c r="K18" s="11">
        <f>VLOOKUP(A18,[3]查询时间段分门店销售汇总!$D$1:$K$65536,8,0)</f>
        <v>121.93</v>
      </c>
      <c r="L18" s="11">
        <f>VLOOKUP(A18,[3]查询时间段分门店销售汇总!$D$1:$J$65536,7,0)</f>
        <v>144</v>
      </c>
      <c r="M18" s="27" t="e">
        <f>I18-E18</f>
        <v>#N/A</v>
      </c>
      <c r="N18" s="11" t="e">
        <f>J18-F18</f>
        <v>#N/A</v>
      </c>
      <c r="O18" s="11" t="e">
        <f>K18-G18</f>
        <v>#N/A</v>
      </c>
      <c r="P18" s="27" t="e">
        <f>L18-H18</f>
        <v>#N/A</v>
      </c>
      <c r="Q18" s="32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XEV18" s="41"/>
      <c r="XEW18" s="41"/>
      <c r="XEX18" s="41"/>
      <c r="XEY18" s="41"/>
      <c r="XEZ18" s="41"/>
      <c r="XFA18" s="41"/>
      <c r="XFB18" s="41"/>
      <c r="XFC18" s="41"/>
    </row>
    <row r="19" s="40" customFormat="1" spans="1:16383">
      <c r="A19" s="8">
        <v>106066</v>
      </c>
      <c r="B19" s="8" t="s">
        <v>150</v>
      </c>
      <c r="C19" s="9" t="s">
        <v>151</v>
      </c>
      <c r="D19" s="10" t="s">
        <v>130</v>
      </c>
      <c r="E19" s="11">
        <f>VLOOKUP(A19,[2]查询时间段分门店销售汇总!$D$1:$L$65536,9,0)</f>
        <v>179962.88</v>
      </c>
      <c r="F19" s="11">
        <f>VLOOKUP(A19,[2]查询时间段分门店销售汇总!$D$1:$M$65536,10,0)</f>
        <v>66497.92</v>
      </c>
      <c r="G19" s="11">
        <f>VLOOKUP(A19,[2]查询时间段分门店销售汇总!$D$1:$K$65536,8,0)</f>
        <v>52.62</v>
      </c>
      <c r="H19" s="11">
        <f>VLOOKUP(A19,[2]查询时间段分门店销售汇总!$D$1:$J$65536,7,0)</f>
        <v>3420</v>
      </c>
      <c r="I19" s="11">
        <f>VLOOKUP(A19,[3]查询时间段分门店销售汇总!$D$1:$L$65536,9,0)</f>
        <v>163462.38</v>
      </c>
      <c r="J19" s="11">
        <f>VLOOKUP(A19,[3]查询时间段分门店销售汇总!$D$1:$M$65536,10,0)</f>
        <v>62355.27</v>
      </c>
      <c r="K19" s="11">
        <f>VLOOKUP(A19,[3]查询时间段分门店销售汇总!$D$1:$K$65536,8,0)</f>
        <v>52.26</v>
      </c>
      <c r="L19" s="11">
        <f>VLOOKUP(A19,[3]查询时间段分门店销售汇总!$D$1:$J$65536,7,0)</f>
        <v>3128</v>
      </c>
      <c r="M19" s="27">
        <f>I19-E19</f>
        <v>-16500.5</v>
      </c>
      <c r="N19" s="11">
        <f>J19-F19</f>
        <v>-4142.65</v>
      </c>
      <c r="O19" s="11">
        <f>K19-G19</f>
        <v>-0.359999999999999</v>
      </c>
      <c r="P19" s="27">
        <f>L19-H19</f>
        <v>-292</v>
      </c>
      <c r="Q19" s="32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XEV19" s="41"/>
      <c r="XEW19" s="41"/>
      <c r="XEX19" s="41"/>
      <c r="XEY19" s="41"/>
      <c r="XEZ19" s="41"/>
      <c r="XFA19" s="41"/>
      <c r="XFB19" s="41"/>
      <c r="XFC19" s="41"/>
    </row>
    <row r="20" s="40" customFormat="1" spans="1:16383">
      <c r="A20" s="8">
        <v>114286</v>
      </c>
      <c r="B20" s="8" t="s">
        <v>152</v>
      </c>
      <c r="C20" s="9" t="s">
        <v>153</v>
      </c>
      <c r="D20" s="12" t="s">
        <v>136</v>
      </c>
      <c r="E20" s="11" t="e">
        <f>VLOOKUP(A20,[2]查询时间段分门店销售汇总!$D$1:$L$65536,9,0)</f>
        <v>#N/A</v>
      </c>
      <c r="F20" s="11" t="e">
        <f>VLOOKUP(A20,[2]查询时间段分门店销售汇总!$D$1:$M$65536,10,0)</f>
        <v>#N/A</v>
      </c>
      <c r="G20" s="11" t="e">
        <f>VLOOKUP(A20,[2]查询时间段分门店销售汇总!$D$1:$K$65536,8,0)</f>
        <v>#N/A</v>
      </c>
      <c r="H20" s="11" t="e">
        <f>VLOOKUP(A20,[2]查询时间段分门店销售汇总!$D$1:$J$65536,7,0)</f>
        <v>#N/A</v>
      </c>
      <c r="I20" s="11" t="e">
        <f>VLOOKUP(A20,[3]查询时间段分门店销售汇总!$D$1:$L$65536,9,0)</f>
        <v>#N/A</v>
      </c>
      <c r="J20" s="11" t="e">
        <f>VLOOKUP(A20,[3]查询时间段分门店销售汇总!$D$1:$M$65536,10,0)</f>
        <v>#N/A</v>
      </c>
      <c r="K20" s="11" t="e">
        <f>VLOOKUP(A20,[3]查询时间段分门店销售汇总!$D$1:$K$65536,8,0)</f>
        <v>#N/A</v>
      </c>
      <c r="L20" s="11" t="e">
        <f>VLOOKUP(A20,[3]查询时间段分门店销售汇总!$D$1:$J$65536,7,0)</f>
        <v>#N/A</v>
      </c>
      <c r="M20" s="27" t="e">
        <f>I20-E20</f>
        <v>#N/A</v>
      </c>
      <c r="N20" s="11" t="e">
        <f>J20-F20</f>
        <v>#N/A</v>
      </c>
      <c r="O20" s="11" t="e">
        <f>K20-G20</f>
        <v>#N/A</v>
      </c>
      <c r="P20" s="27" t="e">
        <f>L20-H20</f>
        <v>#N/A</v>
      </c>
      <c r="Q20" s="32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XEV20" s="41"/>
      <c r="XEW20" s="41"/>
      <c r="XEX20" s="41"/>
      <c r="XEY20" s="41"/>
      <c r="XEZ20" s="41"/>
      <c r="XFA20" s="41"/>
      <c r="XFB20" s="41"/>
      <c r="XFC20" s="41"/>
    </row>
    <row r="1048409" s="41" customFormat="1"/>
    <row r="1048410" s="41" customFormat="1"/>
    <row r="1048411" s="41" customFormat="1"/>
    <row r="1048412" s="41" customFormat="1"/>
    <row r="1048413" s="41" customFormat="1"/>
    <row r="1048414" s="41" customFormat="1"/>
    <row r="1048415" s="41" customFormat="1"/>
    <row r="1048416" s="41" customFormat="1"/>
    <row r="1048417" s="41" customFormat="1"/>
    <row r="1048418" s="41" customFormat="1"/>
    <row r="1048419" s="41" customFormat="1"/>
    <row r="1048420" s="41" customFormat="1"/>
    <row r="1048421" s="41" customFormat="1"/>
    <row r="1048422" s="41" customFormat="1"/>
    <row r="1048423" s="41" customFormat="1"/>
    <row r="1048424" s="41" customFormat="1"/>
    <row r="1048425" s="41" customFormat="1"/>
    <row r="1048426" s="41" customFormat="1"/>
    <row r="1048427" s="41" customFormat="1"/>
    <row r="1048428" s="41" customFormat="1"/>
    <row r="1048429" s="41" customFormat="1"/>
    <row r="1048430" s="41" customFormat="1"/>
    <row r="1048431" s="41" customFormat="1"/>
    <row r="1048432" s="41" customFormat="1"/>
    <row r="1048433" s="41" customFormat="1"/>
    <row r="1048434" s="41" customFormat="1"/>
    <row r="1048435" s="41" customFormat="1"/>
    <row r="1048436" s="41" customFormat="1"/>
    <row r="1048437" s="41" customFormat="1"/>
    <row r="1048438" s="41" customFormat="1"/>
    <row r="1048439" s="41" customFormat="1"/>
    <row r="1048440" s="41" customFormat="1"/>
    <row r="1048441" s="41" customFormat="1"/>
    <row r="1048442" s="41" customFormat="1"/>
    <row r="1048443" s="41" customFormat="1"/>
    <row r="1048444" s="41" customFormat="1"/>
    <row r="1048445" s="41" customFormat="1"/>
    <row r="1048446" s="41" customFormat="1"/>
    <row r="1048447" s="41" customFormat="1"/>
    <row r="1048448" s="41" customFormat="1"/>
    <row r="1048449" s="41" customFormat="1"/>
    <row r="1048450" s="41" customFormat="1"/>
    <row r="1048451" s="41" customFormat="1"/>
    <row r="1048452" s="41" customFormat="1"/>
    <row r="1048453" s="41" customFormat="1"/>
    <row r="1048454" s="41" customFormat="1"/>
    <row r="1048455" s="41" customFormat="1"/>
    <row r="1048456" s="41" customFormat="1"/>
    <row r="1048457" s="41" customFormat="1"/>
    <row r="1048458" s="41" customFormat="1"/>
    <row r="1048459" s="41" customFormat="1"/>
    <row r="1048460" s="41" customFormat="1"/>
    <row r="1048461" s="41" customFormat="1"/>
    <row r="1048462" s="41" customFormat="1"/>
    <row r="1048463" s="41" customFormat="1"/>
    <row r="1048464" s="41" customFormat="1"/>
    <row r="1048465" s="41" customFormat="1"/>
    <row r="1048466" s="41" customFormat="1"/>
    <row r="1048467" s="41" customFormat="1"/>
    <row r="1048468" s="41" customFormat="1"/>
    <row r="1048469" s="41" customFormat="1"/>
    <row r="1048470" s="41" customFormat="1"/>
    <row r="1048471" s="41" customFormat="1"/>
    <row r="1048472" s="41" customFormat="1"/>
    <row r="1048473" s="41" customFormat="1"/>
    <row r="1048474" s="41" customFormat="1"/>
    <row r="1048475" s="41" customFormat="1"/>
    <row r="1048476" s="41" customFormat="1"/>
    <row r="1048477" s="41" customFormat="1"/>
    <row r="1048478" s="41" customFormat="1"/>
    <row r="1048479" s="41" customFormat="1"/>
    <row r="1048480" s="41" customFormat="1"/>
    <row r="1048481" s="41" customFormat="1"/>
    <row r="1048482" s="41" customFormat="1"/>
    <row r="1048483" s="41" customFormat="1"/>
    <row r="1048484" s="41" customFormat="1"/>
    <row r="1048485" s="41" customFormat="1"/>
    <row r="1048486" s="41" customFormat="1"/>
    <row r="1048487" s="41" customFormat="1"/>
    <row r="1048488" s="41" customFormat="1"/>
    <row r="1048489" s="41" customFormat="1"/>
    <row r="1048490" s="41" customFormat="1"/>
    <row r="1048491" s="41" customFormat="1"/>
    <row r="1048492" s="41" customFormat="1"/>
    <row r="1048493" s="41" customFormat="1"/>
    <row r="1048494" s="41" customFormat="1"/>
    <row r="1048495" s="41" customFormat="1"/>
    <row r="1048496" s="41" customFormat="1"/>
    <row r="1048497" s="41" customFormat="1"/>
    <row r="1048498" s="41" customFormat="1"/>
    <row r="1048499" s="41" customFormat="1"/>
    <row r="1048500" s="41" customFormat="1"/>
    <row r="1048501" s="41" customFormat="1"/>
    <row r="1048502" s="41" customFormat="1"/>
    <row r="1048503" s="41" customFormat="1"/>
    <row r="1048504" s="41" customFormat="1"/>
    <row r="1048505" s="41" customFormat="1"/>
    <row r="1048506" s="41" customFormat="1"/>
    <row r="1048507" s="41" customFormat="1"/>
    <row r="1048508" s="41" customFormat="1"/>
    <row r="1048509" s="41" customFormat="1"/>
    <row r="1048510" s="41" customFormat="1"/>
    <row r="1048511" s="41" customFormat="1"/>
    <row r="1048512" s="41" customFormat="1"/>
    <row r="1048513" s="41" customFormat="1"/>
    <row r="1048514" s="41" customFormat="1"/>
    <row r="1048515" s="41" customFormat="1"/>
  </sheetData>
  <sortState ref="A3:P1048576">
    <sortCondition ref="C3"/>
  </sortState>
  <mergeCells count="4">
    <mergeCell ref="A1:P1"/>
    <mergeCell ref="E2:H2"/>
    <mergeCell ref="I2:L2"/>
    <mergeCell ref="M2:P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selection activeCell="F12" sqref="F12"/>
    </sheetView>
  </sheetViews>
  <sheetFormatPr defaultColWidth="9" defaultRowHeight="13.5"/>
  <cols>
    <col min="2" max="2" width="18" customWidth="1"/>
    <col min="3" max="3" width="13.25" customWidth="1"/>
    <col min="4" max="4" width="14.25" customWidth="1"/>
  </cols>
  <sheetData>
    <row r="1" ht="15" spans="1:17">
      <c r="A1" s="20"/>
      <c r="B1" s="20"/>
      <c r="C1" s="21"/>
      <c r="D1" s="20"/>
      <c r="E1" s="22"/>
      <c r="F1" s="24" t="s">
        <v>0</v>
      </c>
      <c r="G1" s="25"/>
      <c r="H1" s="25"/>
      <c r="I1" s="29"/>
      <c r="J1" s="24" t="s">
        <v>1</v>
      </c>
      <c r="K1" s="25"/>
      <c r="L1" s="25"/>
      <c r="M1" s="29"/>
      <c r="N1" s="30" t="s">
        <v>2</v>
      </c>
      <c r="O1" s="31"/>
      <c r="P1" s="31"/>
      <c r="Q1" s="37"/>
    </row>
    <row r="2" ht="15" spans="1:17">
      <c r="A2" s="6" t="s">
        <v>3</v>
      </c>
      <c r="B2" s="6" t="s">
        <v>4</v>
      </c>
      <c r="C2" s="17" t="s">
        <v>5</v>
      </c>
      <c r="D2" s="18" t="s">
        <v>6</v>
      </c>
      <c r="E2" s="19" t="s">
        <v>7</v>
      </c>
      <c r="F2" s="6" t="s">
        <v>8</v>
      </c>
      <c r="G2" s="7" t="s">
        <v>9</v>
      </c>
      <c r="H2" s="7" t="s">
        <v>10</v>
      </c>
      <c r="I2" s="7" t="s">
        <v>11</v>
      </c>
      <c r="J2" s="6" t="s">
        <v>8</v>
      </c>
      <c r="K2" s="7" t="s">
        <v>9</v>
      </c>
      <c r="L2" s="7" t="s">
        <v>10</v>
      </c>
      <c r="M2" s="7" t="s">
        <v>11</v>
      </c>
      <c r="N2" s="26" t="s">
        <v>8</v>
      </c>
      <c r="O2" s="6" t="s">
        <v>9</v>
      </c>
      <c r="P2" s="6" t="s">
        <v>10</v>
      </c>
      <c r="Q2" s="26" t="s">
        <v>11</v>
      </c>
    </row>
    <row r="3" spans="1:17">
      <c r="A3" s="20">
        <v>307</v>
      </c>
      <c r="B3" s="20" t="s">
        <v>16</v>
      </c>
      <c r="C3" s="21">
        <v>120</v>
      </c>
      <c r="D3" s="20">
        <v>114</v>
      </c>
      <c r="E3" s="22">
        <v>6</v>
      </c>
      <c r="F3" s="23">
        <v>1350336.27</v>
      </c>
      <c r="G3" s="23">
        <v>377206.08</v>
      </c>
      <c r="H3" s="23">
        <v>131.25</v>
      </c>
      <c r="I3" s="23">
        <v>10288</v>
      </c>
      <c r="J3" s="23">
        <v>1156839.78</v>
      </c>
      <c r="K3" s="23">
        <v>316167.96</v>
      </c>
      <c r="L3" s="23">
        <v>139.34</v>
      </c>
      <c r="M3" s="23">
        <v>8302</v>
      </c>
      <c r="N3" s="28">
        <v>-193496.49</v>
      </c>
      <c r="O3" s="23">
        <v>-61038.12</v>
      </c>
      <c r="P3" s="23">
        <v>8.09</v>
      </c>
      <c r="Q3" s="28">
        <v>-1986</v>
      </c>
    </row>
    <row r="4" spans="1:17">
      <c r="A4" s="20">
        <v>337</v>
      </c>
      <c r="B4" s="20" t="s">
        <v>17</v>
      </c>
      <c r="C4" s="21">
        <v>110</v>
      </c>
      <c r="D4" s="20">
        <v>107</v>
      </c>
      <c r="E4" s="22">
        <v>3</v>
      </c>
      <c r="F4" s="23">
        <v>834113.4</v>
      </c>
      <c r="G4" s="23">
        <v>183123.66</v>
      </c>
      <c r="H4" s="23">
        <v>139.23</v>
      </c>
      <c r="I4" s="23">
        <v>5991</v>
      </c>
      <c r="J4" s="23">
        <v>652470.1</v>
      </c>
      <c r="K4" s="23">
        <v>166887.88</v>
      </c>
      <c r="L4" s="23">
        <v>114.05</v>
      </c>
      <c r="M4" s="23">
        <v>5721</v>
      </c>
      <c r="N4" s="28">
        <v>-181643.3</v>
      </c>
      <c r="O4" s="23">
        <v>-16235.78</v>
      </c>
      <c r="P4" s="23">
        <v>-25.18</v>
      </c>
      <c r="Q4" s="28">
        <v>-270</v>
      </c>
    </row>
    <row r="5" spans="1:17">
      <c r="A5" s="20">
        <v>311</v>
      </c>
      <c r="B5" s="20" t="s">
        <v>18</v>
      </c>
      <c r="C5" s="21">
        <v>146</v>
      </c>
      <c r="D5" s="20">
        <v>136</v>
      </c>
      <c r="E5" s="22">
        <v>10</v>
      </c>
      <c r="F5" s="23">
        <v>238988.68</v>
      </c>
      <c r="G5" s="23">
        <v>40338.21</v>
      </c>
      <c r="H5" s="23">
        <v>306</v>
      </c>
      <c r="I5" s="23">
        <v>781</v>
      </c>
      <c r="J5" s="23">
        <v>138629.34</v>
      </c>
      <c r="K5" s="23">
        <v>33949.89</v>
      </c>
      <c r="L5" s="23">
        <v>228.01</v>
      </c>
      <c r="M5" s="23">
        <v>608</v>
      </c>
      <c r="N5" s="28">
        <v>-100359.34</v>
      </c>
      <c r="O5" s="23">
        <v>-6388.32</v>
      </c>
      <c r="P5" s="23">
        <v>-77.99</v>
      </c>
      <c r="Q5" s="28">
        <v>-173</v>
      </c>
    </row>
    <row r="6" spans="1:17">
      <c r="A6" s="20">
        <v>747</v>
      </c>
      <c r="B6" s="20" t="s">
        <v>19</v>
      </c>
      <c r="C6" s="21">
        <v>154</v>
      </c>
      <c r="D6" s="20">
        <v>141</v>
      </c>
      <c r="E6" s="22">
        <v>13</v>
      </c>
      <c r="F6" s="23">
        <v>270952.94</v>
      </c>
      <c r="G6" s="23">
        <v>63154.93</v>
      </c>
      <c r="H6" s="23">
        <v>135.95</v>
      </c>
      <c r="I6" s="23">
        <v>1993</v>
      </c>
      <c r="J6" s="23">
        <v>171549.25</v>
      </c>
      <c r="K6" s="23">
        <v>44347.41</v>
      </c>
      <c r="L6" s="23">
        <v>110.11</v>
      </c>
      <c r="M6" s="23">
        <v>1558</v>
      </c>
      <c r="N6" s="28">
        <v>-99403.69</v>
      </c>
      <c r="O6" s="23">
        <v>-18807.52</v>
      </c>
      <c r="P6" s="23">
        <v>-25.84</v>
      </c>
      <c r="Q6" s="28">
        <v>-435</v>
      </c>
    </row>
    <row r="7" spans="1:17">
      <c r="A7" s="20">
        <v>329</v>
      </c>
      <c r="B7" s="20" t="s">
        <v>20</v>
      </c>
      <c r="C7" s="21">
        <v>80</v>
      </c>
      <c r="D7" s="20">
        <v>71</v>
      </c>
      <c r="E7" s="22">
        <v>9</v>
      </c>
      <c r="F7" s="23">
        <v>189041.69</v>
      </c>
      <c r="G7" s="23">
        <v>46728.75</v>
      </c>
      <c r="H7" s="23">
        <v>171.86</v>
      </c>
      <c r="I7" s="23">
        <v>1100</v>
      </c>
      <c r="J7" s="23">
        <v>90997.14</v>
      </c>
      <c r="K7" s="23">
        <v>18590.59</v>
      </c>
      <c r="L7" s="23">
        <v>114.9</v>
      </c>
      <c r="M7" s="23">
        <v>792</v>
      </c>
      <c r="N7" s="28">
        <v>-98044.55</v>
      </c>
      <c r="O7" s="23">
        <v>-28138.16</v>
      </c>
      <c r="P7" s="23">
        <v>-56.96</v>
      </c>
      <c r="Q7" s="28">
        <v>-308</v>
      </c>
    </row>
    <row r="8" spans="1:17">
      <c r="A8" s="20">
        <v>578</v>
      </c>
      <c r="B8" s="20" t="s">
        <v>25</v>
      </c>
      <c r="C8" s="21">
        <v>105</v>
      </c>
      <c r="D8" s="20">
        <v>105</v>
      </c>
      <c r="E8" s="22">
        <v>0</v>
      </c>
      <c r="F8" s="23">
        <v>283261.13</v>
      </c>
      <c r="G8" s="23">
        <v>96434.19</v>
      </c>
      <c r="H8" s="23">
        <v>71.21</v>
      </c>
      <c r="I8" s="23">
        <v>3978</v>
      </c>
      <c r="J8" s="23">
        <v>204514.41</v>
      </c>
      <c r="K8" s="23">
        <v>72106.49</v>
      </c>
      <c r="L8" s="23">
        <v>61.51</v>
      </c>
      <c r="M8" s="23">
        <v>3325</v>
      </c>
      <c r="N8" s="28">
        <v>-78746.72</v>
      </c>
      <c r="O8" s="23">
        <v>-24327.7</v>
      </c>
      <c r="P8" s="23">
        <v>-9.7</v>
      </c>
      <c r="Q8" s="28">
        <v>-653</v>
      </c>
    </row>
    <row r="9" spans="1:17">
      <c r="A9" s="20">
        <v>717</v>
      </c>
      <c r="B9" s="20" t="s">
        <v>35</v>
      </c>
      <c r="C9" s="21">
        <v>142</v>
      </c>
      <c r="D9" s="20">
        <v>126</v>
      </c>
      <c r="E9" s="22">
        <v>16</v>
      </c>
      <c r="F9" s="23">
        <v>176864.52</v>
      </c>
      <c r="G9" s="23">
        <v>59195.32</v>
      </c>
      <c r="H9" s="23">
        <v>78.57</v>
      </c>
      <c r="I9" s="23">
        <v>2251</v>
      </c>
      <c r="J9" s="23">
        <v>121723.38</v>
      </c>
      <c r="K9" s="23">
        <v>42528.02</v>
      </c>
      <c r="L9" s="23">
        <v>73.64</v>
      </c>
      <c r="M9" s="23">
        <v>1653</v>
      </c>
      <c r="N9" s="28">
        <v>-55141.14</v>
      </c>
      <c r="O9" s="23">
        <v>-16667.3</v>
      </c>
      <c r="P9" s="23">
        <v>-4.92999999999999</v>
      </c>
      <c r="Q9" s="28">
        <v>-598</v>
      </c>
    </row>
    <row r="10" spans="1:17">
      <c r="A10" s="20">
        <v>377</v>
      </c>
      <c r="B10" s="20" t="s">
        <v>36</v>
      </c>
      <c r="C10" s="21">
        <v>119</v>
      </c>
      <c r="D10" s="20">
        <v>113</v>
      </c>
      <c r="E10" s="22">
        <v>6</v>
      </c>
      <c r="F10" s="23">
        <v>225372.87</v>
      </c>
      <c r="G10" s="23">
        <v>78987.18</v>
      </c>
      <c r="H10" s="23">
        <v>60.85</v>
      </c>
      <c r="I10" s="23">
        <v>3704</v>
      </c>
      <c r="J10" s="23">
        <v>175372.53</v>
      </c>
      <c r="K10" s="23">
        <v>61012.96</v>
      </c>
      <c r="L10" s="23">
        <v>57.94</v>
      </c>
      <c r="M10" s="23">
        <v>3027</v>
      </c>
      <c r="N10" s="28">
        <v>-50000.34</v>
      </c>
      <c r="O10" s="23">
        <v>-17974.22</v>
      </c>
      <c r="P10" s="23">
        <v>-2.91</v>
      </c>
      <c r="Q10" s="28">
        <v>-677</v>
      </c>
    </row>
    <row r="11" spans="1:17">
      <c r="A11" s="20">
        <v>514</v>
      </c>
      <c r="B11" s="20" t="s">
        <v>38</v>
      </c>
      <c r="C11" s="21">
        <v>107</v>
      </c>
      <c r="D11" s="20">
        <v>76</v>
      </c>
      <c r="E11" s="22">
        <v>31</v>
      </c>
      <c r="F11" s="23">
        <v>242059.09</v>
      </c>
      <c r="G11" s="23">
        <v>82566.91</v>
      </c>
      <c r="H11" s="23">
        <v>63.18</v>
      </c>
      <c r="I11" s="23">
        <v>3831</v>
      </c>
      <c r="J11" s="23">
        <v>192232.36</v>
      </c>
      <c r="K11" s="23">
        <v>66862.14</v>
      </c>
      <c r="L11" s="23">
        <v>59.79</v>
      </c>
      <c r="M11" s="23">
        <v>3215</v>
      </c>
      <c r="N11" s="28">
        <v>-49826.73</v>
      </c>
      <c r="O11" s="23">
        <v>-15704.77</v>
      </c>
      <c r="P11" s="23">
        <v>-3.39</v>
      </c>
      <c r="Q11" s="28">
        <v>-616</v>
      </c>
    </row>
    <row r="12" spans="1:17">
      <c r="A12" s="20">
        <v>546</v>
      </c>
      <c r="B12" s="20" t="s">
        <v>39</v>
      </c>
      <c r="C12" s="21">
        <v>100</v>
      </c>
      <c r="D12" s="20">
        <v>102</v>
      </c>
      <c r="E12" s="22">
        <v>-2</v>
      </c>
      <c r="F12" s="23">
        <v>268250.59</v>
      </c>
      <c r="G12" s="23">
        <v>95536.43</v>
      </c>
      <c r="H12" s="23">
        <v>65.72</v>
      </c>
      <c r="I12" s="23">
        <v>4082</v>
      </c>
      <c r="J12" s="23">
        <v>218514.76</v>
      </c>
      <c r="K12" s="23">
        <v>76126.52</v>
      </c>
      <c r="L12" s="23">
        <v>61.31</v>
      </c>
      <c r="M12" s="23">
        <v>3564</v>
      </c>
      <c r="N12" s="28">
        <v>-49735.83</v>
      </c>
      <c r="O12" s="23">
        <v>-19409.91</v>
      </c>
      <c r="P12" s="23">
        <v>-4.41</v>
      </c>
      <c r="Q12" s="28">
        <v>-518</v>
      </c>
    </row>
    <row r="13" spans="1:17">
      <c r="A13" s="20">
        <v>737</v>
      </c>
      <c r="B13" s="20" t="s">
        <v>44</v>
      </c>
      <c r="C13" s="21">
        <v>154</v>
      </c>
      <c r="D13" s="20">
        <v>111</v>
      </c>
      <c r="E13" s="22">
        <v>43</v>
      </c>
      <c r="F13" s="23">
        <v>227198.74</v>
      </c>
      <c r="G13" s="23">
        <v>76172.55</v>
      </c>
      <c r="H13" s="23">
        <v>66.61</v>
      </c>
      <c r="I13" s="23">
        <v>3411</v>
      </c>
      <c r="J13" s="23">
        <v>180313.21</v>
      </c>
      <c r="K13" s="23">
        <v>63084.33</v>
      </c>
      <c r="L13" s="23">
        <v>64.86</v>
      </c>
      <c r="M13" s="23">
        <v>2780</v>
      </c>
      <c r="N13" s="28">
        <v>-46885.53</v>
      </c>
      <c r="O13" s="23">
        <v>-13088.22</v>
      </c>
      <c r="P13" s="23">
        <v>-1.75</v>
      </c>
      <c r="Q13" s="28">
        <v>-631</v>
      </c>
    </row>
    <row r="14" spans="1:17">
      <c r="A14" s="20">
        <v>513</v>
      </c>
      <c r="B14" s="20" t="s">
        <v>47</v>
      </c>
      <c r="C14" s="21">
        <v>199</v>
      </c>
      <c r="D14" s="20">
        <v>147</v>
      </c>
      <c r="E14" s="22">
        <v>52</v>
      </c>
      <c r="F14" s="23">
        <v>219189.74</v>
      </c>
      <c r="G14" s="23">
        <v>72971.33</v>
      </c>
      <c r="H14" s="23">
        <v>69.32</v>
      </c>
      <c r="I14" s="23">
        <v>3162</v>
      </c>
      <c r="J14" s="23">
        <v>172816.25</v>
      </c>
      <c r="K14" s="23">
        <v>58573.44</v>
      </c>
      <c r="L14" s="23">
        <v>62.8</v>
      </c>
      <c r="M14" s="23">
        <v>2752</v>
      </c>
      <c r="N14" s="28">
        <v>-46373.49</v>
      </c>
      <c r="O14" s="23">
        <v>-14397.89</v>
      </c>
      <c r="P14" s="23">
        <v>-6.52</v>
      </c>
      <c r="Q14" s="28">
        <v>-410</v>
      </c>
    </row>
    <row r="15" spans="1:17">
      <c r="A15" s="20">
        <v>511</v>
      </c>
      <c r="B15" s="20" t="s">
        <v>50</v>
      </c>
      <c r="C15" s="21">
        <v>168</v>
      </c>
      <c r="D15" s="20">
        <v>145</v>
      </c>
      <c r="E15" s="22">
        <v>23</v>
      </c>
      <c r="F15" s="23">
        <v>210424.75</v>
      </c>
      <c r="G15" s="23">
        <v>63131.59</v>
      </c>
      <c r="H15" s="23">
        <v>68.19</v>
      </c>
      <c r="I15" s="23">
        <v>3086</v>
      </c>
      <c r="J15" s="23">
        <v>165741.26</v>
      </c>
      <c r="K15" s="23">
        <v>52202.38</v>
      </c>
      <c r="L15" s="23">
        <v>61.8</v>
      </c>
      <c r="M15" s="23">
        <v>2682</v>
      </c>
      <c r="N15" s="28">
        <v>-44683.49</v>
      </c>
      <c r="O15" s="23">
        <v>-10929.21</v>
      </c>
      <c r="P15" s="23">
        <v>-6.39</v>
      </c>
      <c r="Q15" s="28">
        <v>-404</v>
      </c>
    </row>
    <row r="16" spans="1:17">
      <c r="A16" s="20">
        <v>712</v>
      </c>
      <c r="B16" s="20" t="s">
        <v>51</v>
      </c>
      <c r="C16" s="21">
        <v>92</v>
      </c>
      <c r="D16" s="20">
        <v>116</v>
      </c>
      <c r="E16" s="22">
        <v>-24</v>
      </c>
      <c r="F16" s="23">
        <v>305725.55</v>
      </c>
      <c r="G16" s="23">
        <v>112013.74</v>
      </c>
      <c r="H16" s="23">
        <v>67.64</v>
      </c>
      <c r="I16" s="23">
        <v>4520</v>
      </c>
      <c r="J16" s="23">
        <v>261912.94</v>
      </c>
      <c r="K16" s="23">
        <v>93821.31</v>
      </c>
      <c r="L16" s="23">
        <v>65.92</v>
      </c>
      <c r="M16" s="23">
        <v>3973</v>
      </c>
      <c r="N16" s="28">
        <v>-43812.61</v>
      </c>
      <c r="O16" s="23">
        <v>-18192.43</v>
      </c>
      <c r="P16" s="23">
        <v>-1.72</v>
      </c>
      <c r="Q16" s="28">
        <v>-547</v>
      </c>
    </row>
    <row r="17" spans="1:17">
      <c r="A17" s="20">
        <v>373</v>
      </c>
      <c r="B17" s="20" t="s">
        <v>52</v>
      </c>
      <c r="C17" s="21">
        <v>96</v>
      </c>
      <c r="D17" s="20">
        <v>91</v>
      </c>
      <c r="E17" s="22">
        <v>5</v>
      </c>
      <c r="F17" s="23">
        <v>274810.85</v>
      </c>
      <c r="G17" s="23">
        <v>91480.56</v>
      </c>
      <c r="H17" s="23">
        <v>81.81</v>
      </c>
      <c r="I17" s="23">
        <v>3359</v>
      </c>
      <c r="J17" s="23">
        <v>232783.13</v>
      </c>
      <c r="K17" s="23">
        <v>71777.8</v>
      </c>
      <c r="L17" s="23">
        <v>85.65</v>
      </c>
      <c r="M17" s="23">
        <v>2718</v>
      </c>
      <c r="N17" s="28">
        <v>-42027.72</v>
      </c>
      <c r="O17" s="23">
        <v>-19702.76</v>
      </c>
      <c r="P17" s="23">
        <v>3.84</v>
      </c>
      <c r="Q17" s="28">
        <v>-641</v>
      </c>
    </row>
    <row r="18" spans="1:17">
      <c r="A18" s="20">
        <v>106569</v>
      </c>
      <c r="B18" s="20" t="s">
        <v>53</v>
      </c>
      <c r="C18" s="21">
        <v>168</v>
      </c>
      <c r="D18" s="20">
        <v>142</v>
      </c>
      <c r="E18" s="22">
        <v>26</v>
      </c>
      <c r="F18" s="23">
        <v>165840.54</v>
      </c>
      <c r="G18" s="23">
        <v>57073.34</v>
      </c>
      <c r="H18" s="23">
        <v>79.05</v>
      </c>
      <c r="I18" s="23">
        <v>2098</v>
      </c>
      <c r="J18" s="23">
        <v>124196.35</v>
      </c>
      <c r="K18" s="23">
        <v>40964.81</v>
      </c>
      <c r="L18" s="23">
        <v>66.13</v>
      </c>
      <c r="M18" s="23">
        <v>1878</v>
      </c>
      <c r="N18" s="28">
        <v>-41644.19</v>
      </c>
      <c r="O18" s="23">
        <v>-16108.53</v>
      </c>
      <c r="P18" s="23">
        <v>-12.92</v>
      </c>
      <c r="Q18" s="28">
        <v>-220</v>
      </c>
    </row>
    <row r="19" spans="1:17">
      <c r="A19" s="20">
        <v>399</v>
      </c>
      <c r="B19" s="20" t="s">
        <v>55</v>
      </c>
      <c r="C19" s="21">
        <v>134</v>
      </c>
      <c r="D19" s="20">
        <v>108</v>
      </c>
      <c r="E19" s="22">
        <v>26</v>
      </c>
      <c r="F19" s="23">
        <v>184544.45</v>
      </c>
      <c r="G19" s="23">
        <v>58198.29</v>
      </c>
      <c r="H19" s="23">
        <v>89.28</v>
      </c>
      <c r="I19" s="23">
        <v>2067</v>
      </c>
      <c r="J19" s="23">
        <v>147085.18</v>
      </c>
      <c r="K19" s="23">
        <v>47363.99</v>
      </c>
      <c r="L19" s="23">
        <v>82.45</v>
      </c>
      <c r="M19" s="23">
        <v>1784</v>
      </c>
      <c r="N19" s="28">
        <v>-37459.27</v>
      </c>
      <c r="O19" s="23">
        <v>-10834.3</v>
      </c>
      <c r="P19" s="23">
        <v>-6.83</v>
      </c>
      <c r="Q19" s="28">
        <v>-283</v>
      </c>
    </row>
    <row r="20" spans="1:17">
      <c r="A20" s="20">
        <v>724</v>
      </c>
      <c r="B20" s="20" t="s">
        <v>56</v>
      </c>
      <c r="C20" s="21">
        <v>112</v>
      </c>
      <c r="D20" s="20">
        <v>102</v>
      </c>
      <c r="E20" s="22">
        <v>10</v>
      </c>
      <c r="F20" s="23">
        <v>231550.41</v>
      </c>
      <c r="G20" s="23">
        <v>76930.35</v>
      </c>
      <c r="H20" s="23">
        <v>58.27</v>
      </c>
      <c r="I20" s="23">
        <v>3974</v>
      </c>
      <c r="J20" s="23">
        <v>195092.04</v>
      </c>
      <c r="K20" s="23">
        <v>64007.81</v>
      </c>
      <c r="L20" s="23">
        <v>57.26</v>
      </c>
      <c r="M20" s="23">
        <v>3407</v>
      </c>
      <c r="N20" s="28">
        <v>-36458.37</v>
      </c>
      <c r="O20" s="23">
        <v>-12922.54</v>
      </c>
      <c r="P20" s="23">
        <v>-1.01000000000001</v>
      </c>
      <c r="Q20" s="28">
        <v>-567</v>
      </c>
    </row>
    <row r="21" spans="1:17">
      <c r="A21" s="20">
        <v>105751</v>
      </c>
      <c r="B21" s="20" t="s">
        <v>59</v>
      </c>
      <c r="C21" s="21">
        <v>146</v>
      </c>
      <c r="D21" s="20">
        <v>128</v>
      </c>
      <c r="E21" s="22">
        <v>18</v>
      </c>
      <c r="F21" s="23">
        <v>207308.44</v>
      </c>
      <c r="G21" s="23">
        <v>75686.1</v>
      </c>
      <c r="H21" s="23">
        <v>60.83</v>
      </c>
      <c r="I21" s="23">
        <v>3408</v>
      </c>
      <c r="J21" s="23">
        <v>171580.38</v>
      </c>
      <c r="K21" s="23">
        <v>64658.63</v>
      </c>
      <c r="L21" s="23">
        <v>59.89</v>
      </c>
      <c r="M21" s="23">
        <v>2865</v>
      </c>
      <c r="N21" s="28">
        <v>-35728.06</v>
      </c>
      <c r="O21" s="23">
        <v>-11027.47</v>
      </c>
      <c r="P21" s="23">
        <v>-0.939999999999998</v>
      </c>
      <c r="Q21" s="28">
        <v>-543</v>
      </c>
    </row>
    <row r="22" spans="1:17">
      <c r="A22" s="20">
        <v>748</v>
      </c>
      <c r="B22" s="20" t="s">
        <v>64</v>
      </c>
      <c r="C22" s="21">
        <v>157</v>
      </c>
      <c r="D22" s="20">
        <v>148</v>
      </c>
      <c r="E22" s="22">
        <v>9</v>
      </c>
      <c r="F22" s="23">
        <v>153206.72</v>
      </c>
      <c r="G22" s="23">
        <v>48138.51</v>
      </c>
      <c r="H22" s="23">
        <v>76.53</v>
      </c>
      <c r="I22" s="23">
        <v>2002</v>
      </c>
      <c r="J22" s="23">
        <v>120602.21</v>
      </c>
      <c r="K22" s="23">
        <v>37009.32</v>
      </c>
      <c r="L22" s="23">
        <v>72.09</v>
      </c>
      <c r="M22" s="23">
        <v>1673</v>
      </c>
      <c r="N22" s="28">
        <v>-32604.51</v>
      </c>
      <c r="O22" s="23">
        <v>-11129.19</v>
      </c>
      <c r="P22" s="23">
        <v>-4.44</v>
      </c>
      <c r="Q22" s="28">
        <v>-329</v>
      </c>
    </row>
    <row r="23" spans="1:17">
      <c r="A23" s="20">
        <v>573</v>
      </c>
      <c r="B23" s="20" t="s">
        <v>65</v>
      </c>
      <c r="C23" s="21">
        <v>117</v>
      </c>
      <c r="D23" s="20">
        <v>109</v>
      </c>
      <c r="E23" s="22">
        <v>8</v>
      </c>
      <c r="F23" s="23">
        <v>116340.96</v>
      </c>
      <c r="G23" s="23">
        <v>38739.09</v>
      </c>
      <c r="H23" s="23">
        <v>54.96</v>
      </c>
      <c r="I23" s="23">
        <v>2117</v>
      </c>
      <c r="J23" s="23">
        <v>83810.12</v>
      </c>
      <c r="K23" s="23">
        <v>25893.77</v>
      </c>
      <c r="L23" s="23">
        <v>46.9</v>
      </c>
      <c r="M23" s="23">
        <v>1787</v>
      </c>
      <c r="N23" s="28">
        <v>-32530.84</v>
      </c>
      <c r="O23" s="23">
        <v>-12845.32</v>
      </c>
      <c r="P23" s="23">
        <v>-8.06</v>
      </c>
      <c r="Q23" s="28">
        <v>-330</v>
      </c>
    </row>
    <row r="24" spans="1:17">
      <c r="A24" s="20">
        <v>102479</v>
      </c>
      <c r="B24" s="20" t="s">
        <v>71</v>
      </c>
      <c r="C24" s="21">
        <v>142</v>
      </c>
      <c r="D24" s="20">
        <v>136</v>
      </c>
      <c r="E24" s="22">
        <v>6</v>
      </c>
      <c r="F24" s="23">
        <v>134768.36</v>
      </c>
      <c r="G24" s="23">
        <v>45874.35</v>
      </c>
      <c r="H24" s="23">
        <v>52.64</v>
      </c>
      <c r="I24" s="23">
        <v>2560</v>
      </c>
      <c r="J24" s="23">
        <v>107163.26</v>
      </c>
      <c r="K24" s="23">
        <v>33427.43</v>
      </c>
      <c r="L24" s="23">
        <v>50.22</v>
      </c>
      <c r="M24" s="23">
        <v>2134</v>
      </c>
      <c r="N24" s="28">
        <v>-27605.1</v>
      </c>
      <c r="O24" s="23">
        <v>-12446.92</v>
      </c>
      <c r="P24" s="23">
        <v>-2.42</v>
      </c>
      <c r="Q24" s="28">
        <v>-426</v>
      </c>
    </row>
    <row r="25" spans="1:17">
      <c r="A25" s="20">
        <v>367</v>
      </c>
      <c r="B25" s="20" t="s">
        <v>78</v>
      </c>
      <c r="C25" s="21">
        <v>116</v>
      </c>
      <c r="D25" s="20">
        <v>108</v>
      </c>
      <c r="E25" s="22">
        <v>8</v>
      </c>
      <c r="F25" s="23">
        <v>147916.92</v>
      </c>
      <c r="G25" s="23">
        <v>44690.2</v>
      </c>
      <c r="H25" s="23">
        <v>68.26</v>
      </c>
      <c r="I25" s="23">
        <v>2167</v>
      </c>
      <c r="J25" s="23">
        <v>123290.38</v>
      </c>
      <c r="K25" s="23">
        <v>36648.72</v>
      </c>
      <c r="L25" s="23">
        <v>64.69</v>
      </c>
      <c r="M25" s="23">
        <v>1906</v>
      </c>
      <c r="N25" s="28">
        <v>-24626.54</v>
      </c>
      <c r="O25" s="23">
        <v>-8041.48</v>
      </c>
      <c r="P25" s="23">
        <v>-3.57000000000001</v>
      </c>
      <c r="Q25" s="28">
        <v>-261</v>
      </c>
    </row>
    <row r="26" spans="1:17">
      <c r="A26" s="20">
        <v>101453</v>
      </c>
      <c r="B26" s="20" t="s">
        <v>79</v>
      </c>
      <c r="C26" s="21">
        <v>140</v>
      </c>
      <c r="D26" s="20">
        <v>133</v>
      </c>
      <c r="E26" s="22">
        <v>7</v>
      </c>
      <c r="F26" s="23">
        <v>185618</v>
      </c>
      <c r="G26" s="23">
        <v>64879.09</v>
      </c>
      <c r="H26" s="23">
        <v>68.44</v>
      </c>
      <c r="I26" s="23">
        <v>2712</v>
      </c>
      <c r="J26" s="23">
        <v>161523.49</v>
      </c>
      <c r="K26" s="23">
        <v>55013.16</v>
      </c>
      <c r="L26" s="23">
        <v>70.35</v>
      </c>
      <c r="M26" s="23">
        <v>2296</v>
      </c>
      <c r="N26" s="28">
        <v>-24094.51</v>
      </c>
      <c r="O26" s="23">
        <v>-9865.92999999999</v>
      </c>
      <c r="P26" s="23">
        <v>1.91</v>
      </c>
      <c r="Q26" s="28">
        <v>-416</v>
      </c>
    </row>
    <row r="27" spans="1:17">
      <c r="A27" s="20">
        <v>733</v>
      </c>
      <c r="B27" s="20" t="s">
        <v>82</v>
      </c>
      <c r="C27" s="21">
        <v>150</v>
      </c>
      <c r="D27" s="20">
        <v>149</v>
      </c>
      <c r="E27" s="22">
        <v>1</v>
      </c>
      <c r="F27" s="23">
        <v>117903.46</v>
      </c>
      <c r="G27" s="23">
        <v>40513.87</v>
      </c>
      <c r="H27" s="23">
        <v>47.33</v>
      </c>
      <c r="I27" s="23">
        <v>2491</v>
      </c>
      <c r="J27" s="23">
        <v>94757.16</v>
      </c>
      <c r="K27" s="23">
        <v>34017.19</v>
      </c>
      <c r="L27" s="23">
        <v>43.41</v>
      </c>
      <c r="M27" s="23">
        <v>2183</v>
      </c>
      <c r="N27" s="28">
        <v>-23146.3</v>
      </c>
      <c r="O27" s="23">
        <v>-6496.68</v>
      </c>
      <c r="P27" s="23">
        <v>-3.92</v>
      </c>
      <c r="Q27" s="28">
        <v>-308</v>
      </c>
    </row>
    <row r="28" spans="1:17">
      <c r="A28" s="20">
        <v>54</v>
      </c>
      <c r="B28" s="20" t="s">
        <v>83</v>
      </c>
      <c r="C28" s="21">
        <v>86</v>
      </c>
      <c r="D28" s="20">
        <v>75</v>
      </c>
      <c r="E28" s="22">
        <v>11</v>
      </c>
      <c r="F28" s="23">
        <v>187834.52</v>
      </c>
      <c r="G28" s="23">
        <v>62907.75</v>
      </c>
      <c r="H28" s="23">
        <v>65.93</v>
      </c>
      <c r="I28" s="23">
        <v>2849</v>
      </c>
      <c r="J28" s="23">
        <v>165326.14</v>
      </c>
      <c r="K28" s="23">
        <v>55302.78</v>
      </c>
      <c r="L28" s="23">
        <v>67.02</v>
      </c>
      <c r="M28" s="23">
        <v>2467</v>
      </c>
      <c r="N28" s="28">
        <v>-22508.38</v>
      </c>
      <c r="O28" s="23">
        <v>-7604.97</v>
      </c>
      <c r="P28" s="23">
        <v>1.08999999999999</v>
      </c>
      <c r="Q28" s="28">
        <v>-382</v>
      </c>
    </row>
    <row r="29" spans="1:17">
      <c r="A29" s="20">
        <v>713</v>
      </c>
      <c r="B29" s="20" t="s">
        <v>85</v>
      </c>
      <c r="C29" s="21">
        <v>150</v>
      </c>
      <c r="D29" s="20">
        <v>138</v>
      </c>
      <c r="E29" s="22">
        <v>12</v>
      </c>
      <c r="F29" s="23">
        <v>93631.01</v>
      </c>
      <c r="G29" s="23">
        <v>32332.66</v>
      </c>
      <c r="H29" s="23">
        <v>84.05</v>
      </c>
      <c r="I29" s="23">
        <v>1114</v>
      </c>
      <c r="J29" s="23">
        <v>72151.22</v>
      </c>
      <c r="K29" s="23">
        <v>25416.38</v>
      </c>
      <c r="L29" s="23">
        <v>77.33</v>
      </c>
      <c r="M29" s="23">
        <v>933</v>
      </c>
      <c r="N29" s="28">
        <v>-21479.79</v>
      </c>
      <c r="O29" s="23">
        <v>-6916.28</v>
      </c>
      <c r="P29" s="23">
        <v>-6.72</v>
      </c>
      <c r="Q29" s="28">
        <v>-181</v>
      </c>
    </row>
    <row r="30" spans="1:17">
      <c r="A30" s="20">
        <v>106485</v>
      </c>
      <c r="B30" s="20" t="s">
        <v>94</v>
      </c>
      <c r="C30" s="21">
        <v>151</v>
      </c>
      <c r="D30" s="20">
        <v>142</v>
      </c>
      <c r="E30" s="22">
        <v>9</v>
      </c>
      <c r="F30" s="23">
        <v>87045.46</v>
      </c>
      <c r="G30" s="23">
        <v>19921.53</v>
      </c>
      <c r="H30" s="23">
        <v>49.94</v>
      </c>
      <c r="I30" s="23">
        <v>1743</v>
      </c>
      <c r="J30" s="23">
        <v>66628.65</v>
      </c>
      <c r="K30" s="23">
        <v>13972.32</v>
      </c>
      <c r="L30" s="23">
        <v>44.33</v>
      </c>
      <c r="M30" s="23">
        <v>1503</v>
      </c>
      <c r="N30" s="28">
        <v>-20416.81</v>
      </c>
      <c r="O30" s="23">
        <v>-5949.21</v>
      </c>
      <c r="P30" s="23">
        <v>-5.61</v>
      </c>
      <c r="Q30" s="28">
        <v>-240</v>
      </c>
    </row>
    <row r="31" spans="1:17">
      <c r="A31" s="20">
        <v>732</v>
      </c>
      <c r="B31" s="20" t="s">
        <v>97</v>
      </c>
      <c r="C31" s="21">
        <v>167</v>
      </c>
      <c r="D31" s="20">
        <v>145</v>
      </c>
      <c r="E31" s="22">
        <v>22</v>
      </c>
      <c r="F31" s="23">
        <v>106649.63</v>
      </c>
      <c r="G31" s="23">
        <v>32279.58</v>
      </c>
      <c r="H31" s="23">
        <v>63.98</v>
      </c>
      <c r="I31" s="23">
        <v>1667</v>
      </c>
      <c r="J31" s="23">
        <v>87572.61</v>
      </c>
      <c r="K31" s="23">
        <v>27914.2</v>
      </c>
      <c r="L31" s="23">
        <v>64.96</v>
      </c>
      <c r="M31" s="23">
        <v>1348</v>
      </c>
      <c r="N31" s="28">
        <v>-19077.02</v>
      </c>
      <c r="O31" s="23">
        <v>-4365.38</v>
      </c>
      <c r="P31" s="23">
        <v>0.979999999999997</v>
      </c>
      <c r="Q31" s="28">
        <v>-319</v>
      </c>
    </row>
    <row r="32" spans="1:17">
      <c r="A32" s="20">
        <v>391</v>
      </c>
      <c r="B32" s="20" t="s">
        <v>102</v>
      </c>
      <c r="C32" s="21">
        <v>129</v>
      </c>
      <c r="D32" s="20">
        <v>118</v>
      </c>
      <c r="E32" s="22">
        <v>11</v>
      </c>
      <c r="F32" s="23">
        <v>175576.28</v>
      </c>
      <c r="G32" s="23">
        <v>65659.14</v>
      </c>
      <c r="H32" s="23">
        <v>70.2</v>
      </c>
      <c r="I32" s="23">
        <v>2501</v>
      </c>
      <c r="J32" s="23">
        <v>157885.02</v>
      </c>
      <c r="K32" s="23">
        <v>54546.89</v>
      </c>
      <c r="L32" s="23">
        <v>66.62</v>
      </c>
      <c r="M32" s="23">
        <v>2370</v>
      </c>
      <c r="N32" s="28">
        <v>-17691.26</v>
      </c>
      <c r="O32" s="23">
        <v>-11112.25</v>
      </c>
      <c r="P32" s="23">
        <v>-3.58</v>
      </c>
      <c r="Q32" s="28">
        <v>-131</v>
      </c>
    </row>
    <row r="33" spans="1:17">
      <c r="A33" s="20">
        <v>740</v>
      </c>
      <c r="B33" s="20" t="s">
        <v>103</v>
      </c>
      <c r="C33" s="21">
        <v>87</v>
      </c>
      <c r="D33" s="20">
        <v>70</v>
      </c>
      <c r="E33" s="22">
        <v>17</v>
      </c>
      <c r="F33" s="23">
        <v>110423.77</v>
      </c>
      <c r="G33" s="23">
        <v>38159.58</v>
      </c>
      <c r="H33" s="23">
        <v>57.57</v>
      </c>
      <c r="I33" s="23">
        <v>1918</v>
      </c>
      <c r="J33" s="23">
        <v>92993.28</v>
      </c>
      <c r="K33" s="23">
        <v>32951.31</v>
      </c>
      <c r="L33" s="23">
        <v>58.89</v>
      </c>
      <c r="M33" s="23">
        <v>1579</v>
      </c>
      <c r="N33" s="28">
        <v>-17430.49</v>
      </c>
      <c r="O33" s="23">
        <v>-5208.27</v>
      </c>
      <c r="P33" s="23">
        <v>1.32</v>
      </c>
      <c r="Q33" s="28">
        <v>-339</v>
      </c>
    </row>
    <row r="34" spans="1:17">
      <c r="A34" s="20">
        <v>706</v>
      </c>
      <c r="B34" s="20" t="s">
        <v>104</v>
      </c>
      <c r="C34" s="21">
        <v>168</v>
      </c>
      <c r="D34" s="20">
        <v>144</v>
      </c>
      <c r="E34" s="22">
        <v>24</v>
      </c>
      <c r="F34" s="23">
        <v>102920.28</v>
      </c>
      <c r="G34" s="23">
        <v>34870.84</v>
      </c>
      <c r="H34" s="23">
        <v>69.73</v>
      </c>
      <c r="I34" s="23">
        <v>1476</v>
      </c>
      <c r="J34" s="23">
        <v>86358.36</v>
      </c>
      <c r="K34" s="23">
        <v>28980.61</v>
      </c>
      <c r="L34" s="23">
        <v>65.97</v>
      </c>
      <c r="M34" s="23">
        <v>1309</v>
      </c>
      <c r="N34" s="28">
        <v>-16561.92</v>
      </c>
      <c r="O34" s="23">
        <v>-5890.23</v>
      </c>
      <c r="P34" s="23">
        <v>-3.76</v>
      </c>
      <c r="Q34" s="28">
        <v>-167</v>
      </c>
    </row>
    <row r="35" spans="1:17">
      <c r="A35" s="20">
        <v>102567</v>
      </c>
      <c r="B35" s="20" t="s">
        <v>106</v>
      </c>
      <c r="C35" s="21">
        <v>150</v>
      </c>
      <c r="D35" s="20">
        <v>133</v>
      </c>
      <c r="E35" s="22">
        <v>17</v>
      </c>
      <c r="F35" s="23">
        <v>64671.86</v>
      </c>
      <c r="G35" s="23">
        <v>20833.87</v>
      </c>
      <c r="H35" s="23">
        <v>66.19</v>
      </c>
      <c r="I35" s="23">
        <v>977</v>
      </c>
      <c r="J35" s="23">
        <v>48689.06</v>
      </c>
      <c r="K35" s="23">
        <v>15338.44</v>
      </c>
      <c r="L35" s="23">
        <v>62.74</v>
      </c>
      <c r="M35" s="23">
        <v>776</v>
      </c>
      <c r="N35" s="28">
        <v>-15982.8</v>
      </c>
      <c r="O35" s="23">
        <v>-5495.43</v>
      </c>
      <c r="P35" s="23">
        <v>-3.45</v>
      </c>
      <c r="Q35" s="28">
        <v>-201</v>
      </c>
    </row>
    <row r="36" spans="1:17">
      <c r="A36" s="20">
        <v>102935</v>
      </c>
      <c r="B36" s="20" t="s">
        <v>107</v>
      </c>
      <c r="C36" s="21">
        <v>82</v>
      </c>
      <c r="D36" s="20">
        <v>127</v>
      </c>
      <c r="E36" s="22">
        <v>-45</v>
      </c>
      <c r="F36" s="23">
        <v>125038.57</v>
      </c>
      <c r="G36" s="23">
        <v>44440.7</v>
      </c>
      <c r="H36" s="23">
        <v>45.73</v>
      </c>
      <c r="I36" s="23">
        <v>2734</v>
      </c>
      <c r="J36" s="23">
        <v>109283.13</v>
      </c>
      <c r="K36" s="23">
        <v>41387.74</v>
      </c>
      <c r="L36" s="23">
        <v>44.55</v>
      </c>
      <c r="M36" s="23">
        <v>2453</v>
      </c>
      <c r="N36" s="28">
        <v>-15755.44</v>
      </c>
      <c r="O36" s="23">
        <v>-3052.96</v>
      </c>
      <c r="P36" s="23">
        <v>-1.18</v>
      </c>
      <c r="Q36" s="28">
        <v>-281</v>
      </c>
    </row>
    <row r="37" spans="1:17">
      <c r="A37" s="20">
        <v>744</v>
      </c>
      <c r="B37" s="20" t="s">
        <v>109</v>
      </c>
      <c r="C37" s="21">
        <v>108</v>
      </c>
      <c r="D37" s="20">
        <v>105</v>
      </c>
      <c r="E37" s="22">
        <v>3</v>
      </c>
      <c r="F37" s="23">
        <v>227329</v>
      </c>
      <c r="G37" s="23">
        <v>72926.37</v>
      </c>
      <c r="H37" s="23">
        <v>81.63</v>
      </c>
      <c r="I37" s="23">
        <v>2785</v>
      </c>
      <c r="J37" s="23">
        <v>211751.54</v>
      </c>
      <c r="K37" s="23">
        <v>60519.57</v>
      </c>
      <c r="L37" s="23">
        <v>90.65</v>
      </c>
      <c r="M37" s="23">
        <v>2336</v>
      </c>
      <c r="N37" s="28">
        <v>-15577.46</v>
      </c>
      <c r="O37" s="23">
        <v>-12406.8</v>
      </c>
      <c r="P37" s="23">
        <v>9.02000000000001</v>
      </c>
      <c r="Q37" s="28">
        <v>-449</v>
      </c>
    </row>
    <row r="38" spans="1:17">
      <c r="A38" s="20">
        <v>102565</v>
      </c>
      <c r="B38" s="20" t="s">
        <v>111</v>
      </c>
      <c r="C38" s="21">
        <v>174</v>
      </c>
      <c r="D38" s="20">
        <v>145</v>
      </c>
      <c r="E38" s="22">
        <v>29</v>
      </c>
      <c r="F38" s="23">
        <v>171049.98</v>
      </c>
      <c r="G38" s="23">
        <v>60409.46</v>
      </c>
      <c r="H38" s="23">
        <v>51</v>
      </c>
      <c r="I38" s="23">
        <v>3354</v>
      </c>
      <c r="J38" s="23">
        <v>156114.96</v>
      </c>
      <c r="K38" s="23">
        <v>51292.65</v>
      </c>
      <c r="L38" s="23">
        <v>47.15</v>
      </c>
      <c r="M38" s="23">
        <v>3311</v>
      </c>
      <c r="N38" s="28">
        <v>-14935.02</v>
      </c>
      <c r="O38" s="23">
        <v>-9116.81</v>
      </c>
      <c r="P38" s="23">
        <v>-3.85</v>
      </c>
      <c r="Q38" s="28">
        <v>-43</v>
      </c>
    </row>
    <row r="39" spans="1:17">
      <c r="A39" s="20">
        <v>371</v>
      </c>
      <c r="B39" s="20" t="s">
        <v>113</v>
      </c>
      <c r="C39" s="21">
        <v>150</v>
      </c>
      <c r="D39" s="20">
        <v>145</v>
      </c>
      <c r="E39" s="22">
        <v>5</v>
      </c>
      <c r="F39" s="23">
        <v>77648.15</v>
      </c>
      <c r="G39" s="23">
        <v>26401.18</v>
      </c>
      <c r="H39" s="23">
        <v>55.66</v>
      </c>
      <c r="I39" s="23">
        <v>1395</v>
      </c>
      <c r="J39" s="23">
        <v>67053.31</v>
      </c>
      <c r="K39" s="23">
        <v>23632.02</v>
      </c>
      <c r="L39" s="23">
        <v>58.21</v>
      </c>
      <c r="M39" s="23">
        <v>1152</v>
      </c>
      <c r="N39" s="28">
        <v>-10594.84</v>
      </c>
      <c r="O39" s="23">
        <v>-2769.16</v>
      </c>
      <c r="P39" s="23">
        <v>2.55</v>
      </c>
      <c r="Q39" s="28">
        <v>-243</v>
      </c>
    </row>
    <row r="40" spans="1:17">
      <c r="A40" s="20">
        <v>105396</v>
      </c>
      <c r="B40" s="20" t="s">
        <v>116</v>
      </c>
      <c r="C40" s="21">
        <v>108</v>
      </c>
      <c r="D40" s="20">
        <v>83</v>
      </c>
      <c r="E40" s="22">
        <v>25</v>
      </c>
      <c r="F40" s="23">
        <v>77965.02</v>
      </c>
      <c r="G40" s="23">
        <v>28242.86</v>
      </c>
      <c r="H40" s="23">
        <v>55.69</v>
      </c>
      <c r="I40" s="23">
        <v>1400</v>
      </c>
      <c r="J40" s="23">
        <v>71137.86</v>
      </c>
      <c r="K40" s="23">
        <v>27782</v>
      </c>
      <c r="L40" s="23">
        <v>51.07</v>
      </c>
      <c r="M40" s="23">
        <v>1393</v>
      </c>
      <c r="N40" s="28">
        <v>-6827.16</v>
      </c>
      <c r="O40" s="23">
        <v>-460.860000000001</v>
      </c>
      <c r="P40" s="23">
        <v>-4.62</v>
      </c>
      <c r="Q40" s="28">
        <v>-7</v>
      </c>
    </row>
    <row r="41" spans="1:17">
      <c r="A41" s="20">
        <v>753</v>
      </c>
      <c r="B41" s="20" t="s">
        <v>118</v>
      </c>
      <c r="C41" s="21">
        <v>99</v>
      </c>
      <c r="D41" s="20">
        <v>87</v>
      </c>
      <c r="E41" s="22">
        <v>12</v>
      </c>
      <c r="F41" s="23">
        <v>48550.42</v>
      </c>
      <c r="G41" s="23">
        <v>17522.43</v>
      </c>
      <c r="H41" s="23">
        <v>47.69</v>
      </c>
      <c r="I41" s="23">
        <v>1018</v>
      </c>
      <c r="J41" s="23">
        <v>47147.22</v>
      </c>
      <c r="K41" s="23">
        <v>14100.29</v>
      </c>
      <c r="L41" s="23">
        <v>46.96</v>
      </c>
      <c r="M41" s="23">
        <v>1004</v>
      </c>
      <c r="N41" s="28">
        <v>-1403.2</v>
      </c>
      <c r="O41" s="23">
        <v>-3422.14</v>
      </c>
      <c r="P41" s="23">
        <v>-0.729999999999997</v>
      </c>
      <c r="Q41" s="28">
        <v>-14</v>
      </c>
    </row>
    <row r="42" spans="1:17">
      <c r="A42" s="20">
        <v>107829</v>
      </c>
      <c r="B42" s="20" t="s">
        <v>119</v>
      </c>
      <c r="C42" s="21">
        <v>119</v>
      </c>
      <c r="D42" s="20">
        <v>118</v>
      </c>
      <c r="E42" s="22">
        <v>1</v>
      </c>
      <c r="F42" s="23">
        <v>67578.73</v>
      </c>
      <c r="G42" s="23">
        <v>24645.72</v>
      </c>
      <c r="H42" s="23">
        <v>55.62</v>
      </c>
      <c r="I42" s="23">
        <v>1215</v>
      </c>
      <c r="J42" s="23">
        <v>67271.56</v>
      </c>
      <c r="K42" s="23">
        <v>25184.91</v>
      </c>
      <c r="L42" s="23">
        <v>59.32</v>
      </c>
      <c r="M42" s="23">
        <v>1134</v>
      </c>
      <c r="N42" s="28">
        <v>-307.169999999998</v>
      </c>
      <c r="O42" s="23">
        <v>539.189999999999</v>
      </c>
      <c r="P42" s="23">
        <v>3.7</v>
      </c>
      <c r="Q42" s="28">
        <v>-81</v>
      </c>
    </row>
  </sheetData>
  <mergeCells count="3">
    <mergeCell ref="F1:I1"/>
    <mergeCell ref="J1:M1"/>
    <mergeCell ref="N1:Q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F15" sqref="F15"/>
    </sheetView>
  </sheetViews>
  <sheetFormatPr defaultColWidth="9" defaultRowHeight="13.5"/>
  <cols>
    <col min="2" max="2" width="28.125" customWidth="1"/>
  </cols>
  <sheetData>
    <row r="1" ht="14.25" spans="1:17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5"/>
    </row>
    <row r="2" ht="15" spans="1:17">
      <c r="A2" s="16"/>
      <c r="B2" s="16"/>
      <c r="C2" s="16"/>
      <c r="D2" s="16"/>
      <c r="E2" s="16"/>
      <c r="F2" s="3" t="s">
        <v>0</v>
      </c>
      <c r="G2" s="3"/>
      <c r="H2" s="3"/>
      <c r="I2" s="3"/>
      <c r="J2" s="3" t="s">
        <v>1</v>
      </c>
      <c r="K2" s="3"/>
      <c r="L2" s="3"/>
      <c r="M2" s="3"/>
      <c r="N2" s="7" t="s">
        <v>2</v>
      </c>
      <c r="O2" s="7"/>
      <c r="P2" s="7"/>
      <c r="Q2" s="7"/>
    </row>
    <row r="3" ht="15" spans="1:17">
      <c r="A3" s="6" t="s">
        <v>3</v>
      </c>
      <c r="B3" s="6" t="s">
        <v>4</v>
      </c>
      <c r="C3" s="17" t="s">
        <v>5</v>
      </c>
      <c r="D3" s="18" t="s">
        <v>6</v>
      </c>
      <c r="E3" s="19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6" t="s">
        <v>8</v>
      </c>
      <c r="K3" s="7" t="s">
        <v>9</v>
      </c>
      <c r="L3" s="7" t="s">
        <v>10</v>
      </c>
      <c r="M3" s="7" t="s">
        <v>11</v>
      </c>
      <c r="N3" s="26" t="s">
        <v>8</v>
      </c>
      <c r="O3" s="6" t="s">
        <v>9</v>
      </c>
      <c r="P3" s="6" t="s">
        <v>10</v>
      </c>
      <c r="Q3" s="26" t="s">
        <v>11</v>
      </c>
    </row>
    <row r="4" spans="1:17">
      <c r="A4" s="20">
        <v>113299</v>
      </c>
      <c r="B4" s="20" t="s">
        <v>12</v>
      </c>
      <c r="C4" s="21">
        <v>82</v>
      </c>
      <c r="D4" s="20">
        <f>VLOOKUP(A4,[1]Sheet3!$A$1:$C$65536,3,0)</f>
        <v>211</v>
      </c>
      <c r="E4" s="22">
        <f t="shared" ref="E4:E18" si="0">C4-D4</f>
        <v>-129</v>
      </c>
      <c r="F4" s="23">
        <f>VLOOKUP(A4,[2]查询时间段分门店销售汇总!$D$1:$L$65536,9,0)</f>
        <v>13411.48</v>
      </c>
      <c r="G4" s="23">
        <f>VLOOKUP(A4,[2]查询时间段分门店销售汇总!$D$1:$M$65536,10,0)</f>
        <v>4265.62</v>
      </c>
      <c r="H4" s="23">
        <f>VLOOKUP(A4,[2]查询时间段分门店销售汇总!$D$1:$K$65536,8,0)</f>
        <v>45</v>
      </c>
      <c r="I4" s="23">
        <f>VLOOKUP(A4,[2]查询时间段分门店销售汇总!$D$1:$J$65536,7,0)</f>
        <v>298</v>
      </c>
      <c r="J4" s="23">
        <f>VLOOKUP(A4,[3]查询时间段分门店销售汇总!$D$1:$L$65536,9,0)</f>
        <v>58918.19</v>
      </c>
      <c r="K4" s="23">
        <f>VLOOKUP(A4,[3]查询时间段分门店销售汇总!$D$1:$M$65536,10,0)</f>
        <v>15682.16</v>
      </c>
      <c r="L4" s="23">
        <f>VLOOKUP(A4,[3]查询时间段分门店销售汇总!$D$1:$K$65536,8,0)</f>
        <v>55.9</v>
      </c>
      <c r="M4" s="23">
        <f>VLOOKUP(A4,[3]查询时间段分门店销售汇总!$D$1:$J$65536,7,0)</f>
        <v>1054</v>
      </c>
      <c r="N4" s="28">
        <f t="shared" ref="N4:Q4" si="1">J4-F4</f>
        <v>45506.71</v>
      </c>
      <c r="O4" s="23">
        <f t="shared" si="1"/>
        <v>11416.54</v>
      </c>
      <c r="P4" s="23">
        <f t="shared" si="1"/>
        <v>10.9</v>
      </c>
      <c r="Q4" s="28">
        <f t="shared" si="1"/>
        <v>756</v>
      </c>
    </row>
    <row r="5" spans="1:17">
      <c r="A5" s="20">
        <v>113023</v>
      </c>
      <c r="B5" s="20" t="s">
        <v>13</v>
      </c>
      <c r="C5" s="21">
        <v>257</v>
      </c>
      <c r="D5" s="20">
        <f>VLOOKUP(A5,[1]Sheet3!$A$1:$C$65536,3,0)</f>
        <v>371</v>
      </c>
      <c r="E5" s="22">
        <f t="shared" si="0"/>
        <v>-114</v>
      </c>
      <c r="F5" s="23">
        <f>VLOOKUP(A5,[2]查询时间段分门店销售汇总!$D$1:$L$65536,9,0)</f>
        <v>44358.51</v>
      </c>
      <c r="G5" s="23">
        <f>VLOOKUP(A5,[2]查询时间段分门店销售汇总!$D$1:$M$65536,10,0)</f>
        <v>12094.41</v>
      </c>
      <c r="H5" s="23">
        <f>VLOOKUP(A5,[2]查询时间段分门店销售汇总!$D$1:$K$65536,8,0)</f>
        <v>39.57</v>
      </c>
      <c r="I5" s="23">
        <f>VLOOKUP(A5,[2]查询时间段分门店销售汇总!$D$1:$J$65536,7,0)</f>
        <v>1121</v>
      </c>
      <c r="J5" s="23">
        <f>VLOOKUP(A5,[3]查询时间段分门店销售汇总!$D$1:$L$65536,9,0)</f>
        <v>44465.22</v>
      </c>
      <c r="K5" s="23">
        <f>VLOOKUP(A5,[3]查询时间段分门店销售汇总!$D$1:$M$65536,10,0)</f>
        <v>8270.81</v>
      </c>
      <c r="L5" s="23">
        <f>VLOOKUP(A5,[3]查询时间段分门店销售汇总!$D$1:$K$65536,8,0)</f>
        <v>38.73</v>
      </c>
      <c r="M5" s="23">
        <f>VLOOKUP(A5,[3]查询时间段分门店销售汇总!$D$1:$J$65536,7,0)</f>
        <v>1148</v>
      </c>
      <c r="N5" s="28">
        <f t="shared" ref="N5:Q5" si="2">J5-F5</f>
        <v>106.709999999999</v>
      </c>
      <c r="O5" s="23">
        <f t="shared" si="2"/>
        <v>-3823.6</v>
      </c>
      <c r="P5" s="23">
        <f t="shared" si="2"/>
        <v>-0.840000000000003</v>
      </c>
      <c r="Q5" s="28">
        <f t="shared" si="2"/>
        <v>27</v>
      </c>
    </row>
    <row r="6" spans="1:17">
      <c r="A6" s="20">
        <v>113008</v>
      </c>
      <c r="B6" s="20" t="s">
        <v>14</v>
      </c>
      <c r="C6" s="21">
        <v>148</v>
      </c>
      <c r="D6" s="20">
        <f>VLOOKUP(A6,[1]Sheet3!$A$1:$C$65536,3,0)</f>
        <v>206</v>
      </c>
      <c r="E6" s="22">
        <f t="shared" si="0"/>
        <v>-58</v>
      </c>
      <c r="F6" s="23">
        <f>VLOOKUP(A6,[2]查询时间段分门店销售汇总!$D$1:$L$65536,9,0)</f>
        <v>13748.65</v>
      </c>
      <c r="G6" s="23">
        <f>VLOOKUP(A6,[2]查询时间段分门店销售汇总!$D$1:$M$65536,10,0)</f>
        <v>4843.95</v>
      </c>
      <c r="H6" s="23">
        <f>VLOOKUP(A6,[2]查询时间段分门店销售汇总!$D$1:$K$65536,8,0)</f>
        <v>38.84</v>
      </c>
      <c r="I6" s="23">
        <f>VLOOKUP(A6,[2]查询时间段分门店销售汇总!$D$1:$J$65536,7,0)</f>
        <v>354</v>
      </c>
      <c r="J6" s="23">
        <f>VLOOKUP(A6,[3]查询时间段分门店销售汇总!$D$1:$L$65536,9,0)</f>
        <v>21045.36</v>
      </c>
      <c r="K6" s="23">
        <f>VLOOKUP(A6,[3]查询时间段分门店销售汇总!$D$1:$M$65536,10,0)</f>
        <v>6461.53</v>
      </c>
      <c r="L6" s="23">
        <f>VLOOKUP(A6,[3]查询时间段分门店销售汇总!$D$1:$K$65536,8,0)</f>
        <v>40.63</v>
      </c>
      <c r="M6" s="23">
        <f>VLOOKUP(A6,[3]查询时间段分门店销售汇总!$D$1:$J$65536,7,0)</f>
        <v>518</v>
      </c>
      <c r="N6" s="28">
        <f t="shared" ref="N6:Q6" si="3">J6-F6</f>
        <v>7296.71</v>
      </c>
      <c r="O6" s="23">
        <f t="shared" si="3"/>
        <v>1617.58</v>
      </c>
      <c r="P6" s="23">
        <f t="shared" si="3"/>
        <v>1.79</v>
      </c>
      <c r="Q6" s="28">
        <f t="shared" si="3"/>
        <v>164</v>
      </c>
    </row>
    <row r="7" spans="1:17">
      <c r="A7" s="20">
        <v>102935</v>
      </c>
      <c r="B7" s="20" t="s">
        <v>107</v>
      </c>
      <c r="C7" s="21">
        <v>82</v>
      </c>
      <c r="D7" s="20">
        <f>VLOOKUP(A7,[1]Sheet3!$A$1:$C$65536,3,0)</f>
        <v>127</v>
      </c>
      <c r="E7" s="22">
        <f t="shared" si="0"/>
        <v>-45</v>
      </c>
      <c r="F7" s="23">
        <f>VLOOKUP(A7,[2]查询时间段分门店销售汇总!$D$1:$L$65536,9,0)</f>
        <v>125038.57</v>
      </c>
      <c r="G7" s="23">
        <f>VLOOKUP(A7,[2]查询时间段分门店销售汇总!$D$1:$M$65536,10,0)</f>
        <v>44440.7</v>
      </c>
      <c r="H7" s="23">
        <f>VLOOKUP(A7,[2]查询时间段分门店销售汇总!$D$1:$K$65536,8,0)</f>
        <v>45.73</v>
      </c>
      <c r="I7" s="23">
        <f>VLOOKUP(A7,[2]查询时间段分门店销售汇总!$D$1:$J$65536,7,0)</f>
        <v>2734</v>
      </c>
      <c r="J7" s="23">
        <f>VLOOKUP(A7,[3]查询时间段分门店销售汇总!$D$1:$L$65536,9,0)</f>
        <v>109283.13</v>
      </c>
      <c r="K7" s="23">
        <f>VLOOKUP(A7,[3]查询时间段分门店销售汇总!$D$1:$M$65536,10,0)</f>
        <v>41387.74</v>
      </c>
      <c r="L7" s="23">
        <f>VLOOKUP(A7,[3]查询时间段分门店销售汇总!$D$1:$K$65536,8,0)</f>
        <v>44.55</v>
      </c>
      <c r="M7" s="23">
        <f>VLOOKUP(A7,[3]查询时间段分门店销售汇总!$D$1:$J$65536,7,0)</f>
        <v>2453</v>
      </c>
      <c r="N7" s="28">
        <f t="shared" ref="N7:Q7" si="4">J7-F7</f>
        <v>-15755.44</v>
      </c>
      <c r="O7" s="23">
        <f t="shared" si="4"/>
        <v>-3052.96</v>
      </c>
      <c r="P7" s="23">
        <f t="shared" si="4"/>
        <v>-1.18</v>
      </c>
      <c r="Q7" s="28">
        <f t="shared" si="4"/>
        <v>-281</v>
      </c>
    </row>
    <row r="8" spans="1:17">
      <c r="A8" s="20">
        <v>752</v>
      </c>
      <c r="B8" s="20" t="s">
        <v>110</v>
      </c>
      <c r="C8" s="21">
        <v>156</v>
      </c>
      <c r="D8" s="20">
        <f>VLOOKUP(A8,[1]Sheet3!$A$1:$C$65536,3,0)</f>
        <v>188</v>
      </c>
      <c r="E8" s="22">
        <f t="shared" si="0"/>
        <v>-32</v>
      </c>
      <c r="F8" s="23">
        <f>VLOOKUP(A8,[2]查询时间段分门店销售汇总!$D$1:$L$65536,9,0)</f>
        <v>115600.1</v>
      </c>
      <c r="G8" s="23">
        <f>VLOOKUP(A8,[2]查询时间段分门店销售汇总!$D$1:$M$65536,10,0)</f>
        <v>36484.72</v>
      </c>
      <c r="H8" s="23">
        <f>VLOOKUP(A8,[2]查询时间段分门店销售汇总!$D$1:$K$65536,8,0)</f>
        <v>62.15</v>
      </c>
      <c r="I8" s="23">
        <f>VLOOKUP(A8,[2]查询时间段分门店销售汇总!$D$1:$J$65536,7,0)</f>
        <v>1860</v>
      </c>
      <c r="J8" s="23">
        <f>VLOOKUP(A8,[3]查询时间段分门店销售汇总!$D$1:$L$65536,9,0)</f>
        <v>100430.55</v>
      </c>
      <c r="K8" s="23">
        <f>VLOOKUP(A8,[3]查询时间段分门店销售汇总!$D$1:$M$65536,10,0)</f>
        <v>32287.11</v>
      </c>
      <c r="L8" s="23">
        <f>VLOOKUP(A8,[3]查询时间段分门店销售汇总!$D$1:$K$65536,8,0)</f>
        <v>62.3</v>
      </c>
      <c r="M8" s="23">
        <f>VLOOKUP(A8,[3]查询时间段分门店销售汇总!$D$1:$J$65536,7,0)</f>
        <v>1612</v>
      </c>
      <c r="N8" s="28">
        <f t="shared" ref="N8:Q8" si="5">J8-F8</f>
        <v>-15169.55</v>
      </c>
      <c r="O8" s="23">
        <f t="shared" si="5"/>
        <v>-4197.61</v>
      </c>
      <c r="P8" s="23">
        <f t="shared" si="5"/>
        <v>0.149999999999999</v>
      </c>
      <c r="Q8" s="28">
        <f t="shared" si="5"/>
        <v>-248</v>
      </c>
    </row>
    <row r="9" spans="1:17">
      <c r="A9" s="20">
        <v>712</v>
      </c>
      <c r="B9" s="20" t="s">
        <v>51</v>
      </c>
      <c r="C9" s="21">
        <v>92</v>
      </c>
      <c r="D9" s="20">
        <f>VLOOKUP(A9,[1]Sheet3!$A$1:$C$65536,3,0)</f>
        <v>116</v>
      </c>
      <c r="E9" s="22">
        <f t="shared" si="0"/>
        <v>-24</v>
      </c>
      <c r="F9" s="23">
        <f>VLOOKUP(A9,[2]查询时间段分门店销售汇总!$D$1:$L$65536,9,0)</f>
        <v>305725.55</v>
      </c>
      <c r="G9" s="23">
        <f>VLOOKUP(A9,[2]查询时间段分门店销售汇总!$D$1:$M$65536,10,0)</f>
        <v>112013.74</v>
      </c>
      <c r="H9" s="23">
        <f>VLOOKUP(A9,[2]查询时间段分门店销售汇总!$D$1:$K$65536,8,0)</f>
        <v>67.64</v>
      </c>
      <c r="I9" s="23">
        <f>VLOOKUP(A9,[2]查询时间段分门店销售汇总!$D$1:$J$65536,7,0)</f>
        <v>4520</v>
      </c>
      <c r="J9" s="23">
        <f>VLOOKUP(A9,[3]查询时间段分门店销售汇总!$D$1:$L$65536,9,0)</f>
        <v>261912.94</v>
      </c>
      <c r="K9" s="23">
        <f>VLOOKUP(A9,[3]查询时间段分门店销售汇总!$D$1:$M$65536,10,0)</f>
        <v>93821.31</v>
      </c>
      <c r="L9" s="23">
        <f>VLOOKUP(A9,[3]查询时间段分门店销售汇总!$D$1:$K$65536,8,0)</f>
        <v>65.92</v>
      </c>
      <c r="M9" s="23">
        <f>VLOOKUP(A9,[3]查询时间段分门店销售汇总!$D$1:$J$65536,7,0)</f>
        <v>3973</v>
      </c>
      <c r="N9" s="28">
        <f t="shared" ref="N9:Q9" si="6">J9-F9</f>
        <v>-43812.61</v>
      </c>
      <c r="O9" s="23">
        <f t="shared" si="6"/>
        <v>-18192.43</v>
      </c>
      <c r="P9" s="23">
        <f t="shared" si="6"/>
        <v>-1.72</v>
      </c>
      <c r="Q9" s="28">
        <f t="shared" si="6"/>
        <v>-547</v>
      </c>
    </row>
    <row r="10" spans="1:17">
      <c r="A10" s="20">
        <v>745</v>
      </c>
      <c r="B10" s="20" t="s">
        <v>66</v>
      </c>
      <c r="C10" s="21">
        <v>155</v>
      </c>
      <c r="D10" s="20">
        <f>VLOOKUP(A10,[1]Sheet3!$A$1:$C$65536,3,0)</f>
        <v>172</v>
      </c>
      <c r="E10" s="22">
        <f t="shared" si="0"/>
        <v>-17</v>
      </c>
      <c r="F10" s="23">
        <f>VLOOKUP(A10,[2]查询时间段分门店销售汇总!$D$1:$L$65536,9,0)</f>
        <v>150094.05</v>
      </c>
      <c r="G10" s="23">
        <f>VLOOKUP(A10,[2]查询时间段分门店销售汇总!$D$1:$M$65536,10,0)</f>
        <v>48486.84</v>
      </c>
      <c r="H10" s="23">
        <f>VLOOKUP(A10,[2]查询时间段分门店销售汇总!$D$1:$K$65536,8,0)</f>
        <v>64.36</v>
      </c>
      <c r="I10" s="23">
        <f>VLOOKUP(A10,[2]查询时间段分门店销售汇总!$D$1:$J$65536,7,0)</f>
        <v>2332</v>
      </c>
      <c r="J10" s="23">
        <f>VLOOKUP(A10,[3]查询时间段分门店销售汇总!$D$1:$L$65536,9,0)</f>
        <v>118002.34</v>
      </c>
      <c r="K10" s="23">
        <f>VLOOKUP(A10,[3]查询时间段分门店销售汇总!$D$1:$M$65536,10,0)</f>
        <v>35404.51</v>
      </c>
      <c r="L10" s="23">
        <f>VLOOKUP(A10,[3]查询时间段分门店销售汇总!$D$1:$K$65536,8,0)</f>
        <v>61.43</v>
      </c>
      <c r="M10" s="23">
        <f>VLOOKUP(A10,[3]查询时间段分门店销售汇总!$D$1:$J$65536,7,0)</f>
        <v>1921</v>
      </c>
      <c r="N10" s="28">
        <f t="shared" ref="N10:Q10" si="7">J10-F10</f>
        <v>-32091.71</v>
      </c>
      <c r="O10" s="23">
        <f t="shared" si="7"/>
        <v>-13082.33</v>
      </c>
      <c r="P10" s="23">
        <f t="shared" si="7"/>
        <v>-2.93</v>
      </c>
      <c r="Q10" s="28">
        <f t="shared" si="7"/>
        <v>-411</v>
      </c>
    </row>
    <row r="11" spans="1:17">
      <c r="A11" s="20">
        <v>111064</v>
      </c>
      <c r="B11" s="20" t="s">
        <v>115</v>
      </c>
      <c r="C11" s="21">
        <v>164</v>
      </c>
      <c r="D11" s="20">
        <f>VLOOKUP(A11,[1]Sheet3!$A$1:$C$65536,3,0)</f>
        <v>174</v>
      </c>
      <c r="E11" s="22">
        <f t="shared" si="0"/>
        <v>-10</v>
      </c>
      <c r="F11" s="23">
        <f>VLOOKUP(A11,[2]查询时间段分门店销售汇总!$D$1:$L$65536,9,0)</f>
        <v>24830.88</v>
      </c>
      <c r="G11" s="23">
        <f>VLOOKUP(A11,[2]查询时间段分门店销售汇总!$D$1:$M$65536,10,0)</f>
        <v>7161.15</v>
      </c>
      <c r="H11" s="23">
        <f>VLOOKUP(A11,[2]查询时间段分门店销售汇总!$D$1:$K$65536,8,0)</f>
        <v>41.45</v>
      </c>
      <c r="I11" s="23">
        <f>VLOOKUP(A11,[2]查询时间段分门店销售汇总!$D$1:$J$65536,7,0)</f>
        <v>599</v>
      </c>
      <c r="J11" s="23">
        <f>VLOOKUP(A11,[3]查询时间段分门店销售汇总!$D$1:$L$65536,9,0)</f>
        <v>15520.29</v>
      </c>
      <c r="K11" s="23">
        <f>VLOOKUP(A11,[3]查询时间段分门店销售汇总!$D$1:$M$65536,10,0)</f>
        <v>4849.71</v>
      </c>
      <c r="L11" s="23">
        <f>VLOOKUP(A11,[3]查询时间段分门店销售汇总!$D$1:$K$65536,8,0)</f>
        <v>31.35</v>
      </c>
      <c r="M11" s="23">
        <f>VLOOKUP(A11,[3]查询时间段分门店销售汇总!$D$1:$J$65536,7,0)</f>
        <v>495</v>
      </c>
      <c r="N11" s="28">
        <f t="shared" ref="N11:Q11" si="8">J11-F11</f>
        <v>-9310.59</v>
      </c>
      <c r="O11" s="23">
        <f t="shared" si="8"/>
        <v>-2311.44</v>
      </c>
      <c r="P11" s="23">
        <f t="shared" si="8"/>
        <v>-10.1</v>
      </c>
      <c r="Q11" s="28">
        <f t="shared" si="8"/>
        <v>-104</v>
      </c>
    </row>
    <row r="12" spans="1:17">
      <c r="A12" s="20">
        <v>549</v>
      </c>
      <c r="B12" s="20" t="s">
        <v>90</v>
      </c>
      <c r="C12" s="21">
        <v>193</v>
      </c>
      <c r="D12" s="20">
        <f>VLOOKUP(A12,[1]Sheet3!$A$1:$C$65536,3,0)</f>
        <v>202</v>
      </c>
      <c r="E12" s="22">
        <f t="shared" si="0"/>
        <v>-9</v>
      </c>
      <c r="F12" s="23">
        <f>VLOOKUP(A12,[2]查询时间段分门店销售汇总!$D$1:$L$65536,9,0)</f>
        <v>111291.6</v>
      </c>
      <c r="G12" s="23">
        <f>VLOOKUP(A12,[2]查询时间段分门店销售汇总!$D$1:$M$65536,10,0)</f>
        <v>33782.06</v>
      </c>
      <c r="H12" s="23">
        <f>VLOOKUP(A12,[2]查询时间段分门店销售汇总!$D$1:$K$65536,8,0)</f>
        <v>71.48</v>
      </c>
      <c r="I12" s="23">
        <f>VLOOKUP(A12,[2]查询时间段分门店销售汇总!$D$1:$J$65536,7,0)</f>
        <v>1557</v>
      </c>
      <c r="J12" s="23">
        <f>VLOOKUP(A12,[3]查询时间段分门店销售汇总!$D$1:$L$65536,9,0)</f>
        <v>90528.89</v>
      </c>
      <c r="K12" s="23">
        <f>VLOOKUP(A12,[3]查询时间段分门店销售汇总!$D$1:$M$65536,10,0)</f>
        <v>27276.44</v>
      </c>
      <c r="L12" s="23">
        <f>VLOOKUP(A12,[3]查询时间段分门店销售汇总!$D$1:$K$65536,8,0)</f>
        <v>67.06</v>
      </c>
      <c r="M12" s="23">
        <f>VLOOKUP(A12,[3]查询时间段分门店销售汇总!$D$1:$J$65536,7,0)</f>
        <v>1350</v>
      </c>
      <c r="N12" s="28">
        <f t="shared" ref="N12:Q12" si="9">J12-F12</f>
        <v>-20762.71</v>
      </c>
      <c r="O12" s="23">
        <f t="shared" si="9"/>
        <v>-6505.62</v>
      </c>
      <c r="P12" s="23">
        <f t="shared" si="9"/>
        <v>-4.42</v>
      </c>
      <c r="Q12" s="28">
        <f t="shared" si="9"/>
        <v>-207</v>
      </c>
    </row>
    <row r="13" spans="1:17">
      <c r="A13" s="20">
        <v>108277</v>
      </c>
      <c r="B13" s="20" t="s">
        <v>81</v>
      </c>
      <c r="C13" s="21">
        <v>184</v>
      </c>
      <c r="D13" s="20">
        <f>VLOOKUP(A13,[1]Sheet3!$A$1:$C$65536,3,0)</f>
        <v>193</v>
      </c>
      <c r="E13" s="22">
        <f t="shared" si="0"/>
        <v>-9</v>
      </c>
      <c r="F13" s="23">
        <f>VLOOKUP(A13,[2]查询时间段分门店销售汇总!$D$1:$L$65536,9,0)</f>
        <v>93205.87</v>
      </c>
      <c r="G13" s="23">
        <f>VLOOKUP(A13,[2]查询时间段分门店销售汇总!$D$1:$M$65536,10,0)</f>
        <v>26360.55</v>
      </c>
      <c r="H13" s="23">
        <f>VLOOKUP(A13,[2]查询时间段分门店销售汇总!$D$1:$K$65536,8,0)</f>
        <v>51.1</v>
      </c>
      <c r="I13" s="23">
        <f>VLOOKUP(A13,[2]查询时间段分门店销售汇总!$D$1:$J$65536,7,0)</f>
        <v>1824</v>
      </c>
      <c r="J13" s="23">
        <f>VLOOKUP(A13,[3]查询时间段分门店销售汇总!$D$1:$L$65536,9,0)</f>
        <v>69878.72</v>
      </c>
      <c r="K13" s="23">
        <f>VLOOKUP(A13,[3]查询时间段分门店销售汇总!$D$1:$M$65536,10,0)</f>
        <v>17855.21</v>
      </c>
      <c r="L13" s="23">
        <f>VLOOKUP(A13,[3]查询时间段分门店销售汇总!$D$1:$K$65536,8,0)</f>
        <v>45.55</v>
      </c>
      <c r="M13" s="23">
        <f>VLOOKUP(A13,[3]查询时间段分门店销售汇总!$D$1:$J$65536,7,0)</f>
        <v>1534</v>
      </c>
      <c r="N13" s="28">
        <f t="shared" ref="N13:Q13" si="10">J13-F13</f>
        <v>-23327.15</v>
      </c>
      <c r="O13" s="23">
        <f t="shared" si="10"/>
        <v>-8505.34</v>
      </c>
      <c r="P13" s="23">
        <f t="shared" si="10"/>
        <v>-5.55</v>
      </c>
      <c r="Q13" s="28">
        <f t="shared" si="10"/>
        <v>-290</v>
      </c>
    </row>
    <row r="14" spans="1:17">
      <c r="A14" s="20">
        <v>723</v>
      </c>
      <c r="B14" s="20" t="s">
        <v>105</v>
      </c>
      <c r="C14" s="21">
        <v>194</v>
      </c>
      <c r="D14" s="20">
        <f>VLOOKUP(A14,[1]Sheet3!$A$1:$C$65536,3,0)</f>
        <v>197</v>
      </c>
      <c r="E14" s="22">
        <f t="shared" si="0"/>
        <v>-3</v>
      </c>
      <c r="F14" s="23">
        <f>VLOOKUP(A14,[2]查询时间段分门店销售汇总!$D$1:$L$65536,9,0)</f>
        <v>95174.15</v>
      </c>
      <c r="G14" s="23">
        <f>VLOOKUP(A14,[2]查询时间段分门店销售汇总!$D$1:$M$65536,10,0)</f>
        <v>30320.39</v>
      </c>
      <c r="H14" s="23">
        <f>VLOOKUP(A14,[2]查询时间段分门店销售汇总!$D$1:$K$65536,8,0)</f>
        <v>53.77</v>
      </c>
      <c r="I14" s="23">
        <f>VLOOKUP(A14,[2]查询时间段分门店销售汇总!$D$1:$J$65536,7,0)</f>
        <v>1770</v>
      </c>
      <c r="J14" s="23">
        <f>VLOOKUP(A14,[3]查询时间段分门店销售汇总!$D$1:$L$65536,9,0)</f>
        <v>78777.08</v>
      </c>
      <c r="K14" s="23">
        <f>VLOOKUP(A14,[3]查询时间段分门店销售汇总!$D$1:$M$65536,10,0)</f>
        <v>24122.3</v>
      </c>
      <c r="L14" s="23">
        <f>VLOOKUP(A14,[3]查询时间段分门店销售汇总!$D$1:$K$65536,8,0)</f>
        <v>56.31</v>
      </c>
      <c r="M14" s="23">
        <f>VLOOKUP(A14,[3]查询时间段分门店销售汇总!$D$1:$J$65536,7,0)</f>
        <v>1399</v>
      </c>
      <c r="N14" s="28">
        <f t="shared" ref="N14:Q14" si="11">J14-F14</f>
        <v>-16397.07</v>
      </c>
      <c r="O14" s="23">
        <f t="shared" si="11"/>
        <v>-6198.09</v>
      </c>
      <c r="P14" s="23">
        <f t="shared" si="11"/>
        <v>2.54</v>
      </c>
      <c r="Q14" s="28">
        <f t="shared" si="11"/>
        <v>-371</v>
      </c>
    </row>
    <row r="15" spans="1:17">
      <c r="A15" s="20">
        <v>546</v>
      </c>
      <c r="B15" s="20" t="s">
        <v>39</v>
      </c>
      <c r="C15" s="21">
        <v>100</v>
      </c>
      <c r="D15" s="20">
        <f>VLOOKUP(A15,[1]Sheet3!$A$1:$C$65536,3,0)</f>
        <v>102</v>
      </c>
      <c r="E15" s="22">
        <f t="shared" si="0"/>
        <v>-2</v>
      </c>
      <c r="F15" s="23">
        <f>VLOOKUP(A15,[2]查询时间段分门店销售汇总!$D$1:$L$65536,9,0)</f>
        <v>268250.59</v>
      </c>
      <c r="G15" s="23">
        <f>VLOOKUP(A15,[2]查询时间段分门店销售汇总!$D$1:$M$65536,10,0)</f>
        <v>95536.43</v>
      </c>
      <c r="H15" s="23">
        <f>VLOOKUP(A15,[2]查询时间段分门店销售汇总!$D$1:$K$65536,8,0)</f>
        <v>65.72</v>
      </c>
      <c r="I15" s="23">
        <f>VLOOKUP(A15,[2]查询时间段分门店销售汇总!$D$1:$J$65536,7,0)</f>
        <v>4082</v>
      </c>
      <c r="J15" s="23">
        <f>VLOOKUP(A15,[3]查询时间段分门店销售汇总!$D$1:$L$65536,9,0)</f>
        <v>218514.76</v>
      </c>
      <c r="K15" s="23">
        <f>VLOOKUP(A15,[3]查询时间段分门店销售汇总!$D$1:$M$65536,10,0)</f>
        <v>76126.52</v>
      </c>
      <c r="L15" s="23">
        <f>VLOOKUP(A15,[3]查询时间段分门店销售汇总!$D$1:$K$65536,8,0)</f>
        <v>61.31</v>
      </c>
      <c r="M15" s="23">
        <f>VLOOKUP(A15,[3]查询时间段分门店销售汇总!$D$1:$J$65536,7,0)</f>
        <v>3564</v>
      </c>
      <c r="N15" s="28">
        <f t="shared" ref="N15:Q15" si="12">J15-F15</f>
        <v>-49735.83</v>
      </c>
      <c r="O15" s="23">
        <f t="shared" si="12"/>
        <v>-19409.91</v>
      </c>
      <c r="P15" s="23">
        <f t="shared" si="12"/>
        <v>-4.41</v>
      </c>
      <c r="Q15" s="28">
        <f t="shared" si="12"/>
        <v>-518</v>
      </c>
    </row>
    <row r="16" spans="1:17">
      <c r="A16" s="20">
        <v>738</v>
      </c>
      <c r="B16" s="20" t="s">
        <v>68</v>
      </c>
      <c r="C16" s="21">
        <v>228</v>
      </c>
      <c r="D16" s="20">
        <f>VLOOKUP(A16,[1]Sheet3!$A$1:$C$65536,3,0)</f>
        <v>230</v>
      </c>
      <c r="E16" s="22">
        <f t="shared" si="0"/>
        <v>-2</v>
      </c>
      <c r="F16" s="23">
        <f>VLOOKUP(A16,[2]查询时间段分门店销售汇总!$D$1:$L$65536,9,0)</f>
        <v>111104.03</v>
      </c>
      <c r="G16" s="23">
        <f>VLOOKUP(A16,[2]查询时间段分门店销售汇总!$D$1:$M$65536,10,0)</f>
        <v>36085.09</v>
      </c>
      <c r="H16" s="23">
        <f>VLOOKUP(A16,[2]查询时间段分门店销售汇总!$D$1:$K$65536,8,0)</f>
        <v>79.76</v>
      </c>
      <c r="I16" s="23">
        <f>VLOOKUP(A16,[2]查询时间段分门店销售汇总!$D$1:$J$65536,7,0)</f>
        <v>1393</v>
      </c>
      <c r="J16" s="23">
        <f>VLOOKUP(A16,[3]查询时间段分门店销售汇总!$D$1:$L$65536,9,0)</f>
        <v>82106.54</v>
      </c>
      <c r="K16" s="23">
        <f>VLOOKUP(A16,[3]查询时间段分门店销售汇总!$D$1:$M$65536,10,0)</f>
        <v>26717.33</v>
      </c>
      <c r="L16" s="23">
        <f>VLOOKUP(A16,[3]查询时间段分门店销售汇总!$D$1:$K$65536,8,0)</f>
        <v>68.31</v>
      </c>
      <c r="M16" s="23">
        <f>VLOOKUP(A16,[3]查询时间段分门店销售汇总!$D$1:$J$65536,7,0)</f>
        <v>1202</v>
      </c>
      <c r="N16" s="28">
        <f t="shared" ref="N16:Q16" si="13">J16-F16</f>
        <v>-28997.49</v>
      </c>
      <c r="O16" s="23">
        <f t="shared" si="13"/>
        <v>-9367.75999999999</v>
      </c>
      <c r="P16" s="23">
        <f t="shared" si="13"/>
        <v>-11.45</v>
      </c>
      <c r="Q16" s="28">
        <f t="shared" si="13"/>
        <v>-191</v>
      </c>
    </row>
    <row r="17" spans="1:17">
      <c r="A17" s="20">
        <v>103198</v>
      </c>
      <c r="B17" s="20" t="s">
        <v>29</v>
      </c>
      <c r="C17" s="21">
        <v>199</v>
      </c>
      <c r="D17" s="20">
        <f>VLOOKUP(A17,[1]Sheet3!$A$1:$C$65536,3,0)</f>
        <v>201</v>
      </c>
      <c r="E17" s="22">
        <f t="shared" si="0"/>
        <v>-2</v>
      </c>
      <c r="F17" s="23">
        <f>VLOOKUP(A17,[2]查询时间段分门店销售汇总!$D$1:$L$65536,9,0)</f>
        <v>215454.08</v>
      </c>
      <c r="G17" s="23">
        <f>VLOOKUP(A17,[2]查询时间段分门店销售汇总!$D$1:$M$65536,10,0)</f>
        <v>69504.94</v>
      </c>
      <c r="H17" s="23">
        <f>VLOOKUP(A17,[2]查询时间段分门店销售汇总!$D$1:$K$65536,8,0)</f>
        <v>59.83</v>
      </c>
      <c r="I17" s="23">
        <f>VLOOKUP(A17,[2]查询时间段分门店销售汇总!$D$1:$J$65536,7,0)</f>
        <v>3601</v>
      </c>
      <c r="J17" s="23">
        <f>VLOOKUP(A17,[3]查询时间段分门店销售汇总!$D$1:$L$65536,9,0)</f>
        <v>149663.63</v>
      </c>
      <c r="K17" s="23">
        <f>VLOOKUP(A17,[3]查询时间段分门店销售汇总!$D$1:$M$65536,10,0)</f>
        <v>44317.77</v>
      </c>
      <c r="L17" s="23">
        <f>VLOOKUP(A17,[3]查询时间段分门店销售汇总!$D$1:$K$65536,8,0)</f>
        <v>52.35</v>
      </c>
      <c r="M17" s="23">
        <f>VLOOKUP(A17,[3]查询时间段分门店销售汇总!$D$1:$J$65536,7,0)</f>
        <v>2859</v>
      </c>
      <c r="N17" s="28">
        <f t="shared" ref="N17:Q17" si="14">J17-F17</f>
        <v>-65790.45</v>
      </c>
      <c r="O17" s="23">
        <f t="shared" si="14"/>
        <v>-25187.17</v>
      </c>
      <c r="P17" s="23">
        <f t="shared" si="14"/>
        <v>-7.48</v>
      </c>
      <c r="Q17" s="28">
        <f t="shared" si="14"/>
        <v>-742</v>
      </c>
    </row>
    <row r="18" spans="1:17">
      <c r="A18" s="20">
        <v>106865</v>
      </c>
      <c r="B18" s="20" t="s">
        <v>95</v>
      </c>
      <c r="C18" s="21">
        <v>215</v>
      </c>
      <c r="D18" s="20">
        <f>VLOOKUP(A18,[1]Sheet3!$A$1:$C$65536,3,0)</f>
        <v>217</v>
      </c>
      <c r="E18" s="22">
        <f t="shared" si="0"/>
        <v>-2</v>
      </c>
      <c r="F18" s="23">
        <f>VLOOKUP(A18,[2]查询时间段分门店销售汇总!$D$1:$L$65536,9,0)</f>
        <v>98353.55</v>
      </c>
      <c r="G18" s="23">
        <f>VLOOKUP(A18,[2]查询时间段分门店销售汇总!$D$1:$M$65536,10,0)</f>
        <v>30507.43</v>
      </c>
      <c r="H18" s="23">
        <f>VLOOKUP(A18,[2]查询时间段分门店销售汇总!$D$1:$K$65536,8,0)</f>
        <v>57.05</v>
      </c>
      <c r="I18" s="23">
        <f>VLOOKUP(A18,[2]查询时间段分门店销售汇总!$D$1:$J$65536,7,0)</f>
        <v>1724</v>
      </c>
      <c r="J18" s="23">
        <f>VLOOKUP(A18,[3]查询时间段分门店销售汇总!$D$1:$L$65536,9,0)</f>
        <v>78761.99</v>
      </c>
      <c r="K18" s="23">
        <f>VLOOKUP(A18,[3]查询时间段分门店销售汇总!$D$1:$M$65536,10,0)</f>
        <v>23234.57</v>
      </c>
      <c r="L18" s="23">
        <f>VLOOKUP(A18,[3]查询时间段分门店销售汇总!$D$1:$K$65536,8,0)</f>
        <v>52.26</v>
      </c>
      <c r="M18" s="23">
        <f>VLOOKUP(A18,[3]查询时间段分门店销售汇总!$D$1:$J$65536,7,0)</f>
        <v>1507</v>
      </c>
      <c r="N18" s="28">
        <f t="shared" ref="N18:Q18" si="15">J18-F18</f>
        <v>-19591.56</v>
      </c>
      <c r="O18" s="23">
        <f t="shared" si="15"/>
        <v>-7272.86</v>
      </c>
      <c r="P18" s="23">
        <f t="shared" si="15"/>
        <v>-4.79</v>
      </c>
      <c r="Q18" s="28">
        <f t="shared" si="15"/>
        <v>-217</v>
      </c>
    </row>
  </sheetData>
  <mergeCells count="5">
    <mergeCell ref="A1:P1"/>
    <mergeCell ref="A2:E2"/>
    <mergeCell ref="F2:I2"/>
    <mergeCell ref="J2:M2"/>
    <mergeCell ref="N2:Q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topLeftCell="A37" workbookViewId="0">
      <selection activeCell="A1" sqref="A1:Q81"/>
    </sheetView>
  </sheetViews>
  <sheetFormatPr defaultColWidth="9" defaultRowHeight="13.5"/>
  <cols>
    <col min="2" max="2" width="29" customWidth="1"/>
    <col min="3" max="3" width="12.375" customWidth="1"/>
    <col min="4" max="5" width="13" customWidth="1"/>
    <col min="6" max="6" width="13.375" customWidth="1"/>
    <col min="7" max="7" width="12.25" customWidth="1"/>
    <col min="9" max="10" width="12" customWidth="1"/>
    <col min="11" max="11" width="11.875" customWidth="1"/>
    <col min="13" max="13" width="12.625" customWidth="1"/>
    <col min="14" max="14" width="11.5" customWidth="1"/>
    <col min="15" max="15" width="13.375" customWidth="1"/>
    <col min="16" max="16" width="11.5" customWidth="1"/>
  </cols>
  <sheetData>
    <row r="1" ht="14.25" spans="1:17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2"/>
    </row>
    <row r="2" ht="15" spans="1:17">
      <c r="A2" s="2"/>
      <c r="B2" s="2"/>
      <c r="C2" s="2"/>
      <c r="D2" s="2"/>
      <c r="E2" s="3" t="s">
        <v>0</v>
      </c>
      <c r="F2" s="3"/>
      <c r="G2" s="3"/>
      <c r="H2" s="3"/>
      <c r="I2" s="3" t="s">
        <v>1</v>
      </c>
      <c r="J2" s="3"/>
      <c r="K2" s="3"/>
      <c r="L2" s="3"/>
      <c r="M2" s="7" t="s">
        <v>2</v>
      </c>
      <c r="N2" s="7"/>
      <c r="O2" s="7"/>
      <c r="P2" s="7"/>
      <c r="Q2" s="32"/>
    </row>
    <row r="3" spans="1:17">
      <c r="A3" s="4" t="s">
        <v>122</v>
      </c>
      <c r="B3" s="4" t="s">
        <v>123</v>
      </c>
      <c r="C3" s="4" t="s">
        <v>124</v>
      </c>
      <c r="D3" s="5" t="s">
        <v>125</v>
      </c>
      <c r="E3" s="6" t="s">
        <v>8</v>
      </c>
      <c r="F3" s="7" t="s">
        <v>9</v>
      </c>
      <c r="G3" s="7" t="s">
        <v>10</v>
      </c>
      <c r="H3" s="7" t="s">
        <v>11</v>
      </c>
      <c r="I3" s="6" t="s">
        <v>8</v>
      </c>
      <c r="J3" s="7" t="s">
        <v>9</v>
      </c>
      <c r="K3" s="7" t="s">
        <v>10</v>
      </c>
      <c r="L3" s="7" t="s">
        <v>11</v>
      </c>
      <c r="M3" s="26" t="s">
        <v>8</v>
      </c>
      <c r="N3" s="6" t="s">
        <v>9</v>
      </c>
      <c r="O3" s="6" t="s">
        <v>10</v>
      </c>
      <c r="P3" s="26" t="s">
        <v>11</v>
      </c>
      <c r="Q3" s="33"/>
    </row>
    <row r="4" spans="1:17">
      <c r="A4" s="8">
        <v>517</v>
      </c>
      <c r="B4" s="8" t="s">
        <v>126</v>
      </c>
      <c r="C4" s="9" t="s">
        <v>127</v>
      </c>
      <c r="D4" s="10" t="s">
        <v>128</v>
      </c>
      <c r="E4" s="11">
        <f>VLOOKUP(A4,[2]查询时间段分门店销售汇总!$D$1:$L$65536,9,0)</f>
        <v>788488.03</v>
      </c>
      <c r="F4" s="11">
        <f>VLOOKUP(A4,[2]查询时间段分门店销售汇总!$D$1:$M$65536,10,0)</f>
        <v>178176.96</v>
      </c>
      <c r="G4" s="11">
        <f>VLOOKUP(A4,[2]查询时间段分门店销售汇总!$D$1:$K$65536,8,0)</f>
        <v>126.44</v>
      </c>
      <c r="H4" s="11">
        <f>VLOOKUP(A4,[2]查询时间段分门店销售汇总!$D$1:$J$65536,7,0)</f>
        <v>6236</v>
      </c>
      <c r="I4" s="11">
        <f>VLOOKUP(A4,[3]查询时间段分门店销售汇总!$D$1:$L$65536,9,0)</f>
        <v>954185.83</v>
      </c>
      <c r="J4" s="11">
        <f>VLOOKUP(A4,[3]查询时间段分门店销售汇总!$D$1:$M$65536,10,0)</f>
        <v>188299.4</v>
      </c>
      <c r="K4" s="11">
        <f>VLOOKUP(A4,[3]查询时间段分门店销售汇总!$D$1:$K$65536,8,0)</f>
        <v>154.72</v>
      </c>
      <c r="L4" s="11">
        <f>VLOOKUP(A4,[3]查询时间段分门店销售汇总!$D$1:$J$65536,7,0)</f>
        <v>6167</v>
      </c>
      <c r="M4" s="27">
        <f t="shared" ref="M4:P4" si="0">I4-E4</f>
        <v>165697.8</v>
      </c>
      <c r="N4" s="11">
        <f t="shared" si="0"/>
        <v>10122.44</v>
      </c>
      <c r="O4" s="11">
        <f t="shared" si="0"/>
        <v>28.28</v>
      </c>
      <c r="P4" s="27">
        <f t="shared" si="0"/>
        <v>-69</v>
      </c>
      <c r="Q4" s="34"/>
    </row>
    <row r="5" spans="1:17">
      <c r="A5" s="8">
        <v>355</v>
      </c>
      <c r="B5" s="8" t="s">
        <v>129</v>
      </c>
      <c r="C5" s="9" t="s">
        <v>127</v>
      </c>
      <c r="D5" s="10" t="s">
        <v>130</v>
      </c>
      <c r="E5" s="11">
        <f>VLOOKUP(A5,[2]查询时间段分门店销售汇总!$D$1:$L$65536,9,0)</f>
        <v>154507.68</v>
      </c>
      <c r="F5" s="11">
        <f>VLOOKUP(A5,[2]查询时间段分门店销售汇总!$D$1:$M$65536,10,0)</f>
        <v>48234.31</v>
      </c>
      <c r="G5" s="11">
        <f>VLOOKUP(A5,[2]查询时间段分门店销售汇总!$D$1:$K$65536,8,0)</f>
        <v>60.14</v>
      </c>
      <c r="H5" s="11">
        <f>VLOOKUP(A5,[2]查询时间段分门店销售汇总!$D$1:$J$65536,7,0)</f>
        <v>2569</v>
      </c>
      <c r="I5" s="11">
        <f>VLOOKUP(A5,[3]查询时间段分门店销售汇总!$D$1:$L$65536,9,0)</f>
        <v>139562.6</v>
      </c>
      <c r="J5" s="11">
        <f>VLOOKUP(A5,[3]查询时间段分门店销售汇总!$D$1:$M$65536,10,0)</f>
        <v>47059.33</v>
      </c>
      <c r="K5" s="11">
        <f>VLOOKUP(A5,[3]查询时间段分门店销售汇总!$D$1:$K$65536,8,0)</f>
        <v>60.16</v>
      </c>
      <c r="L5" s="11">
        <f>VLOOKUP(A5,[3]查询时间段分门店销售汇总!$D$1:$J$65536,7,0)</f>
        <v>2320</v>
      </c>
      <c r="M5" s="27">
        <f t="shared" ref="M5:P5" si="1">I5-E5</f>
        <v>-14945.08</v>
      </c>
      <c r="N5" s="11">
        <f t="shared" si="1"/>
        <v>-1174.98</v>
      </c>
      <c r="O5" s="11">
        <f t="shared" si="1"/>
        <v>0.019999999999996</v>
      </c>
      <c r="P5" s="27">
        <f t="shared" si="1"/>
        <v>-249</v>
      </c>
      <c r="Q5" s="34"/>
    </row>
    <row r="6" spans="1:17">
      <c r="A6" s="8">
        <v>308</v>
      </c>
      <c r="B6" s="8" t="s">
        <v>131</v>
      </c>
      <c r="C6" s="9" t="s">
        <v>127</v>
      </c>
      <c r="D6" s="12" t="s">
        <v>132</v>
      </c>
      <c r="E6" s="11">
        <f>VLOOKUP(A6,[2]查询时间段分门店销售汇总!$D$1:$L$65536,9,0)</f>
        <v>151134.61</v>
      </c>
      <c r="F6" s="11">
        <f>VLOOKUP(A6,[2]查询时间段分门店销售汇总!$D$1:$M$65536,10,0)</f>
        <v>53198.85</v>
      </c>
      <c r="G6" s="11">
        <f>VLOOKUP(A6,[2]查询时间段分门店销售汇总!$D$1:$K$65536,8,0)</f>
        <v>64.67</v>
      </c>
      <c r="H6" s="11">
        <f>VLOOKUP(A6,[2]查询时间段分门店销售汇总!$D$1:$J$65536,7,0)</f>
        <v>2337</v>
      </c>
      <c r="I6" s="11">
        <f>VLOOKUP(A6,[3]查询时间段分门店销售汇总!$D$1:$L$65536,9,0)</f>
        <v>123216.99</v>
      </c>
      <c r="J6" s="11">
        <f>VLOOKUP(A6,[3]查询时间段分门店销售汇总!$D$1:$M$65536,10,0)</f>
        <v>44210.37</v>
      </c>
      <c r="K6" s="11">
        <f>VLOOKUP(A6,[3]查询时间段分门店销售汇总!$D$1:$K$65536,8,0)</f>
        <v>62.58</v>
      </c>
      <c r="L6" s="11">
        <f>VLOOKUP(A6,[3]查询时间段分门店销售汇总!$D$1:$J$65536,7,0)</f>
        <v>1969</v>
      </c>
      <c r="M6" s="27">
        <f t="shared" ref="M6:P6" si="2">I6-E6</f>
        <v>-27917.62</v>
      </c>
      <c r="N6" s="11">
        <f t="shared" si="2"/>
        <v>-8988.48</v>
      </c>
      <c r="O6" s="11">
        <f t="shared" si="2"/>
        <v>-2.09</v>
      </c>
      <c r="P6" s="27">
        <f t="shared" si="2"/>
        <v>-368</v>
      </c>
      <c r="Q6" s="34"/>
    </row>
    <row r="7" spans="1:17">
      <c r="A7" s="8">
        <v>572</v>
      </c>
      <c r="B7" s="8" t="s">
        <v>133</v>
      </c>
      <c r="C7" s="9" t="s">
        <v>127</v>
      </c>
      <c r="D7" s="12" t="s">
        <v>132</v>
      </c>
      <c r="E7" s="11">
        <f>VLOOKUP(A7,[2]查询时间段分门店销售汇总!$D$1:$L$65536,9,0)</f>
        <v>140482.66</v>
      </c>
      <c r="F7" s="11">
        <f>VLOOKUP(A7,[2]查询时间段分门店销售汇总!$D$1:$M$65536,10,0)</f>
        <v>46459.99</v>
      </c>
      <c r="G7" s="11">
        <f>VLOOKUP(A7,[2]查询时间段分门店销售汇总!$D$1:$K$65536,8,0)</f>
        <v>63.31</v>
      </c>
      <c r="H7" s="11">
        <f>VLOOKUP(A7,[2]查询时间段分门店销售汇总!$D$1:$J$65536,7,0)</f>
        <v>2219</v>
      </c>
      <c r="I7" s="11">
        <f>VLOOKUP(A7,[3]查询时间段分门店销售汇总!$D$1:$L$65536,9,0)</f>
        <v>131758.45</v>
      </c>
      <c r="J7" s="11">
        <f>VLOOKUP(A7,[3]查询时间段分门店销售汇总!$D$1:$M$65536,10,0)</f>
        <v>38624.94</v>
      </c>
      <c r="K7" s="11">
        <f>VLOOKUP(A7,[3]查询时间段分门店销售汇总!$D$1:$K$65536,8,0)</f>
        <v>73</v>
      </c>
      <c r="L7" s="11">
        <f>VLOOKUP(A7,[3]查询时间段分门店销售汇总!$D$1:$J$65536,7,0)</f>
        <v>1805</v>
      </c>
      <c r="M7" s="27">
        <f t="shared" ref="M7:P7" si="3">I7-E7</f>
        <v>-8724.20999999999</v>
      </c>
      <c r="N7" s="11">
        <f t="shared" si="3"/>
        <v>-7835.05</v>
      </c>
      <c r="O7" s="11">
        <f t="shared" si="3"/>
        <v>9.69</v>
      </c>
      <c r="P7" s="27">
        <f t="shared" si="3"/>
        <v>-414</v>
      </c>
      <c r="Q7" s="12"/>
    </row>
    <row r="8" spans="1:17">
      <c r="A8" s="8">
        <v>349</v>
      </c>
      <c r="B8" s="8" t="s">
        <v>134</v>
      </c>
      <c r="C8" s="9" t="s">
        <v>127</v>
      </c>
      <c r="D8" s="12" t="s">
        <v>132</v>
      </c>
      <c r="E8" s="11">
        <f>VLOOKUP(A8,[2]查询时间段分门店销售汇总!$D$1:$L$65536,9,0)</f>
        <v>133445.7</v>
      </c>
      <c r="F8" s="11">
        <f>VLOOKUP(A8,[2]查询时间段分门店销售汇总!$D$1:$M$65536,10,0)</f>
        <v>46509.3</v>
      </c>
      <c r="G8" s="11">
        <f>VLOOKUP(A8,[2]查询时间段分门店销售汇总!$D$1:$K$65536,8,0)</f>
        <v>60.16</v>
      </c>
      <c r="H8" s="11">
        <f>VLOOKUP(A8,[2]查询时间段分门店销售汇总!$D$1:$J$65536,7,0)</f>
        <v>2218</v>
      </c>
      <c r="I8" s="11">
        <f>VLOOKUP(A8,[3]查询时间段分门店销售汇总!$D$1:$L$65536,9,0)</f>
        <v>111761.94</v>
      </c>
      <c r="J8" s="11">
        <f>VLOOKUP(A8,[3]查询时间段分门店销售汇总!$D$1:$M$65536,10,0)</f>
        <v>39906.83</v>
      </c>
      <c r="K8" s="11">
        <f>VLOOKUP(A8,[3]查询时间段分门店销售汇总!$D$1:$K$65536,8,0)</f>
        <v>55.77</v>
      </c>
      <c r="L8" s="11">
        <f>VLOOKUP(A8,[3]查询时间段分门店销售汇总!$D$1:$J$65536,7,0)</f>
        <v>2004</v>
      </c>
      <c r="M8" s="27">
        <f t="shared" ref="M8:P8" si="4">I8-E8</f>
        <v>-21683.76</v>
      </c>
      <c r="N8" s="11">
        <f t="shared" si="4"/>
        <v>-6602.47</v>
      </c>
      <c r="O8" s="11">
        <f t="shared" si="4"/>
        <v>-4.38999999999999</v>
      </c>
      <c r="P8" s="27">
        <f t="shared" si="4"/>
        <v>-214</v>
      </c>
      <c r="Q8" s="12"/>
    </row>
    <row r="9" spans="1:17">
      <c r="A9" s="8">
        <v>102478</v>
      </c>
      <c r="B9" s="8" t="s">
        <v>135</v>
      </c>
      <c r="C9" s="9" t="s">
        <v>127</v>
      </c>
      <c r="D9" s="12" t="s">
        <v>136</v>
      </c>
      <c r="E9" s="11">
        <f>VLOOKUP(A9,[2]查询时间段分门店销售汇总!$D$1:$L$65536,9,0)</f>
        <v>61418.26</v>
      </c>
      <c r="F9" s="11">
        <f>VLOOKUP(A9,[2]查询时间段分门店销售汇总!$D$1:$M$65536,10,0)</f>
        <v>19519.67</v>
      </c>
      <c r="G9" s="11">
        <f>VLOOKUP(A9,[2]查询时间段分门店销售汇总!$D$1:$K$65536,8,0)</f>
        <v>52.32</v>
      </c>
      <c r="H9" s="11">
        <f>VLOOKUP(A9,[2]查询时间段分门店销售汇总!$D$1:$J$65536,7,0)</f>
        <v>1174</v>
      </c>
      <c r="I9" s="11">
        <f>VLOOKUP(A9,[3]查询时间段分门店销售汇总!$D$1:$L$65536,9,0)</f>
        <v>45931.08</v>
      </c>
      <c r="J9" s="11">
        <f>VLOOKUP(A9,[3]查询时间段分门店销售汇总!$D$1:$M$65536,10,0)</f>
        <v>14360.33</v>
      </c>
      <c r="K9" s="11">
        <f>VLOOKUP(A9,[3]查询时间段分门店销售汇总!$D$1:$K$65536,8,0)</f>
        <v>44.59</v>
      </c>
      <c r="L9" s="11">
        <f>VLOOKUP(A9,[3]查询时间段分门店销售汇总!$D$1:$J$65536,7,0)</f>
        <v>1030</v>
      </c>
      <c r="M9" s="27">
        <f t="shared" ref="M9:P9" si="5">I9-E9</f>
        <v>-15487.18</v>
      </c>
      <c r="N9" s="11">
        <f t="shared" si="5"/>
        <v>-5159.34</v>
      </c>
      <c r="O9" s="11">
        <f t="shared" si="5"/>
        <v>-7.73</v>
      </c>
      <c r="P9" s="27">
        <f t="shared" si="5"/>
        <v>-144</v>
      </c>
      <c r="Q9" s="12"/>
    </row>
    <row r="10" spans="1:17">
      <c r="A10" s="8">
        <v>114622</v>
      </c>
      <c r="B10" s="13" t="s">
        <v>137</v>
      </c>
      <c r="C10" s="9" t="s">
        <v>127</v>
      </c>
      <c r="D10" s="12" t="s">
        <v>136</v>
      </c>
      <c r="E10" s="11" t="e">
        <f>VLOOKUP(A10,[2]查询时间段分门店销售汇总!$D$1:$L$65536,9,0)</f>
        <v>#N/A</v>
      </c>
      <c r="F10" s="11" t="e">
        <f>VLOOKUP(A10,[2]查询时间段分门店销售汇总!$D$1:$M$65536,10,0)</f>
        <v>#N/A</v>
      </c>
      <c r="G10" s="11" t="e">
        <f>VLOOKUP(A10,[2]查询时间段分门店销售汇总!$D$1:$K$65536,8,0)</f>
        <v>#N/A</v>
      </c>
      <c r="H10" s="11" t="e">
        <f>VLOOKUP(A10,[2]查询时间段分门店销售汇总!$D$1:$J$65536,7,0)</f>
        <v>#N/A</v>
      </c>
      <c r="I10" s="11">
        <f>VLOOKUP(A10,[3]查询时间段分门店销售汇总!$D$1:$L$65536,9,0)</f>
        <v>8257.03</v>
      </c>
      <c r="J10" s="11">
        <f>VLOOKUP(A10,[3]查询时间段分门店销售汇总!$D$1:$M$65536,10,0)</f>
        <v>2658.46</v>
      </c>
      <c r="K10" s="11">
        <f>VLOOKUP(A10,[3]查询时间段分门店销售汇总!$D$1:$K$65536,8,0)</f>
        <v>28.28</v>
      </c>
      <c r="L10" s="11">
        <f>VLOOKUP(A10,[3]查询时间段分门店销售汇总!$D$1:$J$65536,7,0)</f>
        <v>292</v>
      </c>
      <c r="M10" s="27" t="e">
        <f t="shared" ref="M10:P10" si="6">I10-E10</f>
        <v>#N/A</v>
      </c>
      <c r="N10" s="11" t="e">
        <f t="shared" si="6"/>
        <v>#N/A</v>
      </c>
      <c r="O10" s="11" t="e">
        <f t="shared" si="6"/>
        <v>#N/A</v>
      </c>
      <c r="P10" s="27" t="e">
        <f t="shared" si="6"/>
        <v>#N/A</v>
      </c>
      <c r="Q10" s="12"/>
    </row>
    <row r="11" spans="1:17">
      <c r="A11" s="8">
        <v>707</v>
      </c>
      <c r="B11" s="8" t="s">
        <v>138</v>
      </c>
      <c r="C11" s="9" t="s">
        <v>139</v>
      </c>
      <c r="D11" s="10" t="s">
        <v>140</v>
      </c>
      <c r="E11" s="11">
        <f>VLOOKUP(A11,[2]查询时间段分门店销售汇总!$D$1:$L$65536,9,0)</f>
        <v>320556.34</v>
      </c>
      <c r="F11" s="11">
        <f>VLOOKUP(A11,[2]查询时间段分门店销售汇总!$D$1:$M$65536,10,0)</f>
        <v>107602.37</v>
      </c>
      <c r="G11" s="11">
        <f>VLOOKUP(A11,[2]查询时间段分门店销售汇总!$D$1:$K$65536,8,0)</f>
        <v>70.68</v>
      </c>
      <c r="H11" s="11">
        <f>VLOOKUP(A11,[2]查询时间段分门店销售汇总!$D$1:$J$65536,7,0)</f>
        <v>4535</v>
      </c>
      <c r="I11" s="11">
        <f>VLOOKUP(A11,[3]查询时间段分门店销售汇总!$D$1:$L$65536,9,0)</f>
        <v>246851.28</v>
      </c>
      <c r="J11" s="11">
        <f>VLOOKUP(A11,[3]查询时间段分门店销售汇总!$D$1:$M$65536,10,0)</f>
        <v>87061.59</v>
      </c>
      <c r="K11" s="11">
        <f>VLOOKUP(A11,[3]查询时间段分门店销售汇总!$D$1:$K$65536,8,0)</f>
        <v>68.95</v>
      </c>
      <c r="L11" s="11">
        <f>VLOOKUP(A11,[3]查询时间段分门店销售汇总!$D$1:$J$65536,7,0)</f>
        <v>3580</v>
      </c>
      <c r="M11" s="27">
        <f t="shared" ref="M11:P11" si="7">I11-E11</f>
        <v>-73705.06</v>
      </c>
      <c r="N11" s="11">
        <f t="shared" si="7"/>
        <v>-20540.78</v>
      </c>
      <c r="O11" s="11">
        <f t="shared" si="7"/>
        <v>-1.73</v>
      </c>
      <c r="P11" s="27">
        <f t="shared" si="7"/>
        <v>-955</v>
      </c>
      <c r="Q11" s="32"/>
    </row>
    <row r="12" spans="1:17">
      <c r="A12" s="8">
        <v>598</v>
      </c>
      <c r="B12" s="8" t="s">
        <v>141</v>
      </c>
      <c r="C12" s="9" t="s">
        <v>139</v>
      </c>
      <c r="D12" s="12" t="s">
        <v>132</v>
      </c>
      <c r="E12" s="11">
        <f>VLOOKUP(A12,[2]查询时间段分门店销售汇总!$D$1:$L$65536,9,0)</f>
        <v>157615.81</v>
      </c>
      <c r="F12" s="11">
        <f>VLOOKUP(A12,[2]查询时间段分门店销售汇总!$D$1:$M$65536,10,0)</f>
        <v>55805.05</v>
      </c>
      <c r="G12" s="11">
        <f>VLOOKUP(A12,[2]查询时间段分门店销售汇总!$D$1:$K$65536,8,0)</f>
        <v>52.05</v>
      </c>
      <c r="H12" s="11">
        <f>VLOOKUP(A12,[2]查询时间段分门店销售汇总!$D$1:$J$65536,7,0)</f>
        <v>3028</v>
      </c>
      <c r="I12" s="11">
        <f>VLOOKUP(A12,[3]查询时间段分门店销售汇总!$D$1:$L$65536,9,0)</f>
        <v>149758</v>
      </c>
      <c r="J12" s="11">
        <f>VLOOKUP(A12,[3]查询时间段分门店销售汇总!$D$1:$M$65536,10,0)</f>
        <v>51278.11</v>
      </c>
      <c r="K12" s="11">
        <f>VLOOKUP(A12,[3]查询时间段分门店销售汇总!$D$1:$K$65536,8,0)</f>
        <v>57.69</v>
      </c>
      <c r="L12" s="11">
        <f>VLOOKUP(A12,[3]查询时间段分门店销售汇总!$D$1:$J$65536,7,0)</f>
        <v>2596</v>
      </c>
      <c r="M12" s="27">
        <f t="shared" ref="M12:P12" si="8">I12-E12</f>
        <v>-7857.81</v>
      </c>
      <c r="N12" s="11">
        <f t="shared" si="8"/>
        <v>-4526.94</v>
      </c>
      <c r="O12" s="11">
        <f t="shared" si="8"/>
        <v>5.64</v>
      </c>
      <c r="P12" s="27">
        <f t="shared" si="8"/>
        <v>-432</v>
      </c>
      <c r="Q12" s="12"/>
    </row>
    <row r="13" spans="1:17">
      <c r="A13" s="8">
        <v>743</v>
      </c>
      <c r="B13" s="8" t="s">
        <v>142</v>
      </c>
      <c r="C13" s="9" t="s">
        <v>139</v>
      </c>
      <c r="D13" s="12" t="s">
        <v>132</v>
      </c>
      <c r="E13" s="11">
        <f>VLOOKUP(A13,[2]查询时间段分门店销售汇总!$D$1:$L$65536,9,0)</f>
        <v>195102.42</v>
      </c>
      <c r="F13" s="11">
        <f>VLOOKUP(A13,[2]查询时间段分门店销售汇总!$D$1:$M$65536,10,0)</f>
        <v>67352.41</v>
      </c>
      <c r="G13" s="11">
        <f>VLOOKUP(A13,[2]查询时间段分门店销售汇总!$D$1:$K$65536,8,0)</f>
        <v>60.59</v>
      </c>
      <c r="H13" s="11">
        <f>VLOOKUP(A13,[2]查询时间段分门店销售汇总!$D$1:$J$65536,7,0)</f>
        <v>3220</v>
      </c>
      <c r="I13" s="11">
        <f>VLOOKUP(A13,[3]查询时间段分门店销售汇总!$D$1:$L$65536,9,0)</f>
        <v>126378.03</v>
      </c>
      <c r="J13" s="11">
        <f>VLOOKUP(A13,[3]查询时间段分门店销售汇总!$D$1:$M$65536,10,0)</f>
        <v>42319.86</v>
      </c>
      <c r="K13" s="11">
        <f>VLOOKUP(A13,[3]查询时间段分门店销售汇总!$D$1:$K$65536,8,0)</f>
        <v>52.31</v>
      </c>
      <c r="L13" s="11">
        <f>VLOOKUP(A13,[3]查询时间段分门店销售汇总!$D$1:$J$65536,7,0)</f>
        <v>2416</v>
      </c>
      <c r="M13" s="27">
        <f t="shared" ref="M13:P13" si="9">I13-E13</f>
        <v>-68724.39</v>
      </c>
      <c r="N13" s="11">
        <f t="shared" si="9"/>
        <v>-25032.55</v>
      </c>
      <c r="O13" s="11">
        <f t="shared" si="9"/>
        <v>-8.28</v>
      </c>
      <c r="P13" s="27">
        <f t="shared" si="9"/>
        <v>-804</v>
      </c>
      <c r="Q13" s="12"/>
    </row>
    <row r="14" spans="1:17">
      <c r="A14" s="8">
        <v>104430</v>
      </c>
      <c r="B14" s="8" t="s">
        <v>143</v>
      </c>
      <c r="C14" s="9" t="s">
        <v>139</v>
      </c>
      <c r="D14" s="12" t="s">
        <v>144</v>
      </c>
      <c r="E14" s="11">
        <f>VLOOKUP(A14,[2]查询时间段分门店销售汇总!$D$1:$L$65536,9,0)</f>
        <v>73695.65</v>
      </c>
      <c r="F14" s="11">
        <f>VLOOKUP(A14,[2]查询时间段分门店销售汇总!$D$1:$M$65536,10,0)</f>
        <v>23796.27</v>
      </c>
      <c r="G14" s="11">
        <f>VLOOKUP(A14,[2]查询时间段分门店销售汇总!$D$1:$K$65536,8,0)</f>
        <v>49.33</v>
      </c>
      <c r="H14" s="11">
        <f>VLOOKUP(A14,[2]查询时间段分门店销售汇总!$D$1:$J$65536,7,0)</f>
        <v>1494</v>
      </c>
      <c r="I14" s="11">
        <f>VLOOKUP(A14,[3]查询时间段分门店销售汇总!$D$1:$L$65536,9,0)</f>
        <v>56902.26</v>
      </c>
      <c r="J14" s="11">
        <f>VLOOKUP(A14,[3]查询时间段分门店销售汇总!$D$1:$M$65536,10,0)</f>
        <v>17832.18</v>
      </c>
      <c r="K14" s="11">
        <f>VLOOKUP(A14,[3]查询时间段分门店销售汇总!$D$1:$K$65536,8,0)</f>
        <v>47.38</v>
      </c>
      <c r="L14" s="11">
        <f>VLOOKUP(A14,[3]查询时间段分门店销售汇总!$D$1:$J$65536,7,0)</f>
        <v>1201</v>
      </c>
      <c r="M14" s="27">
        <f t="shared" ref="M14:P14" si="10">I14-E14</f>
        <v>-16793.39</v>
      </c>
      <c r="N14" s="11">
        <f t="shared" si="10"/>
        <v>-5964.09</v>
      </c>
      <c r="O14" s="11">
        <f t="shared" si="10"/>
        <v>-1.95</v>
      </c>
      <c r="P14" s="27">
        <f t="shared" si="10"/>
        <v>-293</v>
      </c>
      <c r="Q14" s="12"/>
    </row>
    <row r="15" spans="1:17">
      <c r="A15" s="8">
        <v>105910</v>
      </c>
      <c r="B15" s="8" t="s">
        <v>145</v>
      </c>
      <c r="C15" s="9" t="s">
        <v>139</v>
      </c>
      <c r="D15" s="12" t="s">
        <v>146</v>
      </c>
      <c r="E15" s="11">
        <f>VLOOKUP(A15,[2]查询时间段分门店销售汇总!$D$1:$L$65536,9,0)</f>
        <v>107641.27</v>
      </c>
      <c r="F15" s="11">
        <f>VLOOKUP(A15,[2]查询时间段分门店销售汇总!$D$1:$M$65536,10,0)</f>
        <v>36014.57</v>
      </c>
      <c r="G15" s="11">
        <f>VLOOKUP(A15,[2]查询时间段分门店销售汇总!$D$1:$K$65536,8,0)</f>
        <v>51.43</v>
      </c>
      <c r="H15" s="11">
        <f>VLOOKUP(A15,[2]查询时间段分门店销售汇总!$D$1:$J$65536,7,0)</f>
        <v>2093</v>
      </c>
      <c r="I15" s="11">
        <f>VLOOKUP(A15,[3]查询时间段分门店销售汇总!$D$1:$L$65536,9,0)</f>
        <v>98346.67</v>
      </c>
      <c r="J15" s="11">
        <f>VLOOKUP(A15,[3]查询时间段分门店销售汇总!$D$1:$M$65536,10,0)</f>
        <v>31309.61</v>
      </c>
      <c r="K15" s="11">
        <f>VLOOKUP(A15,[3]查询时间段分门店销售汇总!$D$1:$K$65536,8,0)</f>
        <v>48.35</v>
      </c>
      <c r="L15" s="11">
        <f>VLOOKUP(A15,[3]查询时间段分门店销售汇总!$D$1:$J$65536,7,0)</f>
        <v>2034</v>
      </c>
      <c r="M15" s="27">
        <f t="shared" ref="M15:P15" si="11">I15-E15</f>
        <v>-9294.60000000001</v>
      </c>
      <c r="N15" s="11">
        <f t="shared" si="11"/>
        <v>-4704.96</v>
      </c>
      <c r="O15" s="11">
        <f t="shared" si="11"/>
        <v>-3.08</v>
      </c>
      <c r="P15" s="27">
        <f t="shared" si="11"/>
        <v>-59</v>
      </c>
      <c r="Q15" s="12"/>
    </row>
    <row r="16" spans="1:17">
      <c r="A16" s="8">
        <v>545</v>
      </c>
      <c r="B16" s="8" t="s">
        <v>147</v>
      </c>
      <c r="C16" s="9" t="s">
        <v>139</v>
      </c>
      <c r="D16" s="12" t="s">
        <v>146</v>
      </c>
      <c r="E16" s="11">
        <f>VLOOKUP(A16,[2]查询时间段分门店销售汇总!$D$1:$L$65536,9,0)</f>
        <v>85224.92</v>
      </c>
      <c r="F16" s="11">
        <f>VLOOKUP(A16,[2]查询时间段分门店销售汇总!$D$1:$M$65536,10,0)</f>
        <v>28340.34</v>
      </c>
      <c r="G16" s="11">
        <f>VLOOKUP(A16,[2]查询时间段分门店销售汇总!$D$1:$K$65536,8,0)</f>
        <v>71.38</v>
      </c>
      <c r="H16" s="11">
        <f>VLOOKUP(A16,[2]查询时间段分门店销售汇总!$D$1:$J$65536,7,0)</f>
        <v>1194</v>
      </c>
      <c r="I16" s="11">
        <f>VLOOKUP(A16,[3]查询时间段分门店销售汇总!$D$1:$L$65536,9,0)</f>
        <v>63808.8</v>
      </c>
      <c r="J16" s="11">
        <f>VLOOKUP(A16,[3]查询时间段分门店销售汇总!$D$1:$M$65536,10,0)</f>
        <v>20671.11</v>
      </c>
      <c r="K16" s="11">
        <f>VLOOKUP(A16,[3]查询时间段分门店销售汇总!$D$1:$K$65536,8,0)</f>
        <v>57.38</v>
      </c>
      <c r="L16" s="11">
        <f>VLOOKUP(A16,[3]查询时间段分门店销售汇总!$D$1:$J$65536,7,0)</f>
        <v>1112</v>
      </c>
      <c r="M16" s="27">
        <f t="shared" ref="M16:P16" si="12">I16-E16</f>
        <v>-21416.12</v>
      </c>
      <c r="N16" s="11">
        <f t="shared" si="12"/>
        <v>-7669.23</v>
      </c>
      <c r="O16" s="11">
        <f t="shared" si="12"/>
        <v>-14</v>
      </c>
      <c r="P16" s="27">
        <f t="shared" si="12"/>
        <v>-82</v>
      </c>
      <c r="Q16" s="12"/>
    </row>
    <row r="17" spans="1:17">
      <c r="A17" s="8">
        <v>106568</v>
      </c>
      <c r="B17" s="8" t="s">
        <v>148</v>
      </c>
      <c r="C17" s="9" t="s">
        <v>139</v>
      </c>
      <c r="D17" s="12" t="s">
        <v>136</v>
      </c>
      <c r="E17" s="11">
        <f>VLOOKUP(A17,[2]查询时间段分门店销售汇总!$D$1:$L$65536,9,0)</f>
        <v>77405.83</v>
      </c>
      <c r="F17" s="11">
        <f>VLOOKUP(A17,[2]查询时间段分门店销售汇总!$D$1:$M$65536,10,0)</f>
        <v>28043.15</v>
      </c>
      <c r="G17" s="11">
        <f>VLOOKUP(A17,[2]查询时间段分门店销售汇总!$D$1:$K$65536,8,0)</f>
        <v>65.82</v>
      </c>
      <c r="H17" s="11">
        <f>VLOOKUP(A17,[2]查询时间段分门店销售汇总!$D$1:$J$65536,7,0)</f>
        <v>1176</v>
      </c>
      <c r="I17" s="11">
        <f>VLOOKUP(A17,[3]查询时间段分门店销售汇总!$D$1:$L$65536,9,0)</f>
        <v>68228.24</v>
      </c>
      <c r="J17" s="11">
        <f>VLOOKUP(A17,[3]查询时间段分门店销售汇总!$D$1:$M$65536,10,0)</f>
        <v>24972.18</v>
      </c>
      <c r="K17" s="11">
        <f>VLOOKUP(A17,[3]查询时间段分门店销售汇总!$D$1:$K$65536,8,0)</f>
        <v>55.65</v>
      </c>
      <c r="L17" s="11">
        <f>VLOOKUP(A17,[3]查询时间段分门店销售汇总!$D$1:$J$65536,7,0)</f>
        <v>1226</v>
      </c>
      <c r="M17" s="27">
        <f t="shared" ref="M17:P17" si="13">I17-E17</f>
        <v>-9177.59</v>
      </c>
      <c r="N17" s="11">
        <f t="shared" si="13"/>
        <v>-3070.97</v>
      </c>
      <c r="O17" s="11">
        <f t="shared" si="13"/>
        <v>-10.17</v>
      </c>
      <c r="P17" s="27">
        <f t="shared" si="13"/>
        <v>50</v>
      </c>
      <c r="Q17" s="34"/>
    </row>
    <row r="18" spans="1:17">
      <c r="A18" s="14">
        <v>114069</v>
      </c>
      <c r="B18" s="15" t="s">
        <v>149</v>
      </c>
      <c r="C18" s="9" t="s">
        <v>139</v>
      </c>
      <c r="D18" s="12" t="s">
        <v>136</v>
      </c>
      <c r="E18" s="11" t="e">
        <f>VLOOKUP(A18,[2]查询时间段分门店销售汇总!$D$1:$L$65536,9,0)</f>
        <v>#N/A</v>
      </c>
      <c r="F18" s="11" t="e">
        <f>VLOOKUP(A18,[2]查询时间段分门店销售汇总!$D$1:$M$65536,10,0)</f>
        <v>#N/A</v>
      </c>
      <c r="G18" s="11" t="e">
        <f>VLOOKUP(A18,[2]查询时间段分门店销售汇总!$D$1:$K$65536,8,0)</f>
        <v>#N/A</v>
      </c>
      <c r="H18" s="11" t="e">
        <f>VLOOKUP(A18,[2]查询时间段分门店销售汇总!$D$1:$J$65536,7,0)</f>
        <v>#N/A</v>
      </c>
      <c r="I18" s="11">
        <f>VLOOKUP(A18,[3]查询时间段分门店销售汇总!$D$1:$L$65536,9,0)</f>
        <v>17558.48</v>
      </c>
      <c r="J18" s="11">
        <f>VLOOKUP(A18,[3]查询时间段分门店销售汇总!$D$1:$M$65536,10,0)</f>
        <v>2940.92</v>
      </c>
      <c r="K18" s="11">
        <f>VLOOKUP(A18,[3]查询时间段分门店销售汇总!$D$1:$K$65536,8,0)</f>
        <v>121.93</v>
      </c>
      <c r="L18" s="11">
        <f>VLOOKUP(A18,[3]查询时间段分门店销售汇总!$D$1:$J$65536,7,0)</f>
        <v>144</v>
      </c>
      <c r="M18" s="27" t="e">
        <f t="shared" ref="M18:P18" si="14">I18-E18</f>
        <v>#N/A</v>
      </c>
      <c r="N18" s="11" t="e">
        <f t="shared" si="14"/>
        <v>#N/A</v>
      </c>
      <c r="O18" s="11" t="e">
        <f t="shared" si="14"/>
        <v>#N/A</v>
      </c>
      <c r="P18" s="27" t="e">
        <f t="shared" si="14"/>
        <v>#N/A</v>
      </c>
      <c r="Q18" s="32"/>
    </row>
    <row r="19" spans="1:17">
      <c r="A19" s="8">
        <v>106066</v>
      </c>
      <c r="B19" s="8" t="s">
        <v>150</v>
      </c>
      <c r="C19" s="9" t="s">
        <v>151</v>
      </c>
      <c r="D19" s="10" t="s">
        <v>130</v>
      </c>
      <c r="E19" s="11">
        <f>VLOOKUP(A19,[2]查询时间段分门店销售汇总!$D$1:$L$65536,9,0)</f>
        <v>179962.88</v>
      </c>
      <c r="F19" s="11">
        <f>VLOOKUP(A19,[2]查询时间段分门店销售汇总!$D$1:$M$65536,10,0)</f>
        <v>66497.92</v>
      </c>
      <c r="G19" s="11">
        <f>VLOOKUP(A19,[2]查询时间段分门店销售汇总!$D$1:$K$65536,8,0)</f>
        <v>52.62</v>
      </c>
      <c r="H19" s="11">
        <f>VLOOKUP(A19,[2]查询时间段分门店销售汇总!$D$1:$J$65536,7,0)</f>
        <v>3420</v>
      </c>
      <c r="I19" s="11">
        <f>VLOOKUP(A19,[3]查询时间段分门店销售汇总!$D$1:$L$65536,9,0)</f>
        <v>163462.38</v>
      </c>
      <c r="J19" s="11">
        <f>VLOOKUP(A19,[3]查询时间段分门店销售汇总!$D$1:$M$65536,10,0)</f>
        <v>62355.27</v>
      </c>
      <c r="K19" s="11">
        <f>VLOOKUP(A19,[3]查询时间段分门店销售汇总!$D$1:$K$65536,8,0)</f>
        <v>52.26</v>
      </c>
      <c r="L19" s="11">
        <f>VLOOKUP(A19,[3]查询时间段分门店销售汇总!$D$1:$J$65536,7,0)</f>
        <v>3128</v>
      </c>
      <c r="M19" s="27">
        <f t="shared" ref="M19:P19" si="15">I19-E19</f>
        <v>-16500.5</v>
      </c>
      <c r="N19" s="11">
        <f t="shared" si="15"/>
        <v>-4142.65</v>
      </c>
      <c r="O19" s="11">
        <f t="shared" si="15"/>
        <v>-0.359999999999999</v>
      </c>
      <c r="P19" s="27">
        <f t="shared" si="15"/>
        <v>-292</v>
      </c>
      <c r="Q19" s="32"/>
    </row>
    <row r="20" spans="1:17">
      <c r="A20" s="8">
        <v>114286</v>
      </c>
      <c r="B20" s="13" t="s">
        <v>152</v>
      </c>
      <c r="C20" s="9" t="s">
        <v>153</v>
      </c>
      <c r="D20" s="12" t="s">
        <v>136</v>
      </c>
      <c r="E20" s="11" t="e">
        <f>VLOOKUP(A20,[2]查询时间段分门店销售汇总!$D$1:$L$65536,9,0)</f>
        <v>#N/A</v>
      </c>
      <c r="F20" s="11" t="e">
        <f>VLOOKUP(A20,[2]查询时间段分门店销售汇总!$D$1:$M$65536,10,0)</f>
        <v>#N/A</v>
      </c>
      <c r="G20" s="11" t="e">
        <f>VLOOKUP(A20,[2]查询时间段分门店销售汇总!$D$1:$K$65536,8,0)</f>
        <v>#N/A</v>
      </c>
      <c r="H20" s="11" t="e">
        <f>VLOOKUP(A20,[2]查询时间段分门店销售汇总!$D$1:$J$65536,7,0)</f>
        <v>#N/A</v>
      </c>
      <c r="I20" s="11" t="e">
        <f>VLOOKUP(A20,[3]查询时间段分门店销售汇总!$D$1:$L$65536,9,0)</f>
        <v>#N/A</v>
      </c>
      <c r="J20" s="11" t="e">
        <f>VLOOKUP(A20,[3]查询时间段分门店销售汇总!$D$1:$M$65536,10,0)</f>
        <v>#N/A</v>
      </c>
      <c r="K20" s="11" t="e">
        <f>VLOOKUP(A20,[3]查询时间段分门店销售汇总!$D$1:$K$65536,8,0)</f>
        <v>#N/A</v>
      </c>
      <c r="L20" s="11" t="e">
        <f>VLOOKUP(A20,[3]查询时间段分门店销售汇总!$D$1:$J$65536,7,0)</f>
        <v>#N/A</v>
      </c>
      <c r="M20" s="27" t="e">
        <f t="shared" ref="M20:P20" si="16">I20-E20</f>
        <v>#N/A</v>
      </c>
      <c r="N20" s="11" t="e">
        <f t="shared" si="16"/>
        <v>#N/A</v>
      </c>
      <c r="O20" s="11" t="e">
        <f t="shared" si="16"/>
        <v>#N/A</v>
      </c>
      <c r="P20" s="27" t="e">
        <f t="shared" si="16"/>
        <v>#N/A</v>
      </c>
      <c r="Q20" s="32"/>
    </row>
    <row r="21" ht="14.25" spans="1:17">
      <c r="A21" s="1" t="s">
        <v>154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5"/>
    </row>
    <row r="22" ht="15" spans="1:17">
      <c r="A22" s="16"/>
      <c r="B22" s="16"/>
      <c r="C22" s="16"/>
      <c r="D22" s="16"/>
      <c r="E22" s="16"/>
      <c r="F22" s="3" t="s">
        <v>0</v>
      </c>
      <c r="G22" s="3"/>
      <c r="H22" s="3"/>
      <c r="I22" s="3"/>
      <c r="J22" s="3" t="s">
        <v>1</v>
      </c>
      <c r="K22" s="3"/>
      <c r="L22" s="3"/>
      <c r="M22" s="3"/>
      <c r="N22" s="7" t="s">
        <v>2</v>
      </c>
      <c r="O22" s="7"/>
      <c r="P22" s="7"/>
      <c r="Q22" s="7"/>
    </row>
    <row r="23" ht="15" spans="1:17">
      <c r="A23" s="6" t="s">
        <v>3</v>
      </c>
      <c r="B23" s="6" t="s">
        <v>4</v>
      </c>
      <c r="C23" s="17" t="s">
        <v>5</v>
      </c>
      <c r="D23" s="18" t="s">
        <v>6</v>
      </c>
      <c r="E23" s="19" t="s">
        <v>7</v>
      </c>
      <c r="F23" s="6" t="s">
        <v>8</v>
      </c>
      <c r="G23" s="7" t="s">
        <v>9</v>
      </c>
      <c r="H23" s="7" t="s">
        <v>10</v>
      </c>
      <c r="I23" s="7" t="s">
        <v>11</v>
      </c>
      <c r="J23" s="6" t="s">
        <v>8</v>
      </c>
      <c r="K23" s="7" t="s">
        <v>9</v>
      </c>
      <c r="L23" s="7" t="s">
        <v>10</v>
      </c>
      <c r="M23" s="7" t="s">
        <v>11</v>
      </c>
      <c r="N23" s="26" t="s">
        <v>8</v>
      </c>
      <c r="O23" s="6" t="s">
        <v>9</v>
      </c>
      <c r="P23" s="6" t="s">
        <v>10</v>
      </c>
      <c r="Q23" s="26" t="s">
        <v>11</v>
      </c>
    </row>
    <row r="24" spans="1:17">
      <c r="A24" s="20">
        <v>113299</v>
      </c>
      <c r="B24" s="20" t="s">
        <v>12</v>
      </c>
      <c r="C24" s="21">
        <v>82</v>
      </c>
      <c r="D24" s="20">
        <f>VLOOKUP(A24,[1]Sheet3!$A$1:$C$65536,3,0)</f>
        <v>211</v>
      </c>
      <c r="E24" s="22">
        <f t="shared" ref="E24:E38" si="17">C24-D24</f>
        <v>-129</v>
      </c>
      <c r="F24" s="23">
        <f>VLOOKUP(A24,[2]查询时间段分门店销售汇总!$D$1:$L$65536,9,0)</f>
        <v>13411.48</v>
      </c>
      <c r="G24" s="23">
        <f>VLOOKUP(A24,[2]查询时间段分门店销售汇总!$D$1:$M$65536,10,0)</f>
        <v>4265.62</v>
      </c>
      <c r="H24" s="23">
        <f>VLOOKUP(A24,[2]查询时间段分门店销售汇总!$D$1:$K$65536,8,0)</f>
        <v>45</v>
      </c>
      <c r="I24" s="23">
        <f>VLOOKUP(A24,[2]查询时间段分门店销售汇总!$D$1:$J$65536,7,0)</f>
        <v>298</v>
      </c>
      <c r="J24" s="23">
        <f>VLOOKUP(A24,[3]查询时间段分门店销售汇总!$D$1:$L$65536,9,0)</f>
        <v>58918.19</v>
      </c>
      <c r="K24" s="23">
        <f>VLOOKUP(A24,[3]查询时间段分门店销售汇总!$D$1:$M$65536,10,0)</f>
        <v>15682.16</v>
      </c>
      <c r="L24" s="23">
        <f>VLOOKUP(A24,[3]查询时间段分门店销售汇总!$D$1:$K$65536,8,0)</f>
        <v>55.9</v>
      </c>
      <c r="M24" s="23">
        <f>VLOOKUP(A24,[3]查询时间段分门店销售汇总!$D$1:$J$65536,7,0)</f>
        <v>1054</v>
      </c>
      <c r="N24" s="28">
        <f t="shared" ref="N24:Q24" si="18">J24-F24</f>
        <v>45506.71</v>
      </c>
      <c r="O24" s="23">
        <f t="shared" si="18"/>
        <v>11416.54</v>
      </c>
      <c r="P24" s="23">
        <f t="shared" si="18"/>
        <v>10.9</v>
      </c>
      <c r="Q24" s="28">
        <f t="shared" si="18"/>
        <v>756</v>
      </c>
    </row>
    <row r="25" spans="1:17">
      <c r="A25" s="20">
        <v>113023</v>
      </c>
      <c r="B25" s="20" t="s">
        <v>13</v>
      </c>
      <c r="C25" s="21">
        <v>257</v>
      </c>
      <c r="D25" s="20">
        <f>VLOOKUP(A25,[1]Sheet3!$A$1:$C$65536,3,0)</f>
        <v>371</v>
      </c>
      <c r="E25" s="22">
        <f t="shared" si="17"/>
        <v>-114</v>
      </c>
      <c r="F25" s="23">
        <f>VLOOKUP(A25,[2]查询时间段分门店销售汇总!$D$1:$L$65536,9,0)</f>
        <v>44358.51</v>
      </c>
      <c r="G25" s="23">
        <f>VLOOKUP(A25,[2]查询时间段分门店销售汇总!$D$1:$M$65536,10,0)</f>
        <v>12094.41</v>
      </c>
      <c r="H25" s="23">
        <f>VLOOKUP(A25,[2]查询时间段分门店销售汇总!$D$1:$K$65536,8,0)</f>
        <v>39.57</v>
      </c>
      <c r="I25" s="23">
        <f>VLOOKUP(A25,[2]查询时间段分门店销售汇总!$D$1:$J$65536,7,0)</f>
        <v>1121</v>
      </c>
      <c r="J25" s="23">
        <f>VLOOKUP(A25,[3]查询时间段分门店销售汇总!$D$1:$L$65536,9,0)</f>
        <v>44465.22</v>
      </c>
      <c r="K25" s="23">
        <f>VLOOKUP(A25,[3]查询时间段分门店销售汇总!$D$1:$M$65536,10,0)</f>
        <v>8270.81</v>
      </c>
      <c r="L25" s="23">
        <f>VLOOKUP(A25,[3]查询时间段分门店销售汇总!$D$1:$K$65536,8,0)</f>
        <v>38.73</v>
      </c>
      <c r="M25" s="23">
        <f>VLOOKUP(A25,[3]查询时间段分门店销售汇总!$D$1:$J$65536,7,0)</f>
        <v>1148</v>
      </c>
      <c r="N25" s="28">
        <f t="shared" ref="N25:Q25" si="19">J25-F25</f>
        <v>106.709999999999</v>
      </c>
      <c r="O25" s="23">
        <f t="shared" si="19"/>
        <v>-3823.6</v>
      </c>
      <c r="P25" s="23">
        <f t="shared" si="19"/>
        <v>-0.840000000000003</v>
      </c>
      <c r="Q25" s="28">
        <f t="shared" si="19"/>
        <v>27</v>
      </c>
    </row>
    <row r="26" spans="1:17">
      <c r="A26" s="20">
        <v>113008</v>
      </c>
      <c r="B26" s="20" t="s">
        <v>14</v>
      </c>
      <c r="C26" s="21">
        <v>148</v>
      </c>
      <c r="D26" s="20">
        <f>VLOOKUP(A26,[1]Sheet3!$A$1:$C$65536,3,0)</f>
        <v>206</v>
      </c>
      <c r="E26" s="22">
        <f t="shared" si="17"/>
        <v>-58</v>
      </c>
      <c r="F26" s="23">
        <f>VLOOKUP(A26,[2]查询时间段分门店销售汇总!$D$1:$L$65536,9,0)</f>
        <v>13748.65</v>
      </c>
      <c r="G26" s="23">
        <f>VLOOKUP(A26,[2]查询时间段分门店销售汇总!$D$1:$M$65536,10,0)</f>
        <v>4843.95</v>
      </c>
      <c r="H26" s="23">
        <f>VLOOKUP(A26,[2]查询时间段分门店销售汇总!$D$1:$K$65536,8,0)</f>
        <v>38.84</v>
      </c>
      <c r="I26" s="23">
        <f>VLOOKUP(A26,[2]查询时间段分门店销售汇总!$D$1:$J$65536,7,0)</f>
        <v>354</v>
      </c>
      <c r="J26" s="23">
        <f>VLOOKUP(A26,[3]查询时间段分门店销售汇总!$D$1:$L$65536,9,0)</f>
        <v>21045.36</v>
      </c>
      <c r="K26" s="23">
        <f>VLOOKUP(A26,[3]查询时间段分门店销售汇总!$D$1:$M$65536,10,0)</f>
        <v>6461.53</v>
      </c>
      <c r="L26" s="23">
        <f>VLOOKUP(A26,[3]查询时间段分门店销售汇总!$D$1:$K$65536,8,0)</f>
        <v>40.63</v>
      </c>
      <c r="M26" s="23">
        <f>VLOOKUP(A26,[3]查询时间段分门店销售汇总!$D$1:$J$65536,7,0)</f>
        <v>518</v>
      </c>
      <c r="N26" s="28">
        <f t="shared" ref="N26:Q26" si="20">J26-F26</f>
        <v>7296.71</v>
      </c>
      <c r="O26" s="23">
        <f t="shared" si="20"/>
        <v>1617.58</v>
      </c>
      <c r="P26" s="23">
        <f t="shared" si="20"/>
        <v>1.79</v>
      </c>
      <c r="Q26" s="28">
        <f t="shared" si="20"/>
        <v>164</v>
      </c>
    </row>
    <row r="27" spans="1:17">
      <c r="A27" s="20">
        <v>102935</v>
      </c>
      <c r="B27" s="20" t="s">
        <v>107</v>
      </c>
      <c r="C27" s="21">
        <v>82</v>
      </c>
      <c r="D27" s="20">
        <f>VLOOKUP(A27,[1]Sheet3!$A$1:$C$65536,3,0)</f>
        <v>127</v>
      </c>
      <c r="E27" s="22">
        <f t="shared" si="17"/>
        <v>-45</v>
      </c>
      <c r="F27" s="23">
        <f>VLOOKUP(A27,[2]查询时间段分门店销售汇总!$D$1:$L$65536,9,0)</f>
        <v>125038.57</v>
      </c>
      <c r="G27" s="23">
        <f>VLOOKUP(A27,[2]查询时间段分门店销售汇总!$D$1:$M$65536,10,0)</f>
        <v>44440.7</v>
      </c>
      <c r="H27" s="23">
        <f>VLOOKUP(A27,[2]查询时间段分门店销售汇总!$D$1:$K$65536,8,0)</f>
        <v>45.73</v>
      </c>
      <c r="I27" s="23">
        <f>VLOOKUP(A27,[2]查询时间段分门店销售汇总!$D$1:$J$65536,7,0)</f>
        <v>2734</v>
      </c>
      <c r="J27" s="23">
        <f>VLOOKUP(A27,[3]查询时间段分门店销售汇总!$D$1:$L$65536,9,0)</f>
        <v>109283.13</v>
      </c>
      <c r="K27" s="23">
        <f>VLOOKUP(A27,[3]查询时间段分门店销售汇总!$D$1:$M$65536,10,0)</f>
        <v>41387.74</v>
      </c>
      <c r="L27" s="23">
        <f>VLOOKUP(A27,[3]查询时间段分门店销售汇总!$D$1:$K$65536,8,0)</f>
        <v>44.55</v>
      </c>
      <c r="M27" s="23">
        <f>VLOOKUP(A27,[3]查询时间段分门店销售汇总!$D$1:$J$65536,7,0)</f>
        <v>2453</v>
      </c>
      <c r="N27" s="28">
        <f t="shared" ref="N27:Q27" si="21">J27-F27</f>
        <v>-15755.44</v>
      </c>
      <c r="O27" s="23">
        <f t="shared" si="21"/>
        <v>-3052.96</v>
      </c>
      <c r="P27" s="23">
        <f t="shared" si="21"/>
        <v>-1.18</v>
      </c>
      <c r="Q27" s="28">
        <f t="shared" si="21"/>
        <v>-281</v>
      </c>
    </row>
    <row r="28" spans="1:17">
      <c r="A28" s="20">
        <v>752</v>
      </c>
      <c r="B28" s="20" t="s">
        <v>110</v>
      </c>
      <c r="C28" s="21">
        <v>156</v>
      </c>
      <c r="D28" s="20">
        <f>VLOOKUP(A28,[1]Sheet3!$A$1:$C$65536,3,0)</f>
        <v>188</v>
      </c>
      <c r="E28" s="22">
        <f t="shared" si="17"/>
        <v>-32</v>
      </c>
      <c r="F28" s="23">
        <f>VLOOKUP(A28,[2]查询时间段分门店销售汇总!$D$1:$L$65536,9,0)</f>
        <v>115600.1</v>
      </c>
      <c r="G28" s="23">
        <f>VLOOKUP(A28,[2]查询时间段分门店销售汇总!$D$1:$M$65536,10,0)</f>
        <v>36484.72</v>
      </c>
      <c r="H28" s="23">
        <f>VLOOKUP(A28,[2]查询时间段分门店销售汇总!$D$1:$K$65536,8,0)</f>
        <v>62.15</v>
      </c>
      <c r="I28" s="23">
        <f>VLOOKUP(A28,[2]查询时间段分门店销售汇总!$D$1:$J$65536,7,0)</f>
        <v>1860</v>
      </c>
      <c r="J28" s="23">
        <f>VLOOKUP(A28,[3]查询时间段分门店销售汇总!$D$1:$L$65536,9,0)</f>
        <v>100430.55</v>
      </c>
      <c r="K28" s="23">
        <f>VLOOKUP(A28,[3]查询时间段分门店销售汇总!$D$1:$M$65536,10,0)</f>
        <v>32287.11</v>
      </c>
      <c r="L28" s="23">
        <f>VLOOKUP(A28,[3]查询时间段分门店销售汇总!$D$1:$K$65536,8,0)</f>
        <v>62.3</v>
      </c>
      <c r="M28" s="23">
        <f>VLOOKUP(A28,[3]查询时间段分门店销售汇总!$D$1:$J$65536,7,0)</f>
        <v>1612</v>
      </c>
      <c r="N28" s="28">
        <f t="shared" ref="N28:Q28" si="22">J28-F28</f>
        <v>-15169.55</v>
      </c>
      <c r="O28" s="23">
        <f t="shared" si="22"/>
        <v>-4197.61</v>
      </c>
      <c r="P28" s="23">
        <f t="shared" si="22"/>
        <v>0.149999999999999</v>
      </c>
      <c r="Q28" s="28">
        <f t="shared" si="22"/>
        <v>-248</v>
      </c>
    </row>
    <row r="29" spans="1:17">
      <c r="A29" s="20">
        <v>712</v>
      </c>
      <c r="B29" s="20" t="s">
        <v>51</v>
      </c>
      <c r="C29" s="21">
        <v>92</v>
      </c>
      <c r="D29" s="20">
        <f>VLOOKUP(A29,[1]Sheet3!$A$1:$C$65536,3,0)</f>
        <v>116</v>
      </c>
      <c r="E29" s="22">
        <f t="shared" si="17"/>
        <v>-24</v>
      </c>
      <c r="F29" s="23">
        <f>VLOOKUP(A29,[2]查询时间段分门店销售汇总!$D$1:$L$65536,9,0)</f>
        <v>305725.55</v>
      </c>
      <c r="G29" s="23">
        <f>VLOOKUP(A29,[2]查询时间段分门店销售汇总!$D$1:$M$65536,10,0)</f>
        <v>112013.74</v>
      </c>
      <c r="H29" s="23">
        <f>VLOOKUP(A29,[2]查询时间段分门店销售汇总!$D$1:$K$65536,8,0)</f>
        <v>67.64</v>
      </c>
      <c r="I29" s="23">
        <f>VLOOKUP(A29,[2]查询时间段分门店销售汇总!$D$1:$J$65536,7,0)</f>
        <v>4520</v>
      </c>
      <c r="J29" s="23">
        <f>VLOOKUP(A29,[3]查询时间段分门店销售汇总!$D$1:$L$65536,9,0)</f>
        <v>261912.94</v>
      </c>
      <c r="K29" s="23">
        <f>VLOOKUP(A29,[3]查询时间段分门店销售汇总!$D$1:$M$65536,10,0)</f>
        <v>93821.31</v>
      </c>
      <c r="L29" s="23">
        <f>VLOOKUP(A29,[3]查询时间段分门店销售汇总!$D$1:$K$65536,8,0)</f>
        <v>65.92</v>
      </c>
      <c r="M29" s="23">
        <f>VLOOKUP(A29,[3]查询时间段分门店销售汇总!$D$1:$J$65536,7,0)</f>
        <v>3973</v>
      </c>
      <c r="N29" s="28">
        <f t="shared" ref="N29:Q29" si="23">J29-F29</f>
        <v>-43812.61</v>
      </c>
      <c r="O29" s="23">
        <f t="shared" si="23"/>
        <v>-18192.43</v>
      </c>
      <c r="P29" s="23">
        <f t="shared" si="23"/>
        <v>-1.72</v>
      </c>
      <c r="Q29" s="28">
        <f t="shared" si="23"/>
        <v>-547</v>
      </c>
    </row>
    <row r="30" spans="1:17">
      <c r="A30" s="20">
        <v>745</v>
      </c>
      <c r="B30" s="20" t="s">
        <v>66</v>
      </c>
      <c r="C30" s="21">
        <v>155</v>
      </c>
      <c r="D30" s="20">
        <f>VLOOKUP(A30,[1]Sheet3!$A$1:$C$65536,3,0)</f>
        <v>172</v>
      </c>
      <c r="E30" s="22">
        <f t="shared" si="17"/>
        <v>-17</v>
      </c>
      <c r="F30" s="23">
        <f>VLOOKUP(A30,[2]查询时间段分门店销售汇总!$D$1:$L$65536,9,0)</f>
        <v>150094.05</v>
      </c>
      <c r="G30" s="23">
        <f>VLOOKUP(A30,[2]查询时间段分门店销售汇总!$D$1:$M$65536,10,0)</f>
        <v>48486.84</v>
      </c>
      <c r="H30" s="23">
        <f>VLOOKUP(A30,[2]查询时间段分门店销售汇总!$D$1:$K$65536,8,0)</f>
        <v>64.36</v>
      </c>
      <c r="I30" s="23">
        <f>VLOOKUP(A30,[2]查询时间段分门店销售汇总!$D$1:$J$65536,7,0)</f>
        <v>2332</v>
      </c>
      <c r="J30" s="23">
        <f>VLOOKUP(A30,[3]查询时间段分门店销售汇总!$D$1:$L$65536,9,0)</f>
        <v>118002.34</v>
      </c>
      <c r="K30" s="23">
        <f>VLOOKUP(A30,[3]查询时间段分门店销售汇总!$D$1:$M$65536,10,0)</f>
        <v>35404.51</v>
      </c>
      <c r="L30" s="23">
        <f>VLOOKUP(A30,[3]查询时间段分门店销售汇总!$D$1:$K$65536,8,0)</f>
        <v>61.43</v>
      </c>
      <c r="M30" s="23">
        <f>VLOOKUP(A30,[3]查询时间段分门店销售汇总!$D$1:$J$65536,7,0)</f>
        <v>1921</v>
      </c>
      <c r="N30" s="28">
        <f t="shared" ref="N30:Q30" si="24">J30-F30</f>
        <v>-32091.71</v>
      </c>
      <c r="O30" s="23">
        <f t="shared" si="24"/>
        <v>-13082.33</v>
      </c>
      <c r="P30" s="23">
        <f t="shared" si="24"/>
        <v>-2.93</v>
      </c>
      <c r="Q30" s="28">
        <f t="shared" si="24"/>
        <v>-411</v>
      </c>
    </row>
    <row r="31" spans="1:17">
      <c r="A31" s="20">
        <v>111064</v>
      </c>
      <c r="B31" s="20" t="s">
        <v>115</v>
      </c>
      <c r="C31" s="21">
        <v>164</v>
      </c>
      <c r="D31" s="20">
        <f>VLOOKUP(A31,[1]Sheet3!$A$1:$C$65536,3,0)</f>
        <v>174</v>
      </c>
      <c r="E31" s="22">
        <f t="shared" si="17"/>
        <v>-10</v>
      </c>
      <c r="F31" s="23">
        <f>VLOOKUP(A31,[2]查询时间段分门店销售汇总!$D$1:$L$65536,9,0)</f>
        <v>24830.88</v>
      </c>
      <c r="G31" s="23">
        <f>VLOOKUP(A31,[2]查询时间段分门店销售汇总!$D$1:$M$65536,10,0)</f>
        <v>7161.15</v>
      </c>
      <c r="H31" s="23">
        <f>VLOOKUP(A31,[2]查询时间段分门店销售汇总!$D$1:$K$65536,8,0)</f>
        <v>41.45</v>
      </c>
      <c r="I31" s="23">
        <f>VLOOKUP(A31,[2]查询时间段分门店销售汇总!$D$1:$J$65536,7,0)</f>
        <v>599</v>
      </c>
      <c r="J31" s="23">
        <f>VLOOKUP(A31,[3]查询时间段分门店销售汇总!$D$1:$L$65536,9,0)</f>
        <v>15520.29</v>
      </c>
      <c r="K31" s="23">
        <f>VLOOKUP(A31,[3]查询时间段分门店销售汇总!$D$1:$M$65536,10,0)</f>
        <v>4849.71</v>
      </c>
      <c r="L31" s="23">
        <f>VLOOKUP(A31,[3]查询时间段分门店销售汇总!$D$1:$K$65536,8,0)</f>
        <v>31.35</v>
      </c>
      <c r="M31" s="23">
        <f>VLOOKUP(A31,[3]查询时间段分门店销售汇总!$D$1:$J$65536,7,0)</f>
        <v>495</v>
      </c>
      <c r="N31" s="28">
        <f t="shared" ref="N31:Q31" si="25">J31-F31</f>
        <v>-9310.59</v>
      </c>
      <c r="O31" s="23">
        <f t="shared" si="25"/>
        <v>-2311.44</v>
      </c>
      <c r="P31" s="23">
        <f t="shared" si="25"/>
        <v>-10.1</v>
      </c>
      <c r="Q31" s="28">
        <f t="shared" si="25"/>
        <v>-104</v>
      </c>
    </row>
    <row r="32" spans="1:17">
      <c r="A32" s="20">
        <v>549</v>
      </c>
      <c r="B32" s="20" t="s">
        <v>90</v>
      </c>
      <c r="C32" s="21">
        <v>193</v>
      </c>
      <c r="D32" s="20">
        <f>VLOOKUP(A32,[1]Sheet3!$A$1:$C$65536,3,0)</f>
        <v>202</v>
      </c>
      <c r="E32" s="22">
        <f t="shared" si="17"/>
        <v>-9</v>
      </c>
      <c r="F32" s="23">
        <f>VLOOKUP(A32,[2]查询时间段分门店销售汇总!$D$1:$L$65536,9,0)</f>
        <v>111291.6</v>
      </c>
      <c r="G32" s="23">
        <f>VLOOKUP(A32,[2]查询时间段分门店销售汇总!$D$1:$M$65536,10,0)</f>
        <v>33782.06</v>
      </c>
      <c r="H32" s="23">
        <f>VLOOKUP(A32,[2]查询时间段分门店销售汇总!$D$1:$K$65536,8,0)</f>
        <v>71.48</v>
      </c>
      <c r="I32" s="23">
        <f>VLOOKUP(A32,[2]查询时间段分门店销售汇总!$D$1:$J$65536,7,0)</f>
        <v>1557</v>
      </c>
      <c r="J32" s="23">
        <f>VLOOKUP(A32,[3]查询时间段分门店销售汇总!$D$1:$L$65536,9,0)</f>
        <v>90528.89</v>
      </c>
      <c r="K32" s="23">
        <f>VLOOKUP(A32,[3]查询时间段分门店销售汇总!$D$1:$M$65536,10,0)</f>
        <v>27276.44</v>
      </c>
      <c r="L32" s="23">
        <f>VLOOKUP(A32,[3]查询时间段分门店销售汇总!$D$1:$K$65536,8,0)</f>
        <v>67.06</v>
      </c>
      <c r="M32" s="23">
        <f>VLOOKUP(A32,[3]查询时间段分门店销售汇总!$D$1:$J$65536,7,0)</f>
        <v>1350</v>
      </c>
      <c r="N32" s="28">
        <f t="shared" ref="N32:Q32" si="26">J32-F32</f>
        <v>-20762.71</v>
      </c>
      <c r="O32" s="23">
        <f t="shared" si="26"/>
        <v>-6505.62</v>
      </c>
      <c r="P32" s="23">
        <f t="shared" si="26"/>
        <v>-4.42</v>
      </c>
      <c r="Q32" s="28">
        <f t="shared" si="26"/>
        <v>-207</v>
      </c>
    </row>
    <row r="33" spans="1:17">
      <c r="A33" s="20">
        <v>108277</v>
      </c>
      <c r="B33" s="20" t="s">
        <v>81</v>
      </c>
      <c r="C33" s="21">
        <v>184</v>
      </c>
      <c r="D33" s="20">
        <f>VLOOKUP(A33,[1]Sheet3!$A$1:$C$65536,3,0)</f>
        <v>193</v>
      </c>
      <c r="E33" s="22">
        <f t="shared" si="17"/>
        <v>-9</v>
      </c>
      <c r="F33" s="23">
        <f>VLOOKUP(A33,[2]查询时间段分门店销售汇总!$D$1:$L$65536,9,0)</f>
        <v>93205.87</v>
      </c>
      <c r="G33" s="23">
        <f>VLOOKUP(A33,[2]查询时间段分门店销售汇总!$D$1:$M$65536,10,0)</f>
        <v>26360.55</v>
      </c>
      <c r="H33" s="23">
        <f>VLOOKUP(A33,[2]查询时间段分门店销售汇总!$D$1:$K$65536,8,0)</f>
        <v>51.1</v>
      </c>
      <c r="I33" s="23">
        <f>VLOOKUP(A33,[2]查询时间段分门店销售汇总!$D$1:$J$65536,7,0)</f>
        <v>1824</v>
      </c>
      <c r="J33" s="23">
        <f>VLOOKUP(A33,[3]查询时间段分门店销售汇总!$D$1:$L$65536,9,0)</f>
        <v>69878.72</v>
      </c>
      <c r="K33" s="23">
        <f>VLOOKUP(A33,[3]查询时间段分门店销售汇总!$D$1:$M$65536,10,0)</f>
        <v>17855.21</v>
      </c>
      <c r="L33" s="23">
        <f>VLOOKUP(A33,[3]查询时间段分门店销售汇总!$D$1:$K$65536,8,0)</f>
        <v>45.55</v>
      </c>
      <c r="M33" s="23">
        <f>VLOOKUP(A33,[3]查询时间段分门店销售汇总!$D$1:$J$65536,7,0)</f>
        <v>1534</v>
      </c>
      <c r="N33" s="28">
        <f t="shared" ref="N33:Q33" si="27">J33-F33</f>
        <v>-23327.15</v>
      </c>
      <c r="O33" s="23">
        <f t="shared" si="27"/>
        <v>-8505.34</v>
      </c>
      <c r="P33" s="23">
        <f t="shared" si="27"/>
        <v>-5.55</v>
      </c>
      <c r="Q33" s="28">
        <f t="shared" si="27"/>
        <v>-290</v>
      </c>
    </row>
    <row r="34" spans="1:17">
      <c r="A34" s="20">
        <v>723</v>
      </c>
      <c r="B34" s="20" t="s">
        <v>105</v>
      </c>
      <c r="C34" s="21">
        <v>194</v>
      </c>
      <c r="D34" s="20">
        <f>VLOOKUP(A34,[1]Sheet3!$A$1:$C$65536,3,0)</f>
        <v>197</v>
      </c>
      <c r="E34" s="22">
        <f t="shared" si="17"/>
        <v>-3</v>
      </c>
      <c r="F34" s="23">
        <f>VLOOKUP(A34,[2]查询时间段分门店销售汇总!$D$1:$L$65536,9,0)</f>
        <v>95174.15</v>
      </c>
      <c r="G34" s="23">
        <f>VLOOKUP(A34,[2]查询时间段分门店销售汇总!$D$1:$M$65536,10,0)</f>
        <v>30320.39</v>
      </c>
      <c r="H34" s="23">
        <f>VLOOKUP(A34,[2]查询时间段分门店销售汇总!$D$1:$K$65536,8,0)</f>
        <v>53.77</v>
      </c>
      <c r="I34" s="23">
        <f>VLOOKUP(A34,[2]查询时间段分门店销售汇总!$D$1:$J$65536,7,0)</f>
        <v>1770</v>
      </c>
      <c r="J34" s="23">
        <f>VLOOKUP(A34,[3]查询时间段分门店销售汇总!$D$1:$L$65536,9,0)</f>
        <v>78777.08</v>
      </c>
      <c r="K34" s="23">
        <f>VLOOKUP(A34,[3]查询时间段分门店销售汇总!$D$1:$M$65536,10,0)</f>
        <v>24122.3</v>
      </c>
      <c r="L34" s="23">
        <f>VLOOKUP(A34,[3]查询时间段分门店销售汇总!$D$1:$K$65536,8,0)</f>
        <v>56.31</v>
      </c>
      <c r="M34" s="23">
        <f>VLOOKUP(A34,[3]查询时间段分门店销售汇总!$D$1:$J$65536,7,0)</f>
        <v>1399</v>
      </c>
      <c r="N34" s="28">
        <f t="shared" ref="N34:Q34" si="28">J34-F34</f>
        <v>-16397.07</v>
      </c>
      <c r="O34" s="23">
        <f t="shared" si="28"/>
        <v>-6198.09</v>
      </c>
      <c r="P34" s="23">
        <f t="shared" si="28"/>
        <v>2.54</v>
      </c>
      <c r="Q34" s="28">
        <f t="shared" si="28"/>
        <v>-371</v>
      </c>
    </row>
    <row r="35" spans="1:17">
      <c r="A35" s="20">
        <v>546</v>
      </c>
      <c r="B35" s="20" t="s">
        <v>39</v>
      </c>
      <c r="C35" s="21">
        <v>100</v>
      </c>
      <c r="D35" s="20">
        <f>VLOOKUP(A35,[1]Sheet3!$A$1:$C$65536,3,0)</f>
        <v>102</v>
      </c>
      <c r="E35" s="22">
        <f t="shared" si="17"/>
        <v>-2</v>
      </c>
      <c r="F35" s="23">
        <f>VLOOKUP(A35,[2]查询时间段分门店销售汇总!$D$1:$L$65536,9,0)</f>
        <v>268250.59</v>
      </c>
      <c r="G35" s="23">
        <f>VLOOKUP(A35,[2]查询时间段分门店销售汇总!$D$1:$M$65536,10,0)</f>
        <v>95536.43</v>
      </c>
      <c r="H35" s="23">
        <f>VLOOKUP(A35,[2]查询时间段分门店销售汇总!$D$1:$K$65536,8,0)</f>
        <v>65.72</v>
      </c>
      <c r="I35" s="23">
        <f>VLOOKUP(A35,[2]查询时间段分门店销售汇总!$D$1:$J$65536,7,0)</f>
        <v>4082</v>
      </c>
      <c r="J35" s="23">
        <f>VLOOKUP(A35,[3]查询时间段分门店销售汇总!$D$1:$L$65536,9,0)</f>
        <v>218514.76</v>
      </c>
      <c r="K35" s="23">
        <f>VLOOKUP(A35,[3]查询时间段分门店销售汇总!$D$1:$M$65536,10,0)</f>
        <v>76126.52</v>
      </c>
      <c r="L35" s="23">
        <f>VLOOKUP(A35,[3]查询时间段分门店销售汇总!$D$1:$K$65536,8,0)</f>
        <v>61.31</v>
      </c>
      <c r="M35" s="23">
        <f>VLOOKUP(A35,[3]查询时间段分门店销售汇总!$D$1:$J$65536,7,0)</f>
        <v>3564</v>
      </c>
      <c r="N35" s="28">
        <f t="shared" ref="N35:Q35" si="29">J35-F35</f>
        <v>-49735.83</v>
      </c>
      <c r="O35" s="23">
        <f t="shared" si="29"/>
        <v>-19409.91</v>
      </c>
      <c r="P35" s="23">
        <f t="shared" si="29"/>
        <v>-4.41</v>
      </c>
      <c r="Q35" s="28">
        <f t="shared" si="29"/>
        <v>-518</v>
      </c>
    </row>
    <row r="36" spans="1:17">
      <c r="A36" s="20">
        <v>738</v>
      </c>
      <c r="B36" s="20" t="s">
        <v>68</v>
      </c>
      <c r="C36" s="21">
        <v>228</v>
      </c>
      <c r="D36" s="20">
        <f>VLOOKUP(A36,[1]Sheet3!$A$1:$C$65536,3,0)</f>
        <v>230</v>
      </c>
      <c r="E36" s="22">
        <f t="shared" si="17"/>
        <v>-2</v>
      </c>
      <c r="F36" s="23">
        <f>VLOOKUP(A36,[2]查询时间段分门店销售汇总!$D$1:$L$65536,9,0)</f>
        <v>111104.03</v>
      </c>
      <c r="G36" s="23">
        <f>VLOOKUP(A36,[2]查询时间段分门店销售汇总!$D$1:$M$65536,10,0)</f>
        <v>36085.09</v>
      </c>
      <c r="H36" s="23">
        <f>VLOOKUP(A36,[2]查询时间段分门店销售汇总!$D$1:$K$65536,8,0)</f>
        <v>79.76</v>
      </c>
      <c r="I36" s="23">
        <f>VLOOKUP(A36,[2]查询时间段分门店销售汇总!$D$1:$J$65536,7,0)</f>
        <v>1393</v>
      </c>
      <c r="J36" s="23">
        <f>VLOOKUP(A36,[3]查询时间段分门店销售汇总!$D$1:$L$65536,9,0)</f>
        <v>82106.54</v>
      </c>
      <c r="K36" s="23">
        <f>VLOOKUP(A36,[3]查询时间段分门店销售汇总!$D$1:$M$65536,10,0)</f>
        <v>26717.33</v>
      </c>
      <c r="L36" s="23">
        <f>VLOOKUP(A36,[3]查询时间段分门店销售汇总!$D$1:$K$65536,8,0)</f>
        <v>68.31</v>
      </c>
      <c r="M36" s="23">
        <f>VLOOKUP(A36,[3]查询时间段分门店销售汇总!$D$1:$J$65536,7,0)</f>
        <v>1202</v>
      </c>
      <c r="N36" s="28">
        <f t="shared" ref="N36:Q36" si="30">J36-F36</f>
        <v>-28997.49</v>
      </c>
      <c r="O36" s="23">
        <f t="shared" si="30"/>
        <v>-9367.75999999999</v>
      </c>
      <c r="P36" s="23">
        <f t="shared" si="30"/>
        <v>-11.45</v>
      </c>
      <c r="Q36" s="28">
        <f t="shared" si="30"/>
        <v>-191</v>
      </c>
    </row>
    <row r="37" spans="1:17">
      <c r="A37" s="20">
        <v>103198</v>
      </c>
      <c r="B37" s="20" t="s">
        <v>29</v>
      </c>
      <c r="C37" s="21">
        <v>199</v>
      </c>
      <c r="D37" s="20">
        <f>VLOOKUP(A37,[1]Sheet3!$A$1:$C$65536,3,0)</f>
        <v>201</v>
      </c>
      <c r="E37" s="22">
        <f t="shared" si="17"/>
        <v>-2</v>
      </c>
      <c r="F37" s="23">
        <f>VLOOKUP(A37,[2]查询时间段分门店销售汇总!$D$1:$L$65536,9,0)</f>
        <v>215454.08</v>
      </c>
      <c r="G37" s="23">
        <f>VLOOKUP(A37,[2]查询时间段分门店销售汇总!$D$1:$M$65536,10,0)</f>
        <v>69504.94</v>
      </c>
      <c r="H37" s="23">
        <f>VLOOKUP(A37,[2]查询时间段分门店销售汇总!$D$1:$K$65536,8,0)</f>
        <v>59.83</v>
      </c>
      <c r="I37" s="23">
        <f>VLOOKUP(A37,[2]查询时间段分门店销售汇总!$D$1:$J$65536,7,0)</f>
        <v>3601</v>
      </c>
      <c r="J37" s="23">
        <f>VLOOKUP(A37,[3]查询时间段分门店销售汇总!$D$1:$L$65536,9,0)</f>
        <v>149663.63</v>
      </c>
      <c r="K37" s="23">
        <f>VLOOKUP(A37,[3]查询时间段分门店销售汇总!$D$1:$M$65536,10,0)</f>
        <v>44317.77</v>
      </c>
      <c r="L37" s="23">
        <f>VLOOKUP(A37,[3]查询时间段分门店销售汇总!$D$1:$K$65536,8,0)</f>
        <v>52.35</v>
      </c>
      <c r="M37" s="23">
        <f>VLOOKUP(A37,[3]查询时间段分门店销售汇总!$D$1:$J$65536,7,0)</f>
        <v>2859</v>
      </c>
      <c r="N37" s="28">
        <f t="shared" ref="N37:Q37" si="31">J37-F37</f>
        <v>-65790.45</v>
      </c>
      <c r="O37" s="23">
        <f t="shared" si="31"/>
        <v>-25187.17</v>
      </c>
      <c r="P37" s="23">
        <f t="shared" si="31"/>
        <v>-7.48</v>
      </c>
      <c r="Q37" s="28">
        <f t="shared" si="31"/>
        <v>-742</v>
      </c>
    </row>
    <row r="38" spans="1:17">
      <c r="A38" s="20">
        <v>106865</v>
      </c>
      <c r="B38" s="20" t="s">
        <v>95</v>
      </c>
      <c r="C38" s="21">
        <v>215</v>
      </c>
      <c r="D38" s="20">
        <f>VLOOKUP(A38,[1]Sheet3!$A$1:$C$65536,3,0)</f>
        <v>217</v>
      </c>
      <c r="E38" s="22">
        <f t="shared" si="17"/>
        <v>-2</v>
      </c>
      <c r="F38" s="23">
        <f>VLOOKUP(A38,[2]查询时间段分门店销售汇总!$D$1:$L$65536,9,0)</f>
        <v>98353.55</v>
      </c>
      <c r="G38" s="23">
        <f>VLOOKUP(A38,[2]查询时间段分门店销售汇总!$D$1:$M$65536,10,0)</f>
        <v>30507.43</v>
      </c>
      <c r="H38" s="23">
        <f>VLOOKUP(A38,[2]查询时间段分门店销售汇总!$D$1:$K$65536,8,0)</f>
        <v>57.05</v>
      </c>
      <c r="I38" s="23">
        <f>VLOOKUP(A38,[2]查询时间段分门店销售汇总!$D$1:$J$65536,7,0)</f>
        <v>1724</v>
      </c>
      <c r="J38" s="23">
        <f>VLOOKUP(A38,[3]查询时间段分门店销售汇总!$D$1:$L$65536,9,0)</f>
        <v>78761.99</v>
      </c>
      <c r="K38" s="23">
        <f>VLOOKUP(A38,[3]查询时间段分门店销售汇总!$D$1:$M$65536,10,0)</f>
        <v>23234.57</v>
      </c>
      <c r="L38" s="23">
        <f>VLOOKUP(A38,[3]查询时间段分门店销售汇总!$D$1:$K$65536,8,0)</f>
        <v>52.26</v>
      </c>
      <c r="M38" s="23">
        <f>VLOOKUP(A38,[3]查询时间段分门店销售汇总!$D$1:$J$65536,7,0)</f>
        <v>1507</v>
      </c>
      <c r="N38" s="28">
        <f t="shared" ref="N38:Q38" si="32">J38-F38</f>
        <v>-19591.56</v>
      </c>
      <c r="O38" s="23">
        <f t="shared" si="32"/>
        <v>-7272.86</v>
      </c>
      <c r="P38" s="23">
        <f t="shared" si="32"/>
        <v>-4.79</v>
      </c>
      <c r="Q38" s="28">
        <f t="shared" si="32"/>
        <v>-217</v>
      </c>
    </row>
    <row r="39" ht="14.25" spans="1:17">
      <c r="A39" s="1" t="s">
        <v>155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6"/>
    </row>
    <row r="40" ht="15" spans="1:17">
      <c r="A40" s="20"/>
      <c r="B40" s="20"/>
      <c r="C40" s="21"/>
      <c r="D40" s="20"/>
      <c r="E40" s="22"/>
      <c r="F40" s="24" t="s">
        <v>0</v>
      </c>
      <c r="G40" s="25"/>
      <c r="H40" s="25"/>
      <c r="I40" s="29"/>
      <c r="J40" s="24" t="s">
        <v>1</v>
      </c>
      <c r="K40" s="25"/>
      <c r="L40" s="25"/>
      <c r="M40" s="29"/>
      <c r="N40" s="30" t="s">
        <v>2</v>
      </c>
      <c r="O40" s="31"/>
      <c r="P40" s="31"/>
      <c r="Q40" s="37"/>
    </row>
    <row r="41" ht="15" spans="1:17">
      <c r="A41" s="6" t="s">
        <v>3</v>
      </c>
      <c r="B41" s="6" t="s">
        <v>4</v>
      </c>
      <c r="C41" s="17" t="s">
        <v>5</v>
      </c>
      <c r="D41" s="18" t="s">
        <v>6</v>
      </c>
      <c r="E41" s="19" t="s">
        <v>7</v>
      </c>
      <c r="F41" s="6" t="s">
        <v>8</v>
      </c>
      <c r="G41" s="7" t="s">
        <v>9</v>
      </c>
      <c r="H41" s="7" t="s">
        <v>10</v>
      </c>
      <c r="I41" s="7" t="s">
        <v>11</v>
      </c>
      <c r="J41" s="6" t="s">
        <v>8</v>
      </c>
      <c r="K41" s="7" t="s">
        <v>9</v>
      </c>
      <c r="L41" s="7" t="s">
        <v>10</v>
      </c>
      <c r="M41" s="7" t="s">
        <v>11</v>
      </c>
      <c r="N41" s="26" t="s">
        <v>8</v>
      </c>
      <c r="O41" s="6" t="s">
        <v>9</v>
      </c>
      <c r="P41" s="6" t="s">
        <v>10</v>
      </c>
      <c r="Q41" s="26" t="s">
        <v>11</v>
      </c>
    </row>
    <row r="42" spans="1:17">
      <c r="A42" s="20">
        <v>307</v>
      </c>
      <c r="B42" s="20" t="s">
        <v>16</v>
      </c>
      <c r="C42" s="21">
        <v>120</v>
      </c>
      <c r="D42" s="20">
        <v>114</v>
      </c>
      <c r="E42" s="22">
        <v>6</v>
      </c>
      <c r="F42" s="23">
        <v>1350336.27</v>
      </c>
      <c r="G42" s="23">
        <v>377206.08</v>
      </c>
      <c r="H42" s="23">
        <v>131.25</v>
      </c>
      <c r="I42" s="23">
        <v>10288</v>
      </c>
      <c r="J42" s="23">
        <v>1156839.78</v>
      </c>
      <c r="K42" s="23">
        <v>316167.96</v>
      </c>
      <c r="L42" s="23">
        <v>139.34</v>
      </c>
      <c r="M42" s="23">
        <v>8302</v>
      </c>
      <c r="N42" s="28">
        <v>-193496.49</v>
      </c>
      <c r="O42" s="23">
        <v>-61038.12</v>
      </c>
      <c r="P42" s="23">
        <v>8.09</v>
      </c>
      <c r="Q42" s="28">
        <v>-1986</v>
      </c>
    </row>
    <row r="43" spans="1:17">
      <c r="A43" s="20">
        <v>337</v>
      </c>
      <c r="B43" s="20" t="s">
        <v>17</v>
      </c>
      <c r="C43" s="21">
        <v>110</v>
      </c>
      <c r="D43" s="20">
        <v>107</v>
      </c>
      <c r="E43" s="22">
        <v>3</v>
      </c>
      <c r="F43" s="23">
        <v>834113.4</v>
      </c>
      <c r="G43" s="23">
        <v>183123.66</v>
      </c>
      <c r="H43" s="23">
        <v>139.23</v>
      </c>
      <c r="I43" s="23">
        <v>5991</v>
      </c>
      <c r="J43" s="23">
        <v>652470.1</v>
      </c>
      <c r="K43" s="23">
        <v>166887.88</v>
      </c>
      <c r="L43" s="23">
        <v>114.05</v>
      </c>
      <c r="M43" s="23">
        <v>5721</v>
      </c>
      <c r="N43" s="28">
        <v>-181643.3</v>
      </c>
      <c r="O43" s="23">
        <v>-16235.78</v>
      </c>
      <c r="P43" s="23">
        <v>-25.18</v>
      </c>
      <c r="Q43" s="28">
        <v>-270</v>
      </c>
    </row>
    <row r="44" spans="1:17">
      <c r="A44" s="20">
        <v>311</v>
      </c>
      <c r="B44" s="20" t="s">
        <v>18</v>
      </c>
      <c r="C44" s="21">
        <v>146</v>
      </c>
      <c r="D44" s="20">
        <v>136</v>
      </c>
      <c r="E44" s="22">
        <v>10</v>
      </c>
      <c r="F44" s="23">
        <v>238988.68</v>
      </c>
      <c r="G44" s="23">
        <v>40338.21</v>
      </c>
      <c r="H44" s="23">
        <v>306</v>
      </c>
      <c r="I44" s="23">
        <v>781</v>
      </c>
      <c r="J44" s="23">
        <v>138629.34</v>
      </c>
      <c r="K44" s="23">
        <v>33949.89</v>
      </c>
      <c r="L44" s="23">
        <v>228.01</v>
      </c>
      <c r="M44" s="23">
        <v>608</v>
      </c>
      <c r="N44" s="28">
        <v>-100359.34</v>
      </c>
      <c r="O44" s="23">
        <v>-6388.32</v>
      </c>
      <c r="P44" s="23">
        <v>-77.99</v>
      </c>
      <c r="Q44" s="28">
        <v>-173</v>
      </c>
    </row>
    <row r="45" spans="1:17">
      <c r="A45" s="20">
        <v>747</v>
      </c>
      <c r="B45" s="20" t="s">
        <v>19</v>
      </c>
      <c r="C45" s="21">
        <v>154</v>
      </c>
      <c r="D45" s="20">
        <v>141</v>
      </c>
      <c r="E45" s="22">
        <v>13</v>
      </c>
      <c r="F45" s="23">
        <v>270952.94</v>
      </c>
      <c r="G45" s="23">
        <v>63154.93</v>
      </c>
      <c r="H45" s="23">
        <v>135.95</v>
      </c>
      <c r="I45" s="23">
        <v>1993</v>
      </c>
      <c r="J45" s="23">
        <v>171549.25</v>
      </c>
      <c r="K45" s="23">
        <v>44347.41</v>
      </c>
      <c r="L45" s="23">
        <v>110.11</v>
      </c>
      <c r="M45" s="23">
        <v>1558</v>
      </c>
      <c r="N45" s="28">
        <v>-99403.69</v>
      </c>
      <c r="O45" s="23">
        <v>-18807.52</v>
      </c>
      <c r="P45" s="23">
        <v>-25.84</v>
      </c>
      <c r="Q45" s="28">
        <v>-435</v>
      </c>
    </row>
    <row r="46" spans="1:17">
      <c r="A46" s="20">
        <v>329</v>
      </c>
      <c r="B46" s="20" t="s">
        <v>20</v>
      </c>
      <c r="C46" s="21">
        <v>80</v>
      </c>
      <c r="D46" s="20">
        <v>71</v>
      </c>
      <c r="E46" s="22">
        <v>9</v>
      </c>
      <c r="F46" s="23">
        <v>189041.69</v>
      </c>
      <c r="G46" s="23">
        <v>46728.75</v>
      </c>
      <c r="H46" s="23">
        <v>171.86</v>
      </c>
      <c r="I46" s="23">
        <v>1100</v>
      </c>
      <c r="J46" s="23">
        <v>90997.14</v>
      </c>
      <c r="K46" s="23">
        <v>18590.59</v>
      </c>
      <c r="L46" s="23">
        <v>114.9</v>
      </c>
      <c r="M46" s="23">
        <v>792</v>
      </c>
      <c r="N46" s="28">
        <v>-98044.55</v>
      </c>
      <c r="O46" s="23">
        <v>-28138.16</v>
      </c>
      <c r="P46" s="23">
        <v>-56.96</v>
      </c>
      <c r="Q46" s="28">
        <v>-308</v>
      </c>
    </row>
    <row r="47" spans="1:17">
      <c r="A47" s="20">
        <v>578</v>
      </c>
      <c r="B47" s="20" t="s">
        <v>25</v>
      </c>
      <c r="C47" s="21">
        <v>105</v>
      </c>
      <c r="D47" s="20">
        <v>105</v>
      </c>
      <c r="E47" s="22">
        <v>0</v>
      </c>
      <c r="F47" s="23">
        <v>283261.13</v>
      </c>
      <c r="G47" s="23">
        <v>96434.19</v>
      </c>
      <c r="H47" s="23">
        <v>71.21</v>
      </c>
      <c r="I47" s="23">
        <v>3978</v>
      </c>
      <c r="J47" s="23">
        <v>204514.41</v>
      </c>
      <c r="K47" s="23">
        <v>72106.49</v>
      </c>
      <c r="L47" s="23">
        <v>61.51</v>
      </c>
      <c r="M47" s="23">
        <v>3325</v>
      </c>
      <c r="N47" s="28">
        <v>-78746.72</v>
      </c>
      <c r="O47" s="23">
        <v>-24327.7</v>
      </c>
      <c r="P47" s="23">
        <v>-9.7</v>
      </c>
      <c r="Q47" s="28">
        <v>-653</v>
      </c>
    </row>
    <row r="48" spans="1:17">
      <c r="A48" s="20">
        <v>717</v>
      </c>
      <c r="B48" s="20" t="s">
        <v>35</v>
      </c>
      <c r="C48" s="21">
        <v>142</v>
      </c>
      <c r="D48" s="20">
        <v>126</v>
      </c>
      <c r="E48" s="22">
        <v>16</v>
      </c>
      <c r="F48" s="23">
        <v>176864.52</v>
      </c>
      <c r="G48" s="23">
        <v>59195.32</v>
      </c>
      <c r="H48" s="23">
        <v>78.57</v>
      </c>
      <c r="I48" s="23">
        <v>2251</v>
      </c>
      <c r="J48" s="23">
        <v>121723.38</v>
      </c>
      <c r="K48" s="23">
        <v>42528.02</v>
      </c>
      <c r="L48" s="23">
        <v>73.64</v>
      </c>
      <c r="M48" s="23">
        <v>1653</v>
      </c>
      <c r="N48" s="28">
        <v>-55141.14</v>
      </c>
      <c r="O48" s="23">
        <v>-16667.3</v>
      </c>
      <c r="P48" s="23">
        <v>-4.92999999999999</v>
      </c>
      <c r="Q48" s="28">
        <v>-598</v>
      </c>
    </row>
    <row r="49" spans="1:17">
      <c r="A49" s="20">
        <v>377</v>
      </c>
      <c r="B49" s="20" t="s">
        <v>36</v>
      </c>
      <c r="C49" s="21">
        <v>119</v>
      </c>
      <c r="D49" s="20">
        <v>113</v>
      </c>
      <c r="E49" s="22">
        <v>6</v>
      </c>
      <c r="F49" s="23">
        <v>225372.87</v>
      </c>
      <c r="G49" s="23">
        <v>78987.18</v>
      </c>
      <c r="H49" s="23">
        <v>60.85</v>
      </c>
      <c r="I49" s="23">
        <v>3704</v>
      </c>
      <c r="J49" s="23">
        <v>175372.53</v>
      </c>
      <c r="K49" s="23">
        <v>61012.96</v>
      </c>
      <c r="L49" s="23">
        <v>57.94</v>
      </c>
      <c r="M49" s="23">
        <v>3027</v>
      </c>
      <c r="N49" s="28">
        <v>-50000.34</v>
      </c>
      <c r="O49" s="23">
        <v>-17974.22</v>
      </c>
      <c r="P49" s="23">
        <v>-2.91</v>
      </c>
      <c r="Q49" s="28">
        <v>-677</v>
      </c>
    </row>
    <row r="50" spans="1:17">
      <c r="A50" s="20">
        <v>514</v>
      </c>
      <c r="B50" s="20" t="s">
        <v>38</v>
      </c>
      <c r="C50" s="21">
        <v>107</v>
      </c>
      <c r="D50" s="20">
        <v>76</v>
      </c>
      <c r="E50" s="22">
        <v>31</v>
      </c>
      <c r="F50" s="23">
        <v>242059.09</v>
      </c>
      <c r="G50" s="23">
        <v>82566.91</v>
      </c>
      <c r="H50" s="23">
        <v>63.18</v>
      </c>
      <c r="I50" s="23">
        <v>3831</v>
      </c>
      <c r="J50" s="23">
        <v>192232.36</v>
      </c>
      <c r="K50" s="23">
        <v>66862.14</v>
      </c>
      <c r="L50" s="23">
        <v>59.79</v>
      </c>
      <c r="M50" s="23">
        <v>3215</v>
      </c>
      <c r="N50" s="28">
        <v>-49826.73</v>
      </c>
      <c r="O50" s="23">
        <v>-15704.77</v>
      </c>
      <c r="P50" s="23">
        <v>-3.39</v>
      </c>
      <c r="Q50" s="28">
        <v>-616</v>
      </c>
    </row>
    <row r="51" spans="1:17">
      <c r="A51" s="20">
        <v>546</v>
      </c>
      <c r="B51" s="20" t="s">
        <v>39</v>
      </c>
      <c r="C51" s="21">
        <v>100</v>
      </c>
      <c r="D51" s="20">
        <v>102</v>
      </c>
      <c r="E51" s="22">
        <v>-2</v>
      </c>
      <c r="F51" s="23">
        <v>268250.59</v>
      </c>
      <c r="G51" s="23">
        <v>95536.43</v>
      </c>
      <c r="H51" s="23">
        <v>65.72</v>
      </c>
      <c r="I51" s="23">
        <v>4082</v>
      </c>
      <c r="J51" s="23">
        <v>218514.76</v>
      </c>
      <c r="K51" s="23">
        <v>76126.52</v>
      </c>
      <c r="L51" s="23">
        <v>61.31</v>
      </c>
      <c r="M51" s="23">
        <v>3564</v>
      </c>
      <c r="N51" s="28">
        <v>-49735.83</v>
      </c>
      <c r="O51" s="23">
        <v>-19409.91</v>
      </c>
      <c r="P51" s="23">
        <v>-4.41</v>
      </c>
      <c r="Q51" s="28">
        <v>-518</v>
      </c>
    </row>
    <row r="52" spans="1:17">
      <c r="A52" s="20">
        <v>737</v>
      </c>
      <c r="B52" s="20" t="s">
        <v>44</v>
      </c>
      <c r="C52" s="21">
        <v>154</v>
      </c>
      <c r="D52" s="20">
        <v>111</v>
      </c>
      <c r="E52" s="22">
        <v>43</v>
      </c>
      <c r="F52" s="23">
        <v>227198.74</v>
      </c>
      <c r="G52" s="23">
        <v>76172.55</v>
      </c>
      <c r="H52" s="23">
        <v>66.61</v>
      </c>
      <c r="I52" s="23">
        <v>3411</v>
      </c>
      <c r="J52" s="23">
        <v>180313.21</v>
      </c>
      <c r="K52" s="23">
        <v>63084.33</v>
      </c>
      <c r="L52" s="23">
        <v>64.86</v>
      </c>
      <c r="M52" s="23">
        <v>2780</v>
      </c>
      <c r="N52" s="28">
        <v>-46885.53</v>
      </c>
      <c r="O52" s="23">
        <v>-13088.22</v>
      </c>
      <c r="P52" s="23">
        <v>-1.75</v>
      </c>
      <c r="Q52" s="28">
        <v>-631</v>
      </c>
    </row>
    <row r="53" spans="1:17">
      <c r="A53" s="20">
        <v>513</v>
      </c>
      <c r="B53" s="20" t="s">
        <v>47</v>
      </c>
      <c r="C53" s="21">
        <v>199</v>
      </c>
      <c r="D53" s="20">
        <v>147</v>
      </c>
      <c r="E53" s="22">
        <v>52</v>
      </c>
      <c r="F53" s="23">
        <v>219189.74</v>
      </c>
      <c r="G53" s="23">
        <v>72971.33</v>
      </c>
      <c r="H53" s="23">
        <v>69.32</v>
      </c>
      <c r="I53" s="23">
        <v>3162</v>
      </c>
      <c r="J53" s="23">
        <v>172816.25</v>
      </c>
      <c r="K53" s="23">
        <v>58573.44</v>
      </c>
      <c r="L53" s="23">
        <v>62.8</v>
      </c>
      <c r="M53" s="23">
        <v>2752</v>
      </c>
      <c r="N53" s="28">
        <v>-46373.49</v>
      </c>
      <c r="O53" s="23">
        <v>-14397.89</v>
      </c>
      <c r="P53" s="23">
        <v>-6.52</v>
      </c>
      <c r="Q53" s="28">
        <v>-410</v>
      </c>
    </row>
    <row r="54" spans="1:17">
      <c r="A54" s="20">
        <v>511</v>
      </c>
      <c r="B54" s="20" t="s">
        <v>50</v>
      </c>
      <c r="C54" s="21">
        <v>168</v>
      </c>
      <c r="D54" s="20">
        <v>145</v>
      </c>
      <c r="E54" s="22">
        <v>23</v>
      </c>
      <c r="F54" s="23">
        <v>210424.75</v>
      </c>
      <c r="G54" s="23">
        <v>63131.59</v>
      </c>
      <c r="H54" s="23">
        <v>68.19</v>
      </c>
      <c r="I54" s="23">
        <v>3086</v>
      </c>
      <c r="J54" s="23">
        <v>165741.26</v>
      </c>
      <c r="K54" s="23">
        <v>52202.38</v>
      </c>
      <c r="L54" s="23">
        <v>61.8</v>
      </c>
      <c r="M54" s="23">
        <v>2682</v>
      </c>
      <c r="N54" s="28">
        <v>-44683.49</v>
      </c>
      <c r="O54" s="23">
        <v>-10929.21</v>
      </c>
      <c r="P54" s="23">
        <v>-6.39</v>
      </c>
      <c r="Q54" s="28">
        <v>-404</v>
      </c>
    </row>
    <row r="55" spans="1:17">
      <c r="A55" s="20">
        <v>712</v>
      </c>
      <c r="B55" s="20" t="s">
        <v>51</v>
      </c>
      <c r="C55" s="21">
        <v>92</v>
      </c>
      <c r="D55" s="20">
        <v>116</v>
      </c>
      <c r="E55" s="22">
        <v>-24</v>
      </c>
      <c r="F55" s="23">
        <v>305725.55</v>
      </c>
      <c r="G55" s="23">
        <v>112013.74</v>
      </c>
      <c r="H55" s="23">
        <v>67.64</v>
      </c>
      <c r="I55" s="23">
        <v>4520</v>
      </c>
      <c r="J55" s="23">
        <v>261912.94</v>
      </c>
      <c r="K55" s="23">
        <v>93821.31</v>
      </c>
      <c r="L55" s="23">
        <v>65.92</v>
      </c>
      <c r="M55" s="23">
        <v>3973</v>
      </c>
      <c r="N55" s="28">
        <v>-43812.61</v>
      </c>
      <c r="O55" s="23">
        <v>-18192.43</v>
      </c>
      <c r="P55" s="23">
        <v>-1.72</v>
      </c>
      <c r="Q55" s="28">
        <v>-547</v>
      </c>
    </row>
    <row r="56" spans="1:17">
      <c r="A56" s="20">
        <v>373</v>
      </c>
      <c r="B56" s="20" t="s">
        <v>52</v>
      </c>
      <c r="C56" s="21">
        <v>96</v>
      </c>
      <c r="D56" s="20">
        <v>91</v>
      </c>
      <c r="E56" s="22">
        <v>5</v>
      </c>
      <c r="F56" s="23">
        <v>274810.85</v>
      </c>
      <c r="G56" s="23">
        <v>91480.56</v>
      </c>
      <c r="H56" s="23">
        <v>81.81</v>
      </c>
      <c r="I56" s="23">
        <v>3359</v>
      </c>
      <c r="J56" s="23">
        <v>232783.13</v>
      </c>
      <c r="K56" s="23">
        <v>71777.8</v>
      </c>
      <c r="L56" s="23">
        <v>85.65</v>
      </c>
      <c r="M56" s="23">
        <v>2718</v>
      </c>
      <c r="N56" s="28">
        <v>-42027.72</v>
      </c>
      <c r="O56" s="23">
        <v>-19702.76</v>
      </c>
      <c r="P56" s="23">
        <v>3.84</v>
      </c>
      <c r="Q56" s="28">
        <v>-641</v>
      </c>
    </row>
    <row r="57" spans="1:17">
      <c r="A57" s="20">
        <v>106569</v>
      </c>
      <c r="B57" s="20" t="s">
        <v>53</v>
      </c>
      <c r="C57" s="21">
        <v>168</v>
      </c>
      <c r="D57" s="20">
        <v>142</v>
      </c>
      <c r="E57" s="22">
        <v>26</v>
      </c>
      <c r="F57" s="23">
        <v>165840.54</v>
      </c>
      <c r="G57" s="23">
        <v>57073.34</v>
      </c>
      <c r="H57" s="23">
        <v>79.05</v>
      </c>
      <c r="I57" s="23">
        <v>2098</v>
      </c>
      <c r="J57" s="23">
        <v>124196.35</v>
      </c>
      <c r="K57" s="23">
        <v>40964.81</v>
      </c>
      <c r="L57" s="23">
        <v>66.13</v>
      </c>
      <c r="M57" s="23">
        <v>1878</v>
      </c>
      <c r="N57" s="28">
        <v>-41644.19</v>
      </c>
      <c r="O57" s="23">
        <v>-16108.53</v>
      </c>
      <c r="P57" s="23">
        <v>-12.92</v>
      </c>
      <c r="Q57" s="28">
        <v>-220</v>
      </c>
    </row>
    <row r="58" spans="1:17">
      <c r="A58" s="20">
        <v>399</v>
      </c>
      <c r="B58" s="20" t="s">
        <v>55</v>
      </c>
      <c r="C58" s="21">
        <v>134</v>
      </c>
      <c r="D58" s="20">
        <v>108</v>
      </c>
      <c r="E58" s="22">
        <v>26</v>
      </c>
      <c r="F58" s="23">
        <v>184544.45</v>
      </c>
      <c r="G58" s="23">
        <v>58198.29</v>
      </c>
      <c r="H58" s="23">
        <v>89.28</v>
      </c>
      <c r="I58" s="23">
        <v>2067</v>
      </c>
      <c r="J58" s="23">
        <v>147085.18</v>
      </c>
      <c r="K58" s="23">
        <v>47363.99</v>
      </c>
      <c r="L58" s="23">
        <v>82.45</v>
      </c>
      <c r="M58" s="23">
        <v>1784</v>
      </c>
      <c r="N58" s="28">
        <v>-37459.27</v>
      </c>
      <c r="O58" s="23">
        <v>-10834.3</v>
      </c>
      <c r="P58" s="23">
        <v>-6.83</v>
      </c>
      <c r="Q58" s="28">
        <v>-283</v>
      </c>
    </row>
    <row r="59" spans="1:17">
      <c r="A59" s="20">
        <v>724</v>
      </c>
      <c r="B59" s="20" t="s">
        <v>56</v>
      </c>
      <c r="C59" s="21">
        <v>112</v>
      </c>
      <c r="D59" s="20">
        <v>102</v>
      </c>
      <c r="E59" s="22">
        <v>10</v>
      </c>
      <c r="F59" s="23">
        <v>231550.41</v>
      </c>
      <c r="G59" s="23">
        <v>76930.35</v>
      </c>
      <c r="H59" s="23">
        <v>58.27</v>
      </c>
      <c r="I59" s="23">
        <v>3974</v>
      </c>
      <c r="J59" s="23">
        <v>195092.04</v>
      </c>
      <c r="K59" s="23">
        <v>64007.81</v>
      </c>
      <c r="L59" s="23">
        <v>57.26</v>
      </c>
      <c r="M59" s="23">
        <v>3407</v>
      </c>
      <c r="N59" s="28">
        <v>-36458.37</v>
      </c>
      <c r="O59" s="23">
        <v>-12922.54</v>
      </c>
      <c r="P59" s="23">
        <v>-1.01000000000001</v>
      </c>
      <c r="Q59" s="28">
        <v>-567</v>
      </c>
    </row>
    <row r="60" spans="1:17">
      <c r="A60" s="20">
        <v>105751</v>
      </c>
      <c r="B60" s="20" t="s">
        <v>59</v>
      </c>
      <c r="C60" s="21">
        <v>146</v>
      </c>
      <c r="D60" s="20">
        <v>128</v>
      </c>
      <c r="E60" s="22">
        <v>18</v>
      </c>
      <c r="F60" s="23">
        <v>207308.44</v>
      </c>
      <c r="G60" s="23">
        <v>75686.1</v>
      </c>
      <c r="H60" s="23">
        <v>60.83</v>
      </c>
      <c r="I60" s="23">
        <v>3408</v>
      </c>
      <c r="J60" s="23">
        <v>171580.38</v>
      </c>
      <c r="K60" s="23">
        <v>64658.63</v>
      </c>
      <c r="L60" s="23">
        <v>59.89</v>
      </c>
      <c r="M60" s="23">
        <v>2865</v>
      </c>
      <c r="N60" s="28">
        <v>-35728.06</v>
      </c>
      <c r="O60" s="23">
        <v>-11027.47</v>
      </c>
      <c r="P60" s="23">
        <v>-0.939999999999998</v>
      </c>
      <c r="Q60" s="28">
        <v>-543</v>
      </c>
    </row>
    <row r="61" spans="1:17">
      <c r="A61" s="20">
        <v>748</v>
      </c>
      <c r="B61" s="20" t="s">
        <v>64</v>
      </c>
      <c r="C61" s="21">
        <v>157</v>
      </c>
      <c r="D61" s="20">
        <v>148</v>
      </c>
      <c r="E61" s="22">
        <v>9</v>
      </c>
      <c r="F61" s="23">
        <v>153206.72</v>
      </c>
      <c r="G61" s="23">
        <v>48138.51</v>
      </c>
      <c r="H61" s="23">
        <v>76.53</v>
      </c>
      <c r="I61" s="23">
        <v>2002</v>
      </c>
      <c r="J61" s="23">
        <v>120602.21</v>
      </c>
      <c r="K61" s="23">
        <v>37009.32</v>
      </c>
      <c r="L61" s="23">
        <v>72.09</v>
      </c>
      <c r="M61" s="23">
        <v>1673</v>
      </c>
      <c r="N61" s="28">
        <v>-32604.51</v>
      </c>
      <c r="O61" s="23">
        <v>-11129.19</v>
      </c>
      <c r="P61" s="23">
        <v>-4.44</v>
      </c>
      <c r="Q61" s="28">
        <v>-329</v>
      </c>
    </row>
    <row r="62" spans="1:17">
      <c r="A62" s="20">
        <v>573</v>
      </c>
      <c r="B62" s="20" t="s">
        <v>65</v>
      </c>
      <c r="C62" s="21">
        <v>117</v>
      </c>
      <c r="D62" s="20">
        <v>109</v>
      </c>
      <c r="E62" s="22">
        <v>8</v>
      </c>
      <c r="F62" s="23">
        <v>116340.96</v>
      </c>
      <c r="G62" s="23">
        <v>38739.09</v>
      </c>
      <c r="H62" s="23">
        <v>54.96</v>
      </c>
      <c r="I62" s="23">
        <v>2117</v>
      </c>
      <c r="J62" s="23">
        <v>83810.12</v>
      </c>
      <c r="K62" s="23">
        <v>25893.77</v>
      </c>
      <c r="L62" s="23">
        <v>46.9</v>
      </c>
      <c r="M62" s="23">
        <v>1787</v>
      </c>
      <c r="N62" s="28">
        <v>-32530.84</v>
      </c>
      <c r="O62" s="23">
        <v>-12845.32</v>
      </c>
      <c r="P62" s="23">
        <v>-8.06</v>
      </c>
      <c r="Q62" s="28">
        <v>-330</v>
      </c>
    </row>
    <row r="63" spans="1:17">
      <c r="A63" s="20">
        <v>102479</v>
      </c>
      <c r="B63" s="20" t="s">
        <v>71</v>
      </c>
      <c r="C63" s="21">
        <v>142</v>
      </c>
      <c r="D63" s="20">
        <v>136</v>
      </c>
      <c r="E63" s="22">
        <v>6</v>
      </c>
      <c r="F63" s="23">
        <v>134768.36</v>
      </c>
      <c r="G63" s="23">
        <v>45874.35</v>
      </c>
      <c r="H63" s="23">
        <v>52.64</v>
      </c>
      <c r="I63" s="23">
        <v>2560</v>
      </c>
      <c r="J63" s="23">
        <v>107163.26</v>
      </c>
      <c r="K63" s="23">
        <v>33427.43</v>
      </c>
      <c r="L63" s="23">
        <v>50.22</v>
      </c>
      <c r="M63" s="23">
        <v>2134</v>
      </c>
      <c r="N63" s="28">
        <v>-27605.1</v>
      </c>
      <c r="O63" s="23">
        <v>-12446.92</v>
      </c>
      <c r="P63" s="23">
        <v>-2.42</v>
      </c>
      <c r="Q63" s="28">
        <v>-426</v>
      </c>
    </row>
    <row r="64" spans="1:17">
      <c r="A64" s="20">
        <v>367</v>
      </c>
      <c r="B64" s="20" t="s">
        <v>78</v>
      </c>
      <c r="C64" s="21">
        <v>116</v>
      </c>
      <c r="D64" s="20">
        <v>108</v>
      </c>
      <c r="E64" s="22">
        <v>8</v>
      </c>
      <c r="F64" s="23">
        <v>147916.92</v>
      </c>
      <c r="G64" s="23">
        <v>44690.2</v>
      </c>
      <c r="H64" s="23">
        <v>68.26</v>
      </c>
      <c r="I64" s="23">
        <v>2167</v>
      </c>
      <c r="J64" s="23">
        <v>123290.38</v>
      </c>
      <c r="K64" s="23">
        <v>36648.72</v>
      </c>
      <c r="L64" s="23">
        <v>64.69</v>
      </c>
      <c r="M64" s="23">
        <v>1906</v>
      </c>
      <c r="N64" s="28">
        <v>-24626.54</v>
      </c>
      <c r="O64" s="23">
        <v>-8041.48</v>
      </c>
      <c r="P64" s="23">
        <v>-3.57000000000001</v>
      </c>
      <c r="Q64" s="28">
        <v>-261</v>
      </c>
    </row>
    <row r="65" spans="1:17">
      <c r="A65" s="20">
        <v>101453</v>
      </c>
      <c r="B65" s="20" t="s">
        <v>79</v>
      </c>
      <c r="C65" s="21">
        <v>140</v>
      </c>
      <c r="D65" s="20">
        <v>133</v>
      </c>
      <c r="E65" s="22">
        <v>7</v>
      </c>
      <c r="F65" s="23">
        <v>185618</v>
      </c>
      <c r="G65" s="23">
        <v>64879.09</v>
      </c>
      <c r="H65" s="23">
        <v>68.44</v>
      </c>
      <c r="I65" s="23">
        <v>2712</v>
      </c>
      <c r="J65" s="23">
        <v>161523.49</v>
      </c>
      <c r="K65" s="23">
        <v>55013.16</v>
      </c>
      <c r="L65" s="23">
        <v>70.35</v>
      </c>
      <c r="M65" s="23">
        <v>2296</v>
      </c>
      <c r="N65" s="28">
        <v>-24094.51</v>
      </c>
      <c r="O65" s="23">
        <v>-9865.92999999999</v>
      </c>
      <c r="P65" s="23">
        <v>1.91</v>
      </c>
      <c r="Q65" s="28">
        <v>-416</v>
      </c>
    </row>
    <row r="66" spans="1:17">
      <c r="A66" s="20">
        <v>733</v>
      </c>
      <c r="B66" s="20" t="s">
        <v>82</v>
      </c>
      <c r="C66" s="21">
        <v>150</v>
      </c>
      <c r="D66" s="20">
        <v>149</v>
      </c>
      <c r="E66" s="22">
        <v>1</v>
      </c>
      <c r="F66" s="23">
        <v>117903.46</v>
      </c>
      <c r="G66" s="23">
        <v>40513.87</v>
      </c>
      <c r="H66" s="23">
        <v>47.33</v>
      </c>
      <c r="I66" s="23">
        <v>2491</v>
      </c>
      <c r="J66" s="23">
        <v>94757.16</v>
      </c>
      <c r="K66" s="23">
        <v>34017.19</v>
      </c>
      <c r="L66" s="23">
        <v>43.41</v>
      </c>
      <c r="M66" s="23">
        <v>2183</v>
      </c>
      <c r="N66" s="28">
        <v>-23146.3</v>
      </c>
      <c r="O66" s="23">
        <v>-6496.68</v>
      </c>
      <c r="P66" s="23">
        <v>-3.92</v>
      </c>
      <c r="Q66" s="28">
        <v>-308</v>
      </c>
    </row>
    <row r="67" spans="1:17">
      <c r="A67" s="20">
        <v>54</v>
      </c>
      <c r="B67" s="20" t="s">
        <v>83</v>
      </c>
      <c r="C67" s="21">
        <v>86</v>
      </c>
      <c r="D67" s="20">
        <v>75</v>
      </c>
      <c r="E67" s="22">
        <v>11</v>
      </c>
      <c r="F67" s="23">
        <v>187834.52</v>
      </c>
      <c r="G67" s="23">
        <v>62907.75</v>
      </c>
      <c r="H67" s="23">
        <v>65.93</v>
      </c>
      <c r="I67" s="23">
        <v>2849</v>
      </c>
      <c r="J67" s="23">
        <v>165326.14</v>
      </c>
      <c r="K67" s="23">
        <v>55302.78</v>
      </c>
      <c r="L67" s="23">
        <v>67.02</v>
      </c>
      <c r="M67" s="23">
        <v>2467</v>
      </c>
      <c r="N67" s="28">
        <v>-22508.38</v>
      </c>
      <c r="O67" s="23">
        <v>-7604.97</v>
      </c>
      <c r="P67" s="23">
        <v>1.08999999999999</v>
      </c>
      <c r="Q67" s="28">
        <v>-382</v>
      </c>
    </row>
    <row r="68" spans="1:17">
      <c r="A68" s="20">
        <v>713</v>
      </c>
      <c r="B68" s="20" t="s">
        <v>85</v>
      </c>
      <c r="C68" s="21">
        <v>150</v>
      </c>
      <c r="D68" s="20">
        <v>138</v>
      </c>
      <c r="E68" s="22">
        <v>12</v>
      </c>
      <c r="F68" s="23">
        <v>93631.01</v>
      </c>
      <c r="G68" s="23">
        <v>32332.66</v>
      </c>
      <c r="H68" s="23">
        <v>84.05</v>
      </c>
      <c r="I68" s="23">
        <v>1114</v>
      </c>
      <c r="J68" s="23">
        <v>72151.22</v>
      </c>
      <c r="K68" s="23">
        <v>25416.38</v>
      </c>
      <c r="L68" s="23">
        <v>77.33</v>
      </c>
      <c r="M68" s="23">
        <v>933</v>
      </c>
      <c r="N68" s="28">
        <v>-21479.79</v>
      </c>
      <c r="O68" s="23">
        <v>-6916.28</v>
      </c>
      <c r="P68" s="23">
        <v>-6.72</v>
      </c>
      <c r="Q68" s="28">
        <v>-181</v>
      </c>
    </row>
    <row r="69" spans="1:17">
      <c r="A69" s="20">
        <v>106485</v>
      </c>
      <c r="B69" s="20" t="s">
        <v>94</v>
      </c>
      <c r="C69" s="21">
        <v>151</v>
      </c>
      <c r="D69" s="20">
        <v>142</v>
      </c>
      <c r="E69" s="22">
        <v>9</v>
      </c>
      <c r="F69" s="23">
        <v>87045.46</v>
      </c>
      <c r="G69" s="23">
        <v>19921.53</v>
      </c>
      <c r="H69" s="23">
        <v>49.94</v>
      </c>
      <c r="I69" s="23">
        <v>1743</v>
      </c>
      <c r="J69" s="23">
        <v>66628.65</v>
      </c>
      <c r="K69" s="23">
        <v>13972.32</v>
      </c>
      <c r="L69" s="23">
        <v>44.33</v>
      </c>
      <c r="M69" s="23">
        <v>1503</v>
      </c>
      <c r="N69" s="28">
        <v>-20416.81</v>
      </c>
      <c r="O69" s="23">
        <v>-5949.21</v>
      </c>
      <c r="P69" s="23">
        <v>-5.61</v>
      </c>
      <c r="Q69" s="28">
        <v>-240</v>
      </c>
    </row>
    <row r="70" spans="1:17">
      <c r="A70" s="20">
        <v>732</v>
      </c>
      <c r="B70" s="20" t="s">
        <v>97</v>
      </c>
      <c r="C70" s="21">
        <v>167</v>
      </c>
      <c r="D70" s="20">
        <v>145</v>
      </c>
      <c r="E70" s="22">
        <v>22</v>
      </c>
      <c r="F70" s="23">
        <v>106649.63</v>
      </c>
      <c r="G70" s="23">
        <v>32279.58</v>
      </c>
      <c r="H70" s="23">
        <v>63.98</v>
      </c>
      <c r="I70" s="23">
        <v>1667</v>
      </c>
      <c r="J70" s="23">
        <v>87572.61</v>
      </c>
      <c r="K70" s="23">
        <v>27914.2</v>
      </c>
      <c r="L70" s="23">
        <v>64.96</v>
      </c>
      <c r="M70" s="23">
        <v>1348</v>
      </c>
      <c r="N70" s="28">
        <v>-19077.02</v>
      </c>
      <c r="O70" s="23">
        <v>-4365.38</v>
      </c>
      <c r="P70" s="23">
        <v>0.979999999999997</v>
      </c>
      <c r="Q70" s="28">
        <v>-319</v>
      </c>
    </row>
    <row r="71" spans="1:17">
      <c r="A71" s="20">
        <v>391</v>
      </c>
      <c r="B71" s="20" t="s">
        <v>102</v>
      </c>
      <c r="C71" s="21">
        <v>129</v>
      </c>
      <c r="D71" s="20">
        <v>118</v>
      </c>
      <c r="E71" s="22">
        <v>11</v>
      </c>
      <c r="F71" s="23">
        <v>175576.28</v>
      </c>
      <c r="G71" s="23">
        <v>65659.14</v>
      </c>
      <c r="H71" s="23">
        <v>70.2</v>
      </c>
      <c r="I71" s="23">
        <v>2501</v>
      </c>
      <c r="J71" s="23">
        <v>157885.02</v>
      </c>
      <c r="K71" s="23">
        <v>54546.89</v>
      </c>
      <c r="L71" s="23">
        <v>66.62</v>
      </c>
      <c r="M71" s="23">
        <v>2370</v>
      </c>
      <c r="N71" s="28">
        <v>-17691.26</v>
      </c>
      <c r="O71" s="23">
        <v>-11112.25</v>
      </c>
      <c r="P71" s="23">
        <v>-3.58</v>
      </c>
      <c r="Q71" s="28">
        <v>-131</v>
      </c>
    </row>
    <row r="72" spans="1:17">
      <c r="A72" s="20">
        <v>740</v>
      </c>
      <c r="B72" s="20" t="s">
        <v>103</v>
      </c>
      <c r="C72" s="21">
        <v>87</v>
      </c>
      <c r="D72" s="20">
        <v>70</v>
      </c>
      <c r="E72" s="22">
        <v>17</v>
      </c>
      <c r="F72" s="23">
        <v>110423.77</v>
      </c>
      <c r="G72" s="23">
        <v>38159.58</v>
      </c>
      <c r="H72" s="23">
        <v>57.57</v>
      </c>
      <c r="I72" s="23">
        <v>1918</v>
      </c>
      <c r="J72" s="23">
        <v>92993.28</v>
      </c>
      <c r="K72" s="23">
        <v>32951.31</v>
      </c>
      <c r="L72" s="23">
        <v>58.89</v>
      </c>
      <c r="M72" s="23">
        <v>1579</v>
      </c>
      <c r="N72" s="28">
        <v>-17430.49</v>
      </c>
      <c r="O72" s="23">
        <v>-5208.27</v>
      </c>
      <c r="P72" s="23">
        <v>1.32</v>
      </c>
      <c r="Q72" s="28">
        <v>-339</v>
      </c>
    </row>
    <row r="73" spans="1:17">
      <c r="A73" s="20">
        <v>706</v>
      </c>
      <c r="B73" s="20" t="s">
        <v>104</v>
      </c>
      <c r="C73" s="21">
        <v>168</v>
      </c>
      <c r="D73" s="20">
        <v>144</v>
      </c>
      <c r="E73" s="22">
        <v>24</v>
      </c>
      <c r="F73" s="23">
        <v>102920.28</v>
      </c>
      <c r="G73" s="23">
        <v>34870.84</v>
      </c>
      <c r="H73" s="23">
        <v>69.73</v>
      </c>
      <c r="I73" s="23">
        <v>1476</v>
      </c>
      <c r="J73" s="23">
        <v>86358.36</v>
      </c>
      <c r="K73" s="23">
        <v>28980.61</v>
      </c>
      <c r="L73" s="23">
        <v>65.97</v>
      </c>
      <c r="M73" s="23">
        <v>1309</v>
      </c>
      <c r="N73" s="28">
        <v>-16561.92</v>
      </c>
      <c r="O73" s="23">
        <v>-5890.23</v>
      </c>
      <c r="P73" s="23">
        <v>-3.76</v>
      </c>
      <c r="Q73" s="28">
        <v>-167</v>
      </c>
    </row>
    <row r="74" spans="1:17">
      <c r="A74" s="20">
        <v>102567</v>
      </c>
      <c r="B74" s="20" t="s">
        <v>106</v>
      </c>
      <c r="C74" s="21">
        <v>150</v>
      </c>
      <c r="D74" s="20">
        <v>133</v>
      </c>
      <c r="E74" s="22">
        <v>17</v>
      </c>
      <c r="F74" s="23">
        <v>64671.86</v>
      </c>
      <c r="G74" s="23">
        <v>20833.87</v>
      </c>
      <c r="H74" s="23">
        <v>66.19</v>
      </c>
      <c r="I74" s="23">
        <v>977</v>
      </c>
      <c r="J74" s="23">
        <v>48689.06</v>
      </c>
      <c r="K74" s="23">
        <v>15338.44</v>
      </c>
      <c r="L74" s="23">
        <v>62.74</v>
      </c>
      <c r="M74" s="23">
        <v>776</v>
      </c>
      <c r="N74" s="28">
        <v>-15982.8</v>
      </c>
      <c r="O74" s="23">
        <v>-5495.43</v>
      </c>
      <c r="P74" s="23">
        <v>-3.45</v>
      </c>
      <c r="Q74" s="28">
        <v>-201</v>
      </c>
    </row>
    <row r="75" spans="1:17">
      <c r="A75" s="20">
        <v>102935</v>
      </c>
      <c r="B75" s="20" t="s">
        <v>107</v>
      </c>
      <c r="C75" s="21">
        <v>82</v>
      </c>
      <c r="D75" s="20">
        <v>127</v>
      </c>
      <c r="E75" s="22">
        <v>-45</v>
      </c>
      <c r="F75" s="23">
        <v>125038.57</v>
      </c>
      <c r="G75" s="23">
        <v>44440.7</v>
      </c>
      <c r="H75" s="23">
        <v>45.73</v>
      </c>
      <c r="I75" s="23">
        <v>2734</v>
      </c>
      <c r="J75" s="23">
        <v>109283.13</v>
      </c>
      <c r="K75" s="23">
        <v>41387.74</v>
      </c>
      <c r="L75" s="23">
        <v>44.55</v>
      </c>
      <c r="M75" s="23">
        <v>2453</v>
      </c>
      <c r="N75" s="28">
        <v>-15755.44</v>
      </c>
      <c r="O75" s="23">
        <v>-3052.96</v>
      </c>
      <c r="P75" s="23">
        <v>-1.18</v>
      </c>
      <c r="Q75" s="28">
        <v>-281</v>
      </c>
    </row>
    <row r="76" spans="1:17">
      <c r="A76" s="20">
        <v>744</v>
      </c>
      <c r="B76" s="20" t="s">
        <v>109</v>
      </c>
      <c r="C76" s="21">
        <v>108</v>
      </c>
      <c r="D76" s="20">
        <v>105</v>
      </c>
      <c r="E76" s="22">
        <v>3</v>
      </c>
      <c r="F76" s="23">
        <v>227329</v>
      </c>
      <c r="G76" s="23">
        <v>72926.37</v>
      </c>
      <c r="H76" s="23">
        <v>81.63</v>
      </c>
      <c r="I76" s="23">
        <v>2785</v>
      </c>
      <c r="J76" s="23">
        <v>211751.54</v>
      </c>
      <c r="K76" s="23">
        <v>60519.57</v>
      </c>
      <c r="L76" s="23">
        <v>90.65</v>
      </c>
      <c r="M76" s="23">
        <v>2336</v>
      </c>
      <c r="N76" s="28">
        <v>-15577.46</v>
      </c>
      <c r="O76" s="23">
        <v>-12406.8</v>
      </c>
      <c r="P76" s="23">
        <v>9.02000000000001</v>
      </c>
      <c r="Q76" s="28">
        <v>-449</v>
      </c>
    </row>
    <row r="77" spans="1:17">
      <c r="A77" s="20">
        <v>102565</v>
      </c>
      <c r="B77" s="20" t="s">
        <v>111</v>
      </c>
      <c r="C77" s="21">
        <v>174</v>
      </c>
      <c r="D77" s="20">
        <v>145</v>
      </c>
      <c r="E77" s="22">
        <v>29</v>
      </c>
      <c r="F77" s="23">
        <v>171049.98</v>
      </c>
      <c r="G77" s="23">
        <v>60409.46</v>
      </c>
      <c r="H77" s="23">
        <v>51</v>
      </c>
      <c r="I77" s="23">
        <v>3354</v>
      </c>
      <c r="J77" s="23">
        <v>156114.96</v>
      </c>
      <c r="K77" s="23">
        <v>51292.65</v>
      </c>
      <c r="L77" s="23">
        <v>47.15</v>
      </c>
      <c r="M77" s="23">
        <v>3311</v>
      </c>
      <c r="N77" s="28">
        <v>-14935.02</v>
      </c>
      <c r="O77" s="23">
        <v>-9116.81</v>
      </c>
      <c r="P77" s="23">
        <v>-3.85</v>
      </c>
      <c r="Q77" s="28">
        <v>-43</v>
      </c>
    </row>
    <row r="78" spans="1:17">
      <c r="A78" s="20">
        <v>371</v>
      </c>
      <c r="B78" s="20" t="s">
        <v>113</v>
      </c>
      <c r="C78" s="21">
        <v>150</v>
      </c>
      <c r="D78" s="20">
        <v>145</v>
      </c>
      <c r="E78" s="22">
        <v>5</v>
      </c>
      <c r="F78" s="23">
        <v>77648.15</v>
      </c>
      <c r="G78" s="23">
        <v>26401.18</v>
      </c>
      <c r="H78" s="23">
        <v>55.66</v>
      </c>
      <c r="I78" s="23">
        <v>1395</v>
      </c>
      <c r="J78" s="23">
        <v>67053.31</v>
      </c>
      <c r="K78" s="23">
        <v>23632.02</v>
      </c>
      <c r="L78" s="23">
        <v>58.21</v>
      </c>
      <c r="M78" s="23">
        <v>1152</v>
      </c>
      <c r="N78" s="28">
        <v>-10594.84</v>
      </c>
      <c r="O78" s="23">
        <v>-2769.16</v>
      </c>
      <c r="P78" s="23">
        <v>2.55</v>
      </c>
      <c r="Q78" s="28">
        <v>-243</v>
      </c>
    </row>
    <row r="79" spans="1:17">
      <c r="A79" s="20">
        <v>105396</v>
      </c>
      <c r="B79" s="20" t="s">
        <v>116</v>
      </c>
      <c r="C79" s="21">
        <v>108</v>
      </c>
      <c r="D79" s="20">
        <v>83</v>
      </c>
      <c r="E79" s="22">
        <v>25</v>
      </c>
      <c r="F79" s="23">
        <v>77965.02</v>
      </c>
      <c r="G79" s="23">
        <v>28242.86</v>
      </c>
      <c r="H79" s="23">
        <v>55.69</v>
      </c>
      <c r="I79" s="23">
        <v>1400</v>
      </c>
      <c r="J79" s="23">
        <v>71137.86</v>
      </c>
      <c r="K79" s="23">
        <v>27782</v>
      </c>
      <c r="L79" s="23">
        <v>51.07</v>
      </c>
      <c r="M79" s="23">
        <v>1393</v>
      </c>
      <c r="N79" s="28">
        <v>-6827.16</v>
      </c>
      <c r="O79" s="23">
        <v>-460.860000000001</v>
      </c>
      <c r="P79" s="23">
        <v>-4.62</v>
      </c>
      <c r="Q79" s="28">
        <v>-7</v>
      </c>
    </row>
    <row r="80" spans="1:17">
      <c r="A80" s="20">
        <v>753</v>
      </c>
      <c r="B80" s="20" t="s">
        <v>118</v>
      </c>
      <c r="C80" s="21">
        <v>99</v>
      </c>
      <c r="D80" s="20">
        <v>87</v>
      </c>
      <c r="E80" s="22">
        <v>12</v>
      </c>
      <c r="F80" s="23">
        <v>48550.42</v>
      </c>
      <c r="G80" s="23">
        <v>17522.43</v>
      </c>
      <c r="H80" s="23">
        <v>47.69</v>
      </c>
      <c r="I80" s="23">
        <v>1018</v>
      </c>
      <c r="J80" s="23">
        <v>47147.22</v>
      </c>
      <c r="K80" s="23">
        <v>14100.29</v>
      </c>
      <c r="L80" s="23">
        <v>46.96</v>
      </c>
      <c r="M80" s="23">
        <v>1004</v>
      </c>
      <c r="N80" s="28">
        <v>-1403.2</v>
      </c>
      <c r="O80" s="23">
        <v>-3422.14</v>
      </c>
      <c r="P80" s="23">
        <v>-0.729999999999997</v>
      </c>
      <c r="Q80" s="28">
        <v>-14</v>
      </c>
    </row>
    <row r="81" spans="1:17">
      <c r="A81" s="20">
        <v>107829</v>
      </c>
      <c r="B81" s="20" t="s">
        <v>119</v>
      </c>
      <c r="C81" s="21">
        <v>119</v>
      </c>
      <c r="D81" s="20">
        <v>118</v>
      </c>
      <c r="E81" s="22">
        <v>1</v>
      </c>
      <c r="F81" s="23">
        <v>67578.73</v>
      </c>
      <c r="G81" s="23">
        <v>24645.72</v>
      </c>
      <c r="H81" s="23">
        <v>55.62</v>
      </c>
      <c r="I81" s="23">
        <v>1215</v>
      </c>
      <c r="J81" s="23">
        <v>67271.56</v>
      </c>
      <c r="K81" s="23">
        <v>25184.91</v>
      </c>
      <c r="L81" s="23">
        <v>59.32</v>
      </c>
      <c r="M81" s="23">
        <v>1134</v>
      </c>
      <c r="N81" s="28">
        <v>-307.169999999998</v>
      </c>
      <c r="O81" s="23">
        <v>539.189999999999</v>
      </c>
      <c r="P81" s="23">
        <v>3.7</v>
      </c>
      <c r="Q81" s="28">
        <v>-81</v>
      </c>
    </row>
  </sheetData>
  <mergeCells count="13">
    <mergeCell ref="A1:P1"/>
    <mergeCell ref="E2:H2"/>
    <mergeCell ref="I2:L2"/>
    <mergeCell ref="M2:P2"/>
    <mergeCell ref="A21:P21"/>
    <mergeCell ref="A22:E22"/>
    <mergeCell ref="F22:I22"/>
    <mergeCell ref="J22:M22"/>
    <mergeCell ref="N22:Q22"/>
    <mergeCell ref="A39:P39"/>
    <mergeCell ref="F40:I40"/>
    <mergeCell ref="J40:M40"/>
    <mergeCell ref="N40:Q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6.21-7.20超低特价申请对比销售分析</vt:lpstr>
      <vt:lpstr>未做超低特价门店</vt:lpstr>
      <vt:lpstr>销售数据环比下滑（申请超低特价数＜150个门店</vt:lpstr>
      <vt:lpstr>环比申请数量下降门店</vt:lpstr>
      <vt:lpstr>综合分析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2020-07-22T02:40:41Z</dcterms:created>
  <dcterms:modified xsi:type="dcterms:W3CDTF">2020-07-22T03:37:53Z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