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92" activeTab="1"/>
  </bookViews>
  <sheets>
    <sheet name="Sheet1" sheetId="30" r:id="rId1"/>
    <sheet name="部门费用汇总表" sheetId="26" r:id="rId2"/>
    <sheet name="部门提起费用在门店" sheetId="28" r:id="rId3"/>
    <sheet name="总经办" sheetId="10" r:id="rId4"/>
    <sheet name="行政科" sheetId="24" r:id="rId5"/>
    <sheet name="人事科" sheetId="23" r:id="rId6"/>
    <sheet name="保卫科" sheetId="22" r:id="rId7"/>
    <sheet name="各门店邮电费" sheetId="19" r:id="rId8"/>
    <sheet name="各门店物业费" sheetId="20" r:id="rId9"/>
    <sheet name="各门店低值易耗品摊销" sheetId="16" r:id="rId10"/>
    <sheet name="营运部" sheetId="1" r:id="rId11"/>
    <sheet name="各门店水电费" sheetId="25" r:id="rId12"/>
    <sheet name="采购部" sheetId="2" r:id="rId13"/>
    <sheet name="外销部" sheetId="3" r:id="rId14"/>
    <sheet name="慢病中心" sheetId="4" r:id="rId15"/>
    <sheet name="信息部" sheetId="5" r:id="rId16"/>
    <sheet name="财务部" sheetId="6" r:id="rId17"/>
    <sheet name="质管部" sheetId="21" r:id="rId18"/>
    <sheet name="商品部" sheetId="29" r:id="rId19"/>
  </sheets>
  <definedNames>
    <definedName name="_xlnm._FilterDatabase" localSheetId="1" hidden="1">部门费用汇总表!$A$3:$BJ$47</definedName>
    <definedName name="_xlnm._FilterDatabase" localSheetId="2" hidden="1">部门提起费用在门店!$A$3:$P$122</definedName>
    <definedName name="_xlnm._FilterDatabase" localSheetId="11" hidden="1">各门店水电费!$A$1:$O$1</definedName>
    <definedName name="_xlnm._FilterDatabase" localSheetId="8" hidden="1">各门店物业费!#REF!</definedName>
    <definedName name="_xlnm._FilterDatabase" localSheetId="7" hidden="1">各门店邮电费!$A$2:$K$121</definedName>
    <definedName name="_xlnm._FilterDatabase" localSheetId="4" hidden="1">行政科!$A$2:$G$18</definedName>
    <definedName name="_xlnm._FilterDatabase" localSheetId="10" hidden="1">营运部!$A$2:$F$2</definedName>
    <definedName name="_xlnm._FilterDatabase" localSheetId="3" hidden="1">总经办!$A$141:$D$257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含杨总微信手机缴费</t>
        </r>
      </text>
    </comment>
    <comment ref="G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含部门手机话费、后勤座机费、传真机话费</t>
        </r>
      </text>
    </comment>
    <comment ref="V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含专职片长话费、门店监督电话</t>
        </r>
      </text>
    </comment>
    <comment ref="A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含业务手机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个话费</t>
        </r>
      </text>
    </comment>
    <comment ref="AF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外销公用手机</t>
        </r>
      </text>
    </comment>
    <comment ref="AK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陈柳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个月手机话费</t>
        </r>
      </text>
    </comment>
    <comment ref="AF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客情维护</t>
        </r>
      </text>
    </comment>
    <comment ref="L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员工培训车费</t>
        </r>
      </text>
    </comment>
    <comment ref="AA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巡店交通费</t>
        </r>
      </text>
    </comment>
    <comment ref="AK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部门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个人，今年差率费预计</t>
        </r>
        <r>
          <rPr>
            <sz val="9"/>
            <rFont val="Tahoma"/>
            <charset val="134"/>
          </rPr>
          <t>8000</t>
        </r>
        <r>
          <rPr>
            <sz val="9"/>
            <rFont val="宋体"/>
            <charset val="134"/>
          </rPr>
          <t>元</t>
        </r>
      </text>
    </comment>
    <comment ref="BE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巡店车费：包含新增员工</t>
        </r>
      </text>
    </comment>
    <comment ref="AA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退货运费</t>
        </r>
      </text>
    </comment>
    <comment ref="AF8" authorId="0">
      <text>
        <r>
          <rPr>
            <b/>
            <sz val="9"/>
            <rFont val="宋体"/>
            <charset val="134"/>
          </rPr>
          <t>团购配送费</t>
        </r>
        <r>
          <rPr>
            <b/>
            <sz val="9"/>
            <rFont val="Tahoma"/>
            <charset val="134"/>
          </rPr>
          <t>162000</t>
        </r>
        <r>
          <rPr>
            <b/>
            <sz val="9"/>
            <rFont val="宋体"/>
            <charset val="134"/>
          </rPr>
          <t>；加盟配送费</t>
        </r>
        <r>
          <rPr>
            <b/>
            <sz val="9"/>
            <rFont val="Tahoma"/>
            <charset val="134"/>
          </rPr>
          <t>250000</t>
        </r>
        <r>
          <rPr>
            <b/>
            <sz val="9"/>
            <rFont val="宋体"/>
            <charset val="134"/>
          </rPr>
          <t>；微商配送费</t>
        </r>
        <r>
          <rPr>
            <b/>
            <sz val="9"/>
            <rFont val="Tahoma"/>
            <charset val="134"/>
          </rPr>
          <t>48000</t>
        </r>
        <r>
          <rPr>
            <b/>
            <sz val="9"/>
            <rFont val="宋体"/>
            <charset val="134"/>
          </rPr>
          <t>元</t>
        </r>
      </text>
    </comment>
    <comment ref="AK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办公用品费</t>
        </r>
        <r>
          <rPr>
            <sz val="9"/>
            <rFont val="Tahoma"/>
            <charset val="134"/>
          </rPr>
          <t>2000;</t>
        </r>
        <r>
          <rPr>
            <sz val="9"/>
            <rFont val="宋体"/>
            <charset val="134"/>
          </rPr>
          <t>申领</t>
        </r>
        <r>
          <rPr>
            <sz val="9"/>
            <rFont val="Tahoma"/>
            <charset val="134"/>
          </rPr>
          <t>4</t>
        </r>
        <r>
          <rPr>
            <sz val="9"/>
            <rFont val="宋体"/>
            <charset val="134"/>
          </rPr>
          <t>部手机</t>
        </r>
        <r>
          <rPr>
            <sz val="9"/>
            <rFont val="Tahoma"/>
            <charset val="134"/>
          </rPr>
          <t>3996;</t>
        </r>
        <r>
          <rPr>
            <sz val="9"/>
            <rFont val="宋体"/>
            <charset val="134"/>
          </rPr>
          <t>手机套餐费</t>
        </r>
        <r>
          <rPr>
            <sz val="9"/>
            <rFont val="Tahoma"/>
            <charset val="134"/>
          </rPr>
          <t>2360;</t>
        </r>
      </text>
    </comment>
    <comment ref="AO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慢友俱乐部桌椅设备</t>
        </r>
      </text>
    </comment>
    <comment ref="AT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笔记本</t>
        </r>
        <r>
          <rPr>
            <sz val="9"/>
            <rFont val="Tahoma"/>
            <charset val="134"/>
          </rPr>
          <t>15000;</t>
        </r>
        <r>
          <rPr>
            <sz val="9"/>
            <rFont val="宋体"/>
            <charset val="134"/>
          </rPr>
          <t>电脑</t>
        </r>
        <r>
          <rPr>
            <sz val="9"/>
            <rFont val="Tahoma"/>
            <charset val="134"/>
          </rPr>
          <t>42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>120000;</t>
        </r>
        <r>
          <rPr>
            <sz val="9"/>
            <rFont val="宋体"/>
            <charset val="134"/>
          </rPr>
          <t>打印机</t>
        </r>
        <r>
          <rPr>
            <sz val="9"/>
            <rFont val="Tahoma"/>
            <charset val="134"/>
          </rPr>
          <t>25</t>
        </r>
        <r>
          <rPr>
            <sz val="9"/>
            <rFont val="宋体"/>
            <charset val="134"/>
          </rPr>
          <t>台</t>
        </r>
        <r>
          <rPr>
            <sz val="9"/>
            <rFont val="Tahoma"/>
            <charset val="134"/>
          </rPr>
          <t>50000;</t>
        </r>
        <r>
          <rPr>
            <sz val="9"/>
            <rFont val="宋体"/>
            <charset val="134"/>
          </rPr>
          <t>仓库打印机租用</t>
        </r>
        <r>
          <rPr>
            <sz val="9"/>
            <rFont val="Tahoma"/>
            <charset val="134"/>
          </rPr>
          <t>9600;</t>
        </r>
        <r>
          <rPr>
            <sz val="9"/>
            <rFont val="宋体"/>
            <charset val="134"/>
          </rPr>
          <t>钉钉外设</t>
        </r>
        <r>
          <rPr>
            <sz val="9"/>
            <rFont val="Tahoma"/>
            <charset val="134"/>
          </rPr>
          <t>2000;</t>
        </r>
        <r>
          <rPr>
            <sz val="9"/>
            <rFont val="宋体"/>
            <charset val="134"/>
          </rPr>
          <t>阿里云服务器租用</t>
        </r>
        <r>
          <rPr>
            <sz val="9"/>
            <rFont val="Tahoma"/>
            <charset val="134"/>
          </rPr>
          <t>7955</t>
        </r>
      </text>
    </comment>
    <comment ref="AY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新购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个档案柜及电脑硬盘维修</t>
        </r>
      </text>
    </comment>
    <comment ref="G1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总经办：环球时报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文摘周刊</t>
        </r>
      </text>
    </comment>
    <comment ref="G1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含办公区会议室桌牌、文化墙等</t>
        </r>
      </text>
    </comment>
    <comment ref="G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仓库</t>
        </r>
        <r>
          <rPr>
            <sz val="9"/>
            <rFont val="Tahoma"/>
            <charset val="134"/>
          </rPr>
          <t>1500</t>
        </r>
        <r>
          <rPr>
            <sz val="9"/>
            <rFont val="宋体"/>
            <charset val="134"/>
          </rPr>
          <t>，办公室</t>
        </r>
        <r>
          <rPr>
            <sz val="9"/>
            <rFont val="Tahoma"/>
            <charset val="134"/>
          </rPr>
          <t>1500</t>
        </r>
      </text>
    </comment>
    <comment ref="AF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团购包装费</t>
        </r>
        <r>
          <rPr>
            <sz val="9"/>
            <rFont val="Tahoma"/>
            <charset val="134"/>
          </rPr>
          <t>327600</t>
        </r>
        <r>
          <rPr>
            <sz val="9"/>
            <rFont val="宋体"/>
            <charset val="134"/>
          </rPr>
          <t>；日常低值易耗品物料</t>
        </r>
        <r>
          <rPr>
            <sz val="9"/>
            <rFont val="Tahoma"/>
            <charset val="134"/>
          </rPr>
          <t xml:space="preserve">20000
</t>
        </r>
      </text>
    </comment>
    <comment ref="AT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加密键盘</t>
        </r>
        <r>
          <rPr>
            <sz val="9"/>
            <rFont val="Tahoma"/>
            <charset val="134"/>
          </rPr>
          <t>22050;</t>
        </r>
        <r>
          <rPr>
            <sz val="9"/>
            <rFont val="宋体"/>
            <charset val="134"/>
          </rPr>
          <t>维修及其它耗材</t>
        </r>
        <r>
          <rPr>
            <sz val="9"/>
            <rFont val="Tahoma"/>
            <charset val="134"/>
          </rPr>
          <t xml:space="preserve">40000
</t>
        </r>
      </text>
    </comment>
    <comment ref="AU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装订会计档案耗材</t>
        </r>
      </text>
    </comment>
    <comment ref="AZ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武侯区翔腾办公设备经营部加墨等费用、青羊区浣碧美工设计工作室印章费用、成都百世成诚科技有限公司</t>
        </r>
        <r>
          <rPr>
            <sz val="9"/>
            <rFont val="Tahoma"/>
            <charset val="134"/>
          </rPr>
          <t>2019.05-2019.06</t>
        </r>
        <r>
          <rPr>
            <sz val="9"/>
            <rFont val="宋体"/>
            <charset val="134"/>
          </rPr>
          <t>月电脑维修及耗材费用、领用物料</t>
        </r>
      </text>
    </comment>
    <comment ref="G1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合江亭办公区，含水电费，无气费</t>
        </r>
      </text>
    </comment>
    <comment ref="J1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合江亭，</t>
        </r>
        <r>
          <rPr>
            <sz val="9"/>
            <rFont val="Tahoma"/>
            <charset val="134"/>
          </rPr>
          <t>86200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层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年（共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层）
每半年支付一次。</t>
        </r>
      </text>
    </comment>
    <comment ref="G15" authorId="0">
      <text>
        <r>
          <rPr>
            <sz val="9"/>
            <rFont val="宋体"/>
            <charset val="134"/>
          </rPr>
          <t>其中维修费共</t>
        </r>
        <r>
          <rPr>
            <sz val="9"/>
            <rFont val="Tahoma"/>
            <charset val="134"/>
          </rPr>
          <t>28000</t>
        </r>
        <r>
          <rPr>
            <sz val="9"/>
            <rFont val="宋体"/>
            <charset val="134"/>
          </rPr>
          <t>元，其中送货车辆</t>
        </r>
        <r>
          <rPr>
            <sz val="9"/>
            <rFont val="Tahoma"/>
            <charset val="134"/>
          </rPr>
          <t>18000</t>
        </r>
        <r>
          <rPr>
            <sz val="9"/>
            <rFont val="宋体"/>
            <charset val="134"/>
          </rPr>
          <t>元（费用算在门店），行政车辆</t>
        </r>
        <r>
          <rPr>
            <sz val="9"/>
            <rFont val="Tahoma"/>
            <charset val="134"/>
          </rPr>
          <t>10000</t>
        </r>
        <r>
          <rPr>
            <sz val="9"/>
            <rFont val="宋体"/>
            <charset val="134"/>
          </rPr>
          <t>元费用（商务车和皇冠车算在总经办，帕萨特算在办公室）</t>
        </r>
        <r>
          <rPr>
            <sz val="9"/>
            <rFont val="Tahoma"/>
            <charset val="134"/>
          </rPr>
          <t>.</t>
        </r>
        <r>
          <rPr>
            <sz val="9"/>
            <rFont val="宋体"/>
            <charset val="134"/>
          </rPr>
          <t>预计今年新购送货车辆一台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万。</t>
        </r>
      </text>
    </comment>
    <comment ref="K15" authorId="0">
      <text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含帕萨特维修费</t>
        </r>
      </text>
    </comment>
    <comment ref="BI1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预估</t>
        </r>
        <r>
          <rPr>
            <sz val="9"/>
            <rFont val="Tahoma"/>
            <charset val="134"/>
          </rPr>
          <t>2</t>
        </r>
        <r>
          <rPr>
            <sz val="9"/>
            <rFont val="宋体"/>
            <charset val="134"/>
          </rPr>
          <t>次</t>
        </r>
      </text>
    </comment>
    <comment ref="K16" authorId="0">
      <text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含年会（</t>
        </r>
        <r>
          <rPr>
            <sz val="9"/>
            <rFont val="Tahoma"/>
            <charset val="134"/>
          </rPr>
          <t>16.5</t>
        </r>
        <r>
          <rPr>
            <sz val="9"/>
            <rFont val="宋体"/>
            <charset val="134"/>
          </rPr>
          <t>）、战略会（</t>
        </r>
        <r>
          <rPr>
            <sz val="9"/>
            <rFont val="Tahoma"/>
            <charset val="134"/>
          </rPr>
          <t>20</t>
        </r>
        <r>
          <rPr>
            <sz val="9"/>
            <rFont val="宋体"/>
            <charset val="134"/>
          </rPr>
          <t>万）、年终总结计划会（</t>
        </r>
        <r>
          <rPr>
            <sz val="9"/>
            <rFont val="Tahoma"/>
            <charset val="134"/>
          </rPr>
          <t>3.5</t>
        </r>
        <r>
          <rPr>
            <sz val="9"/>
            <rFont val="宋体"/>
            <charset val="134"/>
          </rPr>
          <t>万）</t>
        </r>
      </text>
    </comment>
    <comment ref="BD1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协会会费及会议费</t>
        </r>
      </text>
    </comment>
    <comment ref="G1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办公区植物</t>
        </r>
        <r>
          <rPr>
            <sz val="9"/>
            <rFont val="Tahoma"/>
            <charset val="134"/>
          </rPr>
          <t>250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G1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新换饮水机</t>
        </r>
        <r>
          <rPr>
            <sz val="9"/>
            <rFont val="Tahoma"/>
            <charset val="134"/>
          </rPr>
          <t>1000</t>
        </r>
        <r>
          <rPr>
            <sz val="9"/>
            <rFont val="宋体"/>
            <charset val="134"/>
          </rPr>
          <t>元、夏季办公区空调清洗加氟</t>
        </r>
        <r>
          <rPr>
            <sz val="9"/>
            <rFont val="Tahoma"/>
            <charset val="134"/>
          </rPr>
          <t>1700</t>
        </r>
        <r>
          <rPr>
            <sz val="9"/>
            <rFont val="宋体"/>
            <charset val="134"/>
          </rPr>
          <t>元、换热水器滤机</t>
        </r>
        <r>
          <rPr>
            <sz val="9"/>
            <rFont val="Tahoma"/>
            <charset val="134"/>
          </rPr>
          <t>300</t>
        </r>
        <r>
          <rPr>
            <sz val="9"/>
            <rFont val="宋体"/>
            <charset val="134"/>
          </rPr>
          <t>元</t>
        </r>
      </text>
    </comment>
    <comment ref="AE1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维修费用和电脑维修费</t>
        </r>
      </text>
    </comment>
    <comment ref="AT1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服务器</t>
        </r>
        <r>
          <rPr>
            <sz val="9"/>
            <rFont val="Tahoma"/>
            <charset val="134"/>
          </rPr>
          <t>20000;</t>
        </r>
        <r>
          <rPr>
            <sz val="9"/>
            <rFont val="宋体"/>
            <charset val="134"/>
          </rPr>
          <t>总店导诊系统</t>
        </r>
        <r>
          <rPr>
            <sz val="9"/>
            <rFont val="Tahoma"/>
            <charset val="134"/>
          </rPr>
          <t>12000</t>
        </r>
      </text>
    </comment>
    <comment ref="K2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更换新工作服一套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人，</t>
        </r>
        <r>
          <rPr>
            <sz val="9"/>
            <rFont val="Tahoma"/>
            <charset val="134"/>
          </rPr>
          <t>500</t>
        </r>
        <r>
          <rPr>
            <sz val="9"/>
            <rFont val="宋体"/>
            <charset val="134"/>
          </rPr>
          <t>元</t>
        </r>
      </text>
    </comment>
    <comment ref="K2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办公区疏通下水道</t>
        </r>
      </text>
    </comment>
    <comment ref="G2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行政科</t>
        </r>
      </text>
    </comment>
    <comment ref="AY2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给门店快递发票</t>
        </r>
      </text>
    </comment>
    <comment ref="O2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半年奖</t>
        </r>
      </text>
    </comment>
    <comment ref="P2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年终奖</t>
        </r>
      </text>
    </comment>
    <comment ref="L24" authorId="0">
      <text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残疾人待遇</t>
        </r>
      </text>
    </comment>
    <comment ref="O24" authorId="0">
      <text>
        <r>
          <rPr>
            <sz val="9"/>
            <rFont val="宋体"/>
            <charset val="134"/>
          </rPr>
          <t>清凉饮料费、烤火费</t>
        </r>
      </text>
    </comment>
    <comment ref="P24" authorId="0">
      <text>
        <r>
          <rPr>
            <sz val="9"/>
            <rFont val="宋体"/>
            <charset val="134"/>
          </rPr>
          <t>带薪假补贴</t>
        </r>
      </text>
    </comment>
    <comment ref="V2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店长大会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片长大会餐费</t>
        </r>
      </text>
    </comment>
    <comment ref="AU24" authorId="0">
      <text>
        <r>
          <rPr>
            <b/>
            <sz val="9"/>
            <rFont val="宋体"/>
            <charset val="134"/>
          </rPr>
          <t>加班餐费：</t>
        </r>
        <r>
          <rPr>
            <sz val="9"/>
            <rFont val="宋体"/>
            <charset val="134"/>
          </rPr>
          <t>本年因新系统上线，前期要做两套账，加班增加</t>
        </r>
      </text>
    </comment>
    <comment ref="L27" authorId="0">
      <text>
        <r>
          <rPr>
            <sz val="9"/>
            <rFont val="宋体"/>
            <charset val="134"/>
          </rPr>
          <t>招聘物料制作</t>
        </r>
      </text>
    </comment>
    <comment ref="AF2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订货会物料</t>
        </r>
      </text>
    </comment>
    <comment ref="L28" authorId="0">
      <text>
        <r>
          <rPr>
            <b/>
            <sz val="9"/>
            <rFont val="宋体"/>
            <charset val="134"/>
          </rPr>
          <t>培训师课时费</t>
        </r>
        <r>
          <rPr>
            <b/>
            <sz val="9"/>
            <rFont val="Tahoma"/>
            <charset val="134"/>
          </rPr>
          <t>5000</t>
        </r>
        <r>
          <rPr>
            <b/>
            <sz val="9"/>
            <rFont val="宋体"/>
            <charset val="134"/>
          </rPr>
          <t>；新员工培训餐费</t>
        </r>
        <r>
          <rPr>
            <b/>
            <sz val="9"/>
            <rFont val="Tahoma"/>
            <charset val="134"/>
          </rPr>
          <t xml:space="preserve">12000
</t>
        </r>
      </text>
    </comment>
    <comment ref="P28" authorId="0">
      <text>
        <r>
          <rPr>
            <sz val="9"/>
            <rFont val="宋体"/>
            <charset val="134"/>
          </rPr>
          <t>瑞学培训费</t>
        </r>
      </text>
    </comment>
    <comment ref="AO2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公益活动赠品</t>
        </r>
      </text>
    </comment>
    <comment ref="L30" authorId="0">
      <text>
        <r>
          <rPr>
            <sz val="9"/>
            <rFont val="宋体"/>
            <charset val="134"/>
          </rPr>
          <t>促销人员重点品种提成</t>
        </r>
      </text>
    </comment>
    <comment ref="P30" authorId="0">
      <text>
        <r>
          <rPr>
            <sz val="9"/>
            <rFont val="宋体"/>
            <charset val="134"/>
          </rPr>
          <t>员工奖励费</t>
        </r>
      </text>
    </comment>
    <comment ref="V3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晒单奖励</t>
        </r>
        <r>
          <rPr>
            <sz val="9"/>
            <rFont val="Tahoma"/>
            <charset val="134"/>
          </rPr>
          <t>690000</t>
        </r>
        <r>
          <rPr>
            <sz val="9"/>
            <rFont val="宋体"/>
            <charset val="134"/>
          </rPr>
          <t>，活动奖励费</t>
        </r>
        <r>
          <rPr>
            <sz val="9"/>
            <rFont val="Tahoma"/>
            <charset val="134"/>
          </rPr>
          <t>400000</t>
        </r>
        <r>
          <rPr>
            <sz val="9"/>
            <rFont val="宋体"/>
            <charset val="134"/>
          </rPr>
          <t>，今日之星及优秀店长奖励费用</t>
        </r>
        <r>
          <rPr>
            <sz val="9"/>
            <rFont val="Tahoma"/>
            <charset val="134"/>
          </rPr>
          <t xml:space="preserve">20000
</t>
        </r>
      </text>
    </comment>
    <comment ref="AA30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单品奖励</t>
        </r>
        <r>
          <rPr>
            <sz val="9"/>
            <rFont val="Tahoma"/>
            <charset val="134"/>
          </rPr>
          <t>463500</t>
        </r>
        <r>
          <rPr>
            <sz val="9"/>
            <rFont val="宋体"/>
            <charset val="134"/>
          </rPr>
          <t>，中药增量奖和智慧药房销售奖励</t>
        </r>
        <r>
          <rPr>
            <sz val="9"/>
            <rFont val="Tahoma"/>
            <charset val="134"/>
          </rPr>
          <t xml:space="preserve">54929
</t>
        </r>
      </text>
    </comment>
    <comment ref="BE30" authorId="0">
      <text>
        <r>
          <rPr>
            <b/>
            <sz val="9"/>
            <rFont val="宋体"/>
            <charset val="134"/>
          </rPr>
          <t>动销活动奖励申报，每月评比，第一名，</t>
        </r>
        <r>
          <rPr>
            <b/>
            <sz val="9"/>
            <rFont val="Tahoma"/>
            <charset val="134"/>
          </rPr>
          <t>100</t>
        </r>
        <r>
          <rPr>
            <b/>
            <sz val="9"/>
            <rFont val="宋体"/>
            <charset val="134"/>
          </rPr>
          <t>元（</t>
        </r>
        <r>
          <rPr>
            <b/>
            <sz val="9"/>
            <rFont val="Tahoma"/>
            <charset val="134"/>
          </rPr>
          <t>3</t>
        </r>
        <r>
          <rPr>
            <b/>
            <sz val="9"/>
            <rFont val="宋体"/>
            <charset val="134"/>
          </rPr>
          <t>个），第二名</t>
        </r>
        <r>
          <rPr>
            <b/>
            <sz val="9"/>
            <rFont val="Tahoma"/>
            <charset val="134"/>
          </rPr>
          <t>,80</t>
        </r>
        <r>
          <rPr>
            <b/>
            <sz val="9"/>
            <rFont val="宋体"/>
            <charset val="134"/>
          </rPr>
          <t>元（</t>
        </r>
        <r>
          <rPr>
            <b/>
            <sz val="9"/>
            <rFont val="Tahoma"/>
            <charset val="134"/>
          </rPr>
          <t>6</t>
        </r>
        <r>
          <rPr>
            <b/>
            <sz val="9"/>
            <rFont val="宋体"/>
            <charset val="134"/>
          </rPr>
          <t>个），第三名，</t>
        </r>
        <r>
          <rPr>
            <b/>
            <sz val="9"/>
            <rFont val="Tahoma"/>
            <charset val="134"/>
          </rPr>
          <t>50</t>
        </r>
        <r>
          <rPr>
            <b/>
            <sz val="9"/>
            <rFont val="宋体"/>
            <charset val="134"/>
          </rPr>
          <t>元（</t>
        </r>
        <r>
          <rPr>
            <b/>
            <sz val="9"/>
            <rFont val="Tahoma"/>
            <charset val="134"/>
          </rPr>
          <t>9</t>
        </r>
        <r>
          <rPr>
            <b/>
            <sz val="9"/>
            <rFont val="宋体"/>
            <charset val="134"/>
          </rPr>
          <t>个）</t>
        </r>
      </text>
    </comment>
    <comment ref="Z3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成都玛莎科技有限公司服务明星及年中大促公众号开发服务费</t>
        </r>
      </text>
    </comment>
    <comment ref="AJ3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“</t>
        </r>
        <r>
          <rPr>
            <sz val="9"/>
            <rFont val="宋体"/>
            <charset val="134"/>
          </rPr>
          <t>随业务开展可能会产生如下系统对接费用，按</t>
        </r>
        <r>
          <rPr>
            <sz val="9"/>
            <rFont val="Tahoma"/>
            <charset val="134"/>
          </rPr>
          <t>2400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工时，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工时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 xml:space="preserve">个接口计算：
</t>
        </r>
        <r>
          <rPr>
            <sz val="9"/>
            <rFont val="Tahoma"/>
            <charset val="134"/>
          </rPr>
          <t>1.</t>
        </r>
        <r>
          <rPr>
            <sz val="9"/>
            <rFont val="宋体"/>
            <charset val="134"/>
          </rPr>
          <t>药急送平台系统对接，</t>
        </r>
        <r>
          <rPr>
            <sz val="9"/>
            <rFont val="Tahoma"/>
            <charset val="134"/>
          </rPr>
          <t>2.4</t>
        </r>
        <r>
          <rPr>
            <sz val="9"/>
            <rFont val="宋体"/>
            <charset val="134"/>
          </rPr>
          <t xml:space="preserve">万元
</t>
        </r>
        <r>
          <rPr>
            <sz val="9"/>
            <rFont val="Tahoma"/>
            <charset val="134"/>
          </rPr>
          <t>2.</t>
        </r>
        <r>
          <rPr>
            <sz val="9"/>
            <rFont val="宋体"/>
            <charset val="134"/>
          </rPr>
          <t>三大电商平台处方药审核接口对接，</t>
        </r>
        <r>
          <rPr>
            <sz val="9"/>
            <rFont val="Tahoma"/>
            <charset val="134"/>
          </rPr>
          <t>2.4</t>
        </r>
        <r>
          <rPr>
            <sz val="9"/>
            <rFont val="宋体"/>
            <charset val="134"/>
          </rPr>
          <t xml:space="preserve">万元
</t>
        </r>
        <r>
          <rPr>
            <sz val="9"/>
            <rFont val="Tahoma"/>
            <charset val="134"/>
          </rPr>
          <t>3.</t>
        </r>
        <r>
          <rPr>
            <sz val="9"/>
            <rFont val="宋体"/>
            <charset val="134"/>
          </rPr>
          <t>亿保直赔</t>
        </r>
        <r>
          <rPr>
            <sz val="9"/>
            <rFont val="Tahoma"/>
            <charset val="134"/>
          </rPr>
          <t>O2O</t>
        </r>
        <r>
          <rPr>
            <sz val="9"/>
            <rFont val="宋体"/>
            <charset val="134"/>
          </rPr>
          <t>业务系统对接，</t>
        </r>
        <r>
          <rPr>
            <sz val="9"/>
            <rFont val="Tahoma"/>
            <charset val="134"/>
          </rPr>
          <t>2.4</t>
        </r>
        <r>
          <rPr>
            <sz val="9"/>
            <rFont val="宋体"/>
            <charset val="134"/>
          </rPr>
          <t xml:space="preserve">万元
</t>
        </r>
        <r>
          <rPr>
            <sz val="9"/>
            <rFont val="Tahoma"/>
            <charset val="134"/>
          </rPr>
          <t>4.</t>
        </r>
        <r>
          <rPr>
            <sz val="9"/>
            <rFont val="宋体"/>
            <charset val="134"/>
          </rPr>
          <t>药联直付接口升级，</t>
        </r>
        <r>
          <rPr>
            <sz val="9"/>
            <rFont val="Tahoma"/>
            <charset val="134"/>
          </rPr>
          <t>2.4</t>
        </r>
        <r>
          <rPr>
            <sz val="9"/>
            <rFont val="宋体"/>
            <charset val="134"/>
          </rPr>
          <t xml:space="preserve">万元
</t>
        </r>
        <r>
          <rPr>
            <sz val="9"/>
            <rFont val="Tahoma"/>
            <charset val="134"/>
          </rPr>
          <t>5.</t>
        </r>
        <r>
          <rPr>
            <sz val="9"/>
            <rFont val="宋体"/>
            <charset val="134"/>
          </rPr>
          <t>加盟药房</t>
        </r>
        <r>
          <rPr>
            <sz val="9"/>
            <rFont val="Tahoma"/>
            <charset val="134"/>
          </rPr>
          <t>--</t>
        </r>
        <r>
          <rPr>
            <sz val="9"/>
            <rFont val="宋体"/>
            <charset val="134"/>
          </rPr>
          <t>太极云商系统对接，</t>
        </r>
        <r>
          <rPr>
            <sz val="9"/>
            <rFont val="Tahoma"/>
            <charset val="134"/>
          </rPr>
          <t>2.4</t>
        </r>
        <r>
          <rPr>
            <sz val="9"/>
            <rFont val="宋体"/>
            <charset val="134"/>
          </rPr>
          <t>万元
可能产生系统对接接口</t>
        </r>
        <r>
          <rPr>
            <sz val="9"/>
            <rFont val="Tahoma"/>
            <charset val="134"/>
          </rPr>
          <t>5</t>
        </r>
        <r>
          <rPr>
            <sz val="9"/>
            <rFont val="宋体"/>
            <charset val="134"/>
          </rPr>
          <t>个，合计费用</t>
        </r>
        <r>
          <rPr>
            <sz val="9"/>
            <rFont val="Tahoma"/>
            <charset val="134"/>
          </rPr>
          <t>12</t>
        </r>
        <r>
          <rPr>
            <sz val="9"/>
            <rFont val="宋体"/>
            <charset val="134"/>
          </rPr>
          <t>万元。</t>
        </r>
        <r>
          <rPr>
            <sz val="9"/>
            <rFont val="Tahoma"/>
            <charset val="134"/>
          </rPr>
          <t>”</t>
        </r>
      </text>
    </comment>
    <comment ref="AT3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网络费</t>
        </r>
        <r>
          <rPr>
            <sz val="9"/>
            <rFont val="Tahoma"/>
            <charset val="134"/>
          </rPr>
          <t>166978</t>
        </r>
        <r>
          <rPr>
            <sz val="9"/>
            <rFont val="宋体"/>
            <charset val="134"/>
          </rPr>
          <t>；社保安装费</t>
        </r>
        <r>
          <rPr>
            <sz val="9"/>
            <rFont val="Tahoma"/>
            <charset val="134"/>
          </rPr>
          <t>366600</t>
        </r>
        <r>
          <rPr>
            <sz val="9"/>
            <rFont val="宋体"/>
            <charset val="134"/>
          </rPr>
          <t>；软件费</t>
        </r>
        <r>
          <rPr>
            <sz val="9"/>
            <rFont val="Tahoma"/>
            <charset val="134"/>
          </rPr>
          <t>158000</t>
        </r>
      </text>
    </comment>
    <comment ref="BD3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远程审方富顿系统</t>
        </r>
      </text>
    </comment>
    <comment ref="BI3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其中</t>
        </r>
        <r>
          <rPr>
            <sz val="9"/>
            <rFont val="Tahoma"/>
            <charset val="134"/>
          </rPr>
          <t>28300</t>
        </r>
        <r>
          <rPr>
            <sz val="9"/>
            <rFont val="宋体"/>
            <charset val="134"/>
          </rPr>
          <t>为瑞海费用，预计</t>
        </r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还会产生</t>
        </r>
      </text>
    </comment>
    <comment ref="AF3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美团外卖</t>
        </r>
        <r>
          <rPr>
            <sz val="9"/>
            <rFont val="Tahoma"/>
            <charset val="134"/>
          </rPr>
          <t>600000</t>
        </r>
        <r>
          <rPr>
            <sz val="9"/>
            <rFont val="宋体"/>
            <charset val="134"/>
          </rPr>
          <t>；京东到家</t>
        </r>
        <r>
          <rPr>
            <sz val="9"/>
            <rFont val="Tahoma"/>
            <charset val="134"/>
          </rPr>
          <t>140000</t>
        </r>
        <r>
          <rPr>
            <sz val="9"/>
            <rFont val="宋体"/>
            <charset val="134"/>
          </rPr>
          <t>；饿了么</t>
        </r>
        <r>
          <rPr>
            <sz val="9"/>
            <rFont val="Tahoma"/>
            <charset val="134"/>
          </rPr>
          <t>216000</t>
        </r>
        <r>
          <rPr>
            <sz val="9"/>
            <rFont val="宋体"/>
            <charset val="134"/>
          </rPr>
          <t>；小程序</t>
        </r>
        <r>
          <rPr>
            <sz val="9"/>
            <rFont val="Tahoma"/>
            <charset val="134"/>
          </rPr>
          <t>2000</t>
        </r>
        <r>
          <rPr>
            <sz val="9"/>
            <rFont val="宋体"/>
            <charset val="134"/>
          </rPr>
          <t>；药急送</t>
        </r>
        <r>
          <rPr>
            <sz val="9"/>
            <rFont val="Tahoma"/>
            <charset val="134"/>
          </rPr>
          <t>75000</t>
        </r>
        <r>
          <rPr>
            <sz val="9"/>
            <rFont val="宋体"/>
            <charset val="134"/>
          </rPr>
          <t>；</t>
        </r>
      </text>
    </comment>
    <comment ref="AF37" authorId="0">
      <text>
        <r>
          <rPr>
            <sz val="9"/>
            <rFont val="宋体"/>
            <charset val="134"/>
          </rPr>
          <t>亿保直赔</t>
        </r>
        <r>
          <rPr>
            <sz val="9"/>
            <rFont val="Tahoma"/>
            <charset val="134"/>
          </rPr>
          <t>209000;</t>
        </r>
        <r>
          <rPr>
            <sz val="9"/>
            <rFont val="宋体"/>
            <charset val="134"/>
          </rPr>
          <t>泰康人寿</t>
        </r>
        <r>
          <rPr>
            <sz val="9"/>
            <rFont val="Tahoma"/>
            <charset val="134"/>
          </rPr>
          <t>33600;</t>
        </r>
        <r>
          <rPr>
            <sz val="9"/>
            <rFont val="宋体"/>
            <charset val="134"/>
          </rPr>
          <t>中国平安保险</t>
        </r>
        <r>
          <rPr>
            <sz val="9"/>
            <rFont val="Tahoma"/>
            <charset val="134"/>
          </rPr>
          <t xml:space="preserve"> 162400;</t>
        </r>
        <r>
          <rPr>
            <sz val="9"/>
            <rFont val="宋体"/>
            <charset val="134"/>
          </rPr>
          <t>普康卡</t>
        </r>
        <r>
          <rPr>
            <sz val="9"/>
            <rFont val="Tahoma"/>
            <charset val="134"/>
          </rPr>
          <t>182000;</t>
        </r>
        <r>
          <rPr>
            <sz val="9"/>
            <rFont val="宋体"/>
            <charset val="134"/>
          </rPr>
          <t>企健网</t>
        </r>
        <r>
          <rPr>
            <sz val="9"/>
            <rFont val="Tahoma"/>
            <charset val="134"/>
          </rPr>
          <t>48000;</t>
        </r>
        <r>
          <rPr>
            <sz val="9"/>
            <rFont val="宋体"/>
            <charset val="134"/>
          </rPr>
          <t>药联直付</t>
        </r>
        <r>
          <rPr>
            <sz val="9"/>
            <rFont val="Tahoma"/>
            <charset val="134"/>
          </rPr>
          <t xml:space="preserve"> 414000;</t>
        </r>
        <r>
          <rPr>
            <sz val="9"/>
            <rFont val="宋体"/>
            <charset val="134"/>
          </rPr>
          <t>益企保</t>
        </r>
        <r>
          <rPr>
            <sz val="9"/>
            <rFont val="Tahoma"/>
            <charset val="134"/>
          </rPr>
          <t>64000;</t>
        </r>
        <r>
          <rPr>
            <sz val="9"/>
            <rFont val="宋体"/>
            <charset val="134"/>
          </rPr>
          <t>和信通</t>
        </r>
        <r>
          <rPr>
            <sz val="9"/>
            <rFont val="Tahoma"/>
            <charset val="134"/>
          </rPr>
          <t>15500;</t>
        </r>
        <r>
          <rPr>
            <sz val="9"/>
            <rFont val="宋体"/>
            <charset val="134"/>
          </rPr>
          <t>慧医卡</t>
        </r>
        <r>
          <rPr>
            <sz val="9"/>
            <rFont val="Tahoma"/>
            <charset val="134"/>
          </rPr>
          <t>29600;</t>
        </r>
        <r>
          <rPr>
            <sz val="9"/>
            <rFont val="宋体"/>
            <charset val="134"/>
          </rPr>
          <t>职工普惠</t>
        </r>
        <r>
          <rPr>
            <sz val="9"/>
            <rFont val="Tahoma"/>
            <charset val="134"/>
          </rPr>
          <t>4290;</t>
        </r>
      </text>
    </comment>
    <comment ref="AJ38" authorId="0">
      <text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福彩中标服务费</t>
        </r>
        <r>
          <rPr>
            <sz val="9"/>
            <rFont val="Tahoma"/>
            <charset val="134"/>
          </rPr>
          <t>1.91</t>
        </r>
        <r>
          <rPr>
            <sz val="9"/>
            <rFont val="宋体"/>
            <charset val="134"/>
          </rPr>
          <t>；职工普惠团购服务费</t>
        </r>
        <r>
          <rPr>
            <sz val="9"/>
            <rFont val="Tahoma"/>
            <charset val="134"/>
          </rPr>
          <t>0.34</t>
        </r>
      </text>
    </comment>
    <comment ref="AY4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员工会计证继续教育费</t>
        </r>
        <r>
          <rPr>
            <sz val="9"/>
            <rFont val="Tahoma"/>
            <charset val="134"/>
          </rPr>
          <t>50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人</t>
        </r>
      </text>
    </comment>
    <comment ref="BI4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执业药师
继续教育费</t>
        </r>
      </text>
    </comment>
    <comment ref="AY4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天健会计师事务所</t>
        </r>
      </text>
    </comment>
    <comment ref="BD4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律师代理费</t>
        </r>
      </text>
    </comment>
    <comment ref="U4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春节、建军节慰问退伍军人、军属</t>
        </r>
      </text>
    </comment>
    <comment ref="BD4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监督检查过程中面临的处罚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含后勤机房、新开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家店</t>
        </r>
      </text>
    </comment>
    <comment ref="G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含新开店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家、塑料袋、保险柜、休息椅、功放、吊旗杆</t>
        </r>
      </text>
    </comment>
    <comment ref="I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统计周期</t>
        </r>
        <r>
          <rPr>
            <sz val="9"/>
            <rFont val="Tahoma"/>
            <charset val="134"/>
          </rPr>
          <t>1-12</t>
        </r>
        <r>
          <rPr>
            <sz val="9"/>
            <rFont val="宋体"/>
            <charset val="134"/>
          </rPr>
          <t>月，明细详见附件，含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家新开店</t>
        </r>
      </text>
    </comment>
    <comment ref="J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含新开店</t>
        </r>
      </text>
    </comment>
    <comment ref="K2" authorId="0">
      <text>
        <r>
          <rPr>
            <sz val="9"/>
            <rFont val="Tahoma"/>
            <charset val="134"/>
          </rPr>
          <t>62</t>
        </r>
        <r>
          <rPr>
            <sz val="9"/>
            <rFont val="宋体"/>
            <charset val="134"/>
          </rPr>
          <t>家门店</t>
        </r>
        <r>
          <rPr>
            <sz val="9"/>
            <rFont val="Tahoma"/>
            <charset val="134"/>
          </rPr>
          <t>27698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+</t>
        </r>
        <r>
          <rPr>
            <sz val="9"/>
            <rFont val="宋体"/>
            <charset val="134"/>
          </rPr>
          <t>新开</t>
        </r>
        <r>
          <rPr>
            <sz val="9"/>
            <rFont val="Tahoma"/>
            <charset val="134"/>
          </rPr>
          <t>10</t>
        </r>
        <r>
          <rPr>
            <sz val="9"/>
            <rFont val="宋体"/>
            <charset val="134"/>
          </rPr>
          <t>家门店垃圾费预计</t>
        </r>
        <r>
          <rPr>
            <sz val="9"/>
            <rFont val="Tahoma"/>
            <charset val="134"/>
          </rPr>
          <t>2400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=</t>
        </r>
        <r>
          <rPr>
            <sz val="9"/>
            <rFont val="宋体"/>
            <charset val="134"/>
          </rPr>
          <t>预计总费用</t>
        </r>
        <r>
          <rPr>
            <sz val="9"/>
            <rFont val="Tahoma"/>
            <charset val="134"/>
          </rPr>
          <t>24939</t>
        </r>
        <r>
          <rPr>
            <sz val="9"/>
            <rFont val="宋体"/>
            <charset val="134"/>
          </rPr>
          <t>元</t>
        </r>
      </text>
    </comment>
    <comment ref="L2" authorId="0">
      <text>
        <r>
          <rPr>
            <sz val="9"/>
            <rFont val="Tahoma"/>
            <charset val="134"/>
          </rPr>
          <t>2020</t>
        </r>
        <r>
          <rPr>
            <sz val="9"/>
            <rFont val="宋体"/>
            <charset val="134"/>
          </rPr>
          <t>年资金预算中不含已降月服务费</t>
        </r>
        <r>
          <rPr>
            <sz val="9"/>
            <rFont val="Tahoma"/>
            <charset val="134"/>
          </rPr>
          <t>14580</t>
        </r>
        <r>
          <rPr>
            <sz val="9"/>
            <rFont val="宋体"/>
            <charset val="134"/>
          </rPr>
          <t>，抵扣税</t>
        </r>
        <r>
          <rPr>
            <sz val="9"/>
            <rFont val="Tahoma"/>
            <charset val="134"/>
          </rPr>
          <t>15798.19</t>
        </r>
        <r>
          <rPr>
            <sz val="9"/>
            <rFont val="宋体"/>
            <charset val="134"/>
          </rPr>
          <t>（合计节约</t>
        </r>
        <r>
          <rPr>
            <sz val="9"/>
            <rFont val="Tahoma"/>
            <charset val="134"/>
          </rPr>
          <t>30378.19</t>
        </r>
        <r>
          <rPr>
            <sz val="9"/>
            <rFont val="宋体"/>
            <charset val="134"/>
          </rPr>
          <t>）；不含疫情减免服务费节约。</t>
        </r>
      </text>
    </comment>
    <comment ref="I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空白店无物管费，无报销登记</t>
        </r>
      </text>
    </comment>
    <comment ref="E9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预估</t>
        </r>
      </text>
    </comment>
    <comment ref="G91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新开店预估</t>
        </r>
      </text>
    </comment>
    <comment ref="C11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去年一次性交了两年的房租</t>
        </r>
      </text>
    </comment>
    <comment ref="E116" authorId="0">
      <text>
        <r>
          <rPr>
            <sz val="9"/>
            <rFont val="宋体"/>
            <charset val="134"/>
          </rPr>
          <t>预估</t>
        </r>
      </text>
    </comment>
    <comment ref="C11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15</t>
        </r>
        <r>
          <rPr>
            <sz val="9"/>
            <rFont val="宋体"/>
            <charset val="134"/>
          </rPr>
          <t>家新开门店预算</t>
        </r>
      </text>
    </comment>
    <comment ref="D119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15</t>
        </r>
        <r>
          <rPr>
            <sz val="9"/>
            <rFont val="宋体"/>
            <charset val="134"/>
          </rPr>
          <t>家新开门店装修预算</t>
        </r>
      </text>
    </comment>
    <comment ref="G119" authorId="0">
      <text>
        <r>
          <rPr>
            <sz val="9"/>
            <rFont val="宋体"/>
            <charset val="134"/>
          </rPr>
          <t>新开门店销售量增大，预增加色带芯和色带架费用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含杨总微信手机缴费</t>
        </r>
      </text>
    </comment>
    <comment ref="D13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15</t>
        </r>
        <r>
          <rPr>
            <sz val="9"/>
            <rFont val="宋体"/>
            <charset val="134"/>
          </rPr>
          <t>家新开门店预算</t>
        </r>
      </text>
    </comment>
    <comment ref="D15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已关门店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主要是充账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总经办：环球时报+文摘周刊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含部门手机话费、后勤座机费、传真机话费</t>
        </r>
      </text>
    </commen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含办公区会议室桌牌、文化墙等</t>
        </r>
      </text>
    </commen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仓库1500，办公室1500</t>
        </r>
      </text>
    </comment>
    <comment ref="E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含水电费，无气费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86200元/层/年（共2层）
每半年支付一次。
</t>
        </r>
      </text>
    </commen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不含保险</t>
        </r>
      </text>
    </comment>
    <comment ref="E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含帕萨特维修费</t>
        </r>
      </text>
    </commen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含年会（16.5）、战略会（20万）、年终总结计划会（3.5万）</t>
        </r>
      </text>
    </comment>
    <comment ref="E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250元/月</t>
        </r>
      </text>
    </commen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新换饮水机1000元、夏季办公区空调清洗加氟1700元、换热水器滤机300元</t>
        </r>
      </text>
    </comment>
    <comment ref="E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更换新工作服一套/人，500元</t>
        </r>
      </text>
    </commen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办公区疏通下水道</t>
        </r>
      </text>
    </comment>
    <comment ref="E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行政科</t>
        </r>
      </text>
    </comment>
    <comment ref="E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含后勤机房、新开10家店</t>
        </r>
      </text>
    </comment>
    <comment ref="E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含新开店10家、塑料袋、保险柜、休息椅、功放、吊旗杆、遮帘布</t>
        </r>
      </text>
    </comment>
    <comment ref="E23" authorId="0">
      <text>
        <r>
          <rPr>
            <sz val="9"/>
            <rFont val="宋体"/>
            <charset val="134"/>
          </rPr>
          <t>统计周期1-12月，明细详见附件，含10家新开店</t>
        </r>
      </text>
    </comment>
    <comment ref="E24" authorId="0">
      <text>
        <r>
          <rPr>
            <sz val="9"/>
            <rFont val="宋体"/>
            <charset val="134"/>
          </rPr>
          <t>含新开店</t>
        </r>
      </text>
    </comment>
    <comment ref="E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62家门店27698元+新开10家门店垃圾费预计2400元=预计总费用24939元</t>
        </r>
      </text>
    </comment>
  </commentList>
</comments>
</file>

<file path=xl/comments5.xml><?xml version="1.0" encoding="utf-8"?>
<comments xmlns="http://schemas.openxmlformats.org/spreadsheetml/2006/main">
  <authors>
    <author>Administrator</author>
  </authors>
  <commentList>
    <comment ref="I11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新开门店预估</t>
        </r>
      </text>
    </comment>
    <comment ref="G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不含社保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F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预估</t>
        </r>
      </text>
    </comment>
    <comment ref="F1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新开店 预估</t>
        </r>
      </text>
    </comment>
    <comment ref="F1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新开店 预估</t>
        </r>
      </text>
    </comment>
    <comment ref="F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新开店 预估</t>
        </r>
      </text>
    </comment>
    <comment ref="F11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新开店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预估</t>
        </r>
      </text>
    </comment>
    <comment ref="F1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新开门店销售量增大，预增加色带芯和色带架费用</t>
        </r>
      </text>
    </comment>
  </commentList>
</comments>
</file>

<file path=xl/comments7.xml><?xml version="1.0" encoding="utf-8"?>
<comments xmlns="http://schemas.openxmlformats.org/spreadsheetml/2006/main">
  <authors>
    <author>Administrator</author>
  </authors>
  <commentLis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含专职片长话费、门店监督电话</t>
        </r>
      </text>
    </comment>
  </commentList>
</comments>
</file>

<file path=xl/comments8.xml><?xml version="1.0" encoding="utf-8"?>
<comments xmlns="http://schemas.openxmlformats.org/spreadsheetml/2006/main">
  <authors>
    <author>Administrator</author>
  </authors>
  <commentList>
    <comment ref="E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含业务手机2个话费</t>
        </r>
      </text>
    </comment>
  </commentList>
</comments>
</file>

<file path=xl/comments9.xml><?xml version="1.0" encoding="utf-8"?>
<comments xmlns="http://schemas.openxmlformats.org/spreadsheetml/2006/main">
  <authors>
    <author>Administrator</author>
  </authors>
  <commentList>
    <comment ref="G17" authorId="0">
      <text>
        <r>
          <rPr>
            <b/>
            <sz val="9"/>
            <rFont val="宋体"/>
            <charset val="134"/>
          </rPr>
          <t>预计</t>
        </r>
        <r>
          <rPr>
            <b/>
            <sz val="9"/>
            <rFont val="Tahoma"/>
            <charset val="134"/>
          </rPr>
          <t>20</t>
        </r>
        <r>
          <rPr>
            <b/>
            <sz val="9"/>
            <rFont val="宋体"/>
            <charset val="134"/>
          </rPr>
          <t>个新店，一年新增网络费</t>
        </r>
        <r>
          <rPr>
            <b/>
            <sz val="9"/>
            <rFont val="Tahoma"/>
            <charset val="134"/>
          </rPr>
          <t>20*840=16800</t>
        </r>
      </text>
    </comment>
  </commentList>
</comments>
</file>

<file path=xl/sharedStrings.xml><?xml version="1.0" encoding="utf-8"?>
<sst xmlns="http://schemas.openxmlformats.org/spreadsheetml/2006/main" count="2536" uniqueCount="797">
  <si>
    <t>2020年各部门费用预算汇总表</t>
  </si>
  <si>
    <t>单位：万元</t>
  </si>
  <si>
    <t>部门</t>
  </si>
  <si>
    <t>部门费用</t>
  </si>
  <si>
    <t>分管发起费用</t>
  </si>
  <si>
    <t>小计</t>
  </si>
  <si>
    <t>总经办</t>
  </si>
  <si>
    <t>行政科</t>
  </si>
  <si>
    <t>人事科</t>
  </si>
  <si>
    <t>保卫科</t>
  </si>
  <si>
    <t>营运部</t>
  </si>
  <si>
    <t>采购部</t>
  </si>
  <si>
    <t>商品部</t>
  </si>
  <si>
    <t>慢病部</t>
  </si>
  <si>
    <t>外销部</t>
  </si>
  <si>
    <t>财务部</t>
  </si>
  <si>
    <t>信息部</t>
  </si>
  <si>
    <t>质管部</t>
  </si>
  <si>
    <r>
      <rPr>
        <sz val="11"/>
        <color rgb="FF000000"/>
        <rFont val="宋体"/>
        <charset val="134"/>
      </rPr>
      <t>合计</t>
    </r>
    <r>
      <rPr>
        <sz val="11"/>
        <color rgb="FF000000"/>
        <rFont val="宋体"/>
        <charset val="134"/>
      </rPr>
      <t xml:space="preserve">	</t>
    </r>
  </si>
  <si>
    <t xml:space="preserve"> </t>
  </si>
  <si>
    <t xml:space="preserve">  </t>
  </si>
  <si>
    <t>费用项目</t>
  </si>
  <si>
    <r>
      <rPr>
        <u/>
        <sz val="11"/>
        <color theme="10"/>
        <rFont val="宋体"/>
        <charset val="134"/>
      </rPr>
      <t>总经办</t>
    </r>
  </si>
  <si>
    <t>综合管理部</t>
  </si>
  <si>
    <r>
      <rPr>
        <u/>
        <sz val="11"/>
        <color theme="10"/>
        <rFont val="宋体"/>
        <charset val="134"/>
      </rPr>
      <t>营运部</t>
    </r>
  </si>
  <si>
    <r>
      <rPr>
        <u/>
        <sz val="11"/>
        <color theme="10"/>
        <rFont val="宋体"/>
        <charset val="134"/>
      </rPr>
      <t>采购部</t>
    </r>
  </si>
  <si>
    <r>
      <rPr>
        <u/>
        <sz val="11"/>
        <color theme="10"/>
        <rFont val="宋体"/>
        <charset val="134"/>
      </rPr>
      <t>外销部</t>
    </r>
  </si>
  <si>
    <t>慢病中心</t>
  </si>
  <si>
    <r>
      <rPr>
        <u/>
        <sz val="11"/>
        <color theme="10"/>
        <rFont val="宋体"/>
        <charset val="134"/>
      </rPr>
      <t>信息部</t>
    </r>
  </si>
  <si>
    <r>
      <rPr>
        <u/>
        <sz val="11"/>
        <color theme="10"/>
        <rFont val="宋体"/>
        <charset val="134"/>
      </rPr>
      <t>财务部</t>
    </r>
  </si>
  <si>
    <r>
      <rPr>
        <u/>
        <sz val="11"/>
        <color theme="10"/>
        <rFont val="宋体"/>
        <charset val="134"/>
      </rPr>
      <t>质管部</t>
    </r>
  </si>
  <si>
    <r>
      <rPr>
        <u/>
        <sz val="11"/>
        <color theme="10"/>
        <rFont val="宋体"/>
        <charset val="134"/>
      </rPr>
      <t>商品部</t>
    </r>
  </si>
  <si>
    <t>合计</t>
  </si>
  <si>
    <r>
      <rPr>
        <u/>
        <sz val="11"/>
        <color theme="10"/>
        <rFont val="宋体"/>
        <charset val="134"/>
      </rPr>
      <t>行政科</t>
    </r>
  </si>
  <si>
    <r>
      <rPr>
        <u/>
        <sz val="11"/>
        <color theme="10"/>
        <rFont val="宋体"/>
        <charset val="134"/>
      </rPr>
      <t>人事科</t>
    </r>
  </si>
  <si>
    <r>
      <rPr>
        <u/>
        <sz val="11"/>
        <color theme="10"/>
        <rFont val="宋体"/>
        <charset val="134"/>
      </rPr>
      <t>保卫科</t>
    </r>
  </si>
  <si>
    <t>月发生费用2020年合计</t>
  </si>
  <si>
    <t>分摊每月发生</t>
  </si>
  <si>
    <t>季度费用</t>
  </si>
  <si>
    <t>半年费用</t>
  </si>
  <si>
    <t>一次性费用</t>
  </si>
  <si>
    <t>邮电费</t>
  </si>
  <si>
    <t>招待费</t>
  </si>
  <si>
    <t>交通费</t>
  </si>
  <si>
    <t>差旅费</t>
  </si>
  <si>
    <t>运杂费</t>
  </si>
  <si>
    <t>办公用品费</t>
  </si>
  <si>
    <t>资料订阅及影印费</t>
  </si>
  <si>
    <t>宣传费</t>
  </si>
  <si>
    <t>低值易耗品摊销</t>
  </si>
  <si>
    <t>水电气费</t>
  </si>
  <si>
    <t>物业管理费</t>
  </si>
  <si>
    <t>车辆使用费</t>
  </si>
  <si>
    <t>会务费</t>
  </si>
  <si>
    <t>警卫消防费</t>
  </si>
  <si>
    <t>绿化费</t>
  </si>
  <si>
    <t>安装修理费</t>
  </si>
  <si>
    <t>工作服</t>
  </si>
  <si>
    <t>垃圾排污费</t>
  </si>
  <si>
    <t>快递费</t>
  </si>
  <si>
    <t>年终奖、半年奖</t>
  </si>
  <si>
    <t>福利费</t>
  </si>
  <si>
    <t>体检费</t>
  </si>
  <si>
    <t>58同城、智联服务费</t>
  </si>
  <si>
    <t>物料制作</t>
  </si>
  <si>
    <t>培训费</t>
  </si>
  <si>
    <t>伴手礼</t>
  </si>
  <si>
    <t>员工奖励费及提成</t>
  </si>
  <si>
    <t>临时工劳务费</t>
  </si>
  <si>
    <t>系统服务费</t>
  </si>
  <si>
    <t>存健康费用</t>
  </si>
  <si>
    <t>合江亭办公区租赁费</t>
  </si>
  <si>
    <t>仓库打印机租赁服务费</t>
  </si>
  <si>
    <t>电商平台服务费</t>
  </si>
  <si>
    <t>保险卡平台费</t>
  </si>
  <si>
    <t>团购服务费</t>
  </si>
  <si>
    <t>樊登读书</t>
  </si>
  <si>
    <t>患教邀请医生</t>
  </si>
  <si>
    <t>教练班结业勋章及证书</t>
  </si>
  <si>
    <t>继续教育费</t>
  </si>
  <si>
    <t>咨询费</t>
  </si>
  <si>
    <t>公共事务费</t>
  </si>
  <si>
    <t>其他费用</t>
  </si>
  <si>
    <t>门店费用科目</t>
  </si>
  <si>
    <t>租赁费</t>
  </si>
  <si>
    <t>安装维修费</t>
  </si>
  <si>
    <r>
      <rPr>
        <u/>
        <sz val="11"/>
        <color theme="10"/>
        <rFont val="宋体"/>
        <charset val="134"/>
      </rPr>
      <t>邮电费</t>
    </r>
  </si>
  <si>
    <t>门店每月邮电费预估</t>
  </si>
  <si>
    <r>
      <rPr>
        <u/>
        <sz val="11"/>
        <color theme="10"/>
        <rFont val="宋体"/>
        <charset val="134"/>
      </rPr>
      <t>低值易耗品</t>
    </r>
  </si>
  <si>
    <t>门店每月物料预估</t>
  </si>
  <si>
    <t>灭鼠费及其他费用</t>
  </si>
  <si>
    <t>门店业务招待费</t>
  </si>
  <si>
    <r>
      <rPr>
        <u/>
        <sz val="11"/>
        <color theme="10"/>
        <rFont val="宋体"/>
        <charset val="134"/>
      </rPr>
      <t>水电费</t>
    </r>
  </si>
  <si>
    <t>门店每月水电预估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</si>
  <si>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</si>
  <si>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 xml:space="preserve">四川太极大药房连锁有限公司郫县郫筒镇东大街药店 </t>
  </si>
  <si>
    <t>四川太极大药房连锁有限公司高新区紫薇东路药店</t>
  </si>
  <si>
    <t xml:space="preserve">四川太极大药房连锁有限公司金牛区黄苑东街药店
</t>
  </si>
  <si>
    <t xml:space="preserve">四川太极大药房连锁有限公司成华区崔家店路药店 </t>
  </si>
  <si>
    <t xml:space="preserve">四川太极大药房连锁有限公司都江堰市灌口镇蒲阳路药店
</t>
  </si>
  <si>
    <t>四川太极大药房连锁有限公司高新区新下街药店</t>
  </si>
  <si>
    <t>四川太极大药房连锁有限公司武侯区航中街药店</t>
  </si>
  <si>
    <t xml:space="preserve">四川太极大药房连锁有限公司武侯区顺和街药店
</t>
  </si>
  <si>
    <t>四川太极大药房连锁有限公司温江区公平街道江安路药店</t>
  </si>
  <si>
    <t xml:space="preserve">四川太极大药房连锁有限公司青羊区清江东路药店
</t>
  </si>
  <si>
    <t xml:space="preserve">四川太极大药房连锁有限公司锦江区通盈街药店
</t>
  </si>
  <si>
    <t xml:space="preserve">四川太极大药房连锁有限公司金牛区沙河源药店
</t>
  </si>
  <si>
    <t>四川太极大药房连锁有限公司青羊区贝森北路药店</t>
  </si>
  <si>
    <t>四川太极大邑县晋原镇内蒙古大道桃源药店</t>
  </si>
  <si>
    <t xml:space="preserve">四川太极大药房连锁有限公司大邑县晋原镇东壕沟北段药店
</t>
  </si>
  <si>
    <t xml:space="preserve">四川太极大药房连锁有限公司高新区天久北巷药店
</t>
  </si>
  <si>
    <t xml:space="preserve">四川太极大药房连锁有限公司新都区新繁镇繁江北路药店
</t>
  </si>
  <si>
    <t xml:space="preserve">四川太极大药房连锁有限公司都江堰市蒲阳镇问道西路药店
</t>
  </si>
  <si>
    <t>四川太极大药房连锁有限公司武侯区佳灵路药店</t>
  </si>
  <si>
    <t>四川太极锦江区合欢树街药店</t>
  </si>
  <si>
    <t>四川太极大药房连锁有限公司锦江区榕声路药店</t>
  </si>
  <si>
    <t>四川太极大药房连锁有限公司成华区西林一街药店</t>
  </si>
  <si>
    <t xml:space="preserve">四川太极大药房连锁有限公司锦江区观音桥街药店
</t>
  </si>
  <si>
    <t>四川太极大药房连锁有限公司成华区高车一路药店</t>
  </si>
  <si>
    <t xml:space="preserve">四川太极大药房连锁有限公司高新区大源三期药店
</t>
  </si>
  <si>
    <t>四川太极大药房连锁有限公司成华区新怡路药店</t>
  </si>
  <si>
    <t>四川太极大药房连锁有限公司大邑县晋原镇潘家街药店</t>
  </si>
  <si>
    <t>四川太极大药房连锁有限公司金牛区金沙路药店</t>
  </si>
  <si>
    <t xml:space="preserve">四川太极大药房连锁有限公司青羊区光华村街药店
</t>
  </si>
  <si>
    <t xml:space="preserve">四川太极大药房连锁有限公司崇州市崇阳镇金带街药店
</t>
  </si>
  <si>
    <t>太极大药房青羊区清江东路2药店</t>
  </si>
  <si>
    <t xml:space="preserve">四川太极大药房连锁有限公司金牛区枣子巷药店
</t>
  </si>
  <si>
    <t>四川太极崇州市崇阳镇尚贤坊街药店</t>
  </si>
  <si>
    <t xml:space="preserve">四川太极大药房连锁有限公司高新区土龙路药店
</t>
  </si>
  <si>
    <t xml:space="preserve">四川太极大药房连锁有限公司大邑县新场镇文昌街药店
</t>
  </si>
  <si>
    <t>四川太极大药房连锁有限公司武侯区大华街药店</t>
  </si>
  <si>
    <t xml:space="preserve">四川太极大药房连锁有限公司锦江区水杉街药店
</t>
  </si>
  <si>
    <t xml:space="preserve">四川太极大药房连锁有限公司成华区万科路药店
</t>
  </si>
  <si>
    <t xml:space="preserve">四川太极大药房连锁有限公司高新区新园大道药店
</t>
  </si>
  <si>
    <t xml:space="preserve">四川太极大药房连锁有限公司双流县西航港街道锦华路一段药店
</t>
  </si>
  <si>
    <t>四川太极大药房连锁有限公司青羊区人民中路药店</t>
  </si>
  <si>
    <t>四川太极大药房连锁有限公司锦江区劼人路药店</t>
  </si>
  <si>
    <t>四川太极大药房连锁有限公司金牛区蜀汉路药店</t>
  </si>
  <si>
    <t xml:space="preserve">四川太极大药房连锁有限公司成华区龙潭寺西路药店
</t>
  </si>
  <si>
    <t>四川太极大药房连锁有限公司崇州市崇阳镇文化西街药店</t>
  </si>
  <si>
    <t xml:space="preserve">四川太极大药房连锁有限公司青羊区十二桥路药店
</t>
  </si>
  <si>
    <t xml:space="preserve">四川太极大药房连锁有限公司武侯区浆洗街药店
</t>
  </si>
  <si>
    <t>四川太极大药房连锁有限公司武侯区科华街药店</t>
  </si>
  <si>
    <t>四川太极大药房连锁有限公司青羊区光华药店</t>
  </si>
  <si>
    <t xml:space="preserve">四川太极大药房连锁有限公司成华区华油路药店
</t>
  </si>
  <si>
    <t xml:space="preserve">四川太极大药房连锁有限公司成华区杉板桥南一路药店
</t>
  </si>
  <si>
    <t xml:space="preserve">四川太极大药房连锁有限公司锦江区柳翠路药店
</t>
  </si>
  <si>
    <t>四川太极大药房连锁有限公司双流区东升街道三强西路药店</t>
  </si>
  <si>
    <t>四川太极大药房连锁有限公司青羊区大石西路药店</t>
  </si>
  <si>
    <t xml:space="preserve">四川太极大药房连锁有限公司大邑县晋原镇通达东路五段药店
</t>
  </si>
  <si>
    <t xml:space="preserve">四川太极大药房连锁有限公司成华区华泰路药店
</t>
  </si>
  <si>
    <t xml:space="preserve">四川太极大药房连锁有限公司温江区柳城镇凤溪大道药店
</t>
  </si>
  <si>
    <t xml:space="preserve">四川太极大药房连锁有限公司青羊区北东街药店
</t>
  </si>
  <si>
    <t>四川太极大药房连锁有限公司崇州市崇阳镇蜀州中路药店</t>
  </si>
  <si>
    <t xml:space="preserve">四川太极大药房连锁有限公司成华区双林路药店
</t>
  </si>
  <si>
    <t xml:space="preserve">四川太极大药房连锁有限公司大邑县晋原镇子龙街药店
</t>
  </si>
  <si>
    <t>四川太极大药房连锁有限公司成华区万宇路药店</t>
  </si>
  <si>
    <t xml:space="preserve">四川太极大药房连锁有限公司崇州市三江镇崇新路药店
</t>
  </si>
  <si>
    <t>四川太极大药房连锁有限公司锦江区庆云南街药店</t>
  </si>
  <si>
    <t>四川太极大药房连锁有限公司高新区中和大道药店</t>
  </si>
  <si>
    <t xml:space="preserve">四川太极大药房连锁有限公司崇州市崇阳镇永康东路药店 </t>
  </si>
  <si>
    <t xml:space="preserve">四川太极大药房连锁有限公司新都区新都街道兴乐北路药店
</t>
  </si>
  <si>
    <t xml:space="preserve">四川太极大药房连锁有限公司金牛区交大路第三药店
</t>
  </si>
  <si>
    <t xml:space="preserve">四川太极大药房连锁有限公司邛崃市临邛镇洪川小区药店
</t>
  </si>
  <si>
    <t>四川太极大药房连锁有限公司成华区华康路药店</t>
  </si>
  <si>
    <t>四川太极大药房连锁有限公司郫县郫筒镇一环路东南段药店</t>
  </si>
  <si>
    <t xml:space="preserve">四川太极大药房连锁有限公司成华区羊子山西路药店
</t>
  </si>
  <si>
    <t xml:space="preserve">四川太极大药房连锁有限公司都江堰幸福镇景中路药店
</t>
  </si>
  <si>
    <t xml:space="preserve">四川太极大药房连锁有限公司都江堰市幸福镇奎光路药店
</t>
  </si>
  <si>
    <t xml:space="preserve">四川太极大药房连锁有限公司都江堰市聚源镇联建房药店
</t>
  </si>
  <si>
    <t xml:space="preserve">四川太极大药房连锁有限公司高新区锦城大道药店
</t>
  </si>
  <si>
    <t xml:space="preserve">四川太极大药房连锁有限公司邛崃市临邛镇长安大道药店
</t>
  </si>
  <si>
    <t xml:space="preserve">四川太极大药房连锁有限公司大邑县安仁镇千禧街药店
</t>
  </si>
  <si>
    <t>四川太极大药房连锁有限公司成华区金马河路药店</t>
  </si>
  <si>
    <t>四川太极大药房连锁有限公司金牛区银河北街药店</t>
  </si>
  <si>
    <t>四川太极大药房连锁有限公司青羊区童子街药店</t>
  </si>
  <si>
    <t>四川太极大药房连锁有限公司锦江区静明路药店</t>
  </si>
  <si>
    <t>四川太极大药房连锁有限公司邛崃市文君街道办翠荫街药店</t>
  </si>
  <si>
    <t>四川太极大药房连锁有限公司新津县五津镇武阳西路药店</t>
  </si>
  <si>
    <t>四川太极大邑县晋原镇东街药店</t>
  </si>
  <si>
    <t xml:space="preserve">四川太极大药房连锁有限公司新津县五津镇五津西路药店
</t>
  </si>
  <si>
    <t xml:space="preserve">四川太极大药房连锁有限公司都江堰市幸福镇都江堰大道药店
</t>
  </si>
  <si>
    <t>四川太极大药房连锁有限公司花照壁药店</t>
  </si>
  <si>
    <t xml:space="preserve">四川太极大药房连锁有限公司新津县邓双镇飞雪路药店 </t>
  </si>
  <si>
    <t xml:space="preserve">四川太极大药房连锁有限公司青羊区金丝街药店
</t>
  </si>
  <si>
    <t xml:space="preserve">四川太极大药房连锁有限公司高新区新乐中街药店
</t>
  </si>
  <si>
    <t xml:space="preserve">四川太极大药房连锁有限公司新津县兴义镇万兴路药店
</t>
  </si>
  <si>
    <t xml:space="preserve">四川太极大药房连锁有限公司邛崃市中心药店
</t>
  </si>
  <si>
    <t xml:space="preserve">四川太极大药房连锁有限公司青羊区红星路药店
</t>
  </si>
  <si>
    <t>四川太极大药房连锁有限公司崇州市怀远镇新正东街药店</t>
  </si>
  <si>
    <t xml:space="preserve">四川太极大药房连锁有限公司邛崃市羊安镇永康大道药店
</t>
  </si>
  <si>
    <t xml:space="preserve">四川太极大药房连锁有限公司都江堰市幸福镇翔凤路药店
</t>
  </si>
  <si>
    <t xml:space="preserve">四川太极大药房连锁有限公司大邑县沙渠镇利民街药店
</t>
  </si>
  <si>
    <t>四川太极大药房连锁有限公司武侯区聚萃街药店</t>
  </si>
  <si>
    <t>四川太极大药房连锁有限公司锦江区东大街药店</t>
  </si>
  <si>
    <t>四川太极大药房连锁有限公司成都高新区元华二巷药店</t>
  </si>
  <si>
    <t>四川太极大药房连锁有限公司青羊区蜀辉路药店</t>
  </si>
  <si>
    <t>四川太极大药房连锁有限公司高新区中和公济桥路药店</t>
  </si>
  <si>
    <t>四川太极大药房连锁有限公司武侯区丝竹路药店</t>
  </si>
  <si>
    <t>四川太极大药房连锁有限公司新都区新都街道万和北路药店</t>
  </si>
  <si>
    <t>四川太极大药房连锁有限公司锦江区梨花街药店</t>
  </si>
  <si>
    <t>四川太极大药房连锁有限公司金牛区银沙路药店</t>
  </si>
  <si>
    <t>四川太极大药房连锁有限公司金牛区解放路药店</t>
  </si>
  <si>
    <t>四川太极大药房连锁有限公司大邑县晋原镇北街药店</t>
  </si>
  <si>
    <t>四川太极大药房连锁有限公司武侯区大悦路药店</t>
  </si>
  <si>
    <t>四川太极大药房连锁有限公司新津县五津镇五津西路二药房</t>
  </si>
  <si>
    <t xml:space="preserve">四川太极大药房连锁有限公司金牛区蓉北商贸大道药店
</t>
  </si>
  <si>
    <t>四川太极大药房连锁有限公司邛崃市临邛街道涌泉街药店</t>
  </si>
  <si>
    <t>四川太极大药房连锁有限公司都江堰市永丰街道宝莲路药店</t>
  </si>
  <si>
    <t>成汉南路店</t>
  </si>
  <si>
    <t>新开门店预估</t>
  </si>
  <si>
    <t>门店安装遮阳篷费用预算</t>
  </si>
  <si>
    <t>四楼办公室</t>
  </si>
  <si>
    <t>五楼办公室</t>
  </si>
  <si>
    <r>
      <rPr>
        <b/>
        <sz val="14"/>
        <rFont val="Arial"/>
        <charset val="134"/>
      </rPr>
      <t xml:space="preserve">                                        </t>
    </r>
    <r>
      <rPr>
        <b/>
        <sz val="14"/>
        <rFont val="宋体"/>
        <charset val="134"/>
      </rPr>
      <t>总经办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</si>
  <si>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部门费用汇总表!A1</t>
  </si>
  <si>
    <t>序号</t>
  </si>
  <si>
    <t>科目</t>
  </si>
  <si>
    <t>摘要</t>
  </si>
  <si>
    <t>19年金额</t>
  </si>
  <si>
    <r>
      <rPr>
        <b/>
        <sz val="10"/>
        <rFont val="Arial"/>
        <charset val="134"/>
      </rPr>
      <t>2020</t>
    </r>
    <r>
      <rPr>
        <b/>
        <sz val="10"/>
        <rFont val="宋体"/>
        <charset val="134"/>
      </rPr>
      <t>年预算</t>
    </r>
  </si>
  <si>
    <t>节费金额</t>
  </si>
  <si>
    <t>降费措施</t>
  </si>
  <si>
    <t>行政科报：更换新工作服一套/人，500元</t>
  </si>
  <si>
    <t>工程科工作服</t>
  </si>
  <si>
    <t>电话费</t>
  </si>
  <si>
    <t>行政科报：含杨总微信手机缴费</t>
  </si>
  <si>
    <t>工程科电话费</t>
  </si>
  <si>
    <t>行政科报</t>
  </si>
  <si>
    <t>部门费用小计</t>
  </si>
  <si>
    <t>门店租赁费</t>
  </si>
  <si>
    <t>各门店租赁费</t>
  </si>
  <si>
    <t>门店安装修理费</t>
  </si>
  <si>
    <t>各门店安装修理费</t>
  </si>
  <si>
    <t>门店费用小计</t>
  </si>
  <si>
    <r>
      <rPr>
        <b/>
        <sz val="16"/>
        <color theme="1"/>
        <rFont val="Tahoma"/>
        <charset val="134"/>
      </rPr>
      <t>2020</t>
    </r>
    <r>
      <rPr>
        <b/>
        <sz val="16"/>
        <color theme="1"/>
        <rFont val="宋体"/>
        <charset val="134"/>
      </rPr>
      <t>年各门店租赁费预算表</t>
    </r>
  </si>
  <si>
    <t>门店</t>
  </si>
  <si>
    <t>2019年</t>
  </si>
  <si>
    <t>2020年预计</t>
  </si>
  <si>
    <t>四川太极大药房连锁有限公司龙泉驿区龙泉街道驿生路药店</t>
  </si>
  <si>
    <t>高新区中和街道朝阳路店</t>
  </si>
  <si>
    <t xml:space="preserve">四川太极大药房连锁有限公司高新区中和街道柳荫街药店
</t>
  </si>
  <si>
    <t>武侯区一环路南一段药店</t>
  </si>
  <si>
    <t>部门提起费用在门店!A1</t>
  </si>
  <si>
    <r>
      <rPr>
        <b/>
        <sz val="16"/>
        <color theme="1"/>
        <rFont val="Tahoma"/>
        <charset val="134"/>
      </rPr>
      <t>2020</t>
    </r>
    <r>
      <rPr>
        <b/>
        <sz val="16"/>
        <color theme="1"/>
        <rFont val="宋体"/>
        <charset val="134"/>
      </rPr>
      <t>年各门店安装修理费</t>
    </r>
  </si>
  <si>
    <t>安装及修理费</t>
  </si>
  <si>
    <t xml:space="preserve">四川太极大药房连锁有限公司高新区府城大道西段药店
</t>
  </si>
  <si>
    <r>
      <rPr>
        <b/>
        <sz val="14"/>
        <rFont val="Arial"/>
        <charset val="134"/>
      </rPr>
      <t xml:space="preserve">                                            </t>
    </r>
    <r>
      <rPr>
        <b/>
        <sz val="14"/>
        <rFont val="宋体"/>
        <charset val="134"/>
      </rPr>
      <t>综合管理部行政科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</si>
  <si>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备注</t>
  </si>
  <si>
    <t>业务招待费</t>
  </si>
  <si>
    <r>
      <rPr>
        <sz val="10"/>
        <rFont val="宋体"/>
        <charset val="134"/>
      </rPr>
      <t>总经办：环球时报</t>
    </r>
    <r>
      <rPr>
        <sz val="10"/>
        <rFont val="Arial"/>
        <charset val="134"/>
      </rPr>
      <t>+</t>
    </r>
    <r>
      <rPr>
        <sz val="10"/>
        <rFont val="宋体"/>
        <charset val="134"/>
      </rPr>
      <t>文摘周刊</t>
    </r>
  </si>
  <si>
    <t>邮电费（电话费）</t>
  </si>
  <si>
    <t>含部门手机话费、后勤座机费、传真机话费</t>
  </si>
  <si>
    <t>宣传费（广告制作费，宣传物料）</t>
  </si>
  <si>
    <t>含办公区会议室桌牌、文化墙等</t>
  </si>
  <si>
    <r>
      <rPr>
        <sz val="10"/>
        <rFont val="宋体"/>
        <charset val="134"/>
      </rPr>
      <t>仓库</t>
    </r>
    <r>
      <rPr>
        <sz val="10"/>
        <rFont val="Arial"/>
        <charset val="134"/>
      </rPr>
      <t>1500</t>
    </r>
    <r>
      <rPr>
        <sz val="10"/>
        <rFont val="宋体"/>
        <charset val="134"/>
      </rPr>
      <t>，办公室</t>
    </r>
    <r>
      <rPr>
        <sz val="10"/>
        <rFont val="Arial"/>
        <charset val="134"/>
      </rPr>
      <t>1500</t>
    </r>
  </si>
  <si>
    <t>合江亭</t>
  </si>
  <si>
    <t>含水电费，无气费</t>
  </si>
  <si>
    <r>
      <rPr>
        <sz val="10"/>
        <rFont val="Arial"/>
        <charset val="134"/>
      </rPr>
      <t>86200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层</t>
    </r>
    <r>
      <rPr>
        <sz val="10"/>
        <rFont val="Arial"/>
        <charset val="134"/>
      </rPr>
      <t>/</t>
    </r>
    <r>
      <rPr>
        <sz val="10"/>
        <rFont val="宋体"/>
        <charset val="134"/>
      </rPr>
      <t>年（共</t>
    </r>
    <r>
      <rPr>
        <sz val="10"/>
        <rFont val="Arial"/>
        <charset val="134"/>
      </rPr>
      <t>2</t>
    </r>
    <r>
      <rPr>
        <sz val="10"/>
        <rFont val="宋体"/>
        <charset val="134"/>
      </rPr>
      <t>层）
每半年支付一次。</t>
    </r>
  </si>
  <si>
    <t>总体费用</t>
  </si>
  <si>
    <r>
      <rPr>
        <sz val="10"/>
        <rFont val="宋体"/>
        <charset val="134"/>
      </rPr>
      <t>其中维修费共</t>
    </r>
    <r>
      <rPr>
        <sz val="10"/>
        <rFont val="Arial"/>
        <charset val="134"/>
      </rPr>
      <t>28000</t>
    </r>
    <r>
      <rPr>
        <sz val="10"/>
        <rFont val="宋体"/>
        <charset val="134"/>
      </rPr>
      <t>元，其中送货车辆18000元（费用算在门店），行政车辆10000元费用（商务车和皇冠车算在总经办，帕萨特算在办公室）.预计今年新购送货车辆一台14万。</t>
    </r>
  </si>
  <si>
    <t>办公室</t>
  </si>
  <si>
    <t>含帕萨特维修费</t>
  </si>
  <si>
    <t>漫谈零售处方药会议、战略会议、年终总结会</t>
  </si>
  <si>
    <r>
      <rPr>
        <sz val="10"/>
        <rFont val="宋体"/>
        <charset val="134"/>
      </rPr>
      <t>含年会（</t>
    </r>
    <r>
      <rPr>
        <sz val="10"/>
        <rFont val="Arial"/>
        <charset val="134"/>
      </rPr>
      <t>16.5</t>
    </r>
    <r>
      <rPr>
        <sz val="10"/>
        <rFont val="宋体"/>
        <charset val="134"/>
      </rPr>
      <t>）、战略会（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万）、年终总结计划会（</t>
    </r>
    <r>
      <rPr>
        <sz val="10"/>
        <rFont val="Arial"/>
        <charset val="134"/>
      </rPr>
      <t>3.5</t>
    </r>
    <r>
      <rPr>
        <sz val="10"/>
        <rFont val="宋体"/>
        <charset val="134"/>
      </rPr>
      <t>万）</t>
    </r>
  </si>
  <si>
    <t>合江亭办公区植物费</t>
  </si>
  <si>
    <r>
      <rPr>
        <sz val="10"/>
        <rFont val="Arial"/>
        <charset val="134"/>
      </rPr>
      <t>250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月</t>
    </r>
  </si>
  <si>
    <t>综合管理部部门办公用品费</t>
  </si>
  <si>
    <t>后勤安装维修费</t>
  </si>
  <si>
    <r>
      <rPr>
        <sz val="10"/>
        <rFont val="宋体"/>
        <charset val="134"/>
      </rPr>
      <t>新换饮水机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元、夏季办公区空调清洗加氟</t>
    </r>
    <r>
      <rPr>
        <sz val="10"/>
        <rFont val="Arial"/>
        <charset val="134"/>
      </rPr>
      <t>1700</t>
    </r>
    <r>
      <rPr>
        <sz val="10"/>
        <rFont val="宋体"/>
        <charset val="134"/>
      </rPr>
      <t>元、换热水器滤机</t>
    </r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</si>
  <si>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更换新工作服一套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人，</t>
    </r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</si>
  <si>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办公区疏通下水道</t>
  </si>
  <si>
    <r>
      <rPr>
        <u/>
        <sz val="11"/>
        <rFont val="宋体"/>
        <charset val="134"/>
      </rPr>
      <t>各门店</t>
    </r>
  </si>
  <si>
    <r>
      <rPr>
        <sz val="10"/>
        <rFont val="宋体"/>
        <charset val="134"/>
      </rPr>
      <t>含后勤机房、新开</t>
    </r>
    <r>
      <rPr>
        <sz val="10"/>
        <rFont val="Arial"/>
        <charset val="134"/>
      </rPr>
      <t>10</t>
    </r>
    <r>
      <rPr>
        <sz val="10"/>
        <rFont val="宋体"/>
        <charset val="134"/>
      </rPr>
      <t>家店</t>
    </r>
  </si>
  <si>
    <r>
      <rPr>
        <sz val="10"/>
        <rFont val="宋体"/>
        <charset val="134"/>
      </rPr>
      <t>含新开店</t>
    </r>
    <r>
      <rPr>
        <sz val="10"/>
        <rFont val="Arial"/>
        <charset val="134"/>
      </rPr>
      <t>10</t>
    </r>
    <r>
      <rPr>
        <sz val="10"/>
        <rFont val="宋体"/>
        <charset val="134"/>
      </rPr>
      <t>家、塑料袋、保险柜、休息椅、功放、吊旗杆</t>
    </r>
  </si>
  <si>
    <r>
      <rPr>
        <u/>
        <sz val="11"/>
        <rFont val="Arial"/>
        <charset val="134"/>
      </rPr>
      <t>各门店</t>
    </r>
  </si>
  <si>
    <r>
      <rPr>
        <sz val="10"/>
        <rFont val="宋体"/>
        <charset val="134"/>
      </rPr>
      <t>统计周期</t>
    </r>
    <r>
      <rPr>
        <sz val="10"/>
        <rFont val="Arial"/>
        <charset val="134"/>
      </rPr>
      <t>1-12</t>
    </r>
    <r>
      <rPr>
        <sz val="10"/>
        <rFont val="宋体"/>
        <charset val="134"/>
      </rPr>
      <t>月，明细详见附件，含</t>
    </r>
    <r>
      <rPr>
        <sz val="10"/>
        <rFont val="Arial"/>
        <charset val="134"/>
      </rPr>
      <t>10</t>
    </r>
    <r>
      <rPr>
        <sz val="10"/>
        <rFont val="宋体"/>
        <charset val="134"/>
      </rPr>
      <t>家新开店</t>
    </r>
  </si>
  <si>
    <t>门店灭鼠费及其他费用</t>
  </si>
  <si>
    <t>各门店</t>
  </si>
  <si>
    <t>含新开店</t>
  </si>
  <si>
    <r>
      <rPr>
        <sz val="10"/>
        <rFont val="Arial"/>
        <charset val="134"/>
      </rPr>
      <t>62</t>
    </r>
    <r>
      <rPr>
        <sz val="10"/>
        <rFont val="宋体"/>
        <charset val="134"/>
      </rPr>
      <t>家门店</t>
    </r>
    <r>
      <rPr>
        <sz val="10"/>
        <rFont val="Arial"/>
        <charset val="134"/>
      </rPr>
      <t>27698</t>
    </r>
    <r>
      <rPr>
        <sz val="10"/>
        <rFont val="宋体"/>
        <charset val="134"/>
      </rPr>
      <t>元</t>
    </r>
    <r>
      <rPr>
        <sz val="10"/>
        <rFont val="Arial"/>
        <charset val="134"/>
      </rPr>
      <t>+</t>
    </r>
    <r>
      <rPr>
        <sz val="10"/>
        <rFont val="宋体"/>
        <charset val="134"/>
      </rPr>
      <t>新开</t>
    </r>
    <r>
      <rPr>
        <sz val="10"/>
        <rFont val="Arial"/>
        <charset val="134"/>
      </rPr>
      <t>10</t>
    </r>
    <r>
      <rPr>
        <sz val="10"/>
        <rFont val="宋体"/>
        <charset val="134"/>
      </rPr>
      <t>家门店垃圾费预计</t>
    </r>
    <r>
      <rPr>
        <sz val="10"/>
        <rFont val="Arial"/>
        <charset val="134"/>
      </rPr>
      <t>2400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=</t>
    </r>
    <r>
      <rPr>
        <sz val="10"/>
        <rFont val="宋体"/>
        <charset val="134"/>
      </rPr>
      <t>预计总费用</t>
    </r>
    <r>
      <rPr>
        <sz val="10"/>
        <rFont val="Arial"/>
        <charset val="134"/>
      </rPr>
      <t>24939</t>
    </r>
    <r>
      <rPr>
        <sz val="10"/>
        <rFont val="宋体"/>
        <charset val="134"/>
      </rPr>
      <t>元</t>
    </r>
  </si>
  <si>
    <t>总计</t>
  </si>
  <si>
    <r>
      <rPr>
        <b/>
        <sz val="14"/>
        <rFont val="Arial"/>
        <charset val="134"/>
      </rPr>
      <t xml:space="preserve">                   </t>
    </r>
    <r>
      <rPr>
        <b/>
        <sz val="14"/>
        <rFont val="宋体"/>
        <charset val="134"/>
      </rPr>
      <t>人事科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单位：元</t>
    </r>
  </si>
  <si>
    <r>
      <rPr>
        <u/>
        <sz val="11"/>
        <color theme="10"/>
        <rFont val="宋体"/>
        <charset val="134"/>
      </rPr>
      <t>部门费用汇总表</t>
    </r>
    <r>
      <rPr>
        <u/>
        <sz val="11"/>
        <color theme="10"/>
        <rFont val="Tahoma"/>
        <charset val="134"/>
      </rPr>
      <t>!A1</t>
    </r>
  </si>
  <si>
    <t>项目</t>
  </si>
  <si>
    <t>明细</t>
  </si>
  <si>
    <t>2020年预算明细</t>
  </si>
  <si>
    <t>2020年预算合计</t>
  </si>
  <si>
    <t>年终奖</t>
  </si>
  <si>
    <t>半年奖</t>
  </si>
  <si>
    <t>带薪假补贴</t>
  </si>
  <si>
    <t>清凉饮料费、烤火费</t>
  </si>
  <si>
    <t>其他</t>
  </si>
  <si>
    <t>残疾人待遇</t>
  </si>
  <si>
    <t>促销人员重点品种提成</t>
  </si>
  <si>
    <t>招聘物料制作</t>
  </si>
  <si>
    <t>瑞学培训费</t>
  </si>
  <si>
    <t>培训师课时费</t>
  </si>
  <si>
    <t>住宿费（差旅）</t>
  </si>
  <si>
    <t>新员工培训餐费</t>
  </si>
  <si>
    <t>员工培训车费</t>
  </si>
  <si>
    <t>办公用品</t>
  </si>
  <si>
    <t>员工奖励费</t>
  </si>
  <si>
    <r>
      <rPr>
        <b/>
        <sz val="14"/>
        <rFont val="Arial"/>
        <charset val="134"/>
      </rPr>
      <t xml:space="preserve">                                     </t>
    </r>
    <r>
      <rPr>
        <b/>
        <sz val="14"/>
        <rFont val="宋体"/>
        <charset val="134"/>
      </rPr>
      <t>保卫科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</si>
  <si>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r>
      <rPr>
        <u/>
        <sz val="11"/>
        <color theme="10"/>
        <rFont val="Arial"/>
        <charset val="134"/>
      </rPr>
      <t>部门费用汇总表</t>
    </r>
    <r>
      <rPr>
        <u/>
        <sz val="11"/>
        <color theme="10"/>
        <rFont val="Tahoma"/>
        <charset val="134"/>
      </rPr>
      <t>!A1</t>
    </r>
  </si>
  <si>
    <t>保卫科（新增办公区）：</t>
  </si>
  <si>
    <t>分类项目/点位</t>
  </si>
  <si>
    <t>安全管理费用目录</t>
  </si>
  <si>
    <t>1.办公管理费用</t>
  </si>
  <si>
    <t>办公及易耗品</t>
  </si>
  <si>
    <t>A4纸、档案（盒）袋、订书钉、回形针、胶水、粘贴单等</t>
  </si>
  <si>
    <t>集团相关部门、郊县安防公司、区域中心店等</t>
  </si>
  <si>
    <t>办案交通接待</t>
  </si>
  <si>
    <t>案件事故调查交通费、接待</t>
  </si>
  <si>
    <t>安全检查</t>
  </si>
  <si>
    <t>郊区交通车辆费；检查城区药店交通补贴</t>
  </si>
  <si>
    <t>2.消防管理费用</t>
  </si>
  <si>
    <t>消防器材：灭火器材+疏散设备</t>
  </si>
  <si>
    <t>4楼办公区（240+300）</t>
  </si>
  <si>
    <t>消防器材：灭火器材</t>
  </si>
  <si>
    <t>5楼办公区</t>
  </si>
  <si>
    <t>消防设备：应急疏散箱</t>
  </si>
  <si>
    <t>西部办公区（三楼口右边第1间）</t>
  </si>
  <si>
    <t>安全设备器材维修费</t>
  </si>
  <si>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Tahoma"/>
        <charset val="134"/>
      </rPr>
      <t>5</t>
    </r>
    <r>
      <rPr>
        <sz val="10"/>
        <color theme="1"/>
        <rFont val="宋体"/>
        <charset val="134"/>
      </rPr>
      <t>楼和西部办公区</t>
    </r>
  </si>
  <si>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楼</t>
    </r>
    <r>
      <rPr>
        <sz val="10"/>
        <color theme="1"/>
        <rFont val="Tahoma"/>
        <charset val="134"/>
      </rPr>
      <t>--2</t>
    </r>
    <r>
      <rPr>
        <sz val="10"/>
        <color theme="1"/>
        <rFont val="宋体"/>
        <charset val="134"/>
      </rPr>
      <t>机房</t>
    </r>
  </si>
  <si>
    <r>
      <rPr>
        <sz val="10"/>
        <color theme="1"/>
        <rFont val="Tahoma"/>
        <charset val="134"/>
      </rPr>
      <t>6</t>
    </r>
    <r>
      <rPr>
        <sz val="10"/>
        <color theme="1"/>
        <rFont val="宋体"/>
        <charset val="134"/>
      </rPr>
      <t>台车辆</t>
    </r>
  </si>
  <si>
    <t>3.教育培训会议</t>
  </si>
  <si>
    <t>安全培训</t>
  </si>
  <si>
    <t>宣传横幅/往返交通费/演练耗材</t>
  </si>
  <si>
    <t>安全教育</t>
  </si>
  <si>
    <t>表彰先进个人</t>
  </si>
  <si>
    <t>训练装备</t>
  </si>
  <si>
    <t>义务消防队训练</t>
  </si>
  <si>
    <t>4.治安管理费用</t>
  </si>
  <si>
    <t>监控系统安装费</t>
  </si>
  <si>
    <r>
      <rPr>
        <sz val="10"/>
        <color theme="1"/>
        <rFont val="Tahoma"/>
        <charset val="134"/>
      </rPr>
      <t>5</t>
    </r>
    <r>
      <rPr>
        <sz val="10"/>
        <color theme="1"/>
        <rFont val="宋体"/>
        <charset val="134"/>
      </rPr>
      <t>楼办公区</t>
    </r>
  </si>
  <si>
    <t>监控系统维保费</t>
  </si>
  <si>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楼办公区</t>
    </r>
  </si>
  <si>
    <t>监控设备维修费</t>
  </si>
  <si>
    <t>4楼办公区</t>
  </si>
  <si>
    <t>安装摄像机1部</t>
  </si>
  <si>
    <t>西部C区1楼库房</t>
  </si>
  <si>
    <r>
      <rPr>
        <b/>
        <sz val="10"/>
        <color theme="1"/>
        <rFont val="宋体"/>
        <charset val="134"/>
      </rPr>
      <t>5</t>
    </r>
    <r>
      <rPr>
        <b/>
        <sz val="10"/>
        <color theme="1"/>
        <rFont val="宋体"/>
        <charset val="134"/>
      </rPr>
      <t>.其他</t>
    </r>
  </si>
  <si>
    <t>慰问费</t>
  </si>
  <si>
    <t>春节、建军节慰问退伍军人、军属</t>
  </si>
  <si>
    <r>
      <rPr>
        <b/>
        <sz val="16"/>
        <color theme="1"/>
        <rFont val="Tahoma"/>
        <charset val="134"/>
      </rPr>
      <t>2020</t>
    </r>
    <r>
      <rPr>
        <b/>
        <sz val="16"/>
        <color theme="1"/>
        <rFont val="宋体"/>
        <charset val="134"/>
      </rPr>
      <t>年各门店警卫消防费</t>
    </r>
  </si>
  <si>
    <t>66020608</t>
  </si>
  <si>
    <t>管理费用-办公费-警卫消防费</t>
  </si>
  <si>
    <r>
      <rPr>
        <sz val="10"/>
        <color rgb="FFFF0000"/>
        <rFont val="宋体"/>
        <charset val="134"/>
      </rPr>
      <t>四川太极大药房连锁有限公司青羊区十二桥路药店</t>
    </r>
    <r>
      <rPr>
        <sz val="10"/>
        <color rgb="FFFF0000"/>
        <rFont val="Arial"/>
        <charset val="134"/>
      </rPr>
      <t xml:space="preserve">
</t>
    </r>
  </si>
  <si>
    <r>
      <rPr>
        <sz val="10"/>
        <color rgb="FFFF0000"/>
        <rFont val="宋体"/>
        <charset val="134"/>
      </rPr>
      <t>四川太极大药房连锁有限公司金牛区沙河源药店</t>
    </r>
    <r>
      <rPr>
        <sz val="10"/>
        <color rgb="FFFF0000"/>
        <rFont val="Arial"/>
        <charset val="134"/>
      </rPr>
      <t xml:space="preserve">
</t>
    </r>
  </si>
  <si>
    <t>四川太极温江区柳城街道鱼凫路药店</t>
  </si>
  <si>
    <r>
      <rPr>
        <sz val="10"/>
        <rFont val="宋体"/>
        <charset val="134"/>
      </rPr>
      <t>管理费用</t>
    </r>
    <r>
      <rPr>
        <sz val="10"/>
        <rFont val="Arial"/>
        <charset val="134"/>
      </rPr>
      <t>-</t>
    </r>
    <r>
      <rPr>
        <sz val="10"/>
        <rFont val="宋体"/>
        <charset val="134"/>
      </rPr>
      <t>办公费</t>
    </r>
    <r>
      <rPr>
        <sz val="10"/>
        <rFont val="Arial"/>
        <charset val="134"/>
      </rPr>
      <t>-</t>
    </r>
    <r>
      <rPr>
        <sz val="10"/>
        <rFont val="宋体"/>
        <charset val="134"/>
      </rPr>
      <t>警卫消防费</t>
    </r>
  </si>
  <si>
    <t>花照壁店</t>
  </si>
  <si>
    <t>邛崃涌泉街店</t>
  </si>
  <si>
    <t>药店新增：</t>
  </si>
  <si>
    <t>服务费+消防器材</t>
  </si>
  <si>
    <t>杏林路店</t>
  </si>
  <si>
    <t>联网服务费</t>
  </si>
  <si>
    <t>17家新开药店</t>
  </si>
  <si>
    <t>消防器材</t>
  </si>
  <si>
    <t>17家新开店按25标配（不含其它缺失器材）</t>
  </si>
  <si>
    <t>消防设备</t>
  </si>
  <si>
    <t>药店（预计更换10条水带）</t>
  </si>
  <si>
    <t>万店掌升级服务</t>
  </si>
  <si>
    <t>5家药店（待定）</t>
  </si>
  <si>
    <t>行政科!A1</t>
  </si>
  <si>
    <t>2020年门店店长话费津贴/每月</t>
  </si>
  <si>
    <t>2020年门店店长话费津贴/全年</t>
  </si>
  <si>
    <t>2020年门店报账话费/年</t>
  </si>
  <si>
    <t>2020年微信手机费用元/年</t>
  </si>
  <si>
    <t>2020年门店话费/全年</t>
  </si>
  <si>
    <r>
      <rPr>
        <u/>
        <sz val="11"/>
        <color theme="10"/>
        <rFont val="宋体"/>
        <charset val="134"/>
      </rPr>
      <t>部门提起费用在门店</t>
    </r>
    <r>
      <rPr>
        <u/>
        <sz val="11"/>
        <color theme="10"/>
        <rFont val="Tahoma"/>
        <charset val="134"/>
      </rPr>
      <t>!A1</t>
    </r>
  </si>
  <si>
    <r>
      <rPr>
        <sz val="10"/>
        <rFont val="宋体"/>
        <charset val="134"/>
      </rPr>
      <t>销售费用</t>
    </r>
    <r>
      <rPr>
        <sz val="10"/>
        <rFont val="Arial"/>
        <charset val="134"/>
      </rPr>
      <t>-</t>
    </r>
    <r>
      <rPr>
        <sz val="10"/>
        <rFont val="宋体"/>
        <charset val="134"/>
      </rPr>
      <t>邮电费</t>
    </r>
  </si>
  <si>
    <t>销售费用-邮电费</t>
  </si>
  <si>
    <t>涌泉店</t>
  </si>
  <si>
    <r>
      <rPr>
        <sz val="11"/>
        <color theme="1"/>
        <rFont val="宋体"/>
        <charset val="134"/>
      </rPr>
      <t>新开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家店</t>
    </r>
  </si>
  <si>
    <r>
      <rPr>
        <b/>
        <sz val="16"/>
        <color theme="1"/>
        <rFont val="Tahoma"/>
        <charset val="134"/>
      </rPr>
      <t xml:space="preserve">                        2020</t>
    </r>
    <r>
      <rPr>
        <b/>
        <sz val="16"/>
        <color theme="1"/>
        <rFont val="宋体"/>
        <charset val="134"/>
      </rPr>
      <t>年各门店物业费</t>
    </r>
    <r>
      <rPr>
        <b/>
        <sz val="16"/>
        <color theme="1"/>
        <rFont val="Tahoma"/>
        <charset val="134"/>
      </rPr>
      <t xml:space="preserve">                    </t>
    </r>
    <r>
      <rPr>
        <b/>
        <sz val="16"/>
        <color theme="1"/>
        <rFont val="宋体"/>
        <charset val="134"/>
      </rPr>
      <t>单位：元</t>
    </r>
  </si>
  <si>
    <t>ID</t>
  </si>
  <si>
    <r>
      <rPr>
        <sz val="11"/>
        <color theme="1"/>
        <rFont val="Tahoma"/>
        <charset val="134"/>
      </rPr>
      <t>2020</t>
    </r>
    <r>
      <rPr>
        <sz val="11"/>
        <color theme="1"/>
        <rFont val="宋体"/>
        <charset val="134"/>
      </rPr>
      <t>年费用预算</t>
    </r>
  </si>
  <si>
    <t>旗舰店</t>
  </si>
  <si>
    <t>浆洗街店</t>
  </si>
  <si>
    <t>光华店</t>
  </si>
  <si>
    <t>锦城大道西段店</t>
  </si>
  <si>
    <t>华泰路店</t>
  </si>
  <si>
    <t>光华村店</t>
  </si>
  <si>
    <t>新乐中街药店</t>
  </si>
  <si>
    <t>北东街店</t>
  </si>
  <si>
    <t>羊子山西路店</t>
  </si>
  <si>
    <t>庆云南街店</t>
  </si>
  <si>
    <t>万科路店</t>
  </si>
  <si>
    <t>交大三店</t>
  </si>
  <si>
    <t>榕声路店</t>
  </si>
  <si>
    <t>科华路店</t>
  </si>
  <si>
    <t>新都区新繁镇繁江北路店</t>
  </si>
  <si>
    <t>观音桥街店</t>
  </si>
  <si>
    <t>不含综合服务费，门店反馈没得标准，无法预估</t>
  </si>
  <si>
    <t>通盈街店</t>
  </si>
  <si>
    <t>金丝街店</t>
  </si>
  <si>
    <t>顺和街店</t>
  </si>
  <si>
    <t>新津邓双镇岷江店</t>
  </si>
  <si>
    <t>华油路药店</t>
  </si>
  <si>
    <t>杉板桥店</t>
  </si>
  <si>
    <t>天久北巷药店</t>
  </si>
  <si>
    <t>人民中路店</t>
  </si>
  <si>
    <t>崔家店路店13</t>
  </si>
  <si>
    <t>崔家店路店14</t>
  </si>
  <si>
    <t>水杉街药店</t>
  </si>
  <si>
    <t>沙河源药店</t>
  </si>
  <si>
    <t>新都区马超东路店</t>
  </si>
  <si>
    <t>温江店</t>
  </si>
  <si>
    <t>金沙路店</t>
  </si>
  <si>
    <t>浣花滨河路店</t>
  </si>
  <si>
    <t>清江东路店</t>
  </si>
  <si>
    <t>邛崃临邛镇长安大道店</t>
  </si>
  <si>
    <t>土龙路店</t>
  </si>
  <si>
    <t>龙潭西路店</t>
  </si>
  <si>
    <t>新怡路店</t>
  </si>
  <si>
    <t>邛崃洪川小区店</t>
  </si>
  <si>
    <t>双流锦华路一段店</t>
  </si>
  <si>
    <t>华康路店</t>
  </si>
  <si>
    <t>柳翠路店</t>
  </si>
  <si>
    <t>黄苑东街店</t>
  </si>
  <si>
    <t>万宇路药店</t>
  </si>
  <si>
    <t>邛崃羊安镇永康大道店</t>
  </si>
  <si>
    <t>合欢树</t>
  </si>
  <si>
    <t>聚萃店</t>
  </si>
  <si>
    <t>邛崃翠荫街店</t>
  </si>
  <si>
    <t>劼人路店</t>
  </si>
  <si>
    <t>静明路店</t>
  </si>
  <si>
    <t>江安路店</t>
  </si>
  <si>
    <t>尚贤坊</t>
  </si>
  <si>
    <t>贝森北路店</t>
  </si>
  <si>
    <t>佳灵路店</t>
  </si>
  <si>
    <t>银河北街店</t>
  </si>
  <si>
    <t>汇融名城店</t>
  </si>
  <si>
    <t>大华店</t>
  </si>
  <si>
    <t>中和大道店</t>
  </si>
  <si>
    <t>西林一街店</t>
  </si>
  <si>
    <t>童子街店</t>
  </si>
  <si>
    <t>金马河店</t>
  </si>
  <si>
    <t>中和新下街店</t>
  </si>
  <si>
    <t>蜀汉路</t>
  </si>
  <si>
    <t>太极大药房元华二巷店</t>
  </si>
  <si>
    <t>万和北路</t>
  </si>
  <si>
    <t>蜀辉路</t>
  </si>
  <si>
    <t>大悦路店</t>
  </si>
  <si>
    <t>紫薇东路店</t>
  </si>
  <si>
    <t>中和公济桥店</t>
  </si>
  <si>
    <t>航中街店</t>
  </si>
  <si>
    <t>不含物业转供服务费，门店反馈没得标准，无法预估</t>
  </si>
  <si>
    <t>大邑北街</t>
  </si>
  <si>
    <t>大邑潘家街店</t>
  </si>
  <si>
    <t>永康东路店</t>
  </si>
  <si>
    <t>梨花街</t>
  </si>
  <si>
    <t>丝竹街店</t>
  </si>
  <si>
    <r>
      <rPr>
        <sz val="11"/>
        <color theme="1"/>
        <rFont val="宋体"/>
        <charset val="134"/>
      </rPr>
      <t>新店</t>
    </r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家</t>
    </r>
  </si>
  <si>
    <r>
      <rPr>
        <sz val="11"/>
        <color theme="1"/>
        <rFont val="宋体"/>
        <charset val="134"/>
      </rPr>
      <t>按照</t>
    </r>
    <r>
      <rPr>
        <sz val="11"/>
        <color theme="1"/>
        <rFont val="Tahoma"/>
        <charset val="134"/>
      </rPr>
      <t>1000</t>
    </r>
    <r>
      <rPr>
        <sz val="11"/>
        <color theme="1"/>
        <rFont val="宋体"/>
        <charset val="134"/>
      </rPr>
      <t>元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*10</t>
    </r>
    <r>
      <rPr>
        <sz val="11"/>
        <color theme="1"/>
        <rFont val="宋体"/>
        <charset val="134"/>
      </rPr>
      <t>家预算</t>
    </r>
  </si>
  <si>
    <r>
      <rPr>
        <b/>
        <sz val="16"/>
        <color theme="1"/>
        <rFont val="Tahoma"/>
        <charset val="134"/>
      </rPr>
      <t>2020</t>
    </r>
    <r>
      <rPr>
        <b/>
        <sz val="16"/>
        <color theme="1"/>
        <rFont val="宋体"/>
        <charset val="134"/>
      </rPr>
      <t>年各门店低值易耗品摊销费预算表</t>
    </r>
  </si>
  <si>
    <t>660111</t>
  </si>
  <si>
    <r>
      <rPr>
        <b/>
        <sz val="14"/>
        <rFont val="Arial"/>
        <charset val="134"/>
      </rPr>
      <t xml:space="preserve">                 </t>
    </r>
    <r>
      <rPr>
        <b/>
        <sz val="14"/>
        <rFont val="宋体"/>
        <charset val="134"/>
      </rPr>
      <t>营运部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</si>
  <si>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部门招待费</t>
  </si>
  <si>
    <t>营运部部门员工差旅费</t>
  </si>
  <si>
    <t>营运部领用吊旗杆</t>
  </si>
  <si>
    <t>营运部领用店长大会物料、办公桌等</t>
  </si>
  <si>
    <t>销售提成费</t>
  </si>
  <si>
    <t>晒单奖励</t>
  </si>
  <si>
    <t>成都玛莎科技有限公司服务明星及年中大促公众号开发服务费</t>
  </si>
  <si>
    <t>部门会议费</t>
  </si>
  <si>
    <t>店长大会鲜花费</t>
  </si>
  <si>
    <t>营运部领用打印纸及纸杯</t>
  </si>
  <si>
    <r>
      <rPr>
        <sz val="10"/>
        <rFont val="宋体"/>
        <charset val="134"/>
      </rPr>
      <t>1、店长大会宣传费；</t>
    </r>
    <r>
      <rPr>
        <sz val="10"/>
        <rFont val="宋体"/>
        <charset val="134"/>
      </rPr>
      <t>2、太极水领用</t>
    </r>
  </si>
  <si>
    <t>活动物资费；宣传物料费；门店零星标示牌制作费</t>
  </si>
  <si>
    <t>活动奖励费用</t>
  </si>
  <si>
    <t>表彰费</t>
  </si>
  <si>
    <t>今日之星及优秀店长奖励费用</t>
  </si>
  <si>
    <t>巡店车费</t>
  </si>
  <si>
    <t>片区主管+营运部</t>
  </si>
  <si>
    <t>餐费</t>
  </si>
  <si>
    <t>店长大会+片长大会</t>
  </si>
  <si>
    <t>郊县巡店</t>
  </si>
  <si>
    <t>行政科报：含专职片长话费、门店监督电话</t>
  </si>
  <si>
    <t>接待厂家</t>
  </si>
  <si>
    <t>交通费（门店员工培训会议车费）</t>
  </si>
  <si>
    <t>以2020年营运部计划门店培训会议次数*门店员工每次所报车费，进行估算</t>
  </si>
  <si>
    <t>运杂费（门店自己送货送物资，送物料，快递费等）</t>
  </si>
  <si>
    <t>各门店运输费</t>
  </si>
  <si>
    <r>
      <rPr>
        <u/>
        <sz val="11"/>
        <color theme="10"/>
        <rFont val="宋体"/>
        <charset val="134"/>
      </rPr>
      <t>各门店水电费</t>
    </r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</si>
  <si>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 xml:space="preserve">ID </t>
    </r>
  </si>
  <si>
    <t>开店时间</t>
  </si>
  <si>
    <t>青羊区人民中路药店</t>
  </si>
  <si>
    <t>高新区新园大道药店</t>
  </si>
  <si>
    <t>新津县兴义镇万兴路药店</t>
  </si>
  <si>
    <t>崇州市崇阳镇文化西街药店</t>
  </si>
  <si>
    <t>崇州市三江镇崇新路药店</t>
  </si>
  <si>
    <t>锦江区通盈街药店</t>
  </si>
  <si>
    <t>崇州市怀远镇新正东街药店</t>
  </si>
  <si>
    <t>新津县五津镇五津西路药店</t>
  </si>
  <si>
    <t>崇州市崇阳镇金带街药店</t>
  </si>
  <si>
    <t>高新区土龙路药店</t>
  </si>
  <si>
    <t>金牛区蓉北商贸大道药店</t>
  </si>
  <si>
    <t>成华区双林路药店</t>
  </si>
  <si>
    <t>青羊区光华村街药店</t>
  </si>
  <si>
    <t>青羊区清江东路药店</t>
  </si>
  <si>
    <t>青羊区红星路药店</t>
  </si>
  <si>
    <r>
      <rPr>
        <sz val="10"/>
        <rFont val="宋体"/>
        <charset val="134"/>
      </rPr>
      <t>青羊区清江东路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药店</t>
    </r>
  </si>
  <si>
    <t>高新区新乐中街药店</t>
  </si>
  <si>
    <t>邛崃市中心药店</t>
  </si>
  <si>
    <t>金牛区枣子巷药店</t>
  </si>
  <si>
    <t>青羊区金丝街药店</t>
  </si>
  <si>
    <t>金牛区沙河源药店</t>
  </si>
  <si>
    <t>都江堰市幸福镇都江堰大道药店</t>
  </si>
  <si>
    <t>青羊区光华药店</t>
  </si>
  <si>
    <t>温江区柳城镇凤溪大道药店</t>
  </si>
  <si>
    <t>武侯区浆洗街药店</t>
  </si>
  <si>
    <t>锦江区东大街药店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</si>
  <si>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</si>
  <si>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</si>
  <si>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</si>
  <si>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</si>
  <si>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</si>
  <si>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大石西路药店（浣花滨河路电费没有录入）</t>
  </si>
  <si>
    <t>成华区杉板桥南一路药店</t>
  </si>
  <si>
    <t>武侯区顺和街药店</t>
  </si>
  <si>
    <t>高新区锦城大道药店</t>
  </si>
  <si>
    <t>锦江区榕声路药店</t>
  </si>
  <si>
    <t>大邑县晋原镇东壕沟北段药店</t>
  </si>
  <si>
    <t>郫县郫筒镇东大街药店</t>
  </si>
  <si>
    <t>双流县西航港街道锦华路一段药店</t>
  </si>
  <si>
    <t>成华区崔家店路药店</t>
  </si>
  <si>
    <t>青羊区十二桥路药店</t>
  </si>
  <si>
    <t>成华区二环路北四段药店</t>
  </si>
  <si>
    <t>成华区华油路药店</t>
  </si>
  <si>
    <t>成华区羊子山西路药店</t>
  </si>
  <si>
    <t>都江堰幸福镇景中路药店</t>
  </si>
  <si>
    <t>大邑县安仁镇千禧街药店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</si>
  <si>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</si>
  <si>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</si>
  <si>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</si>
  <si>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</si>
  <si>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</si>
  <si>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</si>
  <si>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新都区新都街道兴乐北路药店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</si>
  <si>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</si>
  <si>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</si>
  <si>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</si>
  <si>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</si>
  <si>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大邑县晋原镇通达东路五段药店</t>
  </si>
  <si>
    <t>大邑县新场镇文昌街药店</t>
  </si>
  <si>
    <t>金牛区黄苑东街药店</t>
  </si>
  <si>
    <t>金牛区交大路第三药店</t>
  </si>
  <si>
    <t>锦江区柳翠路药店</t>
  </si>
  <si>
    <t>锦江区观音桥街药店</t>
  </si>
  <si>
    <t>都江堰市灌口镇蒲阳路药店</t>
  </si>
  <si>
    <t>邛崃市羊安镇永康大道药店</t>
  </si>
  <si>
    <t>新都区新繁镇繁江北路药店</t>
  </si>
  <si>
    <t>高新区大源三期药店</t>
  </si>
  <si>
    <t>双流区东升街道三强西路药店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</si>
  <si>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</si>
  <si>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</si>
  <si>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</si>
  <si>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</si>
  <si>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</si>
  <si>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</si>
  <si>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桃源药店</t>
  </si>
  <si>
    <t>郫县郫筒镇一环路东南段药店</t>
  </si>
  <si>
    <t>武侯区聚萃街药店</t>
  </si>
  <si>
    <t>尚贤坊街药店</t>
  </si>
  <si>
    <t>温江区公平街道江安路药店</t>
  </si>
  <si>
    <t>锦江区劼人路药店</t>
  </si>
  <si>
    <t>锦江区静明路药店</t>
  </si>
  <si>
    <t>新津县五津镇武阳西路药店</t>
  </si>
  <si>
    <t>邛崃市文君街道办翠荫街药店</t>
  </si>
  <si>
    <t>武侯区佳灵路药店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</si>
  <si>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</si>
  <si>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</si>
  <si>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</si>
  <si>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</si>
  <si>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</si>
  <si>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>武侯区大华街药店</t>
  </si>
  <si>
    <t>高新区中和大道药店</t>
  </si>
  <si>
    <t>崇州市崇阳镇永康东路药店</t>
  </si>
  <si>
    <t>大邑县晋原镇潘家街药店</t>
  </si>
  <si>
    <t>崇州市崇阳镇蜀州中路药店</t>
  </si>
  <si>
    <t>金牛区蜀汉路药店</t>
  </si>
  <si>
    <t>武侯区航中街药店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</si>
  <si>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</si>
  <si>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</si>
  <si>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</si>
  <si>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</si>
  <si>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</si>
  <si>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</si>
  <si>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</si>
  <si>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武侯区丝竹路药店</t>
  </si>
  <si>
    <t>新都区新都街道万和北路药店</t>
  </si>
  <si>
    <t>金牛区解放路药店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</si>
  <si>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</si>
  <si>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</si>
  <si>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</si>
  <si>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</si>
  <si>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</si>
  <si>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2020年新店预估</t>
  </si>
  <si>
    <t>杏林电</t>
  </si>
  <si>
    <t xml:space="preserve">2020年新店预估 </t>
  </si>
  <si>
    <t>高新区中和街道柳荫街药店</t>
  </si>
  <si>
    <t>已关门店</t>
  </si>
  <si>
    <t>龙泉驿区龙泉街道驿生路药店</t>
  </si>
  <si>
    <r>
      <rPr>
        <b/>
        <sz val="14"/>
        <rFont val="Arial"/>
        <charset val="134"/>
      </rPr>
      <t xml:space="preserve">                            </t>
    </r>
    <r>
      <rPr>
        <b/>
        <sz val="14"/>
        <rFont val="宋体"/>
        <charset val="134"/>
      </rPr>
      <t>采购部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</t>
    </r>
    <r>
      <rPr>
        <b/>
        <sz val="14"/>
        <rFont val="Arial"/>
        <charset val="134"/>
      </rPr>
      <t xml:space="preserve">                                        </t>
    </r>
    <r>
      <rPr>
        <b/>
        <sz val="14"/>
        <rFont val="宋体"/>
        <charset val="134"/>
      </rPr>
      <t>单位：元</t>
    </r>
  </si>
  <si>
    <t>措施</t>
  </si>
  <si>
    <t>销售费用-其他-系统服务费</t>
  </si>
  <si>
    <t>1.会议用水可招商；2.可考虑购买高速打印机；</t>
  </si>
  <si>
    <t>销售费用-宣传费</t>
  </si>
  <si>
    <t>扫除道手册费用、会议用太极水等</t>
  </si>
  <si>
    <t>单品奖励</t>
  </si>
  <si>
    <t>中药增量奖和智慧药房销售奖励</t>
  </si>
  <si>
    <t>管理费用-安装及修理费</t>
  </si>
  <si>
    <t>维修费用和电脑维修费</t>
  </si>
  <si>
    <r>
      <rPr>
        <sz val="10"/>
        <rFont val="Arial"/>
        <charset val="134"/>
      </rPr>
      <t>1.</t>
    </r>
    <r>
      <rPr>
        <sz val="10"/>
        <rFont val="宋体"/>
        <charset val="134"/>
      </rPr>
      <t>办公物资可节约：打印纸张、采购员名片可用电子名片；</t>
    </r>
    <r>
      <rPr>
        <sz val="10"/>
        <rFont val="Arial"/>
        <charset val="134"/>
      </rPr>
      <t>2.</t>
    </r>
    <r>
      <rPr>
        <sz val="10"/>
        <rFont val="宋体"/>
        <charset val="134"/>
      </rPr>
      <t>给厂家开具的纸质付款单可否在钉钉系统实现；</t>
    </r>
    <r>
      <rPr>
        <sz val="10"/>
        <rFont val="Arial"/>
        <charset val="134"/>
      </rPr>
      <t>3.</t>
    </r>
    <r>
      <rPr>
        <sz val="10"/>
        <rFont val="宋体"/>
        <charset val="134"/>
      </rPr>
      <t>纸质版的企业资质可否改用电子版；</t>
    </r>
    <r>
      <rPr>
        <sz val="10"/>
        <rFont val="Arial"/>
        <charset val="134"/>
      </rPr>
      <t>4.</t>
    </r>
    <r>
      <rPr>
        <sz val="10"/>
        <rFont val="宋体"/>
        <charset val="134"/>
      </rPr>
      <t>退货费争取到付；</t>
    </r>
  </si>
  <si>
    <t>管理费用-办公费-办公用品</t>
  </si>
  <si>
    <t>办公物资</t>
  </si>
  <si>
    <t>管理费用-办公费-低值易耗品摊销</t>
  </si>
  <si>
    <t>采购部领用办公桌</t>
  </si>
  <si>
    <t>企业资质印刷费</t>
  </si>
  <si>
    <t>管理费用-办公费-会务费</t>
  </si>
  <si>
    <t>王晓燕报战略会议桌次卡制作费</t>
  </si>
  <si>
    <t>管理费用-办公费-运杂费</t>
  </si>
  <si>
    <t>退货运费</t>
  </si>
  <si>
    <t>管理费用-差旅费</t>
  </si>
  <si>
    <t>巡店交通费</t>
  </si>
  <si>
    <t>临时出差</t>
  </si>
  <si>
    <t>行政科报：含业务手机2个话费</t>
  </si>
  <si>
    <t xml:space="preserve">                          外销部2020年费用预算表                                  单位：元</t>
  </si>
  <si>
    <t>类别</t>
  </si>
  <si>
    <t>销售额（万元）</t>
  </si>
  <si>
    <t>费用率</t>
  </si>
  <si>
    <t>2020年费用（元）</t>
  </si>
  <si>
    <t>责任人</t>
  </si>
  <si>
    <t>控费目标</t>
  </si>
  <si>
    <t>控费措施</t>
  </si>
  <si>
    <t>增收目标</t>
  </si>
  <si>
    <t>增收措施</t>
  </si>
  <si>
    <t>电商平台</t>
  </si>
  <si>
    <t>美团外卖</t>
  </si>
  <si>
    <t>李丹</t>
  </si>
  <si>
    <t>1.平台宣传位招商
2.新产品上线收取上线费100元/品
3.购物袋招商3000元/位
4.销售前100位品种争取后台返利
5.入袋物料招商。</t>
  </si>
  <si>
    <t>京东到家</t>
  </si>
  <si>
    <t>饿了么</t>
  </si>
  <si>
    <t>小程序</t>
  </si>
  <si>
    <t>制作宣传物料2000</t>
  </si>
  <si>
    <t>药急送</t>
  </si>
  <si>
    <t>保险卡</t>
  </si>
  <si>
    <t>亿保直赔</t>
  </si>
  <si>
    <t>朱丽娟</t>
  </si>
  <si>
    <t xml:space="preserve">1.招商或请合作商提供物料制作费及员工奖励
</t>
  </si>
  <si>
    <t xml:space="preserve">1.在无明显竞争的加盟药房安装保险卡，收取平台费率差价
</t>
  </si>
  <si>
    <t>泰康人寿</t>
  </si>
  <si>
    <t xml:space="preserve">中国平安保险 </t>
  </si>
  <si>
    <t>普康卡</t>
  </si>
  <si>
    <t>企健网</t>
  </si>
  <si>
    <t xml:space="preserve">药联直付 </t>
  </si>
  <si>
    <t>益企保</t>
  </si>
  <si>
    <t>和信通</t>
  </si>
  <si>
    <t>慧医卡</t>
  </si>
  <si>
    <t>职工普惠</t>
  </si>
  <si>
    <t xml:space="preserve">               </t>
  </si>
  <si>
    <t xml:space="preserve">                                    </t>
  </si>
  <si>
    <t>团购</t>
  </si>
  <si>
    <t>王灵</t>
  </si>
  <si>
    <t xml:space="preserve">1.更换顺丰为邮政，节约6.8元/单
</t>
  </si>
  <si>
    <t>销售前50品种争取厂家返利</t>
  </si>
  <si>
    <t>包装费</t>
  </si>
  <si>
    <t>福彩，桂溪街道办，电建地产，兴贤投资</t>
  </si>
  <si>
    <t>服务费</t>
  </si>
  <si>
    <t>福彩中标服务费1.91；职工普惠团购服务费0.34</t>
  </si>
  <si>
    <t>加盟药房</t>
  </si>
  <si>
    <t>配送费</t>
  </si>
  <si>
    <t>龚建华</t>
  </si>
  <si>
    <t>1.厂家铺货按店收取铺货费100元/家
2.按销量争取厂家返利
3.加盟药房人员培训，按次收取培训费50-100/次，也可办年卡500/人</t>
  </si>
  <si>
    <t>订货会物料</t>
  </si>
  <si>
    <t>组织4场订货会</t>
  </si>
  <si>
    <t>1.借力厂家资源开展促销活动，巡店，拉单</t>
  </si>
  <si>
    <t>微商</t>
  </si>
  <si>
    <t>更换快递为邮政，节约快递成本</t>
  </si>
  <si>
    <t>1.按品种收取新品上柜费500-1000/品</t>
  </si>
  <si>
    <t>日常费用</t>
  </si>
  <si>
    <t>业务招待费-客情维护</t>
  </si>
  <si>
    <t>低值易耗品摊销-物料制作</t>
  </si>
  <si>
    <t>药急送平台系统对接</t>
  </si>
  <si>
    <t>三大电商平台处方药审核接口对接</t>
  </si>
  <si>
    <t>亿保直赔O2O业务系统对接</t>
  </si>
  <si>
    <t>药联直付接口升级</t>
  </si>
  <si>
    <t>加盟药房--太极云商系统对接</t>
  </si>
  <si>
    <t>2019年费用率9.9%，降费1.7%</t>
  </si>
  <si>
    <r>
      <rPr>
        <b/>
        <sz val="14"/>
        <rFont val="宋体"/>
        <charset val="134"/>
      </rPr>
      <t xml:space="preserve">       慢病中心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单位：元</t>
    </r>
  </si>
  <si>
    <t>预估差旅费</t>
  </si>
  <si>
    <r>
      <rPr>
        <sz val="10"/>
        <rFont val="宋体"/>
        <charset val="134"/>
      </rPr>
      <t>陈柳</t>
    </r>
    <r>
      <rPr>
        <sz val="10"/>
        <rFont val="Arial"/>
        <charset val="134"/>
      </rPr>
      <t>12</t>
    </r>
    <r>
      <rPr>
        <sz val="10"/>
        <rFont val="宋体"/>
        <charset val="134"/>
      </rPr>
      <t>个月手机话费</t>
    </r>
  </si>
  <si>
    <t>申领4部手机</t>
  </si>
  <si>
    <t>手机套餐费</t>
  </si>
  <si>
    <t>新增9家慢病专员门店冬季工作服75元/套，18套</t>
  </si>
  <si>
    <t>公益活动宣传物料</t>
  </si>
  <si>
    <t>公益活动赠品</t>
  </si>
  <si>
    <t>慢友俱乐部桌椅设备</t>
  </si>
  <si>
    <r>
      <rPr>
        <b/>
        <sz val="14"/>
        <rFont val="Arial"/>
        <charset val="134"/>
      </rPr>
      <t xml:space="preserve">                                                   </t>
    </r>
    <r>
      <rPr>
        <b/>
        <sz val="14"/>
        <rFont val="宋体"/>
        <charset val="134"/>
      </rPr>
      <t>信息部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</si>
  <si>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费用类大类</t>
  </si>
  <si>
    <t>费用小类</t>
  </si>
  <si>
    <t>维修及耗材</t>
  </si>
  <si>
    <t>加密键盘</t>
  </si>
  <si>
    <r>
      <rPr>
        <sz val="11"/>
        <color theme="1"/>
        <rFont val="Tahoma"/>
        <charset val="134"/>
      </rPr>
      <t>38</t>
    </r>
    <r>
      <rPr>
        <sz val="11"/>
        <color theme="1"/>
        <rFont val="宋体"/>
        <charset val="134"/>
      </rPr>
      <t>套</t>
    </r>
  </si>
  <si>
    <t>维修及其它耗材</t>
  </si>
  <si>
    <t>硬件</t>
  </si>
  <si>
    <t>笔记本</t>
  </si>
  <si>
    <t>电脑42台</t>
  </si>
  <si>
    <t>打印机25台</t>
  </si>
  <si>
    <r>
      <rPr>
        <sz val="11"/>
        <color theme="1"/>
        <rFont val="宋体"/>
        <charset val="134"/>
      </rPr>
      <t>4-10月小票打印机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台，宽行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台，价签一台</t>
    </r>
  </si>
  <si>
    <t>自助售药机两台</t>
  </si>
  <si>
    <t>仓库打印机租用</t>
  </si>
  <si>
    <t>钉钉外设</t>
  </si>
  <si>
    <t>阿里云服务器租用</t>
  </si>
  <si>
    <t>小程序使用</t>
  </si>
  <si>
    <t>其它</t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</si>
  <si>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楼机柜</t>
    </r>
    <r>
      <rPr>
        <sz val="11"/>
        <color theme="1"/>
        <rFont val="Tahoma"/>
        <charset val="134"/>
      </rPr>
      <t>+</t>
    </r>
    <r>
      <rPr>
        <sz val="11"/>
        <color theme="1"/>
        <rFont val="宋体"/>
        <charset val="134"/>
      </rPr>
      <t>外销摄像头</t>
    </r>
  </si>
  <si>
    <t>网络费</t>
  </si>
  <si>
    <t>门店移动网络</t>
  </si>
  <si>
    <t>移动互联网专线</t>
  </si>
  <si>
    <t>达州社保网</t>
  </si>
  <si>
    <r>
      <rPr>
        <sz val="11"/>
        <color theme="1"/>
        <rFont val="Tahoma"/>
        <charset val="134"/>
      </rPr>
      <t>1-9</t>
    </r>
    <r>
      <rPr>
        <sz val="11"/>
        <color theme="1"/>
        <rFont val="宋体"/>
        <charset val="134"/>
      </rPr>
      <t>月</t>
    </r>
  </si>
  <si>
    <t>两店光电社保专线</t>
  </si>
  <si>
    <t>通发社保专网</t>
  </si>
  <si>
    <t>社保安装费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</si>
  <si>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家省卡</t>
    </r>
  </si>
  <si>
    <r>
      <rPr>
        <sz val="11"/>
        <color theme="1"/>
        <rFont val="Tahoma"/>
        <charset val="134"/>
      </rPr>
      <t>5000</t>
    </r>
    <r>
      <rPr>
        <sz val="11"/>
        <color theme="1"/>
        <rFont val="宋体"/>
        <charset val="134"/>
      </rPr>
      <t>元一店</t>
    </r>
  </si>
  <si>
    <r>
      <rPr>
        <sz val="11"/>
        <color theme="1"/>
        <rFont val="Tahoma"/>
        <charset val="134"/>
      </rPr>
      <t>13</t>
    </r>
    <r>
      <rPr>
        <sz val="11"/>
        <color theme="1"/>
        <rFont val="宋体"/>
        <charset val="134"/>
      </rPr>
      <t>家市卡</t>
    </r>
  </si>
  <si>
    <r>
      <rPr>
        <sz val="11"/>
        <color theme="1"/>
        <rFont val="宋体"/>
        <charset val="134"/>
      </rPr>
      <t>市内</t>
    </r>
    <r>
      <rPr>
        <sz val="11"/>
        <color theme="1"/>
        <rFont val="Tahoma"/>
        <charset val="134"/>
      </rPr>
      <t>8500</t>
    </r>
    <r>
      <rPr>
        <sz val="11"/>
        <color theme="1"/>
        <rFont val="宋体"/>
        <charset val="134"/>
      </rPr>
      <t>，市外</t>
    </r>
    <r>
      <rPr>
        <sz val="11"/>
        <color theme="1"/>
        <rFont val="Tahoma"/>
        <charset val="134"/>
      </rPr>
      <t>6500</t>
    </r>
  </si>
  <si>
    <r>
      <rPr>
        <sz val="11"/>
        <color theme="1"/>
        <rFont val="宋体"/>
        <charset val="134"/>
      </rPr>
      <t>维护费</t>
    </r>
    <r>
      <rPr>
        <sz val="11"/>
        <color theme="1"/>
        <rFont val="Tahoma"/>
        <charset val="134"/>
      </rPr>
      <t>89</t>
    </r>
    <r>
      <rPr>
        <sz val="11"/>
        <color theme="1"/>
        <rFont val="宋体"/>
        <charset val="134"/>
      </rPr>
      <t>家</t>
    </r>
  </si>
  <si>
    <t>软件费</t>
  </si>
  <si>
    <t>钉钉（钉钉服务费</t>
  </si>
  <si>
    <r>
      <rPr>
        <sz val="11"/>
        <color theme="1"/>
        <rFont val="宋体"/>
        <charset val="134"/>
      </rPr>
      <t>钉钉（番茄表单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）</t>
    </r>
  </si>
  <si>
    <t>三年</t>
  </si>
  <si>
    <t>钉钉（川云平台服务费）</t>
  </si>
  <si>
    <t>二年</t>
  </si>
  <si>
    <t>英克（开发费）</t>
  </si>
  <si>
    <t>英克（维保费）</t>
  </si>
  <si>
    <t>英克（NC接口费）</t>
  </si>
  <si>
    <t>慢病小程序开发费</t>
  </si>
  <si>
    <t>支付一半</t>
  </si>
  <si>
    <r>
      <rPr>
        <sz val="11"/>
        <color theme="1"/>
        <rFont val="宋体"/>
        <charset val="134"/>
      </rPr>
      <t>存健康</t>
    </r>
    <r>
      <rPr>
        <sz val="11"/>
        <color theme="1"/>
        <rFont val="Tahoma"/>
        <charset val="134"/>
      </rPr>
      <t>DTP</t>
    </r>
    <r>
      <rPr>
        <sz val="11"/>
        <color theme="1"/>
        <rFont val="宋体"/>
        <charset val="134"/>
      </rPr>
      <t>平台费</t>
    </r>
  </si>
  <si>
    <t>电子优惠券开发费</t>
  </si>
  <si>
    <t>维保费</t>
  </si>
  <si>
    <t>服务器</t>
  </si>
  <si>
    <t>总店导诊系统</t>
  </si>
  <si>
    <t>行政科报电话费</t>
  </si>
  <si>
    <r>
      <rPr>
        <sz val="11"/>
        <color theme="1"/>
        <rFont val="宋体"/>
        <charset val="134"/>
      </rPr>
      <t>行政科报：更换新工作服一套</t>
    </r>
    <r>
      <rPr>
        <sz val="11"/>
        <color theme="1"/>
        <rFont val="Tahoma"/>
        <charset val="134"/>
      </rPr>
      <t>/</t>
    </r>
    <r>
      <rPr>
        <sz val="11"/>
        <color theme="1"/>
        <rFont val="宋体"/>
        <charset val="134"/>
      </rPr>
      <t>人，</t>
    </r>
    <r>
      <rPr>
        <sz val="11"/>
        <color theme="1"/>
        <rFont val="Tahoma"/>
        <charset val="134"/>
      </rPr>
      <t>500</t>
    </r>
    <r>
      <rPr>
        <sz val="11"/>
        <color theme="1"/>
        <rFont val="宋体"/>
        <charset val="134"/>
      </rPr>
      <t>元</t>
    </r>
  </si>
  <si>
    <r>
      <rPr>
        <b/>
        <sz val="14"/>
        <rFont val="Arial"/>
        <charset val="134"/>
      </rPr>
      <t xml:space="preserve">                                              </t>
    </r>
    <r>
      <rPr>
        <b/>
        <sz val="14"/>
        <rFont val="宋体"/>
        <charset val="134"/>
      </rPr>
      <t>财务部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</si>
  <si>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外部单位审计、内部单位检查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</si>
  <si>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月系统上线及经营计划会</t>
    </r>
    <r>
      <rPr>
        <sz val="10"/>
        <rFont val="Arial"/>
        <charset val="134"/>
      </rPr>
      <t>3730</t>
    </r>
    <r>
      <rPr>
        <sz val="10"/>
        <rFont val="宋体"/>
        <charset val="134"/>
      </rPr>
      <t>元重庆</t>
    </r>
    <r>
      <rPr>
        <sz val="10"/>
        <rFont val="Arial"/>
        <charset val="134"/>
      </rPr>
      <t>5</t>
    </r>
    <r>
      <rPr>
        <sz val="10"/>
        <rFont val="宋体"/>
        <charset val="134"/>
      </rPr>
      <t>次，邛崃社保</t>
    </r>
    <r>
      <rPr>
        <sz val="10"/>
        <rFont val="Arial"/>
        <charset val="134"/>
      </rPr>
      <t>12</t>
    </r>
    <r>
      <rPr>
        <sz val="10"/>
        <rFont val="宋体"/>
        <charset val="134"/>
      </rPr>
      <t>次，外出车费</t>
    </r>
    <r>
      <rPr>
        <sz val="10"/>
        <rFont val="Arial"/>
        <charset val="134"/>
      </rPr>
      <t>12</t>
    </r>
    <r>
      <rPr>
        <sz val="10"/>
        <rFont val="宋体"/>
        <charset val="134"/>
      </rPr>
      <t>个月</t>
    </r>
    <r>
      <rPr>
        <sz val="10"/>
        <rFont val="Arial"/>
        <charset val="134"/>
      </rPr>
      <t>360</t>
    </r>
    <r>
      <rPr>
        <sz val="10"/>
        <rFont val="宋体"/>
        <charset val="134"/>
      </rPr>
      <t>元，崇州等地税务</t>
    </r>
    <r>
      <rPr>
        <sz val="10"/>
        <rFont val="Arial"/>
        <charset val="134"/>
      </rPr>
      <t>400</t>
    </r>
    <r>
      <rPr>
        <sz val="10"/>
        <rFont val="宋体"/>
        <charset val="134"/>
      </rPr>
      <t>元，乐山</t>
    </r>
    <r>
      <rPr>
        <sz val="10"/>
        <rFont val="Arial"/>
        <charset val="134"/>
      </rPr>
      <t>4</t>
    </r>
    <r>
      <rPr>
        <sz val="10"/>
        <rFont val="宋体"/>
        <charset val="134"/>
      </rPr>
      <t>次</t>
    </r>
    <r>
      <rPr>
        <sz val="10"/>
        <rFont val="Arial"/>
        <charset val="134"/>
      </rPr>
      <t>640</t>
    </r>
    <r>
      <rPr>
        <sz val="10"/>
        <rFont val="宋体"/>
        <charset val="134"/>
      </rPr>
      <t>元</t>
    </r>
  </si>
  <si>
    <t>给门店快递发票</t>
  </si>
  <si>
    <t>装订会计档案耗材</t>
  </si>
  <si>
    <r>
      <rPr>
        <sz val="10"/>
        <rFont val="宋体"/>
        <charset val="134"/>
      </rPr>
      <t>凭证打印纸、色带、装订针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根、胶水</t>
    </r>
  </si>
  <si>
    <t>门店借款单由财务统一打印，打印分中心税票清单，打印省卡结算单，打印收款收据</t>
  </si>
  <si>
    <t>电脑维修</t>
  </si>
  <si>
    <t>一台电脑硬盘损坏维修</t>
  </si>
  <si>
    <t>档案费</t>
  </si>
  <si>
    <r>
      <rPr>
        <sz val="10"/>
        <rFont val="宋体"/>
        <charset val="134"/>
      </rPr>
      <t>新购</t>
    </r>
    <r>
      <rPr>
        <sz val="10"/>
        <rFont val="Arial"/>
        <charset val="134"/>
      </rPr>
      <t>5</t>
    </r>
    <r>
      <rPr>
        <sz val="10"/>
        <rFont val="宋体"/>
        <charset val="134"/>
      </rPr>
      <t>个档案柜</t>
    </r>
  </si>
  <si>
    <t>该笔费用以移动活动为准，或许不会产生</t>
  </si>
  <si>
    <t>加班餐费</t>
  </si>
  <si>
    <t>本年因新系统上线，前期要做两套账，加班增加</t>
  </si>
  <si>
    <r>
      <rPr>
        <sz val="10"/>
        <rFont val="宋体"/>
        <charset val="134"/>
      </rPr>
      <t>员工会计证继续教育费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</si>
  <si>
    <t>审计费用</t>
  </si>
  <si>
    <t>天健会计师事务所</t>
  </si>
  <si>
    <t>西部档案室安装摄像头</t>
  </si>
  <si>
    <r>
      <rPr>
        <sz val="10"/>
        <rFont val="宋体"/>
        <charset val="134"/>
      </rPr>
      <t>行政科报：更换新工作服一套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人，</t>
    </r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</si>
  <si>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b/>
        <sz val="14"/>
        <rFont val="Arial"/>
        <charset val="134"/>
      </rPr>
      <t xml:space="preserve">                                                 </t>
    </r>
    <r>
      <rPr>
        <b/>
        <sz val="14"/>
        <rFont val="宋体"/>
        <charset val="134"/>
      </rPr>
      <t>质管部</t>
    </r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年费用预算及控费                       单位：元</t>
    </r>
  </si>
  <si>
    <t>行政科定电话费标准</t>
  </si>
  <si>
    <t>武侯区翔腾办公设备经营部加墨等费用、青羊区浣碧美工设计工作室印章费用、成都百世成诚科技有限公司2019.05-2019.06月电脑维修及耗材费用、领用物料</t>
  </si>
  <si>
    <t>协会会费及会议费</t>
  </si>
  <si>
    <t>公共事务费（律师代理费、会费、公证费等）</t>
  </si>
  <si>
    <t>律师代理费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</si>
  <si>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信息技术服务费</t>
    </r>
  </si>
  <si>
    <t>远程审方富顿系统</t>
  </si>
  <si>
    <t>罚款</t>
  </si>
  <si>
    <t>监督检查过程中面临的处罚</t>
  </si>
  <si>
    <t>商品部2020费用支出预算表</t>
  </si>
  <si>
    <t>费用明细</t>
  </si>
  <si>
    <t>2020预计</t>
  </si>
  <si>
    <t>办公费</t>
  </si>
  <si>
    <t>下半年已基本无纸化办公，无办公桌费</t>
  </si>
  <si>
    <t>手机通讯费</t>
  </si>
  <si>
    <t>行政科报电话费标准</t>
  </si>
  <si>
    <t>包含新增员工</t>
  </si>
  <si>
    <t>预估2次</t>
  </si>
  <si>
    <t>同期预估</t>
  </si>
  <si>
    <t>其中28300为瑞海费用，预计2020还会产生</t>
  </si>
  <si>
    <t xml:space="preserve">     </t>
  </si>
  <si>
    <t>招待片长开会餐费</t>
  </si>
  <si>
    <t>活动奖励</t>
  </si>
  <si>
    <t>动销活动奖励申报，每月评比，第一名，100元（3个），第二名,80元（6个），第三名，50元（9个）</t>
  </si>
  <si>
    <t>执业药师
继续教育费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</si>
</sst>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0_ "/>
    <numFmt numFmtId="178" formatCode="0.00_);[Red]\(0.00\)"/>
    <numFmt numFmtId="179" formatCode="yyyy&quot;年&quot;m&quot;月&quot;d&quot;日&quot;;@"/>
    <numFmt numFmtId="180" formatCode="0_ "/>
    <numFmt numFmtId="181" formatCode="0.00000000000_ "/>
    <numFmt numFmtId="182" formatCode="0.0_ "/>
    <numFmt numFmtId="183" formatCode="0_);[Red]\(0\)"/>
  </numFmts>
  <fonts count="64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theme="10"/>
      <name val="Tahoma"/>
      <charset val="134"/>
    </font>
    <font>
      <sz val="10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u/>
      <sz val="11"/>
      <name val="Tahoma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6"/>
      <color theme="1"/>
      <name val="Tahoma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Tahoma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1"/>
      <name val="Tahoma"/>
      <charset val="134"/>
    </font>
    <font>
      <b/>
      <sz val="12"/>
      <name val="Arial"/>
      <charset val="134"/>
    </font>
    <font>
      <b/>
      <sz val="10"/>
      <color theme="1"/>
      <name val="Tahoma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theme="10"/>
      <name val="宋体"/>
      <charset val="134"/>
    </font>
    <font>
      <b/>
      <sz val="16"/>
      <color theme="1"/>
      <name val="宋体"/>
      <charset val="134"/>
    </font>
    <font>
      <u/>
      <sz val="11"/>
      <color theme="10"/>
      <name val="Arial"/>
      <charset val="134"/>
    </font>
    <font>
      <u/>
      <sz val="11"/>
      <name val="宋体"/>
      <charset val="134"/>
    </font>
    <font>
      <u/>
      <sz val="11"/>
      <name val="Arial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51" fillId="22" borderId="4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16" borderId="46" applyNumberFormat="0" applyFont="0" applyAlignment="0" applyProtection="0">
      <alignment vertical="center"/>
    </xf>
    <xf numFmtId="0" fontId="1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5" fillId="0" borderId="0"/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7" fillId="0" borderId="44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21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11" borderId="45" applyNumberFormat="0" applyAlignment="0" applyProtection="0">
      <alignment vertical="center"/>
    </xf>
    <xf numFmtId="0" fontId="21" fillId="0" borderId="0">
      <alignment vertical="center"/>
    </xf>
    <xf numFmtId="0" fontId="54" fillId="11" borderId="49" applyNumberFormat="0" applyAlignment="0" applyProtection="0">
      <alignment vertical="center"/>
    </xf>
    <xf numFmtId="0" fontId="38" fillId="3" borderId="43" applyNumberFormat="0" applyAlignment="0" applyProtection="0">
      <alignment vertical="center"/>
    </xf>
    <xf numFmtId="0" fontId="5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0" borderId="0"/>
    <xf numFmtId="0" fontId="46" fillId="1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0" borderId="0"/>
    <xf numFmtId="0" fontId="39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</cellStyleXfs>
  <cellXfs count="422">
    <xf numFmtId="0" fontId="0" fillId="0" borderId="0" xfId="0"/>
    <xf numFmtId="0" fontId="1" fillId="0" borderId="0" xfId="70" applyFill="1">
      <alignment vertical="center"/>
    </xf>
    <xf numFmtId="0" fontId="1" fillId="0" borderId="0" xfId="70" applyFill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2" xfId="70" applyFont="1" applyFill="1" applyBorder="1" applyAlignment="1">
      <alignment horizontal="center" vertical="center"/>
    </xf>
    <xf numFmtId="0" fontId="3" fillId="0" borderId="0" xfId="10" applyFill="1" applyAlignment="1" applyProtection="1">
      <alignment vertical="center"/>
    </xf>
    <xf numFmtId="0" fontId="1" fillId="0" borderId="3" xfId="70" applyFill="1" applyBorder="1">
      <alignment vertical="center"/>
    </xf>
    <xf numFmtId="0" fontId="2" fillId="0" borderId="3" xfId="70" applyFont="1" applyFill="1" applyBorder="1" applyAlignment="1">
      <alignment horizontal="center" vertical="center"/>
    </xf>
    <xf numFmtId="0" fontId="2" fillId="0" borderId="3" xfId="70" applyFont="1" applyFill="1" applyBorder="1">
      <alignment vertical="center"/>
    </xf>
    <xf numFmtId="0" fontId="1" fillId="0" borderId="3" xfId="70" applyFill="1" applyBorder="1" applyAlignment="1">
      <alignment horizontal="center" vertical="center"/>
    </xf>
    <xf numFmtId="0" fontId="1" fillId="0" borderId="3" xfId="70" applyFill="1" applyBorder="1" applyAlignment="1">
      <alignment vertical="center" wrapText="1"/>
    </xf>
    <xf numFmtId="0" fontId="1" fillId="0" borderId="4" xfId="70" applyFill="1" applyBorder="1" applyAlignment="1">
      <alignment horizontal="center" vertical="center" wrapText="1"/>
    </xf>
    <xf numFmtId="0" fontId="1" fillId="0" borderId="5" xfId="70" applyFill="1" applyBorder="1" applyAlignment="1">
      <alignment horizontal="center" vertical="center"/>
    </xf>
    <xf numFmtId="0" fontId="1" fillId="0" borderId="4" xfId="70" applyFill="1" applyBorder="1" applyAlignment="1">
      <alignment horizontal="center" vertical="center"/>
    </xf>
    <xf numFmtId="0" fontId="1" fillId="0" borderId="0" xfId="70" applyFill="1" applyBorder="1" applyAlignment="1">
      <alignment horizontal="center" vertical="center"/>
    </xf>
    <xf numFmtId="0" fontId="1" fillId="0" borderId="0" xfId="70" applyFill="1" applyBorder="1">
      <alignment vertical="center"/>
    </xf>
    <xf numFmtId="0" fontId="4" fillId="0" borderId="0" xfId="65" applyFont="1" applyFill="1" applyBorder="1" applyAlignment="1">
      <alignment horizontal="center" vertical="center"/>
    </xf>
    <xf numFmtId="2" fontId="5" fillId="0" borderId="0" xfId="65" applyNumberFormat="1" applyFont="1" applyFill="1" applyBorder="1" applyAlignment="1">
      <alignment horizontal="center" vertical="center"/>
    </xf>
    <xf numFmtId="177" fontId="5" fillId="0" borderId="0" xfId="65" applyNumberFormat="1" applyFont="1" applyFill="1" applyBorder="1" applyAlignment="1">
      <alignment horizontal="center" vertical="center"/>
    </xf>
    <xf numFmtId="177" fontId="5" fillId="0" borderId="0" xfId="65" applyNumberFormat="1" applyFont="1" applyFill="1" applyBorder="1" applyAlignment="1">
      <alignment horizontal="center"/>
    </xf>
    <xf numFmtId="0" fontId="5" fillId="0" borderId="0" xfId="65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0" xfId="65" applyFont="1" applyFill="1" applyBorder="1" applyAlignment="1">
      <alignment horizontal="center"/>
    </xf>
    <xf numFmtId="0" fontId="7" fillId="0" borderId="0" xfId="65" applyFont="1" applyFill="1" applyBorder="1" applyAlignment="1">
      <alignment horizontal="center"/>
    </xf>
    <xf numFmtId="0" fontId="3" fillId="0" borderId="0" xfId="10" applyFill="1" applyAlignment="1" applyProtection="1"/>
    <xf numFmtId="0" fontId="8" fillId="0" borderId="3" xfId="65" applyFont="1" applyFill="1" applyBorder="1" applyAlignment="1">
      <alignment horizontal="center" vertical="center"/>
    </xf>
    <xf numFmtId="0" fontId="9" fillId="0" borderId="3" xfId="65" applyFont="1" applyFill="1" applyBorder="1" applyAlignment="1">
      <alignment horizontal="center" vertical="center"/>
    </xf>
    <xf numFmtId="0" fontId="8" fillId="0" borderId="3" xfId="65" applyFont="1" applyFill="1" applyBorder="1" applyAlignment="1">
      <alignment horizontal="center"/>
    </xf>
    <xf numFmtId="0" fontId="0" fillId="0" borderId="0" xfId="69" applyFill="1"/>
    <xf numFmtId="0" fontId="5" fillId="0" borderId="3" xfId="65" applyFont="1" applyFill="1" applyBorder="1" applyAlignment="1">
      <alignment horizontal="center" vertical="center"/>
    </xf>
    <xf numFmtId="0" fontId="4" fillId="0" borderId="3" xfId="65" applyFont="1" applyFill="1" applyBorder="1" applyAlignment="1">
      <alignment vertical="center"/>
    </xf>
    <xf numFmtId="2" fontId="5" fillId="0" borderId="3" xfId="65" applyNumberFormat="1" applyFont="1" applyFill="1" applyBorder="1" applyAlignment="1">
      <alignment horizontal="center" vertical="center"/>
    </xf>
    <xf numFmtId="0" fontId="5" fillId="0" borderId="3" xfId="65" applyFont="1" applyFill="1" applyBorder="1" applyAlignment="1">
      <alignment horizontal="center"/>
    </xf>
    <xf numFmtId="0" fontId="5" fillId="0" borderId="3" xfId="65" applyFont="1" applyFill="1" applyBorder="1" applyAlignment="1">
      <alignment vertical="center" wrapText="1"/>
    </xf>
    <xf numFmtId="0" fontId="5" fillId="0" borderId="3" xfId="65" applyFont="1" applyFill="1" applyBorder="1" applyAlignment="1">
      <alignment vertical="center"/>
    </xf>
    <xf numFmtId="177" fontId="5" fillId="0" borderId="3" xfId="65" applyNumberFormat="1" applyFont="1" applyFill="1" applyBorder="1" applyAlignment="1">
      <alignment horizontal="center" vertical="center"/>
    </xf>
    <xf numFmtId="0" fontId="4" fillId="0" borderId="3" xfId="65" applyFont="1" applyFill="1" applyBorder="1" applyAlignment="1">
      <alignment vertical="center" wrapText="1"/>
    </xf>
    <xf numFmtId="0" fontId="5" fillId="0" borderId="3" xfId="30" applyFont="1" applyFill="1" applyBorder="1" applyAlignment="1">
      <alignment horizontal="center"/>
    </xf>
    <xf numFmtId="0" fontId="5" fillId="0" borderId="3" xfId="30" applyFont="1" applyFill="1" applyBorder="1" applyAlignment="1"/>
    <xf numFmtId="0" fontId="4" fillId="0" borderId="3" xfId="30" applyFont="1" applyFill="1" applyBorder="1" applyAlignment="1"/>
    <xf numFmtId="177" fontId="5" fillId="0" borderId="3" xfId="30" applyNumberFormat="1" applyFont="1" applyFill="1" applyBorder="1" applyAlignment="1">
      <alignment horizontal="center"/>
    </xf>
    <xf numFmtId="0" fontId="8" fillId="0" borderId="3" xfId="65" applyFont="1" applyFill="1" applyBorder="1" applyAlignment="1">
      <alignment vertical="center"/>
    </xf>
    <xf numFmtId="0" fontId="9" fillId="0" borderId="3" xfId="65" applyFont="1" applyFill="1" applyBorder="1" applyAlignment="1">
      <alignment vertical="center"/>
    </xf>
    <xf numFmtId="2" fontId="9" fillId="0" borderId="3" xfId="65" applyNumberFormat="1" applyFont="1" applyFill="1" applyBorder="1" applyAlignment="1">
      <alignment horizontal="center" vertical="center"/>
    </xf>
    <xf numFmtId="0" fontId="0" fillId="0" borderId="0" xfId="69" applyFill="1" applyAlignment="1">
      <alignment vertical="center"/>
    </xf>
    <xf numFmtId="2" fontId="0" fillId="0" borderId="0" xfId="69" applyNumberFormat="1" applyFill="1" applyAlignment="1">
      <alignment vertical="center"/>
    </xf>
    <xf numFmtId="0" fontId="9" fillId="0" borderId="3" xfId="65" applyFont="1" applyFill="1" applyBorder="1" applyAlignment="1">
      <alignment horizontal="center"/>
    </xf>
    <xf numFmtId="0" fontId="4" fillId="0" borderId="3" xfId="65" applyFont="1" applyFill="1" applyBorder="1" applyAlignment="1"/>
    <xf numFmtId="2" fontId="5" fillId="0" borderId="3" xfId="65" applyNumberFormat="1" applyFont="1" applyFill="1" applyBorder="1" applyAlignment="1">
      <alignment horizontal="center"/>
    </xf>
    <xf numFmtId="177" fontId="5" fillId="0" borderId="3" xfId="65" applyNumberFormat="1" applyFont="1" applyFill="1" applyBorder="1" applyAlignment="1">
      <alignment horizontal="center"/>
    </xf>
    <xf numFmtId="0" fontId="5" fillId="0" borderId="3" xfId="65" applyFont="1" applyFill="1" applyBorder="1" applyAlignment="1"/>
    <xf numFmtId="0" fontId="5" fillId="0" borderId="6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left" vertical="center"/>
    </xf>
    <xf numFmtId="0" fontId="5" fillId="0" borderId="7" xfId="65" applyFont="1" applyFill="1" applyBorder="1" applyAlignment="1">
      <alignment horizontal="center" vertical="center"/>
    </xf>
    <xf numFmtId="0" fontId="5" fillId="0" borderId="7" xfId="65" applyFont="1" applyFill="1" applyBorder="1" applyAlignment="1">
      <alignment horizontal="left" vertical="center"/>
    </xf>
    <xf numFmtId="0" fontId="5" fillId="0" borderId="8" xfId="65" applyFont="1" applyFill="1" applyBorder="1" applyAlignment="1">
      <alignment horizontal="center" vertical="center"/>
    </xf>
    <xf numFmtId="0" fontId="5" fillId="0" borderId="8" xfId="65" applyFont="1" applyFill="1" applyBorder="1" applyAlignment="1">
      <alignment horizontal="left" vertical="center"/>
    </xf>
    <xf numFmtId="0" fontId="8" fillId="0" borderId="3" xfId="65" applyFont="1" applyFill="1" applyBorder="1" applyAlignment="1"/>
    <xf numFmtId="0" fontId="9" fillId="0" borderId="3" xfId="65" applyFont="1" applyFill="1" applyBorder="1" applyAlignment="1"/>
    <xf numFmtId="2" fontId="9" fillId="0" borderId="3" xfId="65" applyNumberFormat="1" applyFont="1" applyFill="1" applyBorder="1" applyAlignment="1">
      <alignment horizontal="center"/>
    </xf>
    <xf numFmtId="2" fontId="0" fillId="0" borderId="0" xfId="0" applyNumberFormat="1" applyFill="1"/>
    <xf numFmtId="0" fontId="6" fillId="0" borderId="1" xfId="65" applyFont="1" applyFill="1" applyBorder="1" applyAlignment="1">
      <alignment horizontal="center"/>
    </xf>
    <xf numFmtId="0" fontId="0" fillId="0" borderId="3" xfId="69" applyFill="1" applyBorder="1"/>
    <xf numFmtId="0" fontId="10" fillId="0" borderId="3" xfId="69" applyFont="1" applyFill="1" applyBorder="1"/>
    <xf numFmtId="0" fontId="0" fillId="0" borderId="3" xfId="69" applyFont="1" applyFill="1" applyBorder="1"/>
    <xf numFmtId="0" fontId="10" fillId="0" borderId="0" xfId="0" applyFont="1" applyFill="1"/>
    <xf numFmtId="0" fontId="10" fillId="0" borderId="3" xfId="69" applyFont="1" applyFill="1" applyBorder="1" applyAlignment="1">
      <alignment wrapText="1"/>
    </xf>
    <xf numFmtId="0" fontId="0" fillId="0" borderId="3" xfId="0" applyFill="1" applyBorder="1"/>
    <xf numFmtId="0" fontId="10" fillId="0" borderId="3" xfId="0" applyFont="1" applyFill="1" applyBorder="1"/>
    <xf numFmtId="0" fontId="0" fillId="0" borderId="3" xfId="0" applyFont="1" applyFill="1" applyBorder="1"/>
    <xf numFmtId="0" fontId="1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 applyAlignment="1"/>
    <xf numFmtId="0" fontId="10" fillId="0" borderId="0" xfId="69" applyFont="1" applyFill="1"/>
    <xf numFmtId="2" fontId="0" fillId="0" borderId="0" xfId="69" applyNumberFormat="1" applyFill="1"/>
    <xf numFmtId="0" fontId="11" fillId="0" borderId="0" xfId="0" applyFont="1" applyFill="1"/>
    <xf numFmtId="0" fontId="12" fillId="0" borderId="0" xfId="14" applyFont="1" applyFill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 wrapText="1"/>
    </xf>
    <xf numFmtId="0" fontId="1" fillId="0" borderId="6" xfId="14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 wrapText="1"/>
    </xf>
    <xf numFmtId="177" fontId="1" fillId="0" borderId="3" xfId="14" applyNumberFormat="1" applyFont="1" applyFill="1" applyBorder="1" applyAlignment="1">
      <alignment horizontal="center" vertical="center" wrapText="1"/>
    </xf>
    <xf numFmtId="176" fontId="1" fillId="0" borderId="3" xfId="14" applyNumberFormat="1" applyFont="1" applyFill="1" applyBorder="1" applyAlignment="1">
      <alignment horizontal="center" vertical="center" wrapText="1"/>
    </xf>
    <xf numFmtId="177" fontId="1" fillId="0" borderId="6" xfId="14" applyNumberFormat="1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/>
    </xf>
    <xf numFmtId="177" fontId="1" fillId="0" borderId="7" xfId="14" applyNumberFormat="1" applyFont="1" applyFill="1" applyBorder="1" applyAlignment="1">
      <alignment horizontal="center" vertical="center"/>
    </xf>
    <xf numFmtId="0" fontId="1" fillId="0" borderId="3" xfId="14" applyFont="1" applyFill="1" applyBorder="1" applyAlignment="1">
      <alignment horizontal="left" vertical="center"/>
    </xf>
    <xf numFmtId="0" fontId="1" fillId="0" borderId="8" xfId="14" applyFont="1" applyFill="1" applyBorder="1" applyAlignment="1">
      <alignment horizontal="center" vertical="center"/>
    </xf>
    <xf numFmtId="0" fontId="14" fillId="0" borderId="3" xfId="14" applyFont="1" applyFill="1" applyBorder="1" applyAlignment="1">
      <alignment horizontal="center" vertical="center"/>
    </xf>
    <xf numFmtId="177" fontId="14" fillId="0" borderId="3" xfId="14" applyNumberFormat="1" applyFont="1" applyFill="1" applyBorder="1" applyAlignment="1">
      <alignment horizontal="center" vertical="center"/>
    </xf>
    <xf numFmtId="176" fontId="14" fillId="0" borderId="3" xfId="14" applyNumberFormat="1" applyFont="1" applyFill="1" applyBorder="1" applyAlignment="1">
      <alignment horizontal="center" vertical="center"/>
    </xf>
    <xf numFmtId="176" fontId="14" fillId="0" borderId="3" xfId="14" applyNumberFormat="1" applyFont="1" applyFill="1" applyBorder="1" applyAlignment="1" applyProtection="1">
      <alignment horizontal="center" vertical="center"/>
    </xf>
    <xf numFmtId="177" fontId="1" fillId="0" borderId="8" xfId="14" applyNumberFormat="1" applyFont="1" applyFill="1" applyBorder="1" applyAlignment="1">
      <alignment horizontal="center" vertical="center"/>
    </xf>
    <xf numFmtId="177" fontId="1" fillId="0" borderId="3" xfId="14" applyNumberFormat="1" applyFont="1" applyFill="1" applyBorder="1" applyAlignment="1">
      <alignment horizontal="center" vertical="center"/>
    </xf>
    <xf numFmtId="176" fontId="1" fillId="0" borderId="3" xfId="14" applyNumberFormat="1" applyFont="1" applyFill="1" applyBorder="1" applyAlignment="1">
      <alignment horizontal="center" vertical="center"/>
    </xf>
    <xf numFmtId="0" fontId="1" fillId="0" borderId="6" xfId="14" applyFont="1" applyFill="1" applyBorder="1" applyAlignment="1">
      <alignment horizontal="center" vertical="center" wrapText="1"/>
    </xf>
    <xf numFmtId="0" fontId="1" fillId="0" borderId="8" xfId="14" applyFont="1" applyFill="1" applyBorder="1" applyAlignment="1">
      <alignment horizontal="center" vertical="center" wrapText="1"/>
    </xf>
    <xf numFmtId="0" fontId="1" fillId="0" borderId="7" xfId="14" applyFont="1" applyFill="1" applyBorder="1" applyAlignment="1">
      <alignment horizontal="center" vertical="center" wrapText="1"/>
    </xf>
    <xf numFmtId="0" fontId="2" fillId="0" borderId="3" xfId="14" applyFont="1" applyFill="1" applyBorder="1" applyAlignment="1">
      <alignment horizontal="center" vertical="center"/>
    </xf>
    <xf numFmtId="177" fontId="2" fillId="0" borderId="3" xfId="14" applyNumberFormat="1" applyFont="1" applyFill="1" applyBorder="1" applyAlignment="1">
      <alignment horizontal="center" vertical="center"/>
    </xf>
    <xf numFmtId="176" fontId="2" fillId="0" borderId="3" xfId="14" applyNumberFormat="1" applyFont="1" applyFill="1" applyBorder="1" applyAlignment="1">
      <alignment horizontal="center" vertical="center"/>
    </xf>
    <xf numFmtId="177" fontId="2" fillId="0" borderId="3" xfId="14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/>
    <xf numFmtId="0" fontId="15" fillId="0" borderId="0" xfId="10" applyFont="1" applyFill="1" applyAlignment="1" applyProtection="1"/>
    <xf numFmtId="0" fontId="1" fillId="0" borderId="3" xfId="14" applyFont="1" applyFill="1" applyBorder="1" applyAlignment="1">
      <alignment vertical="center" wrapText="1"/>
    </xf>
    <xf numFmtId="0" fontId="1" fillId="0" borderId="3" xfId="14" applyFont="1" applyFill="1" applyBorder="1" applyAlignment="1">
      <alignment horizontal="left" vertical="center" wrapText="1"/>
    </xf>
    <xf numFmtId="0" fontId="1" fillId="0" borderId="6" xfId="14" applyFont="1" applyFill="1" applyBorder="1" applyAlignment="1">
      <alignment vertical="center" wrapText="1"/>
    </xf>
    <xf numFmtId="0" fontId="1" fillId="0" borderId="6" xfId="14" applyFont="1" applyFill="1" applyBorder="1" applyAlignment="1">
      <alignment horizontal="left" vertical="center" wrapText="1"/>
    </xf>
    <xf numFmtId="0" fontId="1" fillId="0" borderId="7" xfId="14" applyFont="1" applyFill="1" applyBorder="1" applyAlignment="1">
      <alignment horizontal="left" vertical="center" wrapText="1"/>
    </xf>
    <xf numFmtId="0" fontId="1" fillId="0" borderId="8" xfId="14" applyFont="1" applyFill="1" applyBorder="1" applyAlignment="1">
      <alignment horizontal="left" vertical="center" wrapText="1"/>
    </xf>
    <xf numFmtId="0" fontId="1" fillId="0" borderId="0" xfId="14" applyFont="1" applyFill="1" applyAlignment="1">
      <alignment horizontal="center" vertical="center"/>
    </xf>
    <xf numFmtId="0" fontId="1" fillId="0" borderId="6" xfId="14" applyFont="1" applyFill="1" applyBorder="1" applyAlignment="1">
      <alignment horizontal="left" vertical="center"/>
    </xf>
    <xf numFmtId="0" fontId="1" fillId="0" borderId="0" xfId="14" applyFont="1" applyFill="1">
      <alignment vertical="center"/>
    </xf>
    <xf numFmtId="0" fontId="1" fillId="0" borderId="7" xfId="14" applyFont="1" applyFill="1" applyBorder="1" applyAlignment="1">
      <alignment horizontal="left" vertical="center"/>
    </xf>
    <xf numFmtId="0" fontId="1" fillId="0" borderId="8" xfId="14" applyFont="1" applyFill="1" applyBorder="1" applyAlignment="1">
      <alignment horizontal="left" vertical="center"/>
    </xf>
    <xf numFmtId="0" fontId="4" fillId="0" borderId="6" xfId="65" applyFont="1" applyFill="1" applyBorder="1" applyAlignment="1">
      <alignment vertical="top" wrapText="1"/>
    </xf>
    <xf numFmtId="0" fontId="5" fillId="0" borderId="7" xfId="65" applyFont="1" applyFill="1" applyBorder="1" applyAlignment="1">
      <alignment vertical="top" wrapText="1"/>
    </xf>
    <xf numFmtId="0" fontId="5" fillId="0" borderId="8" xfId="65" applyFont="1" applyFill="1" applyBorder="1" applyAlignment="1">
      <alignment vertical="top" wrapText="1"/>
    </xf>
    <xf numFmtId="0" fontId="5" fillId="0" borderId="6" xfId="65" applyFont="1" applyFill="1" applyBorder="1" applyAlignment="1">
      <alignment vertical="center" wrapText="1"/>
    </xf>
    <xf numFmtId="0" fontId="5" fillId="0" borderId="7" xfId="65" applyFont="1" applyFill="1" applyBorder="1" applyAlignment="1">
      <alignment vertical="center" wrapText="1"/>
    </xf>
    <xf numFmtId="0" fontId="5" fillId="0" borderId="8" xfId="65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65" applyFont="1" applyFill="1" applyBorder="1" applyAlignment="1">
      <alignment vertical="center"/>
    </xf>
    <xf numFmtId="178" fontId="5" fillId="0" borderId="0" xfId="65" applyNumberFormat="1" applyFont="1" applyFill="1" applyBorder="1" applyAlignment="1">
      <alignment horizontal="center" vertical="center"/>
    </xf>
    <xf numFmtId="178" fontId="5" fillId="0" borderId="0" xfId="65" applyNumberFormat="1" applyFont="1" applyFill="1" applyBorder="1" applyAlignment="1">
      <alignment horizontal="center"/>
    </xf>
    <xf numFmtId="178" fontId="5" fillId="0" borderId="0" xfId="65" applyNumberFormat="1" applyFont="1" applyFill="1" applyBorder="1" applyAlignment="1">
      <alignment vertical="center" wrapText="1"/>
    </xf>
    <xf numFmtId="178" fontId="0" fillId="0" borderId="0" xfId="0" applyNumberFormat="1" applyFill="1" applyBorder="1"/>
    <xf numFmtId="0" fontId="5" fillId="0" borderId="0" xfId="63" applyFill="1"/>
    <xf numFmtId="2" fontId="5" fillId="0" borderId="0" xfId="63" applyNumberFormat="1" applyFill="1"/>
    <xf numFmtId="178" fontId="0" fillId="0" borderId="0" xfId="0" applyNumberFormat="1" applyFill="1"/>
    <xf numFmtId="0" fontId="0" fillId="0" borderId="0" xfId="57" applyFill="1" applyAlignment="1">
      <alignment horizontal="center"/>
    </xf>
    <xf numFmtId="0" fontId="0" fillId="0" borderId="0" xfId="57" applyFill="1"/>
    <xf numFmtId="0" fontId="0" fillId="0" borderId="0" xfId="57" applyFill="1" applyAlignment="1">
      <alignment horizontal="left"/>
    </xf>
    <xf numFmtId="0" fontId="10" fillId="0" borderId="3" xfId="57" applyFont="1" applyFill="1" applyBorder="1" applyAlignment="1">
      <alignment horizontal="center" vertical="center" wrapText="1"/>
    </xf>
    <xf numFmtId="0" fontId="6" fillId="0" borderId="3" xfId="63" applyFont="1" applyFill="1" applyBorder="1" applyAlignment="1">
      <alignment horizontal="left" vertical="center" wrapText="1"/>
    </xf>
    <xf numFmtId="0" fontId="6" fillId="0" borderId="3" xfId="63" applyFont="1" applyFill="1" applyBorder="1" applyAlignment="1">
      <alignment horizontal="center" vertical="center" wrapText="1"/>
    </xf>
    <xf numFmtId="0" fontId="5" fillId="0" borderId="3" xfId="63" applyFill="1" applyBorder="1" applyAlignment="1">
      <alignment horizontal="center" vertical="center"/>
    </xf>
    <xf numFmtId="0" fontId="5" fillId="0" borderId="3" xfId="63" applyFill="1" applyBorder="1" applyAlignment="1">
      <alignment horizontal="left" vertical="center"/>
    </xf>
    <xf numFmtId="0" fontId="0" fillId="0" borderId="3" xfId="57" applyFill="1" applyBorder="1" applyAlignment="1">
      <alignment horizontal="center" vertical="center"/>
    </xf>
    <xf numFmtId="179" fontId="0" fillId="0" borderId="3" xfId="57" applyNumberFormat="1" applyFill="1" applyBorder="1" applyAlignment="1">
      <alignment horizontal="center" vertical="center"/>
    </xf>
    <xf numFmtId="0" fontId="0" fillId="0" borderId="0" xfId="57" applyFill="1" applyBorder="1"/>
    <xf numFmtId="0" fontId="4" fillId="0" borderId="3" xfId="63" applyFont="1" applyFill="1" applyBorder="1" applyAlignment="1">
      <alignment horizontal="left" vertical="center"/>
    </xf>
    <xf numFmtId="0" fontId="4" fillId="0" borderId="3" xfId="57" applyFont="1" applyFill="1" applyBorder="1" applyAlignment="1">
      <alignment horizontal="left" wrapText="1"/>
    </xf>
    <xf numFmtId="0" fontId="0" fillId="0" borderId="0" xfId="57" applyFill="1" applyBorder="1" applyAlignment="1">
      <alignment horizontal="center"/>
    </xf>
    <xf numFmtId="0" fontId="4" fillId="0" borderId="3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left" vertical="center"/>
    </xf>
    <xf numFmtId="0" fontId="11" fillId="0" borderId="3" xfId="57" applyFont="1" applyFill="1" applyBorder="1" applyAlignment="1">
      <alignment horizontal="center" vertical="center"/>
    </xf>
    <xf numFmtId="179" fontId="11" fillId="0" borderId="3" xfId="57" applyNumberFormat="1" applyFont="1" applyFill="1" applyBorder="1" applyAlignment="1">
      <alignment horizontal="center" vertical="center"/>
    </xf>
    <xf numFmtId="0" fontId="0" fillId="0" borderId="0" xfId="57" applyFont="1" applyFill="1" applyBorder="1"/>
    <xf numFmtId="0" fontId="10" fillId="0" borderId="0" xfId="57" applyFont="1" applyFill="1" applyBorder="1"/>
    <xf numFmtId="180" fontId="0" fillId="0" borderId="0" xfId="57" applyNumberFormat="1" applyFill="1" applyBorder="1"/>
    <xf numFmtId="0" fontId="5" fillId="0" borderId="3" xfId="57" applyFont="1" applyFill="1" applyBorder="1" applyAlignment="1">
      <alignment horizontal="center" vertical="center"/>
    </xf>
    <xf numFmtId="0" fontId="10" fillId="0" borderId="3" xfId="57" applyFont="1" applyFill="1" applyBorder="1" applyAlignment="1">
      <alignment horizontal="center" vertical="center"/>
    </xf>
    <xf numFmtId="0" fontId="0" fillId="0" borderId="3" xfId="57" applyFill="1" applyBorder="1"/>
    <xf numFmtId="0" fontId="0" fillId="0" borderId="1" xfId="0" applyBorder="1"/>
    <xf numFmtId="0" fontId="5" fillId="0" borderId="3" xfId="65" applyFont="1" applyFill="1" applyBorder="1" applyAlignment="1">
      <alignment horizontal="left" vertical="center"/>
    </xf>
    <xf numFmtId="0" fontId="10" fillId="0" borderId="3" xfId="69" applyFont="1" applyFill="1" applyBorder="1" applyAlignment="1">
      <alignment horizontal="left" vertical="center"/>
    </xf>
    <xf numFmtId="0" fontId="4" fillId="0" borderId="3" xfId="65" applyFont="1" applyFill="1" applyBorder="1" applyAlignment="1">
      <alignment horizontal="center"/>
    </xf>
    <xf numFmtId="0" fontId="4" fillId="0" borderId="3" xfId="19" applyFont="1" applyFill="1" applyBorder="1" applyAlignment="1"/>
    <xf numFmtId="0" fontId="3" fillId="0" borderId="3" xfId="10" applyFill="1" applyBorder="1" applyAlignment="1" applyProtection="1"/>
    <xf numFmtId="0" fontId="16" fillId="0" borderId="3" xfId="0" applyFont="1" applyFill="1" applyBorder="1"/>
    <xf numFmtId="0" fontId="17" fillId="0" borderId="3" xfId="0" applyFont="1" applyFill="1" applyBorder="1"/>
    <xf numFmtId="177" fontId="16" fillId="0" borderId="3" xfId="0" applyNumberFormat="1" applyFont="1" applyFill="1" applyBorder="1"/>
    <xf numFmtId="0" fontId="0" fillId="0" borderId="0" xfId="69"/>
    <xf numFmtId="0" fontId="18" fillId="0" borderId="0" xfId="69" applyFont="1" applyAlignment="1"/>
    <xf numFmtId="0" fontId="3" fillId="0" borderId="0" xfId="10" applyAlignment="1" applyProtection="1"/>
    <xf numFmtId="0" fontId="6" fillId="0" borderId="3" xfId="63" applyFont="1" applyBorder="1"/>
    <xf numFmtId="0" fontId="0" fillId="0" borderId="3" xfId="69" applyBorder="1"/>
    <xf numFmtId="0" fontId="6" fillId="0" borderId="3" xfId="63" applyFont="1" applyBorder="1" applyAlignment="1">
      <alignment horizontal="center" vertical="center"/>
    </xf>
    <xf numFmtId="0" fontId="5" fillId="0" borderId="0" xfId="63"/>
    <xf numFmtId="0" fontId="5" fillId="0" borderId="3" xfId="63" applyBorder="1"/>
    <xf numFmtId="2" fontId="5" fillId="0" borderId="3" xfId="63" applyNumberFormat="1" applyBorder="1"/>
    <xf numFmtId="0" fontId="10" fillId="0" borderId="5" xfId="0" applyFont="1" applyBorder="1"/>
    <xf numFmtId="0" fontId="10" fillId="0" borderId="3" xfId="69" applyFont="1" applyBorder="1"/>
    <xf numFmtId="2" fontId="0" fillId="0" borderId="3" xfId="69" applyNumberFormat="1" applyBorder="1"/>
    <xf numFmtId="181" fontId="0" fillId="0" borderId="0" xfId="69" applyNumberFormat="1"/>
    <xf numFmtId="0" fontId="18" fillId="0" borderId="1" xfId="69" applyFont="1" applyFill="1" applyBorder="1" applyAlignment="1"/>
    <xf numFmtId="0" fontId="18" fillId="0" borderId="2" xfId="69" applyFont="1" applyFill="1" applyBorder="1" applyAlignment="1"/>
    <xf numFmtId="0" fontId="0" fillId="0" borderId="3" xfId="69" applyFont="1" applyFill="1" applyBorder="1" applyAlignment="1">
      <alignment horizontal="center" vertical="center"/>
    </xf>
    <xf numFmtId="0" fontId="19" fillId="0" borderId="3" xfId="69" applyFont="1" applyFill="1" applyBorder="1" applyAlignment="1">
      <alignment horizontal="center" vertical="center"/>
    </xf>
    <xf numFmtId="0" fontId="4" fillId="0" borderId="3" xfId="69" applyFont="1" applyFill="1" applyBorder="1" applyAlignment="1">
      <alignment horizontal="left" vertical="center"/>
    </xf>
    <xf numFmtId="0" fontId="20" fillId="0" borderId="3" xfId="69" applyFont="1" applyFill="1" applyBorder="1" applyAlignment="1">
      <alignment horizontal="center" vertical="center" wrapText="1"/>
    </xf>
    <xf numFmtId="0" fontId="20" fillId="0" borderId="3" xfId="69" applyFont="1" applyFill="1" applyBorder="1" applyAlignment="1">
      <alignment horizontal="left" vertical="center" wrapText="1"/>
    </xf>
    <xf numFmtId="0" fontId="19" fillId="0" borderId="3" xfId="69" applyFont="1" applyFill="1" applyBorder="1" applyAlignment="1">
      <alignment horizontal="left" vertical="center"/>
    </xf>
    <xf numFmtId="0" fontId="21" fillId="0" borderId="3" xfId="69" applyFont="1" applyFill="1" applyBorder="1" applyAlignment="1">
      <alignment horizontal="left" vertical="center"/>
    </xf>
    <xf numFmtId="0" fontId="0" fillId="0" borderId="3" xfId="69" applyFill="1" applyBorder="1" applyAlignment="1">
      <alignment horizontal="center"/>
    </xf>
    <xf numFmtId="177" fontId="0" fillId="0" borderId="0" xfId="0" applyNumberFormat="1"/>
    <xf numFmtId="0" fontId="0" fillId="0" borderId="0" xfId="69" applyAlignment="1">
      <alignment horizontal="center"/>
    </xf>
    <xf numFmtId="0" fontId="6" fillId="0" borderId="3" xfId="63" applyFont="1" applyFill="1" applyBorder="1"/>
    <xf numFmtId="0" fontId="6" fillId="0" borderId="3" xfId="63" applyFont="1" applyFill="1" applyBorder="1" applyAlignment="1">
      <alignment horizontal="center"/>
    </xf>
    <xf numFmtId="0" fontId="13" fillId="0" borderId="3" xfId="63" applyFont="1" applyFill="1" applyBorder="1" applyAlignment="1">
      <alignment horizontal="center" vertical="center"/>
    </xf>
    <xf numFmtId="0" fontId="13" fillId="0" borderId="3" xfId="63" applyFont="1" applyFill="1" applyBorder="1" applyAlignment="1">
      <alignment horizontal="center" vertical="center" wrapText="1"/>
    </xf>
    <xf numFmtId="0" fontId="5" fillId="0" borderId="3" xfId="63" applyFill="1" applyBorder="1"/>
    <xf numFmtId="0" fontId="5" fillId="0" borderId="3" xfId="63" applyFill="1" applyBorder="1" applyAlignment="1">
      <alignment horizontal="center"/>
    </xf>
    <xf numFmtId="2" fontId="5" fillId="0" borderId="3" xfId="63" applyNumberFormat="1" applyFill="1" applyBorder="1"/>
    <xf numFmtId="0" fontId="6" fillId="0" borderId="3" xfId="63" applyFont="1" applyBorder="1" applyAlignment="1">
      <alignment horizontal="center" vertical="center" wrapText="1"/>
    </xf>
    <xf numFmtId="0" fontId="5" fillId="0" borderId="5" xfId="63" applyFill="1" applyBorder="1"/>
    <xf numFmtId="0" fontId="4" fillId="0" borderId="3" xfId="69" applyFont="1" applyFill="1" applyBorder="1" applyAlignment="1">
      <alignment horizontal="center" vertical="center"/>
    </xf>
    <xf numFmtId="0" fontId="0" fillId="0" borderId="3" xfId="69" applyBorder="1" applyAlignment="1">
      <alignment horizontal="center"/>
    </xf>
    <xf numFmtId="0" fontId="0" fillId="0" borderId="5" xfId="69" applyFill="1" applyBorder="1"/>
    <xf numFmtId="2" fontId="0" fillId="0" borderId="3" xfId="69" applyNumberFormat="1" applyFill="1" applyBorder="1"/>
    <xf numFmtId="2" fontId="0" fillId="0" borderId="3" xfId="69" applyNumberFormat="1" applyFill="1" applyBorder="1" applyAlignment="1">
      <alignment horizontal="center"/>
    </xf>
    <xf numFmtId="0" fontId="10" fillId="0" borderId="0" xfId="69" applyFont="1"/>
    <xf numFmtId="2" fontId="0" fillId="2" borderId="3" xfId="69" applyNumberFormat="1" applyFill="1" applyBorder="1"/>
    <xf numFmtId="2" fontId="0" fillId="0" borderId="0" xfId="69" applyNumberFormat="1"/>
    <xf numFmtId="0" fontId="3" fillId="0" borderId="0" xfId="10" applyFill="1" applyBorder="1" applyAlignment="1" applyProtection="1"/>
    <xf numFmtId="0" fontId="7" fillId="0" borderId="0" xfId="65" applyFont="1" applyFill="1" applyBorder="1" applyAlignment="1"/>
    <xf numFmtId="0" fontId="22" fillId="0" borderId="3" xfId="69" applyFont="1" applyFill="1" applyBorder="1"/>
    <xf numFmtId="0" fontId="23" fillId="0" borderId="3" xfId="69" applyFont="1" applyFill="1" applyBorder="1"/>
    <xf numFmtId="0" fontId="22" fillId="0" borderId="3" xfId="69" applyFont="1" applyFill="1" applyBorder="1" applyAlignment="1">
      <alignment horizontal="center"/>
    </xf>
    <xf numFmtId="0" fontId="23" fillId="0" borderId="3" xfId="69" applyFont="1" applyFill="1" applyBorder="1" applyAlignment="1">
      <alignment horizontal="center"/>
    </xf>
    <xf numFmtId="0" fontId="24" fillId="0" borderId="3" xfId="69" applyFont="1" applyFill="1" applyBorder="1"/>
    <xf numFmtId="0" fontId="0" fillId="0" borderId="5" xfId="69" applyFont="1" applyFill="1" applyBorder="1"/>
    <xf numFmtId="0" fontId="4" fillId="0" borderId="3" xfId="69" applyFont="1" applyFill="1" applyBorder="1" applyAlignment="1">
      <alignment vertical="center"/>
    </xf>
    <xf numFmtId="177" fontId="0" fillId="0" borderId="5" xfId="69" applyNumberFormat="1" applyFont="1" applyFill="1" applyBorder="1"/>
    <xf numFmtId="0" fontId="25" fillId="0" borderId="3" xfId="69" applyFont="1" applyFill="1" applyBorder="1" applyAlignment="1">
      <alignment horizontal="left" vertical="center"/>
    </xf>
    <xf numFmtId="177" fontId="21" fillId="0" borderId="5" xfId="69" applyNumberFormat="1" applyFont="1" applyFill="1" applyBorder="1" applyAlignment="1">
      <alignment horizontal="right" vertical="center"/>
    </xf>
    <xf numFmtId="0" fontId="0" fillId="0" borderId="3" xfId="69" applyFont="1" applyFill="1" applyBorder="1" applyAlignment="1" applyProtection="1"/>
    <xf numFmtId="177" fontId="21" fillId="0" borderId="3" xfId="69" applyNumberFormat="1" applyFont="1" applyFill="1" applyBorder="1" applyAlignment="1">
      <alignment horizontal="right" vertical="center"/>
    </xf>
    <xf numFmtId="177" fontId="26" fillId="0" borderId="3" xfId="69" applyNumberFormat="1" applyFont="1" applyFill="1" applyBorder="1" applyAlignment="1"/>
    <xf numFmtId="0" fontId="23" fillId="0" borderId="3" xfId="69" applyFont="1" applyFill="1" applyBorder="1" applyAlignment="1">
      <alignment horizontal="left"/>
    </xf>
    <xf numFmtId="177" fontId="0" fillId="0" borderId="5" xfId="69" applyNumberFormat="1" applyFont="1" applyFill="1" applyBorder="1" applyAlignment="1">
      <alignment horizontal="right"/>
    </xf>
    <xf numFmtId="177" fontId="23" fillId="0" borderId="5" xfId="69" applyNumberFormat="1" applyFont="1" applyFill="1" applyBorder="1"/>
    <xf numFmtId="0" fontId="18" fillId="0" borderId="0" xfId="69" applyFont="1" applyFill="1" applyAlignment="1">
      <alignment horizontal="center"/>
    </xf>
    <xf numFmtId="0" fontId="6" fillId="0" borderId="3" xfId="63" applyFont="1" applyFill="1" applyBorder="1" applyAlignment="1">
      <alignment horizontal="center" vertical="center"/>
    </xf>
    <xf numFmtId="177" fontId="27" fillId="0" borderId="3" xfId="69" applyNumberFormat="1" applyFont="1" applyFill="1" applyBorder="1"/>
    <xf numFmtId="177" fontId="27" fillId="0" borderId="0" xfId="69" applyNumberFormat="1" applyFont="1" applyFill="1"/>
    <xf numFmtId="177" fontId="0" fillId="0" borderId="0" xfId="69" applyNumberFormat="1" applyFill="1"/>
    <xf numFmtId="2" fontId="28" fillId="0" borderId="3" xfId="63" applyNumberFormat="1" applyFont="1" applyFill="1" applyBorder="1"/>
    <xf numFmtId="0" fontId="27" fillId="0" borderId="3" xfId="69" applyFont="1" applyFill="1" applyBorder="1"/>
    <xf numFmtId="0" fontId="27" fillId="0" borderId="0" xfId="69" applyFont="1" applyFill="1"/>
    <xf numFmtId="0" fontId="29" fillId="0" borderId="3" xfId="63" applyFont="1" applyFill="1" applyBorder="1"/>
    <xf numFmtId="177" fontId="0" fillId="0" borderId="3" xfId="69" applyNumberFormat="1" applyFill="1" applyBorder="1"/>
    <xf numFmtId="0" fontId="16" fillId="0" borderId="3" xfId="69" applyFont="1" applyFill="1" applyBorder="1"/>
    <xf numFmtId="0" fontId="23" fillId="0" borderId="0" xfId="69" applyFont="1" applyFill="1"/>
    <xf numFmtId="0" fontId="23" fillId="0" borderId="0" xfId="69" applyFont="1" applyFill="1" applyBorder="1" applyAlignment="1" applyProtection="1"/>
    <xf numFmtId="9" fontId="0" fillId="0" borderId="0" xfId="69" applyNumberFormat="1" applyFill="1"/>
    <xf numFmtId="0" fontId="0" fillId="0" borderId="0" xfId="69" applyFont="1" applyFill="1" applyAlignment="1" applyProtection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21" fillId="0" borderId="3" xfId="65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1" fillId="0" borderId="3" xfId="65" applyFill="1" applyBorder="1" applyAlignment="1">
      <alignment horizontal="center" vertical="center" wrapText="1"/>
    </xf>
    <xf numFmtId="0" fontId="21" fillId="0" borderId="6" xfId="65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1" fillId="0" borderId="8" xfId="65" applyFill="1" applyBorder="1" applyAlignment="1">
      <alignment horizontal="center" vertical="center"/>
    </xf>
    <xf numFmtId="0" fontId="21" fillId="0" borderId="3" xfId="65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1" fillId="0" borderId="7" xfId="65" applyFill="1" applyBorder="1" applyAlignment="1">
      <alignment horizontal="center" vertical="center"/>
    </xf>
    <xf numFmtId="0" fontId="21" fillId="0" borderId="3" xfId="65" applyFill="1" applyBorder="1">
      <alignment vertical="center"/>
    </xf>
    <xf numFmtId="0" fontId="11" fillId="0" borderId="0" xfId="69" applyFont="1" applyFill="1"/>
    <xf numFmtId="0" fontId="11" fillId="0" borderId="0" xfId="69" applyFont="1" applyFill="1" applyAlignment="1">
      <alignment horizontal="center" vertical="center"/>
    </xf>
    <xf numFmtId="0" fontId="8" fillId="0" borderId="8" xfId="65" applyFont="1" applyFill="1" applyBorder="1" applyAlignment="1">
      <alignment horizontal="center"/>
    </xf>
    <xf numFmtId="2" fontId="5" fillId="0" borderId="3" xfId="30" applyNumberFormat="1" applyFont="1" applyFill="1" applyBorder="1" applyAlignment="1">
      <alignment horizontal="center"/>
    </xf>
    <xf numFmtId="0" fontId="4" fillId="0" borderId="3" xfId="65" applyFont="1" applyFill="1" applyBorder="1" applyAlignment="1">
      <alignment horizontal="center" vertical="center"/>
    </xf>
    <xf numFmtId="0" fontId="4" fillId="0" borderId="6" xfId="65" applyFont="1" applyFill="1" applyBorder="1" applyAlignment="1">
      <alignment vertical="center"/>
    </xf>
    <xf numFmtId="0" fontId="5" fillId="0" borderId="6" xfId="65" applyFont="1" applyFill="1" applyBorder="1" applyAlignment="1">
      <alignment vertical="center"/>
    </xf>
    <xf numFmtId="0" fontId="5" fillId="0" borderId="5" xfId="65" applyFont="1" applyFill="1" applyBorder="1" applyAlignment="1">
      <alignment horizontal="center" vertical="center"/>
    </xf>
    <xf numFmtId="0" fontId="5" fillId="0" borderId="4" xfId="65" applyFont="1" applyFill="1" applyBorder="1" applyAlignment="1">
      <alignment horizontal="center" vertical="center"/>
    </xf>
    <xf numFmtId="0" fontId="15" fillId="0" borderId="3" xfId="10" applyFont="1" applyFill="1" applyBorder="1" applyAlignment="1" applyProtection="1">
      <alignment horizontal="center" vertical="center"/>
    </xf>
    <xf numFmtId="177" fontId="5" fillId="0" borderId="3" xfId="25" applyNumberFormat="1" applyFont="1" applyFill="1" applyBorder="1" applyAlignment="1">
      <alignment horizontal="center"/>
    </xf>
    <xf numFmtId="0" fontId="11" fillId="0" borderId="3" xfId="69" applyFont="1" applyFill="1" applyBorder="1"/>
    <xf numFmtId="177" fontId="30" fillId="0" borderId="3" xfId="69" applyNumberFormat="1" applyFont="1" applyFill="1" applyBorder="1" applyAlignment="1">
      <alignment horizontal="center" vertical="center"/>
    </xf>
    <xf numFmtId="177" fontId="11" fillId="0" borderId="0" xfId="69" applyNumberFormat="1" applyFont="1" applyFill="1"/>
    <xf numFmtId="177" fontId="5" fillId="0" borderId="3" xfId="65" applyNumberFormat="1" applyFont="1" applyFill="1" applyBorder="1" applyAlignment="1">
      <alignment vertical="center" wrapText="1"/>
    </xf>
    <xf numFmtId="0" fontId="2" fillId="0" borderId="3" xfId="65" applyFont="1" applyFill="1" applyBorder="1" applyAlignment="1"/>
    <xf numFmtId="0" fontId="31" fillId="0" borderId="3" xfId="65" applyFont="1" applyFill="1" applyBorder="1" applyAlignment="1"/>
    <xf numFmtId="2" fontId="31" fillId="0" borderId="3" xfId="65" applyNumberFormat="1" applyFont="1" applyFill="1" applyBorder="1" applyAlignment="1">
      <alignment horizontal="center"/>
    </xf>
    <xf numFmtId="0" fontId="18" fillId="0" borderId="1" xfId="69" applyFont="1" applyBorder="1" applyAlignment="1">
      <alignment horizontal="center"/>
    </xf>
    <xf numFmtId="0" fontId="0" fillId="0" borderId="3" xfId="69" applyFont="1" applyBorder="1"/>
    <xf numFmtId="2" fontId="28" fillId="0" borderId="3" xfId="63" applyNumberFormat="1" applyFont="1" applyBorder="1"/>
    <xf numFmtId="0" fontId="10" fillId="0" borderId="5" xfId="0" applyFont="1" applyBorder="1" applyAlignment="1">
      <alignment wrapText="1"/>
    </xf>
    <xf numFmtId="0" fontId="0" fillId="0" borderId="9" xfId="0" applyFill="1" applyBorder="1"/>
    <xf numFmtId="0" fontId="0" fillId="0" borderId="9" xfId="0" applyBorder="1"/>
    <xf numFmtId="0" fontId="4" fillId="0" borderId="3" xfId="63" applyFont="1" applyBorder="1"/>
    <xf numFmtId="0" fontId="0" fillId="0" borderId="10" xfId="0" applyBorder="1"/>
    <xf numFmtId="0" fontId="0" fillId="2" borderId="9" xfId="0" applyFill="1" applyBorder="1"/>
    <xf numFmtId="0" fontId="18" fillId="0" borderId="0" xfId="69" applyFont="1" applyAlignment="1">
      <alignment horizontal="center"/>
    </xf>
    <xf numFmtId="177" fontId="0" fillId="0" borderId="0" xfId="69" applyNumberFormat="1"/>
    <xf numFmtId="0" fontId="10" fillId="2" borderId="5" xfId="0" applyFont="1" applyFill="1" applyBorder="1"/>
    <xf numFmtId="2" fontId="5" fillId="2" borderId="3" xfId="63" applyNumberFormat="1" applyFill="1" applyBorder="1"/>
    <xf numFmtId="0" fontId="0" fillId="2" borderId="3" xfId="69" applyFill="1" applyBorder="1"/>
    <xf numFmtId="177" fontId="0" fillId="0" borderId="3" xfId="69" applyNumberFormat="1" applyBorder="1"/>
    <xf numFmtId="177" fontId="3" fillId="0" borderId="0" xfId="10" applyNumberFormat="1" applyAlignment="1" applyProtection="1"/>
    <xf numFmtId="182" fontId="0" fillId="0" borderId="0" xfId="69" applyNumberFormat="1"/>
    <xf numFmtId="178" fontId="0" fillId="0" borderId="0" xfId="0" applyNumberFormat="1"/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1" xfId="10" applyBorder="1" applyAlignment="1" applyProtection="1">
      <alignment horizontal="center" vertical="center"/>
    </xf>
    <xf numFmtId="0" fontId="3" fillId="0" borderId="13" xfId="10" applyBorder="1" applyAlignment="1" applyProtection="1">
      <alignment horizontal="center" vertical="center"/>
    </xf>
    <xf numFmtId="0" fontId="3" fillId="0" borderId="14" xfId="10" applyBorder="1" applyAlignment="1" applyProtection="1">
      <alignment horizontal="center" vertical="center"/>
    </xf>
    <xf numFmtId="0" fontId="3" fillId="0" borderId="15" xfId="10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/>
    <xf numFmtId="0" fontId="10" fillId="0" borderId="16" xfId="0" applyFont="1" applyBorder="1"/>
    <xf numFmtId="0" fontId="3" fillId="0" borderId="4" xfId="10" applyBorder="1" applyAlignment="1" applyProtection="1"/>
    <xf numFmtId="178" fontId="11" fillId="0" borderId="4" xfId="10" applyNumberFormat="1" applyFont="1" applyBorder="1" applyAlignment="1" applyProtection="1"/>
    <xf numFmtId="0" fontId="3" fillId="0" borderId="3" xfId="10" applyBorder="1" applyAlignment="1" applyProtection="1"/>
    <xf numFmtId="0" fontId="0" fillId="0" borderId="9" xfId="0" applyFont="1" applyBorder="1"/>
    <xf numFmtId="0" fontId="10" fillId="0" borderId="5" xfId="0" applyFont="1" applyBorder="1" applyAlignment="1">
      <alignment horizontal="right"/>
    </xf>
    <xf numFmtId="177" fontId="0" fillId="0" borderId="4" xfId="0" applyNumberFormat="1" applyBorder="1"/>
    <xf numFmtId="178" fontId="0" fillId="0" borderId="4" xfId="0" applyNumberFormat="1" applyBorder="1"/>
    <xf numFmtId="177" fontId="0" fillId="0" borderId="3" xfId="0" applyNumberFormat="1" applyBorder="1"/>
    <xf numFmtId="178" fontId="0" fillId="0" borderId="3" xfId="0" applyNumberFormat="1" applyBorder="1"/>
    <xf numFmtId="0" fontId="0" fillId="0" borderId="5" xfId="0" applyBorder="1"/>
    <xf numFmtId="0" fontId="0" fillId="0" borderId="16" xfId="0" applyBorder="1"/>
    <xf numFmtId="0" fontId="0" fillId="0" borderId="4" xfId="0" applyBorder="1"/>
    <xf numFmtId="0" fontId="0" fillId="0" borderId="3" xfId="0" applyBorder="1"/>
    <xf numFmtId="0" fontId="3" fillId="0" borderId="12" xfId="10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18" xfId="0" applyFont="1" applyBorder="1"/>
    <xf numFmtId="177" fontId="0" fillId="0" borderId="5" xfId="0" applyNumberFormat="1" applyBorder="1"/>
    <xf numFmtId="177" fontId="0" fillId="0" borderId="18" xfId="0" applyNumberFormat="1" applyBorder="1"/>
    <xf numFmtId="177" fontId="0" fillId="0" borderId="9" xfId="0" applyNumberFormat="1" applyBorder="1"/>
    <xf numFmtId="0" fontId="0" fillId="0" borderId="18" xfId="0" applyBorder="1"/>
    <xf numFmtId="177" fontId="11" fillId="0" borderId="16" xfId="10" applyNumberFormat="1" applyFont="1" applyBorder="1" applyAlignment="1" applyProtection="1"/>
    <xf numFmtId="177" fontId="0" fillId="0" borderId="16" xfId="0" applyNumberFormat="1" applyBorder="1"/>
    <xf numFmtId="0" fontId="0" fillId="0" borderId="16" xfId="0" applyFill="1" applyBorder="1"/>
    <xf numFmtId="0" fontId="0" fillId="0" borderId="16" xfId="69" applyBorder="1"/>
    <xf numFmtId="0" fontId="0" fillId="2" borderId="16" xfId="69" applyFill="1" applyBorder="1"/>
    <xf numFmtId="0" fontId="0" fillId="0" borderId="16" xfId="69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78" fontId="0" fillId="0" borderId="21" xfId="0" applyNumberFormat="1" applyBorder="1"/>
    <xf numFmtId="0" fontId="0" fillId="0" borderId="22" xfId="0" applyBorder="1"/>
    <xf numFmtId="178" fontId="0" fillId="0" borderId="22" xfId="0" applyNumberFormat="1" applyBorder="1"/>
    <xf numFmtId="0" fontId="0" fillId="0" borderId="18" xfId="0" applyFill="1" applyBorder="1"/>
    <xf numFmtId="0" fontId="0" fillId="0" borderId="23" xfId="0" applyBorder="1"/>
    <xf numFmtId="177" fontId="0" fillId="0" borderId="20" xfId="0" applyNumberFormat="1" applyBorder="1"/>
    <xf numFmtId="0" fontId="23" fillId="0" borderId="0" xfId="0" applyFont="1" applyBorder="1" applyAlignment="1">
      <alignment wrapText="1"/>
    </xf>
    <xf numFmtId="178" fontId="0" fillId="0" borderId="0" xfId="0" applyNumberFormat="1" applyBorder="1"/>
    <xf numFmtId="0" fontId="0" fillId="0" borderId="0" xfId="0" applyBorder="1" applyAlignment="1">
      <alignment wrapText="1"/>
    </xf>
    <xf numFmtId="183" fontId="0" fillId="0" borderId="0" xfId="0" applyNumberFormat="1" applyBorder="1"/>
    <xf numFmtId="0" fontId="0" fillId="0" borderId="0" xfId="0" applyBorder="1"/>
    <xf numFmtId="0" fontId="24" fillId="0" borderId="17" xfId="0" applyFont="1" applyBorder="1" applyAlignment="1">
      <alignment horizontal="center" vertical="center" wrapText="1"/>
    </xf>
    <xf numFmtId="183" fontId="3" fillId="0" borderId="11" xfId="10" applyNumberFormat="1" applyBorder="1" applyAlignment="1" applyProtection="1">
      <alignment horizontal="center" vertical="center" wrapText="1"/>
    </xf>
    <xf numFmtId="183" fontId="3" fillId="0" borderId="14" xfId="10" applyNumberFormat="1" applyBorder="1" applyAlignment="1" applyProtection="1">
      <alignment horizontal="center" vertical="center" wrapText="1"/>
    </xf>
    <xf numFmtId="183" fontId="3" fillId="0" borderId="15" xfId="10" applyNumberFormat="1" applyBorder="1" applyAlignment="1" applyProtection="1">
      <alignment horizontal="center" vertical="center" wrapText="1"/>
    </xf>
    <xf numFmtId="183" fontId="3" fillId="0" borderId="13" xfId="10" applyNumberFormat="1" applyBorder="1" applyAlignment="1" applyProtection="1">
      <alignment horizontal="center" vertical="center" wrapText="1"/>
    </xf>
    <xf numFmtId="183" fontId="24" fillId="0" borderId="24" xfId="0" applyNumberFormat="1" applyFont="1" applyBorder="1" applyAlignment="1">
      <alignment horizontal="center" wrapText="1"/>
    </xf>
    <xf numFmtId="183" fontId="24" fillId="0" borderId="25" xfId="0" applyNumberFormat="1" applyFont="1" applyBorder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183" fontId="3" fillId="0" borderId="9" xfId="10" applyNumberFormat="1" applyBorder="1" applyAlignment="1" applyProtection="1">
      <alignment horizontal="center" vertical="center" wrapText="1"/>
    </xf>
    <xf numFmtId="183" fontId="3" fillId="0" borderId="4" xfId="10" applyNumberFormat="1" applyBorder="1" applyAlignment="1" applyProtection="1">
      <alignment horizontal="center" vertical="center" wrapText="1"/>
    </xf>
    <xf numFmtId="183" fontId="3" fillId="0" borderId="3" xfId="10" applyNumberFormat="1" applyBorder="1" applyAlignment="1" applyProtection="1">
      <alignment horizontal="center" vertical="center" wrapText="1"/>
    </xf>
    <xf numFmtId="183" fontId="3" fillId="0" borderId="16" xfId="10" applyNumberFormat="1" applyBorder="1" applyAlignment="1" applyProtection="1">
      <alignment horizontal="center" vertical="center" wrapText="1"/>
    </xf>
    <xf numFmtId="183" fontId="3" fillId="0" borderId="11" xfId="10" applyNumberFormat="1" applyBorder="1" applyAlignment="1" applyProtection="1">
      <alignment horizontal="center" wrapText="1"/>
    </xf>
    <xf numFmtId="183" fontId="3" fillId="0" borderId="14" xfId="10" applyNumberFormat="1" applyBorder="1" applyAlignment="1" applyProtection="1">
      <alignment horizontal="center" wrapText="1"/>
    </xf>
    <xf numFmtId="183" fontId="24" fillId="0" borderId="9" xfId="0" applyNumberFormat="1" applyFont="1" applyBorder="1" applyAlignment="1">
      <alignment wrapText="1"/>
    </xf>
    <xf numFmtId="183" fontId="24" fillId="0" borderId="4" xfId="0" applyNumberFormat="1" applyFont="1" applyBorder="1" applyAlignment="1">
      <alignment wrapText="1"/>
    </xf>
    <xf numFmtId="183" fontId="24" fillId="0" borderId="3" xfId="0" applyNumberFormat="1" applyFont="1" applyBorder="1" applyAlignment="1">
      <alignment wrapText="1"/>
    </xf>
    <xf numFmtId="183" fontId="24" fillId="0" borderId="16" xfId="0" applyNumberFormat="1" applyFont="1" applyBorder="1" applyAlignment="1">
      <alignment wrapText="1"/>
    </xf>
    <xf numFmtId="0" fontId="10" fillId="0" borderId="18" xfId="0" applyFont="1" applyBorder="1" applyAlignment="1">
      <alignment wrapText="1"/>
    </xf>
    <xf numFmtId="183" fontId="0" fillId="0" borderId="9" xfId="0" applyNumberFormat="1" applyBorder="1"/>
    <xf numFmtId="183" fontId="0" fillId="0" borderId="4" xfId="0" applyNumberFormat="1" applyBorder="1"/>
    <xf numFmtId="183" fontId="0" fillId="0" borderId="3" xfId="0" applyNumberFormat="1" applyBorder="1"/>
    <xf numFmtId="183" fontId="0" fillId="0" borderId="16" xfId="0" applyNumberFormat="1" applyBorder="1"/>
    <xf numFmtId="0" fontId="0" fillId="0" borderId="18" xfId="0" applyBorder="1" applyAlignment="1">
      <alignment wrapText="1"/>
    </xf>
    <xf numFmtId="183" fontId="0" fillId="0" borderId="26" xfId="0" applyNumberFormat="1" applyBorder="1"/>
    <xf numFmtId="180" fontId="0" fillId="0" borderId="9" xfId="0" applyNumberFormat="1" applyBorder="1"/>
    <xf numFmtId="0" fontId="0" fillId="0" borderId="18" xfId="0" applyFill="1" applyBorder="1" applyAlignment="1">
      <alignment wrapText="1"/>
    </xf>
    <xf numFmtId="183" fontId="0" fillId="0" borderId="9" xfId="0" applyNumberFormat="1" applyFill="1" applyBorder="1"/>
    <xf numFmtId="183" fontId="0" fillId="0" borderId="4" xfId="0" applyNumberFormat="1" applyFill="1" applyBorder="1"/>
    <xf numFmtId="183" fontId="0" fillId="0" borderId="3" xfId="0" applyNumberFormat="1" applyFill="1" applyBorder="1"/>
    <xf numFmtId="183" fontId="0" fillId="0" borderId="16" xfId="0" applyNumberFormat="1" applyFill="1" applyBorder="1"/>
    <xf numFmtId="0" fontId="10" fillId="0" borderId="18" xfId="0" applyFont="1" applyFill="1" applyBorder="1" applyAlignment="1">
      <alignment wrapText="1"/>
    </xf>
    <xf numFmtId="0" fontId="10" fillId="0" borderId="27" xfId="0" applyFont="1" applyBorder="1" applyAlignment="1">
      <alignment wrapText="1"/>
    </xf>
    <xf numFmtId="183" fontId="0" fillId="0" borderId="28" xfId="0" applyNumberFormat="1" applyBorder="1"/>
    <xf numFmtId="183" fontId="0" fillId="0" borderId="29" xfId="0" applyNumberFormat="1" applyBorder="1"/>
    <xf numFmtId="183" fontId="0" fillId="0" borderId="6" xfId="0" applyNumberFormat="1" applyBorder="1"/>
    <xf numFmtId="183" fontId="0" fillId="0" borderId="30" xfId="0" applyNumberFormat="1" applyBorder="1"/>
    <xf numFmtId="178" fontId="10" fillId="0" borderId="23" xfId="0" applyNumberFormat="1" applyFont="1" applyBorder="1" applyAlignment="1">
      <alignment wrapText="1"/>
    </xf>
    <xf numFmtId="178" fontId="0" fillId="0" borderId="10" xfId="0" applyNumberFormat="1" applyBorder="1" applyAlignment="1">
      <alignment horizontal="center"/>
    </xf>
    <xf numFmtId="178" fontId="0" fillId="0" borderId="21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20" xfId="0" applyNumberFormat="1" applyBorder="1" applyAlignment="1">
      <alignment horizontal="center"/>
    </xf>
    <xf numFmtId="183" fontId="24" fillId="0" borderId="31" xfId="0" applyNumberFormat="1" applyFont="1" applyBorder="1" applyAlignment="1">
      <alignment horizontal="center" wrapText="1"/>
    </xf>
    <xf numFmtId="183" fontId="3" fillId="0" borderId="15" xfId="10" applyNumberFormat="1" applyBorder="1" applyAlignment="1" applyProtection="1">
      <alignment horizontal="center" wrapText="1"/>
    </xf>
    <xf numFmtId="183" fontId="3" fillId="0" borderId="13" xfId="10" applyNumberFormat="1" applyBorder="1" applyAlignment="1" applyProtection="1">
      <alignment horizontal="center" wrapText="1"/>
    </xf>
    <xf numFmtId="183" fontId="11" fillId="0" borderId="3" xfId="0" applyNumberFormat="1" applyFont="1" applyFill="1" applyBorder="1"/>
    <xf numFmtId="183" fontId="11" fillId="0" borderId="16" xfId="0" applyNumberFormat="1" applyFont="1" applyFill="1" applyBorder="1"/>
    <xf numFmtId="183" fontId="11" fillId="0" borderId="9" xfId="0" applyNumberFormat="1" applyFont="1" applyFill="1" applyBorder="1"/>
    <xf numFmtId="183" fontId="4" fillId="0" borderId="3" xfId="65" applyNumberFormat="1" applyFont="1" applyFill="1" applyBorder="1" applyAlignment="1">
      <alignment horizontal="center" vertical="center"/>
    </xf>
    <xf numFmtId="183" fontId="5" fillId="0" borderId="3" xfId="65" applyNumberFormat="1" applyFont="1" applyFill="1" applyBorder="1" applyAlignment="1">
      <alignment horizontal="center" vertical="center"/>
    </xf>
    <xf numFmtId="183" fontId="5" fillId="0" borderId="16" xfId="65" applyNumberFormat="1" applyFont="1" applyFill="1" applyBorder="1" applyAlignment="1">
      <alignment horizontal="center" vertical="center"/>
    </xf>
    <xf numFmtId="183" fontId="11" fillId="0" borderId="32" xfId="0" applyNumberFormat="1" applyFont="1" applyFill="1" applyBorder="1"/>
    <xf numFmtId="183" fontId="0" fillId="0" borderId="32" xfId="0" applyNumberFormat="1" applyBorder="1"/>
    <xf numFmtId="183" fontId="24" fillId="0" borderId="33" xfId="0" applyNumberFormat="1" applyFont="1" applyBorder="1" applyAlignment="1">
      <alignment horizontal="center" wrapText="1"/>
    </xf>
    <xf numFmtId="183" fontId="3" fillId="0" borderId="12" xfId="10" applyNumberFormat="1" applyBorder="1" applyAlignment="1" applyProtection="1">
      <alignment horizontal="center" vertical="center" wrapText="1"/>
    </xf>
    <xf numFmtId="183" fontId="3" fillId="0" borderId="34" xfId="10" applyNumberFormat="1" applyBorder="1" applyAlignment="1" applyProtection="1">
      <alignment horizontal="center" vertical="center" wrapText="1"/>
    </xf>
    <xf numFmtId="183" fontId="3" fillId="0" borderId="35" xfId="10" applyNumberFormat="1" applyBorder="1" applyAlignment="1" applyProtection="1">
      <alignment horizontal="center" vertical="center" wrapText="1"/>
    </xf>
    <xf numFmtId="0" fontId="3" fillId="0" borderId="35" xfId="10" applyBorder="1" applyAlignment="1" applyProtection="1">
      <alignment wrapText="1"/>
    </xf>
    <xf numFmtId="183" fontId="3" fillId="0" borderId="5" xfId="10" applyNumberFormat="1" applyBorder="1" applyAlignment="1" applyProtection="1">
      <alignment horizontal="center" vertical="center" wrapText="1"/>
    </xf>
    <xf numFmtId="0" fontId="3" fillId="0" borderId="36" xfId="10" applyBorder="1" applyAlignment="1" applyProtection="1">
      <alignment wrapText="1"/>
    </xf>
    <xf numFmtId="0" fontId="3" fillId="0" borderId="1" xfId="10" applyBorder="1" applyAlignment="1" applyProtection="1">
      <alignment wrapText="1"/>
    </xf>
    <xf numFmtId="183" fontId="24" fillId="0" borderId="5" xfId="0" applyNumberFormat="1" applyFont="1" applyBorder="1" applyAlignment="1">
      <alignment wrapText="1"/>
    </xf>
    <xf numFmtId="183" fontId="0" fillId="0" borderId="5" xfId="0" applyNumberFormat="1" applyBorder="1"/>
    <xf numFmtId="183" fontId="0" fillId="0" borderId="5" xfId="0" applyNumberFormat="1" applyFill="1" applyBorder="1"/>
    <xf numFmtId="183" fontId="0" fillId="0" borderId="37" xfId="0" applyNumberFormat="1" applyBorder="1"/>
    <xf numFmtId="0" fontId="3" fillId="0" borderId="38" xfId="10" applyBorder="1" applyAlignment="1" applyProtection="1">
      <alignment wrapText="1"/>
    </xf>
    <xf numFmtId="0" fontId="3" fillId="0" borderId="39" xfId="10" applyBorder="1" applyAlignment="1" applyProtection="1">
      <alignment wrapText="1"/>
    </xf>
    <xf numFmtId="183" fontId="0" fillId="0" borderId="27" xfId="0" applyNumberFormat="1" applyBorder="1"/>
    <xf numFmtId="183" fontId="0" fillId="0" borderId="40" xfId="0" applyNumberFormat="1" applyBorder="1"/>
    <xf numFmtId="2" fontId="0" fillId="0" borderId="0" xfId="0" applyNumberFormat="1" applyBorder="1"/>
    <xf numFmtId="0" fontId="24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178" fontId="0" fillId="0" borderId="42" xfId="0" applyNumberFormat="1" applyBorder="1"/>
    <xf numFmtId="183" fontId="0" fillId="0" borderId="0" xfId="0" applyNumberFormat="1" applyFill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justify"/>
    </xf>
    <xf numFmtId="0" fontId="34" fillId="0" borderId="0" xfId="0" applyFont="1" applyAlignment="1">
      <alignment horizontal="left"/>
    </xf>
    <xf numFmtId="0" fontId="34" fillId="0" borderId="3" xfId="0" applyFont="1" applyBorder="1" applyAlignment="1">
      <alignment horizontal="left"/>
    </xf>
    <xf numFmtId="177" fontId="34" fillId="0" borderId="3" xfId="0" applyNumberFormat="1" applyFont="1" applyBorder="1" applyAlignment="1">
      <alignment horizontal="right"/>
    </xf>
    <xf numFmtId="0" fontId="35" fillId="0" borderId="0" xfId="0" applyFont="1" applyAlignment="1">
      <alignment horizontal="justify"/>
    </xf>
    <xf numFmtId="0" fontId="36" fillId="0" borderId="0" xfId="0" applyFont="1" applyAlignment="1">
      <alignment horizontal="justify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常规 6 2" xfId="22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常规 5 3" xfId="30"/>
    <cellStyle name="计算" xfId="31" builtinId="22"/>
    <cellStyle name="检查单元格" xfId="32" builtinId="23"/>
    <cellStyle name="链接单元格" xfId="33" builtinId="24"/>
    <cellStyle name="常规 6 2 3" xfId="34"/>
    <cellStyle name="20% - 强调文字颜色 6" xfId="35" builtinId="50"/>
    <cellStyle name="强调文字颜色 2" xfId="36" builtinId="33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" xfId="60"/>
    <cellStyle name="常规 2 4" xfId="61"/>
    <cellStyle name="常规 3" xfId="62"/>
    <cellStyle name="常规 4" xfId="63"/>
    <cellStyle name="常规 4 2" xfId="64"/>
    <cellStyle name="常规 5" xfId="65"/>
    <cellStyle name="常规 6 2 2" xfId="66"/>
    <cellStyle name="常规 6 2 2 2" xfId="67"/>
    <cellStyle name="常规 6 3" xfId="68"/>
    <cellStyle name="常规 7" xfId="69"/>
    <cellStyle name="常规 8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F8" sqref="F8"/>
    </sheetView>
  </sheetViews>
  <sheetFormatPr defaultColWidth="9" defaultRowHeight="14.25" outlineLevelCol="3"/>
  <cols>
    <col min="1" max="4" width="14.375" customWidth="1"/>
  </cols>
  <sheetData>
    <row r="1" ht="22.5" customHeight="1" spans="1:4">
      <c r="A1" s="415" t="s">
        <v>0</v>
      </c>
      <c r="B1" s="415"/>
      <c r="C1" s="415"/>
      <c r="D1" s="415"/>
    </row>
    <row r="2" ht="20" customHeight="1" spans="1:4">
      <c r="A2" s="416"/>
      <c r="B2" s="416"/>
      <c r="C2" s="416"/>
      <c r="D2" s="417" t="s">
        <v>1</v>
      </c>
    </row>
    <row r="3" ht="20" customHeight="1" spans="1:4">
      <c r="A3" s="418" t="s">
        <v>2</v>
      </c>
      <c r="B3" s="418" t="s">
        <v>3</v>
      </c>
      <c r="C3" s="418" t="s">
        <v>4</v>
      </c>
      <c r="D3" s="418" t="s">
        <v>5</v>
      </c>
    </row>
    <row r="4" ht="20" customHeight="1" spans="1:4">
      <c r="A4" s="418" t="s">
        <v>6</v>
      </c>
      <c r="B4" s="419">
        <f>(SUM(部门费用汇总表!B47))/10000</f>
        <v>61.752</v>
      </c>
      <c r="C4" s="419">
        <f>(部门提起费用在门店!C3+部门提起费用在门店!D3)/10000</f>
        <v>3033.820035</v>
      </c>
      <c r="D4" s="419">
        <f t="shared" ref="D4:D15" si="0">B4+C4</f>
        <v>3095.572035</v>
      </c>
    </row>
    <row r="5" ht="20" customHeight="1" spans="1:4">
      <c r="A5" s="418" t="s">
        <v>7</v>
      </c>
      <c r="B5" s="419">
        <f>(部门费用汇总表!G47)/10000</f>
        <v>100.479156</v>
      </c>
      <c r="C5" s="419">
        <f>(部门提起费用在门店!E3+部门提起费用在门店!G3+部门提起费用在门店!J3+部门提起费用在门店!K3)/10000</f>
        <v>107.527506</v>
      </c>
      <c r="D5" s="419">
        <f t="shared" si="0"/>
        <v>208.006662</v>
      </c>
    </row>
    <row r="6" ht="20" customHeight="1" spans="1:4">
      <c r="A6" s="418" t="s">
        <v>8</v>
      </c>
      <c r="B6" s="419">
        <f>(部门费用汇总表!L47)/10000</f>
        <v>251.5</v>
      </c>
      <c r="C6" s="419">
        <v>0</v>
      </c>
      <c r="D6" s="419">
        <f t="shared" si="0"/>
        <v>251.5</v>
      </c>
    </row>
    <row r="7" ht="20" customHeight="1" spans="1:4">
      <c r="A7" s="418" t="s">
        <v>9</v>
      </c>
      <c r="B7" s="419">
        <f>(部门费用汇总表!Q47)/10000</f>
        <v>4.871579</v>
      </c>
      <c r="C7" s="419">
        <f>(部门提起费用在门店!L3)/10000</f>
        <v>25.784181</v>
      </c>
      <c r="D7" s="419">
        <f t="shared" si="0"/>
        <v>30.65576</v>
      </c>
    </row>
    <row r="8" ht="20" customHeight="1" spans="1:4">
      <c r="A8" s="418" t="s">
        <v>10</v>
      </c>
      <c r="B8" s="419">
        <f>(部门费用汇总表!V47)/10000</f>
        <v>181</v>
      </c>
      <c r="C8" s="419">
        <f>(部门提起费用在门店!M3+部门提起费用在门店!N3+部门提起费用在门店!O3+部门提起费用在门店!P3)/10000</f>
        <v>202.41</v>
      </c>
      <c r="D8" s="419">
        <f t="shared" si="0"/>
        <v>383.41</v>
      </c>
    </row>
    <row r="9" ht="20" customHeight="1" spans="1:4">
      <c r="A9" s="418" t="s">
        <v>11</v>
      </c>
      <c r="B9" s="419">
        <f>(部门费用汇总表!AA47)/10000</f>
        <v>58.001004</v>
      </c>
      <c r="C9" s="419">
        <v>0</v>
      </c>
      <c r="D9" s="419">
        <f t="shared" si="0"/>
        <v>58.001004</v>
      </c>
    </row>
    <row r="10" ht="20" customHeight="1" spans="1:4">
      <c r="A10" s="418" t="s">
        <v>12</v>
      </c>
      <c r="B10" s="419">
        <f>(部门费用汇总表!BE47)/10000</f>
        <v>6.059363</v>
      </c>
      <c r="C10" s="419">
        <v>0</v>
      </c>
      <c r="D10" s="419">
        <f t="shared" si="0"/>
        <v>6.059363</v>
      </c>
    </row>
    <row r="11" ht="20" customHeight="1" spans="1:4">
      <c r="A11" s="418" t="s">
        <v>13</v>
      </c>
      <c r="B11" s="419">
        <f>(部门费用汇总表!AK47)/10000</f>
        <v>3.5506</v>
      </c>
      <c r="C11" s="419">
        <v>0</v>
      </c>
      <c r="D11" s="419">
        <f t="shared" si="0"/>
        <v>3.5506</v>
      </c>
    </row>
    <row r="12" ht="20" customHeight="1" spans="1:4">
      <c r="A12" s="418" t="s">
        <v>14</v>
      </c>
      <c r="B12" s="419">
        <f>(部门费用汇总表!AF47)/10000</f>
        <v>321.84225</v>
      </c>
      <c r="C12" s="419">
        <v>0</v>
      </c>
      <c r="D12" s="419">
        <f t="shared" si="0"/>
        <v>321.84225</v>
      </c>
    </row>
    <row r="13" ht="20" customHeight="1" spans="1:4">
      <c r="A13" s="418" t="s">
        <v>15</v>
      </c>
      <c r="B13" s="419">
        <f>(部门费用汇总表!AU47)/10000</f>
        <v>9.078</v>
      </c>
      <c r="C13" s="419">
        <v>514.1136</v>
      </c>
      <c r="D13" s="419">
        <f t="shared" si="0"/>
        <v>523.1916</v>
      </c>
    </row>
    <row r="14" ht="20" customHeight="1" spans="1:4">
      <c r="A14" s="418" t="s">
        <v>16</v>
      </c>
      <c r="B14" s="419">
        <f>(部门费用汇总表!AP47)/10000</f>
        <v>100.5483</v>
      </c>
      <c r="C14" s="419">
        <v>0</v>
      </c>
      <c r="D14" s="419">
        <f t="shared" si="0"/>
        <v>100.5483</v>
      </c>
    </row>
    <row r="15" ht="20" customHeight="1" spans="1:4">
      <c r="A15" s="418" t="s">
        <v>17</v>
      </c>
      <c r="B15" s="419">
        <f>(部门费用汇总表!AZ47)/10000</f>
        <v>109.364</v>
      </c>
      <c r="C15" s="419">
        <v>0</v>
      </c>
      <c r="D15" s="419">
        <f t="shared" si="0"/>
        <v>109.364</v>
      </c>
    </row>
    <row r="16" ht="20" customHeight="1" spans="1:4">
      <c r="A16" s="418" t="s">
        <v>18</v>
      </c>
      <c r="B16" s="419">
        <f>SUM(B4:B15)</f>
        <v>1208.046252</v>
      </c>
      <c r="C16" s="419">
        <f>SUM(C4:C15)</f>
        <v>3883.655322</v>
      </c>
      <c r="D16" s="419">
        <f>SUM(D4:D15)</f>
        <v>5091.701574</v>
      </c>
    </row>
    <row r="17" customFormat="1" ht="20" customHeight="1" spans="1:1">
      <c r="A17" s="420" t="s">
        <v>19</v>
      </c>
    </row>
    <row r="18" customFormat="1" ht="18.75" spans="1:1">
      <c r="A18" s="420" t="s">
        <v>19</v>
      </c>
    </row>
    <row r="19" customFormat="1" ht="18.75" spans="1:1">
      <c r="A19" s="420" t="s">
        <v>20</v>
      </c>
    </row>
    <row r="20" customFormat="1" spans="1:1">
      <c r="A20" s="421" t="s">
        <v>19</v>
      </c>
    </row>
    <row r="21" customFormat="1" spans="1:1">
      <c r="A21" s="421" t="s">
        <v>19</v>
      </c>
    </row>
    <row r="22" customFormat="1" spans="1:1">
      <c r="A22" s="421" t="s">
        <v>19</v>
      </c>
    </row>
    <row r="23" customFormat="1" spans="1:1">
      <c r="A23" s="421" t="s">
        <v>19</v>
      </c>
    </row>
    <row r="24" customFormat="1" spans="1:1">
      <c r="A24" s="421" t="s">
        <v>19</v>
      </c>
    </row>
    <row r="25" customFormat="1" spans="1:1">
      <c r="A25" s="421" t="s">
        <v>19</v>
      </c>
    </row>
    <row r="26" customFormat="1" spans="1:1">
      <c r="A26" s="421" t="s">
        <v>19</v>
      </c>
    </row>
    <row r="27" customFormat="1" spans="1:1">
      <c r="A27" s="421" t="s">
        <v>19</v>
      </c>
    </row>
    <row r="28" customFormat="1" spans="1:1">
      <c r="A28" s="421" t="s">
        <v>19</v>
      </c>
    </row>
    <row r="29" customFormat="1" spans="1:1">
      <c r="A29" s="421" t="s">
        <v>19</v>
      </c>
    </row>
    <row r="30" customFormat="1" spans="1:1">
      <c r="A30" s="421" t="s">
        <v>19</v>
      </c>
    </row>
    <row r="31" customFormat="1" spans="1:1">
      <c r="A31" s="421" t="s">
        <v>19</v>
      </c>
    </row>
    <row r="32" customFormat="1" spans="1:1">
      <c r="A32" s="421" t="s">
        <v>19</v>
      </c>
    </row>
    <row r="33" customFormat="1" spans="1:1">
      <c r="A33" s="421" t="s">
        <v>19</v>
      </c>
    </row>
    <row r="34" customFormat="1" spans="1:1">
      <c r="A34" s="421" t="s">
        <v>19</v>
      </c>
    </row>
    <row r="35" customFormat="1" spans="1:1">
      <c r="A35" s="421" t="s">
        <v>19</v>
      </c>
    </row>
    <row r="36" customFormat="1" spans="1:1">
      <c r="A36" s="421" t="s">
        <v>19</v>
      </c>
    </row>
    <row r="37" customFormat="1" spans="1:1">
      <c r="A37" s="421" t="s">
        <v>19</v>
      </c>
    </row>
    <row r="38" customFormat="1" spans="1:1">
      <c r="A38" s="421" t="s">
        <v>19</v>
      </c>
    </row>
    <row r="39" customFormat="1" spans="1:1">
      <c r="A39" s="421" t="s">
        <v>19</v>
      </c>
    </row>
    <row r="40" customFormat="1" spans="1:1">
      <c r="A40" s="421" t="s">
        <v>19</v>
      </c>
    </row>
    <row r="41" customFormat="1" spans="1:1">
      <c r="A41" s="421" t="s">
        <v>19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0"/>
  <sheetViews>
    <sheetView tabSelected="1" workbookViewId="0">
      <pane xSplit="1" ySplit="3" topLeftCell="B30" activePane="bottomRight" state="frozen"/>
      <selection/>
      <selection pane="topRight"/>
      <selection pane="bottomLeft"/>
      <selection pane="bottomRight" activeCell="A1" sqref="A1:F47"/>
    </sheetView>
  </sheetViews>
  <sheetFormatPr defaultColWidth="9" defaultRowHeight="14.25"/>
  <cols>
    <col min="1" max="1" width="13.375" style="338" customWidth="1"/>
    <col min="2" max="2" width="10.625" style="339" customWidth="1"/>
    <col min="3" max="3" width="7" style="339" customWidth="1"/>
    <col min="4" max="5" width="4.925" style="339" customWidth="1"/>
    <col min="6" max="6" width="8" style="339" customWidth="1"/>
    <col min="7" max="7" width="10.125" style="339" customWidth="1"/>
    <col min="8" max="8" width="6.875" style="339" customWidth="1"/>
    <col min="9" max="9" width="4.925" style="339" customWidth="1"/>
    <col min="10" max="10" width="8.375" style="339" customWidth="1"/>
    <col min="11" max="11" width="7.625" style="339" customWidth="1"/>
    <col min="12" max="12" width="10.75" style="339" customWidth="1"/>
    <col min="13" max="13" width="6.5" style="339" customWidth="1"/>
    <col min="14" max="14" width="4.925" style="339" customWidth="1"/>
    <col min="15" max="15" width="7.5" style="339" customWidth="1"/>
    <col min="16" max="16" width="9.375" style="339" customWidth="1"/>
    <col min="17" max="17" width="10.75" style="339" customWidth="1"/>
    <col min="18" max="18" width="6.125" style="339" customWidth="1"/>
    <col min="19" max="20" width="4.925" style="339" customWidth="1"/>
    <col min="21" max="21" width="8.375" style="339" customWidth="1"/>
    <col min="22" max="22" width="9.875" style="339" customWidth="1"/>
    <col min="23" max="23" width="7.25" style="339" customWidth="1"/>
    <col min="24" max="25" width="4.925" style="339" customWidth="1"/>
    <col min="26" max="26" width="7" style="339" customWidth="1"/>
    <col min="27" max="27" width="10.625" style="339" customWidth="1"/>
    <col min="28" max="28" width="6.875" style="339" customWidth="1"/>
    <col min="29" max="30" width="4.925" style="339" customWidth="1"/>
    <col min="31" max="31" width="8" style="339" customWidth="1"/>
    <col min="32" max="32" width="11.625" style="339" customWidth="1"/>
    <col min="33" max="33" width="7.5" style="339" customWidth="1"/>
    <col min="34" max="35" width="4.925" style="339" customWidth="1"/>
    <col min="36" max="36" width="7.375" style="339" customWidth="1"/>
    <col min="37" max="37" width="11" style="339" customWidth="1"/>
    <col min="38" max="38" width="6.25" style="339" customWidth="1"/>
    <col min="39" max="40" width="4.925" style="339" customWidth="1"/>
    <col min="41" max="41" width="8.25" style="339" customWidth="1"/>
    <col min="42" max="42" width="8.5" style="339" customWidth="1"/>
    <col min="43" max="43" width="6.125" style="339" customWidth="1"/>
    <col min="44" max="45" width="4.925" style="339" customWidth="1"/>
    <col min="46" max="46" width="9.375" style="339" customWidth="1"/>
    <col min="47" max="47" width="9.875" style="339" customWidth="1"/>
    <col min="48" max="48" width="5.875" style="339" customWidth="1"/>
    <col min="49" max="50" width="4.925" style="339" customWidth="1"/>
    <col min="51" max="51" width="7.625" style="339" customWidth="1"/>
    <col min="52" max="52" width="10.25" style="339" customWidth="1"/>
    <col min="53" max="53" width="6" style="339" customWidth="1"/>
    <col min="54" max="55" width="4.925" style="339" customWidth="1"/>
    <col min="56" max="56" width="8.375" style="339" customWidth="1"/>
    <col min="57" max="57" width="10.5" style="339" customWidth="1"/>
    <col min="58" max="58" width="6.5" style="339" customWidth="1"/>
    <col min="59" max="60" width="4.925" style="339" customWidth="1"/>
    <col min="61" max="61" width="7.5" style="339" customWidth="1"/>
    <col min="62" max="62" width="12" style="340" customWidth="1"/>
    <col min="63" max="16384" width="9" style="340"/>
  </cols>
  <sheetData>
    <row r="1" s="336" customFormat="1" ht="15" customHeight="1" spans="1:62">
      <c r="A1" s="341" t="s">
        <v>21</v>
      </c>
      <c r="B1" s="342" t="s">
        <v>22</v>
      </c>
      <c r="C1" s="343"/>
      <c r="D1" s="344"/>
      <c r="E1" s="344"/>
      <c r="F1" s="345"/>
      <c r="G1" s="346" t="s">
        <v>23</v>
      </c>
      <c r="H1" s="347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94"/>
      <c r="V1" s="342" t="s">
        <v>24</v>
      </c>
      <c r="W1" s="343"/>
      <c r="X1" s="344"/>
      <c r="Y1" s="344"/>
      <c r="Z1" s="345"/>
      <c r="AA1" s="342" t="s">
        <v>25</v>
      </c>
      <c r="AB1" s="343"/>
      <c r="AC1" s="344"/>
      <c r="AD1" s="344"/>
      <c r="AE1" s="345"/>
      <c r="AF1" s="343" t="s">
        <v>26</v>
      </c>
      <c r="AG1" s="343"/>
      <c r="AH1" s="344"/>
      <c r="AI1" s="344"/>
      <c r="AJ1" s="395"/>
      <c r="AK1" s="396" t="s">
        <v>27</v>
      </c>
      <c r="AL1" s="397"/>
      <c r="AM1" s="398"/>
      <c r="AN1" s="398"/>
      <c r="AO1" s="406"/>
      <c r="AP1" s="343" t="s">
        <v>28</v>
      </c>
      <c r="AQ1" s="343"/>
      <c r="AR1" s="344"/>
      <c r="AS1" s="344"/>
      <c r="AT1" s="395"/>
      <c r="AU1" s="342" t="s">
        <v>29</v>
      </c>
      <c r="AV1" s="343"/>
      <c r="AW1" s="344"/>
      <c r="AX1" s="344"/>
      <c r="AY1" s="345"/>
      <c r="AZ1" s="343" t="s">
        <v>30</v>
      </c>
      <c r="BA1" s="343"/>
      <c r="BB1" s="344"/>
      <c r="BC1" s="344"/>
      <c r="BD1" s="395"/>
      <c r="BE1" s="342" t="s">
        <v>31</v>
      </c>
      <c r="BF1" s="343"/>
      <c r="BG1" s="344"/>
      <c r="BH1" s="344"/>
      <c r="BI1" s="395"/>
      <c r="BJ1" s="411" t="s">
        <v>32</v>
      </c>
    </row>
    <row r="2" s="336" customFormat="1" spans="1:62">
      <c r="A2" s="348"/>
      <c r="B2" s="349"/>
      <c r="C2" s="350"/>
      <c r="D2" s="351"/>
      <c r="E2" s="351"/>
      <c r="F2" s="352"/>
      <c r="G2" s="353" t="s">
        <v>33</v>
      </c>
      <c r="H2" s="354"/>
      <c r="I2" s="384"/>
      <c r="J2" s="384"/>
      <c r="K2" s="385"/>
      <c r="L2" s="353" t="s">
        <v>34</v>
      </c>
      <c r="M2" s="354"/>
      <c r="N2" s="384"/>
      <c r="O2" s="384"/>
      <c r="P2" s="385"/>
      <c r="Q2" s="353" t="s">
        <v>35</v>
      </c>
      <c r="R2" s="354"/>
      <c r="S2" s="384"/>
      <c r="T2" s="384"/>
      <c r="U2" s="385"/>
      <c r="V2" s="349"/>
      <c r="W2" s="350"/>
      <c r="X2" s="351"/>
      <c r="Y2" s="351"/>
      <c r="Z2" s="352"/>
      <c r="AA2" s="349"/>
      <c r="AB2" s="350"/>
      <c r="AC2" s="351"/>
      <c r="AD2" s="351"/>
      <c r="AE2" s="352"/>
      <c r="AF2" s="350"/>
      <c r="AG2" s="350"/>
      <c r="AH2" s="351"/>
      <c r="AI2" s="351"/>
      <c r="AJ2" s="399"/>
      <c r="AK2" s="400"/>
      <c r="AL2" s="401"/>
      <c r="AM2" s="401"/>
      <c r="AN2" s="401"/>
      <c r="AO2" s="407"/>
      <c r="AP2" s="350"/>
      <c r="AQ2" s="350"/>
      <c r="AR2" s="351"/>
      <c r="AS2" s="351"/>
      <c r="AT2" s="399"/>
      <c r="AU2" s="349"/>
      <c r="AV2" s="350"/>
      <c r="AW2" s="351"/>
      <c r="AX2" s="351"/>
      <c r="AY2" s="352"/>
      <c r="AZ2" s="350"/>
      <c r="BA2" s="350"/>
      <c r="BB2" s="351"/>
      <c r="BC2" s="351"/>
      <c r="BD2" s="399"/>
      <c r="BE2" s="349"/>
      <c r="BF2" s="350"/>
      <c r="BG2" s="351"/>
      <c r="BH2" s="351"/>
      <c r="BI2" s="399"/>
      <c r="BJ2" s="412"/>
    </row>
    <row r="3" s="336" customFormat="1" ht="33.95" customHeight="1" spans="1:62">
      <c r="A3" s="348"/>
      <c r="B3" s="355" t="s">
        <v>36</v>
      </c>
      <c r="C3" s="356" t="s">
        <v>37</v>
      </c>
      <c r="D3" s="357" t="s">
        <v>38</v>
      </c>
      <c r="E3" s="357" t="s">
        <v>39</v>
      </c>
      <c r="F3" s="358" t="s">
        <v>40</v>
      </c>
      <c r="G3" s="355" t="s">
        <v>36</v>
      </c>
      <c r="H3" s="356" t="s">
        <v>37</v>
      </c>
      <c r="I3" s="357" t="s">
        <v>38</v>
      </c>
      <c r="J3" s="357" t="s">
        <v>39</v>
      </c>
      <c r="K3" s="358" t="s">
        <v>40</v>
      </c>
      <c r="L3" s="355" t="s">
        <v>36</v>
      </c>
      <c r="M3" s="356" t="s">
        <v>37</v>
      </c>
      <c r="N3" s="357" t="s">
        <v>38</v>
      </c>
      <c r="O3" s="357" t="s">
        <v>39</v>
      </c>
      <c r="P3" s="358" t="s">
        <v>40</v>
      </c>
      <c r="Q3" s="355" t="s">
        <v>36</v>
      </c>
      <c r="R3" s="356" t="s">
        <v>37</v>
      </c>
      <c r="S3" s="357" t="s">
        <v>38</v>
      </c>
      <c r="T3" s="357" t="s">
        <v>39</v>
      </c>
      <c r="U3" s="358" t="s">
        <v>40</v>
      </c>
      <c r="V3" s="355" t="s">
        <v>36</v>
      </c>
      <c r="W3" s="356" t="s">
        <v>37</v>
      </c>
      <c r="X3" s="357" t="s">
        <v>38</v>
      </c>
      <c r="Y3" s="357" t="s">
        <v>39</v>
      </c>
      <c r="Z3" s="358" t="s">
        <v>40</v>
      </c>
      <c r="AA3" s="355" t="s">
        <v>36</v>
      </c>
      <c r="AB3" s="356" t="s">
        <v>37</v>
      </c>
      <c r="AC3" s="357" t="s">
        <v>38</v>
      </c>
      <c r="AD3" s="357" t="s">
        <v>39</v>
      </c>
      <c r="AE3" s="358" t="s">
        <v>40</v>
      </c>
      <c r="AF3" s="355" t="s">
        <v>36</v>
      </c>
      <c r="AG3" s="356" t="s">
        <v>37</v>
      </c>
      <c r="AH3" s="357" t="s">
        <v>38</v>
      </c>
      <c r="AI3" s="357" t="s">
        <v>39</v>
      </c>
      <c r="AJ3" s="402" t="s">
        <v>40</v>
      </c>
      <c r="AK3" s="355" t="s">
        <v>36</v>
      </c>
      <c r="AL3" s="356" t="s">
        <v>37</v>
      </c>
      <c r="AM3" s="357" t="s">
        <v>38</v>
      </c>
      <c r="AN3" s="357" t="s">
        <v>39</v>
      </c>
      <c r="AO3" s="358" t="s">
        <v>40</v>
      </c>
      <c r="AP3" s="355" t="s">
        <v>36</v>
      </c>
      <c r="AQ3" s="356" t="s">
        <v>37</v>
      </c>
      <c r="AR3" s="357" t="s">
        <v>38</v>
      </c>
      <c r="AS3" s="357" t="s">
        <v>39</v>
      </c>
      <c r="AT3" s="402" t="s">
        <v>40</v>
      </c>
      <c r="AU3" s="355" t="s">
        <v>36</v>
      </c>
      <c r="AV3" s="356" t="s">
        <v>37</v>
      </c>
      <c r="AW3" s="357" t="s">
        <v>38</v>
      </c>
      <c r="AX3" s="357" t="s">
        <v>39</v>
      </c>
      <c r="AY3" s="358" t="s">
        <v>40</v>
      </c>
      <c r="AZ3" s="355" t="s">
        <v>36</v>
      </c>
      <c r="BA3" s="356" t="s">
        <v>37</v>
      </c>
      <c r="BB3" s="357" t="s">
        <v>38</v>
      </c>
      <c r="BC3" s="357" t="s">
        <v>39</v>
      </c>
      <c r="BD3" s="402" t="s">
        <v>40</v>
      </c>
      <c r="BE3" s="355" t="s">
        <v>36</v>
      </c>
      <c r="BF3" s="356" t="s">
        <v>37</v>
      </c>
      <c r="BG3" s="357" t="s">
        <v>38</v>
      </c>
      <c r="BH3" s="357" t="s">
        <v>39</v>
      </c>
      <c r="BI3" s="402" t="s">
        <v>40</v>
      </c>
      <c r="BJ3" s="412"/>
    </row>
    <row r="4" spans="1:62">
      <c r="A4" s="359" t="s">
        <v>41</v>
      </c>
      <c r="B4" s="360">
        <v>25920</v>
      </c>
      <c r="C4" s="361">
        <f>B4/12</f>
        <v>2160</v>
      </c>
      <c r="D4" s="362"/>
      <c r="E4" s="362"/>
      <c r="F4" s="363"/>
      <c r="G4" s="360">
        <v>25240.8</v>
      </c>
      <c r="H4" s="361">
        <f>G4/12</f>
        <v>2103.4</v>
      </c>
      <c r="I4" s="362"/>
      <c r="J4" s="362"/>
      <c r="K4" s="363"/>
      <c r="L4" s="360"/>
      <c r="M4" s="361"/>
      <c r="N4" s="362"/>
      <c r="O4" s="362"/>
      <c r="P4" s="363"/>
      <c r="Q4" s="360"/>
      <c r="R4" s="361"/>
      <c r="S4" s="362"/>
      <c r="T4" s="362"/>
      <c r="U4" s="363"/>
      <c r="V4" s="360">
        <v>16600</v>
      </c>
      <c r="W4" s="361">
        <f>V4/12</f>
        <v>1383.33333333333</v>
      </c>
      <c r="X4" s="362"/>
      <c r="Y4" s="362"/>
      <c r="Z4" s="363"/>
      <c r="AA4" s="360">
        <v>14068</v>
      </c>
      <c r="AB4" s="361">
        <f>AA4/12</f>
        <v>1172.33333333333</v>
      </c>
      <c r="AC4" s="362"/>
      <c r="AD4" s="362"/>
      <c r="AE4" s="363"/>
      <c r="AF4" s="361">
        <v>720</v>
      </c>
      <c r="AG4" s="361">
        <f>AF4/12</f>
        <v>60</v>
      </c>
      <c r="AH4" s="362"/>
      <c r="AI4" s="362"/>
      <c r="AJ4" s="403"/>
      <c r="AK4" s="360">
        <v>1800</v>
      </c>
      <c r="AL4" s="361">
        <f>AK4/12</f>
        <v>150</v>
      </c>
      <c r="AM4" s="362"/>
      <c r="AN4" s="362"/>
      <c r="AO4" s="363"/>
      <c r="AP4" s="361">
        <v>4800</v>
      </c>
      <c r="AQ4" s="361">
        <f>AP4/12</f>
        <v>400</v>
      </c>
      <c r="AR4" s="362"/>
      <c r="AS4" s="362"/>
      <c r="AT4" s="403"/>
      <c r="AU4" s="360">
        <v>3000</v>
      </c>
      <c r="AV4" s="361">
        <f>AU4/12</f>
        <v>250</v>
      </c>
      <c r="AW4" s="362"/>
      <c r="AX4" s="362"/>
      <c r="AY4" s="363"/>
      <c r="AZ4" s="361">
        <f>质管部!E6</f>
        <v>6840</v>
      </c>
      <c r="BA4" s="361">
        <f>AZ4/12</f>
        <v>570</v>
      </c>
      <c r="BB4" s="362"/>
      <c r="BC4" s="362"/>
      <c r="BD4" s="403"/>
      <c r="BE4" s="360">
        <v>3000</v>
      </c>
      <c r="BF4" s="361">
        <f>BE4/12</f>
        <v>250</v>
      </c>
      <c r="BG4" s="362"/>
      <c r="BH4" s="362"/>
      <c r="BI4" s="403"/>
      <c r="BJ4" s="413">
        <f>SUM(B4:BI4)-C4-H4-M4-R4-W4-AB4-AG4-AL4-AQ4-AV4-BA4-BF4</f>
        <v>101988.8</v>
      </c>
    </row>
    <row r="5" spans="1:62">
      <c r="A5" s="359" t="s">
        <v>42</v>
      </c>
      <c r="B5" s="360"/>
      <c r="C5" s="361"/>
      <c r="D5" s="362"/>
      <c r="E5" s="362"/>
      <c r="F5" s="363"/>
      <c r="G5" s="360">
        <f>行政科!E3</f>
        <v>35000</v>
      </c>
      <c r="H5" s="361"/>
      <c r="I5" s="362"/>
      <c r="J5" s="362"/>
      <c r="K5" s="363"/>
      <c r="L5" s="360"/>
      <c r="M5" s="361"/>
      <c r="N5" s="362"/>
      <c r="O5" s="362"/>
      <c r="P5" s="363"/>
      <c r="Q5" s="360"/>
      <c r="R5" s="361"/>
      <c r="S5" s="362"/>
      <c r="T5" s="362"/>
      <c r="U5" s="363">
        <v>3000</v>
      </c>
      <c r="V5" s="360">
        <v>1000</v>
      </c>
      <c r="W5" s="361">
        <f t="shared" ref="W5:W33" si="0">V5/12</f>
        <v>83.3333333333333</v>
      </c>
      <c r="X5" s="362"/>
      <c r="Y5" s="362"/>
      <c r="Z5" s="363"/>
      <c r="AA5" s="360"/>
      <c r="AB5" s="361"/>
      <c r="AC5" s="362"/>
      <c r="AD5" s="362"/>
      <c r="AE5" s="363"/>
      <c r="AF5" s="361">
        <v>10000</v>
      </c>
      <c r="AG5" s="361">
        <f t="shared" ref="AG5:AG37" si="1">AF5/12</f>
        <v>833.333333333333</v>
      </c>
      <c r="AH5" s="362"/>
      <c r="AI5" s="362"/>
      <c r="AJ5" s="403"/>
      <c r="AK5" s="360"/>
      <c r="AL5" s="361"/>
      <c r="AM5" s="362"/>
      <c r="AN5" s="362"/>
      <c r="AO5" s="363"/>
      <c r="AP5" s="361">
        <v>6000</v>
      </c>
      <c r="AQ5" s="361">
        <f t="shared" ref="AQ5:AQ7" si="2">AP5/12</f>
        <v>500</v>
      </c>
      <c r="AR5" s="362"/>
      <c r="AS5" s="362"/>
      <c r="AT5" s="403"/>
      <c r="AU5" s="360"/>
      <c r="AV5" s="361"/>
      <c r="AW5" s="362"/>
      <c r="AX5" s="362"/>
      <c r="AY5" s="363">
        <v>1500</v>
      </c>
      <c r="AZ5" s="361">
        <f>质管部!E3</f>
        <v>3500</v>
      </c>
      <c r="BA5" s="361">
        <f t="shared" ref="BA5:BA22" si="3">AZ5/12</f>
        <v>291.666666666667</v>
      </c>
      <c r="BB5" s="362"/>
      <c r="BC5" s="362"/>
      <c r="BD5" s="403"/>
      <c r="BE5" s="360"/>
      <c r="BF5" s="361"/>
      <c r="BG5" s="362"/>
      <c r="BH5" s="362"/>
      <c r="BI5" s="403"/>
      <c r="BJ5" s="413">
        <f t="shared" ref="BJ5:BJ45" si="4">SUM(B5:BI5)-C5-H5-M5-R5-W5-AB5-AG5-AL5-AQ5-AV5-BA5-BF5</f>
        <v>60000</v>
      </c>
    </row>
    <row r="6" spans="1:62">
      <c r="A6" s="359" t="s">
        <v>43</v>
      </c>
      <c r="B6" s="360"/>
      <c r="C6" s="361"/>
      <c r="D6" s="362"/>
      <c r="E6" s="362"/>
      <c r="F6" s="363"/>
      <c r="G6" s="360"/>
      <c r="H6" s="361"/>
      <c r="I6" s="362"/>
      <c r="J6" s="362"/>
      <c r="K6" s="363"/>
      <c r="L6" s="360">
        <v>12600</v>
      </c>
      <c r="M6" s="361">
        <f>L6/12</f>
        <v>1050</v>
      </c>
      <c r="N6" s="362"/>
      <c r="O6" s="362"/>
      <c r="P6" s="363"/>
      <c r="Q6" s="360">
        <v>4000</v>
      </c>
      <c r="R6" s="361">
        <f>Q6/12</f>
        <v>333.333333333333</v>
      </c>
      <c r="S6" s="362"/>
      <c r="T6" s="362"/>
      <c r="U6" s="363"/>
      <c r="V6" s="360">
        <v>30000</v>
      </c>
      <c r="W6" s="361">
        <f t="shared" si="0"/>
        <v>2500</v>
      </c>
      <c r="X6" s="362"/>
      <c r="Y6" s="362"/>
      <c r="Z6" s="363"/>
      <c r="AA6" s="360">
        <v>16800</v>
      </c>
      <c r="AB6" s="361">
        <f t="shared" ref="AB6:AB30" si="5">AA6/12</f>
        <v>1400</v>
      </c>
      <c r="AC6" s="362"/>
      <c r="AD6" s="362"/>
      <c r="AE6" s="363"/>
      <c r="AF6" s="361">
        <v>19200</v>
      </c>
      <c r="AG6" s="361">
        <f t="shared" si="1"/>
        <v>1600</v>
      </c>
      <c r="AH6" s="362"/>
      <c r="AI6" s="362"/>
      <c r="AJ6" s="403"/>
      <c r="AK6" s="360">
        <v>8000</v>
      </c>
      <c r="AL6" s="361">
        <f t="shared" ref="AL6" si="6">AK6/12</f>
        <v>666.666666666667</v>
      </c>
      <c r="AM6" s="362"/>
      <c r="AN6" s="362"/>
      <c r="AO6" s="363"/>
      <c r="AP6" s="361"/>
      <c r="AQ6" s="361"/>
      <c r="AR6" s="362"/>
      <c r="AS6" s="362"/>
      <c r="AT6" s="403"/>
      <c r="AU6" s="360"/>
      <c r="AV6" s="361"/>
      <c r="AW6" s="362"/>
      <c r="AX6" s="362"/>
      <c r="AY6" s="363"/>
      <c r="AZ6" s="361"/>
      <c r="BA6" s="361"/>
      <c r="BB6" s="362"/>
      <c r="BC6" s="362"/>
      <c r="BD6" s="403"/>
      <c r="BE6" s="360">
        <v>8000</v>
      </c>
      <c r="BF6" s="361">
        <f t="shared" ref="BF6:BF30" si="7">BE6/12</f>
        <v>666.666666666667</v>
      </c>
      <c r="BG6" s="362"/>
      <c r="BH6" s="362"/>
      <c r="BI6" s="403"/>
      <c r="BJ6" s="413">
        <f t="shared" si="4"/>
        <v>98600</v>
      </c>
    </row>
    <row r="7" spans="1:62">
      <c r="A7" s="359" t="s">
        <v>44</v>
      </c>
      <c r="B7" s="360"/>
      <c r="C7" s="361"/>
      <c r="D7" s="362"/>
      <c r="E7" s="362"/>
      <c r="F7" s="363"/>
      <c r="G7" s="360"/>
      <c r="H7" s="361"/>
      <c r="I7" s="362"/>
      <c r="J7" s="362"/>
      <c r="K7" s="363"/>
      <c r="L7" s="360"/>
      <c r="M7" s="361"/>
      <c r="N7" s="362"/>
      <c r="O7" s="362"/>
      <c r="P7" s="363">
        <v>1000</v>
      </c>
      <c r="Q7" s="360"/>
      <c r="R7" s="361"/>
      <c r="S7" s="362"/>
      <c r="T7" s="362"/>
      <c r="U7" s="363"/>
      <c r="V7" s="360"/>
      <c r="W7" s="361"/>
      <c r="X7" s="362"/>
      <c r="Y7" s="362"/>
      <c r="Z7" s="363">
        <v>8000</v>
      </c>
      <c r="AA7" s="360"/>
      <c r="AB7" s="361"/>
      <c r="AC7" s="362"/>
      <c r="AD7" s="362"/>
      <c r="AE7" s="363">
        <v>3414.74</v>
      </c>
      <c r="AF7" s="361">
        <v>10000</v>
      </c>
      <c r="AG7" s="361">
        <f t="shared" si="1"/>
        <v>833.333333333333</v>
      </c>
      <c r="AH7" s="362"/>
      <c r="AI7" s="362"/>
      <c r="AJ7" s="403"/>
      <c r="AK7" s="360">
        <v>3000</v>
      </c>
      <c r="AL7" s="361">
        <f t="shared" ref="AL7:AL9" si="8">AK7/12</f>
        <v>250</v>
      </c>
      <c r="AM7" s="362"/>
      <c r="AN7" s="362"/>
      <c r="AO7" s="363"/>
      <c r="AP7" s="361">
        <v>3000</v>
      </c>
      <c r="AQ7" s="361">
        <f t="shared" si="2"/>
        <v>250</v>
      </c>
      <c r="AR7" s="362"/>
      <c r="AS7" s="362"/>
      <c r="AT7" s="403"/>
      <c r="AU7" s="360"/>
      <c r="AV7" s="361"/>
      <c r="AW7" s="362"/>
      <c r="AX7" s="362"/>
      <c r="AY7" s="363">
        <v>8730</v>
      </c>
      <c r="AZ7" s="361">
        <f>质管部!E4</f>
        <v>13000</v>
      </c>
      <c r="BA7" s="361">
        <f t="shared" si="3"/>
        <v>1083.33333333333</v>
      </c>
      <c r="BB7" s="362"/>
      <c r="BC7" s="362"/>
      <c r="BD7" s="403"/>
      <c r="BE7" s="360"/>
      <c r="BF7" s="361"/>
      <c r="BG7" s="362"/>
      <c r="BH7" s="362"/>
      <c r="BI7" s="403">
        <v>4100</v>
      </c>
      <c r="BJ7" s="413">
        <f t="shared" si="4"/>
        <v>54244.74</v>
      </c>
    </row>
    <row r="8" spans="1:62">
      <c r="A8" s="364" t="s">
        <v>45</v>
      </c>
      <c r="B8" s="360"/>
      <c r="C8" s="361"/>
      <c r="D8" s="362"/>
      <c r="E8" s="362"/>
      <c r="F8" s="363"/>
      <c r="G8" s="360"/>
      <c r="H8" s="361"/>
      <c r="I8" s="386"/>
      <c r="J8" s="386"/>
      <c r="K8" s="387"/>
      <c r="L8" s="388"/>
      <c r="M8" s="361"/>
      <c r="N8" s="386"/>
      <c r="O8" s="386"/>
      <c r="P8" s="363"/>
      <c r="Q8" s="360"/>
      <c r="R8" s="361"/>
      <c r="S8" s="362"/>
      <c r="T8" s="362"/>
      <c r="U8" s="363"/>
      <c r="V8" s="360"/>
      <c r="W8" s="361"/>
      <c r="X8" s="362"/>
      <c r="Y8" s="362"/>
      <c r="Z8" s="363"/>
      <c r="AA8" s="360">
        <v>1852.08</v>
      </c>
      <c r="AB8" s="361">
        <f t="shared" si="5"/>
        <v>154.34</v>
      </c>
      <c r="AC8" s="362"/>
      <c r="AD8" s="362"/>
      <c r="AE8" s="363"/>
      <c r="AF8" s="361">
        <v>460000</v>
      </c>
      <c r="AG8" s="361">
        <f t="shared" si="1"/>
        <v>38333.3333333333</v>
      </c>
      <c r="AH8" s="362"/>
      <c r="AI8" s="362"/>
      <c r="AJ8" s="403"/>
      <c r="AK8" s="360"/>
      <c r="AL8" s="361"/>
      <c r="AM8" s="362"/>
      <c r="AN8" s="362"/>
      <c r="AO8" s="363"/>
      <c r="AP8" s="361"/>
      <c r="AQ8" s="361"/>
      <c r="AR8" s="362"/>
      <c r="AS8" s="362"/>
      <c r="AT8" s="403"/>
      <c r="AU8" s="360"/>
      <c r="AV8" s="361"/>
      <c r="AW8" s="362"/>
      <c r="AX8" s="362"/>
      <c r="AY8" s="363"/>
      <c r="AZ8" s="361"/>
      <c r="BA8" s="361"/>
      <c r="BB8" s="362"/>
      <c r="BC8" s="362"/>
      <c r="BD8" s="403"/>
      <c r="BE8" s="360"/>
      <c r="BF8" s="361"/>
      <c r="BG8" s="362"/>
      <c r="BH8" s="362"/>
      <c r="BI8" s="403"/>
      <c r="BJ8" s="413">
        <f t="shared" si="4"/>
        <v>461852.08</v>
      </c>
    </row>
    <row r="9" spans="1:62">
      <c r="A9" s="359" t="s">
        <v>46</v>
      </c>
      <c r="B9" s="360"/>
      <c r="C9" s="361"/>
      <c r="D9" s="362"/>
      <c r="E9" s="362"/>
      <c r="F9" s="363"/>
      <c r="G9" s="360"/>
      <c r="H9" s="361"/>
      <c r="I9" s="389"/>
      <c r="J9" s="390"/>
      <c r="K9" s="391"/>
      <c r="L9" s="388">
        <v>2500</v>
      </c>
      <c r="M9" s="361">
        <f t="shared" ref="M9:M31" si="9">L9/12</f>
        <v>208.333333333333</v>
      </c>
      <c r="N9" s="386"/>
      <c r="O9" s="386"/>
      <c r="P9" s="363"/>
      <c r="Q9" s="360">
        <v>1500</v>
      </c>
      <c r="R9" s="361">
        <f t="shared" ref="R9:R22" si="10">Q9/12</f>
        <v>125</v>
      </c>
      <c r="S9" s="362"/>
      <c r="T9" s="362"/>
      <c r="U9" s="363"/>
      <c r="V9" s="360">
        <v>1800</v>
      </c>
      <c r="W9" s="361">
        <f t="shared" si="0"/>
        <v>150</v>
      </c>
      <c r="X9" s="362"/>
      <c r="Y9" s="362"/>
      <c r="Z9" s="363"/>
      <c r="AA9" s="360">
        <v>4807.2</v>
      </c>
      <c r="AB9" s="361">
        <f t="shared" si="5"/>
        <v>400.6</v>
      </c>
      <c r="AC9" s="362"/>
      <c r="AD9" s="362"/>
      <c r="AE9" s="363"/>
      <c r="AF9" s="361"/>
      <c r="AG9" s="361"/>
      <c r="AH9" s="362"/>
      <c r="AI9" s="362"/>
      <c r="AJ9" s="403"/>
      <c r="AK9" s="360">
        <v>8356</v>
      </c>
      <c r="AL9" s="361">
        <f t="shared" si="8"/>
        <v>696.333333333333</v>
      </c>
      <c r="AM9" s="362"/>
      <c r="AN9" s="362"/>
      <c r="AO9" s="363">
        <v>1500</v>
      </c>
      <c r="AP9" s="361"/>
      <c r="AQ9" s="361"/>
      <c r="AR9" s="362"/>
      <c r="AS9" s="362"/>
      <c r="AT9" s="403">
        <v>204555</v>
      </c>
      <c r="AU9" s="360">
        <v>1800</v>
      </c>
      <c r="AV9" s="361">
        <f t="shared" ref="AV9:AV24" si="11">AU9/12</f>
        <v>150</v>
      </c>
      <c r="AW9" s="362"/>
      <c r="AX9" s="362"/>
      <c r="AY9" s="363">
        <f>300+3750</f>
        <v>4050</v>
      </c>
      <c r="AZ9" s="361">
        <f>质管部!E9</f>
        <v>1500</v>
      </c>
      <c r="BA9" s="361">
        <f t="shared" si="3"/>
        <v>125</v>
      </c>
      <c r="BB9" s="362"/>
      <c r="BC9" s="362"/>
      <c r="BD9" s="403"/>
      <c r="BE9" s="360">
        <v>2000</v>
      </c>
      <c r="BF9" s="361">
        <f t="shared" si="7"/>
        <v>166.666666666667</v>
      </c>
      <c r="BG9" s="362"/>
      <c r="BH9" s="362"/>
      <c r="BI9" s="403"/>
      <c r="BJ9" s="413">
        <f t="shared" si="4"/>
        <v>234368.2</v>
      </c>
    </row>
    <row r="10" ht="27" spans="1:62">
      <c r="A10" s="364" t="s">
        <v>47</v>
      </c>
      <c r="B10" s="360"/>
      <c r="C10" s="361"/>
      <c r="D10" s="362"/>
      <c r="E10" s="362"/>
      <c r="F10" s="363"/>
      <c r="G10" s="360">
        <v>594</v>
      </c>
      <c r="H10" s="361">
        <f t="shared" ref="H10:H22" si="12">G10/12</f>
        <v>49.5</v>
      </c>
      <c r="I10" s="389"/>
      <c r="J10" s="390"/>
      <c r="K10" s="391"/>
      <c r="L10" s="388"/>
      <c r="M10" s="361"/>
      <c r="N10" s="386"/>
      <c r="O10" s="386"/>
      <c r="P10" s="363"/>
      <c r="Q10" s="360"/>
      <c r="R10" s="361"/>
      <c r="S10" s="362"/>
      <c r="T10" s="362"/>
      <c r="U10" s="363"/>
      <c r="V10" s="360"/>
      <c r="W10" s="361"/>
      <c r="X10" s="362"/>
      <c r="Y10" s="362"/>
      <c r="Z10" s="363"/>
      <c r="AA10" s="360"/>
      <c r="AB10" s="361"/>
      <c r="AC10" s="362"/>
      <c r="AD10" s="362"/>
      <c r="AE10" s="363"/>
      <c r="AF10" s="361"/>
      <c r="AG10" s="361"/>
      <c r="AH10" s="362"/>
      <c r="AI10" s="362"/>
      <c r="AJ10" s="403"/>
      <c r="AK10" s="360"/>
      <c r="AL10" s="361"/>
      <c r="AM10" s="362"/>
      <c r="AN10" s="362"/>
      <c r="AO10" s="363"/>
      <c r="AP10" s="361"/>
      <c r="AQ10" s="361"/>
      <c r="AR10" s="362"/>
      <c r="AS10" s="362"/>
      <c r="AT10" s="403"/>
      <c r="AU10" s="360"/>
      <c r="AV10" s="361"/>
      <c r="AW10" s="362"/>
      <c r="AX10" s="362"/>
      <c r="AY10" s="363"/>
      <c r="AZ10" s="361">
        <f>质管部!E5</f>
        <v>600</v>
      </c>
      <c r="BA10" s="361">
        <f t="shared" si="3"/>
        <v>50</v>
      </c>
      <c r="BB10" s="362"/>
      <c r="BC10" s="362"/>
      <c r="BD10" s="403"/>
      <c r="BE10" s="360"/>
      <c r="BF10" s="361"/>
      <c r="BG10" s="362"/>
      <c r="BH10" s="362"/>
      <c r="BI10" s="403"/>
      <c r="BJ10" s="413">
        <f t="shared" si="4"/>
        <v>1194</v>
      </c>
    </row>
    <row r="11" spans="1:62">
      <c r="A11" s="359" t="s">
        <v>48</v>
      </c>
      <c r="B11" s="360"/>
      <c r="C11" s="361"/>
      <c r="D11" s="362"/>
      <c r="E11" s="362"/>
      <c r="F11" s="363"/>
      <c r="G11" s="360">
        <v>20000</v>
      </c>
      <c r="H11" s="361">
        <f t="shared" si="12"/>
        <v>1666.66666666667</v>
      </c>
      <c r="I11" s="386"/>
      <c r="J11" s="386"/>
      <c r="K11" s="387"/>
      <c r="L11" s="388"/>
      <c r="M11" s="361"/>
      <c r="N11" s="386"/>
      <c r="O11" s="386"/>
      <c r="P11" s="363"/>
      <c r="Q11" s="360"/>
      <c r="R11" s="361"/>
      <c r="S11" s="362"/>
      <c r="T11" s="362"/>
      <c r="U11" s="363"/>
      <c r="V11" s="360">
        <v>401000</v>
      </c>
      <c r="W11" s="361">
        <f t="shared" si="0"/>
        <v>33416.6666666667</v>
      </c>
      <c r="X11" s="362"/>
      <c r="Y11" s="362"/>
      <c r="Z11" s="363"/>
      <c r="AA11" s="360"/>
      <c r="AB11" s="361"/>
      <c r="AC11" s="362"/>
      <c r="AD11" s="362"/>
      <c r="AE11" s="363"/>
      <c r="AF11" s="361">
        <v>18812.5</v>
      </c>
      <c r="AG11" s="361">
        <f t="shared" si="1"/>
        <v>1567.70833333333</v>
      </c>
      <c r="AH11" s="362"/>
      <c r="AI11" s="362"/>
      <c r="AJ11" s="403"/>
      <c r="AK11" s="360"/>
      <c r="AL11" s="361"/>
      <c r="AM11" s="362"/>
      <c r="AN11" s="362"/>
      <c r="AO11" s="363"/>
      <c r="AP11" s="361"/>
      <c r="AQ11" s="361"/>
      <c r="AR11" s="362"/>
      <c r="AS11" s="362"/>
      <c r="AT11" s="403"/>
      <c r="AU11" s="360"/>
      <c r="AV11" s="361"/>
      <c r="AW11" s="362"/>
      <c r="AX11" s="362"/>
      <c r="AY11" s="363"/>
      <c r="AZ11" s="361"/>
      <c r="BA11" s="361"/>
      <c r="BB11" s="362"/>
      <c r="BC11" s="362"/>
      <c r="BD11" s="403"/>
      <c r="BE11" s="360"/>
      <c r="BF11" s="361"/>
      <c r="BG11" s="362"/>
      <c r="BH11" s="362"/>
      <c r="BI11" s="403">
        <v>30</v>
      </c>
      <c r="BJ11" s="413">
        <f t="shared" si="4"/>
        <v>439842.5</v>
      </c>
    </row>
    <row r="12" spans="1:62">
      <c r="A12" s="364" t="s">
        <v>49</v>
      </c>
      <c r="B12" s="360"/>
      <c r="C12" s="361"/>
      <c r="D12" s="362"/>
      <c r="E12" s="362"/>
      <c r="F12" s="363"/>
      <c r="G12" s="360">
        <v>3000</v>
      </c>
      <c r="H12" s="361">
        <f t="shared" si="12"/>
        <v>250</v>
      </c>
      <c r="I12" s="386"/>
      <c r="J12" s="386"/>
      <c r="K12" s="392"/>
      <c r="L12" s="388"/>
      <c r="M12" s="361"/>
      <c r="N12" s="386"/>
      <c r="O12" s="386"/>
      <c r="P12" s="363"/>
      <c r="Q12" s="360"/>
      <c r="R12" s="361"/>
      <c r="S12" s="362"/>
      <c r="T12" s="362"/>
      <c r="U12" s="363"/>
      <c r="V12" s="360">
        <v>5000</v>
      </c>
      <c r="W12" s="361">
        <f t="shared" si="0"/>
        <v>416.666666666667</v>
      </c>
      <c r="X12" s="362"/>
      <c r="Y12" s="362"/>
      <c r="Z12" s="363"/>
      <c r="AA12" s="360">
        <v>1500</v>
      </c>
      <c r="AB12" s="361">
        <f t="shared" si="5"/>
        <v>125</v>
      </c>
      <c r="AC12" s="362"/>
      <c r="AD12" s="362"/>
      <c r="AE12" s="363"/>
      <c r="AF12" s="361">
        <v>347600</v>
      </c>
      <c r="AG12" s="361">
        <f t="shared" si="1"/>
        <v>28966.6666666667</v>
      </c>
      <c r="AH12" s="362"/>
      <c r="AI12" s="362"/>
      <c r="AJ12" s="403"/>
      <c r="AK12" s="360"/>
      <c r="AL12" s="361"/>
      <c r="AM12" s="362"/>
      <c r="AN12" s="362"/>
      <c r="AO12" s="363"/>
      <c r="AP12" s="361"/>
      <c r="AQ12" s="361"/>
      <c r="AR12" s="362"/>
      <c r="AS12" s="362"/>
      <c r="AT12" s="403">
        <v>62050</v>
      </c>
      <c r="AU12" s="360">
        <f>财务部!E6</f>
        <v>3800</v>
      </c>
      <c r="AV12" s="361">
        <f t="shared" si="11"/>
        <v>316.666666666667</v>
      </c>
      <c r="AW12" s="362"/>
      <c r="AX12" s="362"/>
      <c r="AY12" s="363"/>
      <c r="AZ12" s="361">
        <f>质管部!E7</f>
        <v>4000</v>
      </c>
      <c r="BA12" s="361">
        <f t="shared" si="3"/>
        <v>333.333333333333</v>
      </c>
      <c r="BB12" s="362"/>
      <c r="BC12" s="362"/>
      <c r="BD12" s="403"/>
      <c r="BE12" s="360"/>
      <c r="BF12" s="361"/>
      <c r="BG12" s="362"/>
      <c r="BH12" s="362"/>
      <c r="BI12" s="403"/>
      <c r="BJ12" s="413">
        <f t="shared" si="4"/>
        <v>426950</v>
      </c>
    </row>
    <row r="13" spans="1:62">
      <c r="A13" s="364" t="s">
        <v>50</v>
      </c>
      <c r="B13" s="360"/>
      <c r="C13" s="361"/>
      <c r="D13" s="362"/>
      <c r="E13" s="362"/>
      <c r="F13" s="363"/>
      <c r="G13" s="360">
        <v>39556.76</v>
      </c>
      <c r="H13" s="361">
        <f t="shared" si="12"/>
        <v>3296.39666666667</v>
      </c>
      <c r="I13" s="386"/>
      <c r="J13" s="386"/>
      <c r="K13" s="392"/>
      <c r="L13" s="388"/>
      <c r="M13" s="361"/>
      <c r="N13" s="386"/>
      <c r="O13" s="386"/>
      <c r="P13" s="363"/>
      <c r="Q13" s="360"/>
      <c r="R13" s="361"/>
      <c r="S13" s="362"/>
      <c r="T13" s="362"/>
      <c r="U13" s="363"/>
      <c r="V13" s="360"/>
      <c r="W13" s="361"/>
      <c r="X13" s="362"/>
      <c r="Y13" s="362"/>
      <c r="Z13" s="363"/>
      <c r="AA13" s="360"/>
      <c r="AB13" s="361"/>
      <c r="AC13" s="362"/>
      <c r="AD13" s="362"/>
      <c r="AE13" s="363"/>
      <c r="AF13" s="361"/>
      <c r="AG13" s="361"/>
      <c r="AH13" s="362"/>
      <c r="AI13" s="362"/>
      <c r="AJ13" s="403"/>
      <c r="AK13" s="360"/>
      <c r="AL13" s="361"/>
      <c r="AM13" s="362"/>
      <c r="AN13" s="362"/>
      <c r="AO13" s="363"/>
      <c r="AP13" s="361"/>
      <c r="AQ13" s="361"/>
      <c r="AR13" s="362"/>
      <c r="AS13" s="362"/>
      <c r="AT13" s="403"/>
      <c r="AU13" s="360"/>
      <c r="AV13" s="361"/>
      <c r="AW13" s="362"/>
      <c r="AX13" s="362"/>
      <c r="AY13" s="363"/>
      <c r="AZ13" s="361"/>
      <c r="BA13" s="361"/>
      <c r="BB13" s="362"/>
      <c r="BC13" s="362"/>
      <c r="BD13" s="403"/>
      <c r="BE13" s="360"/>
      <c r="BF13" s="361"/>
      <c r="BG13" s="362"/>
      <c r="BH13" s="362"/>
      <c r="BI13" s="403"/>
      <c r="BJ13" s="413">
        <f t="shared" si="4"/>
        <v>39556.76</v>
      </c>
    </row>
    <row r="14" spans="1:62">
      <c r="A14" s="364" t="s">
        <v>51</v>
      </c>
      <c r="B14" s="360"/>
      <c r="C14" s="361"/>
      <c r="D14" s="362"/>
      <c r="E14" s="362"/>
      <c r="F14" s="363"/>
      <c r="G14" s="365"/>
      <c r="H14" s="361"/>
      <c r="I14" s="386"/>
      <c r="J14" s="362">
        <v>172400</v>
      </c>
      <c r="K14" s="392"/>
      <c r="L14" s="388"/>
      <c r="M14" s="361"/>
      <c r="N14" s="386"/>
      <c r="O14" s="386"/>
      <c r="P14" s="363"/>
      <c r="Q14" s="360"/>
      <c r="R14" s="361"/>
      <c r="S14" s="362"/>
      <c r="T14" s="362"/>
      <c r="U14" s="363"/>
      <c r="V14" s="360"/>
      <c r="W14" s="361"/>
      <c r="X14" s="362"/>
      <c r="Y14" s="362"/>
      <c r="Z14" s="363"/>
      <c r="AA14" s="360"/>
      <c r="AB14" s="361"/>
      <c r="AC14" s="362"/>
      <c r="AD14" s="362"/>
      <c r="AE14" s="363"/>
      <c r="AF14" s="361"/>
      <c r="AG14" s="361"/>
      <c r="AH14" s="362"/>
      <c r="AI14" s="362"/>
      <c r="AJ14" s="403"/>
      <c r="AK14" s="360"/>
      <c r="AL14" s="361"/>
      <c r="AM14" s="362"/>
      <c r="AN14" s="362"/>
      <c r="AO14" s="363"/>
      <c r="AP14" s="361"/>
      <c r="AQ14" s="361"/>
      <c r="AR14" s="362"/>
      <c r="AS14" s="362"/>
      <c r="AT14" s="403"/>
      <c r="AU14" s="360"/>
      <c r="AV14" s="361"/>
      <c r="AW14" s="362"/>
      <c r="AX14" s="362"/>
      <c r="AY14" s="363"/>
      <c r="AZ14" s="361"/>
      <c r="BA14" s="361"/>
      <c r="BB14" s="362"/>
      <c r="BC14" s="362"/>
      <c r="BD14" s="403"/>
      <c r="BE14" s="360"/>
      <c r="BF14" s="361"/>
      <c r="BG14" s="362"/>
      <c r="BH14" s="362"/>
      <c r="BI14" s="403"/>
      <c r="BJ14" s="413">
        <f t="shared" si="4"/>
        <v>172400</v>
      </c>
    </row>
    <row r="15" spans="1:62">
      <c r="A15" s="364" t="s">
        <v>52</v>
      </c>
      <c r="B15" s="360"/>
      <c r="C15" s="361"/>
      <c r="D15" s="362"/>
      <c r="E15" s="362"/>
      <c r="F15" s="363"/>
      <c r="G15" s="366">
        <v>288000</v>
      </c>
      <c r="H15" s="361">
        <f t="shared" si="12"/>
        <v>24000</v>
      </c>
      <c r="I15" s="362"/>
      <c r="J15" s="362"/>
      <c r="K15" s="393">
        <v>9000</v>
      </c>
      <c r="L15" s="360">
        <v>1300</v>
      </c>
      <c r="M15" s="361">
        <f t="shared" si="9"/>
        <v>108.333333333333</v>
      </c>
      <c r="N15" s="362"/>
      <c r="O15" s="362"/>
      <c r="P15" s="363"/>
      <c r="Q15" s="360"/>
      <c r="R15" s="361"/>
      <c r="S15" s="362"/>
      <c r="T15" s="362"/>
      <c r="U15" s="363"/>
      <c r="V15" s="360">
        <v>5000</v>
      </c>
      <c r="W15" s="361">
        <f t="shared" si="0"/>
        <v>416.666666666667</v>
      </c>
      <c r="X15" s="362"/>
      <c r="Y15" s="362"/>
      <c r="Z15" s="363"/>
      <c r="AA15" s="360"/>
      <c r="AB15" s="361"/>
      <c r="AC15" s="362"/>
      <c r="AD15" s="362"/>
      <c r="AE15" s="363"/>
      <c r="AF15" s="361"/>
      <c r="AG15" s="361"/>
      <c r="AH15" s="362"/>
      <c r="AI15" s="362"/>
      <c r="AJ15" s="403"/>
      <c r="AK15" s="360"/>
      <c r="AL15" s="361"/>
      <c r="AM15" s="362"/>
      <c r="AN15" s="362"/>
      <c r="AO15" s="363"/>
      <c r="AP15" s="361"/>
      <c r="AQ15" s="361"/>
      <c r="AR15" s="362"/>
      <c r="AS15" s="362"/>
      <c r="AT15" s="403"/>
      <c r="AU15" s="360"/>
      <c r="AV15" s="361"/>
      <c r="AW15" s="362"/>
      <c r="AX15" s="362"/>
      <c r="AY15" s="363"/>
      <c r="AZ15" s="361">
        <f>质管部!E12</f>
        <v>4200</v>
      </c>
      <c r="BA15" s="361">
        <f t="shared" si="3"/>
        <v>350</v>
      </c>
      <c r="BB15" s="362"/>
      <c r="BC15" s="362"/>
      <c r="BD15" s="403"/>
      <c r="BE15" s="360"/>
      <c r="BF15" s="361"/>
      <c r="BG15" s="362"/>
      <c r="BH15" s="362"/>
      <c r="BI15" s="403">
        <v>400</v>
      </c>
      <c r="BJ15" s="413">
        <f t="shared" si="4"/>
        <v>307900</v>
      </c>
    </row>
    <row r="16" spans="1:62">
      <c r="A16" s="364" t="s">
        <v>53</v>
      </c>
      <c r="B16" s="360"/>
      <c r="C16" s="361"/>
      <c r="D16" s="362"/>
      <c r="E16" s="362"/>
      <c r="F16" s="363"/>
      <c r="G16" s="365"/>
      <c r="H16" s="361"/>
      <c r="I16" s="362"/>
      <c r="J16" s="362"/>
      <c r="K16" s="393">
        <v>400000</v>
      </c>
      <c r="L16" s="360"/>
      <c r="M16" s="361"/>
      <c r="N16" s="362"/>
      <c r="O16" s="362"/>
      <c r="P16" s="363"/>
      <c r="Q16" s="360">
        <v>4000</v>
      </c>
      <c r="R16" s="361">
        <f t="shared" si="10"/>
        <v>333.333333333333</v>
      </c>
      <c r="S16" s="362">
        <v>1981.88</v>
      </c>
      <c r="T16" s="362"/>
      <c r="U16" s="363">
        <v>5000</v>
      </c>
      <c r="V16" s="360">
        <v>1800</v>
      </c>
      <c r="W16" s="361">
        <f t="shared" si="0"/>
        <v>150</v>
      </c>
      <c r="X16" s="362"/>
      <c r="Y16" s="362"/>
      <c r="Z16" s="363"/>
      <c r="AA16" s="360"/>
      <c r="AB16" s="361"/>
      <c r="AC16" s="362"/>
      <c r="AD16" s="362"/>
      <c r="AE16" s="363"/>
      <c r="AF16" s="361"/>
      <c r="AG16" s="361"/>
      <c r="AH16" s="362"/>
      <c r="AI16" s="362"/>
      <c r="AJ16" s="403"/>
      <c r="AK16" s="360"/>
      <c r="AL16" s="361"/>
      <c r="AM16" s="362"/>
      <c r="AN16" s="362"/>
      <c r="AO16" s="363"/>
      <c r="AP16" s="361"/>
      <c r="AQ16" s="361"/>
      <c r="AR16" s="362"/>
      <c r="AS16" s="362"/>
      <c r="AT16" s="403"/>
      <c r="AU16" s="360"/>
      <c r="AV16" s="361"/>
      <c r="AW16" s="362"/>
      <c r="AX16" s="362"/>
      <c r="AY16" s="363"/>
      <c r="AZ16" s="361"/>
      <c r="BA16" s="361"/>
      <c r="BB16" s="362"/>
      <c r="BC16" s="362"/>
      <c r="BD16" s="403">
        <f>质管部!E8</f>
        <v>52000</v>
      </c>
      <c r="BE16" s="360"/>
      <c r="BF16" s="361"/>
      <c r="BG16" s="362"/>
      <c r="BH16" s="362"/>
      <c r="BI16" s="403"/>
      <c r="BJ16" s="413">
        <f t="shared" si="4"/>
        <v>464781.88</v>
      </c>
    </row>
    <row r="17" spans="1:62">
      <c r="A17" s="364" t="s">
        <v>54</v>
      </c>
      <c r="B17" s="360"/>
      <c r="C17" s="361"/>
      <c r="D17" s="362"/>
      <c r="E17" s="362"/>
      <c r="F17" s="363"/>
      <c r="G17" s="360"/>
      <c r="H17" s="361"/>
      <c r="I17" s="362"/>
      <c r="J17" s="362"/>
      <c r="K17" s="393"/>
      <c r="L17" s="360"/>
      <c r="M17" s="361"/>
      <c r="N17" s="362"/>
      <c r="O17" s="362"/>
      <c r="P17" s="363"/>
      <c r="Q17" s="360">
        <v>4001.84</v>
      </c>
      <c r="R17" s="361">
        <f t="shared" si="10"/>
        <v>333.486666666667</v>
      </c>
      <c r="S17" s="362"/>
      <c r="T17" s="362"/>
      <c r="U17" s="363"/>
      <c r="V17" s="360"/>
      <c r="W17" s="361"/>
      <c r="X17" s="362"/>
      <c r="Y17" s="362"/>
      <c r="Z17" s="363"/>
      <c r="AA17" s="360"/>
      <c r="AB17" s="361"/>
      <c r="AC17" s="362"/>
      <c r="AD17" s="362"/>
      <c r="AE17" s="363"/>
      <c r="AF17" s="361"/>
      <c r="AG17" s="361"/>
      <c r="AH17" s="362"/>
      <c r="AI17" s="362"/>
      <c r="AJ17" s="403"/>
      <c r="AK17" s="360"/>
      <c r="AL17" s="361"/>
      <c r="AM17" s="362"/>
      <c r="AN17" s="362"/>
      <c r="AO17" s="363"/>
      <c r="AP17" s="361"/>
      <c r="AQ17" s="361"/>
      <c r="AR17" s="362"/>
      <c r="AS17" s="362"/>
      <c r="AT17" s="403"/>
      <c r="AU17" s="360"/>
      <c r="AV17" s="361"/>
      <c r="AW17" s="362"/>
      <c r="AX17" s="362"/>
      <c r="AY17" s="363"/>
      <c r="AZ17" s="361"/>
      <c r="BA17" s="361"/>
      <c r="BB17" s="362"/>
      <c r="BC17" s="362"/>
      <c r="BD17" s="403"/>
      <c r="BE17" s="360"/>
      <c r="BF17" s="361"/>
      <c r="BG17" s="362"/>
      <c r="BH17" s="362"/>
      <c r="BI17" s="403"/>
      <c r="BJ17" s="413">
        <f t="shared" si="4"/>
        <v>4001.84</v>
      </c>
    </row>
    <row r="18" spans="1:62">
      <c r="A18" s="364" t="s">
        <v>55</v>
      </c>
      <c r="B18" s="360"/>
      <c r="C18" s="361"/>
      <c r="D18" s="362"/>
      <c r="E18" s="362"/>
      <c r="F18" s="363"/>
      <c r="G18" s="360">
        <v>3000</v>
      </c>
      <c r="H18" s="361">
        <f t="shared" si="12"/>
        <v>250</v>
      </c>
      <c r="I18" s="362"/>
      <c r="J18" s="362"/>
      <c r="K18" s="393"/>
      <c r="L18" s="360"/>
      <c r="M18" s="361"/>
      <c r="N18" s="362"/>
      <c r="O18" s="362"/>
      <c r="P18" s="363"/>
      <c r="Q18" s="360"/>
      <c r="R18" s="361"/>
      <c r="S18" s="362"/>
      <c r="T18" s="362"/>
      <c r="U18" s="363"/>
      <c r="V18" s="360">
        <v>1000</v>
      </c>
      <c r="W18" s="361">
        <f t="shared" si="0"/>
        <v>83.3333333333333</v>
      </c>
      <c r="X18" s="362"/>
      <c r="Y18" s="362"/>
      <c r="Z18" s="363"/>
      <c r="AA18" s="360"/>
      <c r="AB18" s="361"/>
      <c r="AC18" s="362"/>
      <c r="AD18" s="362"/>
      <c r="AE18" s="363"/>
      <c r="AF18" s="361"/>
      <c r="AG18" s="361"/>
      <c r="AH18" s="362"/>
      <c r="AI18" s="362"/>
      <c r="AJ18" s="403"/>
      <c r="AK18" s="360"/>
      <c r="AL18" s="361"/>
      <c r="AM18" s="362"/>
      <c r="AN18" s="362"/>
      <c r="AO18" s="363"/>
      <c r="AP18" s="361"/>
      <c r="AQ18" s="361"/>
      <c r="AR18" s="362"/>
      <c r="AS18" s="362"/>
      <c r="AT18" s="403"/>
      <c r="AU18" s="360"/>
      <c r="AV18" s="361"/>
      <c r="AW18" s="362"/>
      <c r="AX18" s="362"/>
      <c r="AY18" s="363"/>
      <c r="AZ18" s="361"/>
      <c r="BA18" s="361"/>
      <c r="BB18" s="362"/>
      <c r="BC18" s="362"/>
      <c r="BD18" s="403"/>
      <c r="BE18" s="360"/>
      <c r="BF18" s="361"/>
      <c r="BG18" s="362"/>
      <c r="BH18" s="362"/>
      <c r="BI18" s="403"/>
      <c r="BJ18" s="413">
        <f t="shared" si="4"/>
        <v>4000</v>
      </c>
    </row>
    <row r="19" spans="1:62">
      <c r="A19" s="364" t="s">
        <v>56</v>
      </c>
      <c r="B19" s="360"/>
      <c r="C19" s="361"/>
      <c r="D19" s="362"/>
      <c r="E19" s="362"/>
      <c r="F19" s="363"/>
      <c r="G19" s="360">
        <v>3000</v>
      </c>
      <c r="H19" s="361">
        <f t="shared" si="12"/>
        <v>250</v>
      </c>
      <c r="I19" s="362"/>
      <c r="J19" s="362"/>
      <c r="K19" s="363"/>
      <c r="L19" s="360"/>
      <c r="M19" s="361"/>
      <c r="N19" s="362"/>
      <c r="O19" s="362"/>
      <c r="P19" s="363"/>
      <c r="Q19" s="360"/>
      <c r="R19" s="361"/>
      <c r="S19" s="362"/>
      <c r="T19" s="362"/>
      <c r="U19" s="363">
        <v>22632.07</v>
      </c>
      <c r="V19" s="360"/>
      <c r="W19" s="361"/>
      <c r="X19" s="362"/>
      <c r="Y19" s="362"/>
      <c r="Z19" s="363"/>
      <c r="AA19" s="360"/>
      <c r="AB19" s="361"/>
      <c r="AC19" s="362"/>
      <c r="AD19" s="362"/>
      <c r="AE19" s="363">
        <v>3379.42</v>
      </c>
      <c r="AF19" s="361"/>
      <c r="AG19" s="361"/>
      <c r="AH19" s="362"/>
      <c r="AI19" s="362"/>
      <c r="AJ19" s="403"/>
      <c r="AK19" s="360"/>
      <c r="AL19" s="361"/>
      <c r="AM19" s="362"/>
      <c r="AN19" s="362"/>
      <c r="AO19" s="363"/>
      <c r="AP19" s="361"/>
      <c r="AQ19" s="361"/>
      <c r="AR19" s="362"/>
      <c r="AS19" s="362"/>
      <c r="AT19" s="403">
        <v>32000</v>
      </c>
      <c r="AU19" s="360"/>
      <c r="AV19" s="361"/>
      <c r="AW19" s="362"/>
      <c r="AX19" s="362"/>
      <c r="AY19" s="363"/>
      <c r="AZ19" s="361"/>
      <c r="BA19" s="361"/>
      <c r="BB19" s="362"/>
      <c r="BC19" s="362"/>
      <c r="BD19" s="403"/>
      <c r="BE19" s="360"/>
      <c r="BF19" s="361"/>
      <c r="BG19" s="362"/>
      <c r="BH19" s="362"/>
      <c r="BI19" s="403"/>
      <c r="BJ19" s="413">
        <f t="shared" si="4"/>
        <v>61011.49</v>
      </c>
    </row>
    <row r="20" s="124" customFormat="1" spans="1:62">
      <c r="A20" s="367" t="s">
        <v>57</v>
      </c>
      <c r="B20" s="368"/>
      <c r="C20" s="369"/>
      <c r="D20" s="370"/>
      <c r="E20" s="370"/>
      <c r="F20" s="371">
        <v>3000</v>
      </c>
      <c r="G20" s="368"/>
      <c r="H20" s="361"/>
      <c r="I20" s="370"/>
      <c r="J20" s="370"/>
      <c r="K20" s="371">
        <v>5500</v>
      </c>
      <c r="L20" s="368"/>
      <c r="M20" s="361"/>
      <c r="N20" s="370"/>
      <c r="O20" s="370"/>
      <c r="P20" s="371"/>
      <c r="Q20" s="368"/>
      <c r="R20" s="361"/>
      <c r="S20" s="370"/>
      <c r="T20" s="370"/>
      <c r="U20" s="371"/>
      <c r="V20" s="368"/>
      <c r="W20" s="361"/>
      <c r="X20" s="370"/>
      <c r="Y20" s="370"/>
      <c r="Z20" s="371">
        <v>7500</v>
      </c>
      <c r="AA20" s="368"/>
      <c r="AB20" s="361"/>
      <c r="AC20" s="370"/>
      <c r="AD20" s="370"/>
      <c r="AE20" s="371">
        <v>5500</v>
      </c>
      <c r="AF20" s="369"/>
      <c r="AG20" s="361"/>
      <c r="AH20" s="370"/>
      <c r="AI20" s="370"/>
      <c r="AJ20" s="404">
        <v>2500</v>
      </c>
      <c r="AK20" s="368"/>
      <c r="AL20" s="369"/>
      <c r="AM20" s="370"/>
      <c r="AN20" s="370"/>
      <c r="AO20" s="371">
        <v>3850</v>
      </c>
      <c r="AP20" s="369"/>
      <c r="AQ20" s="369"/>
      <c r="AR20" s="370"/>
      <c r="AS20" s="370"/>
      <c r="AT20" s="404">
        <v>1500</v>
      </c>
      <c r="AU20" s="368"/>
      <c r="AV20" s="361"/>
      <c r="AW20" s="370"/>
      <c r="AX20" s="370"/>
      <c r="AY20" s="371">
        <v>3500</v>
      </c>
      <c r="AZ20" s="369"/>
      <c r="BA20" s="361"/>
      <c r="BB20" s="370"/>
      <c r="BC20" s="370"/>
      <c r="BD20" s="404">
        <v>3000</v>
      </c>
      <c r="BE20" s="368"/>
      <c r="BF20" s="361"/>
      <c r="BG20" s="370"/>
      <c r="BH20" s="370"/>
      <c r="BI20" s="404">
        <v>1500</v>
      </c>
      <c r="BJ20" s="413">
        <f t="shared" si="4"/>
        <v>37350</v>
      </c>
    </row>
    <row r="21" spans="1:62">
      <c r="A21" s="364" t="s">
        <v>58</v>
      </c>
      <c r="B21" s="360"/>
      <c r="C21" s="361"/>
      <c r="D21" s="362"/>
      <c r="E21" s="362"/>
      <c r="F21" s="363"/>
      <c r="G21" s="360"/>
      <c r="H21" s="361"/>
      <c r="I21" s="362"/>
      <c r="J21" s="362"/>
      <c r="K21" s="371">
        <v>200</v>
      </c>
      <c r="L21" s="360"/>
      <c r="M21" s="361"/>
      <c r="N21" s="362"/>
      <c r="O21" s="362"/>
      <c r="P21" s="363"/>
      <c r="Q21" s="360"/>
      <c r="R21" s="361"/>
      <c r="S21" s="362"/>
      <c r="T21" s="362"/>
      <c r="U21" s="363"/>
      <c r="V21" s="360"/>
      <c r="W21" s="361"/>
      <c r="X21" s="362"/>
      <c r="Y21" s="362"/>
      <c r="Z21" s="363"/>
      <c r="AA21" s="360"/>
      <c r="AB21" s="361"/>
      <c r="AC21" s="362"/>
      <c r="AD21" s="362"/>
      <c r="AE21" s="363"/>
      <c r="AF21" s="361"/>
      <c r="AG21" s="361"/>
      <c r="AH21" s="362"/>
      <c r="AI21" s="362"/>
      <c r="AJ21" s="403"/>
      <c r="AK21" s="360"/>
      <c r="AL21" s="361"/>
      <c r="AM21" s="362"/>
      <c r="AN21" s="362"/>
      <c r="AO21" s="363"/>
      <c r="AP21" s="361"/>
      <c r="AQ21" s="361"/>
      <c r="AR21" s="362"/>
      <c r="AS21" s="362"/>
      <c r="AT21" s="403"/>
      <c r="AU21" s="360"/>
      <c r="AV21" s="361"/>
      <c r="AW21" s="362"/>
      <c r="AX21" s="362"/>
      <c r="AY21" s="363"/>
      <c r="AZ21" s="361"/>
      <c r="BA21" s="361"/>
      <c r="BB21" s="362"/>
      <c r="BC21" s="362"/>
      <c r="BD21" s="403"/>
      <c r="BE21" s="360"/>
      <c r="BF21" s="361"/>
      <c r="BG21" s="362"/>
      <c r="BH21" s="362"/>
      <c r="BI21" s="403"/>
      <c r="BJ21" s="413">
        <f t="shared" si="4"/>
        <v>200</v>
      </c>
    </row>
    <row r="22" spans="1:62">
      <c r="A22" s="364" t="s">
        <v>59</v>
      </c>
      <c r="B22" s="360"/>
      <c r="C22" s="361"/>
      <c r="D22" s="362"/>
      <c r="E22" s="362"/>
      <c r="F22" s="363"/>
      <c r="G22" s="360">
        <v>300</v>
      </c>
      <c r="H22" s="361">
        <f t="shared" si="12"/>
        <v>25</v>
      </c>
      <c r="I22" s="362"/>
      <c r="J22" s="362"/>
      <c r="K22" s="363"/>
      <c r="L22" s="360"/>
      <c r="M22" s="361"/>
      <c r="N22" s="362"/>
      <c r="O22" s="362"/>
      <c r="P22" s="363">
        <v>300</v>
      </c>
      <c r="Q22" s="360">
        <v>200</v>
      </c>
      <c r="R22" s="361">
        <f t="shared" si="10"/>
        <v>16.6666666666667</v>
      </c>
      <c r="S22" s="362"/>
      <c r="T22" s="362"/>
      <c r="U22" s="363"/>
      <c r="V22" s="360">
        <v>300</v>
      </c>
      <c r="W22" s="361">
        <f t="shared" si="0"/>
        <v>25</v>
      </c>
      <c r="X22" s="362"/>
      <c r="Y22" s="362"/>
      <c r="Z22" s="363"/>
      <c r="AA22" s="360"/>
      <c r="AB22" s="361"/>
      <c r="AC22" s="362"/>
      <c r="AD22" s="362"/>
      <c r="AE22" s="363"/>
      <c r="AF22" s="361"/>
      <c r="AG22" s="361"/>
      <c r="AH22" s="362"/>
      <c r="AI22" s="362"/>
      <c r="AJ22" s="403"/>
      <c r="AK22" s="360"/>
      <c r="AL22" s="361"/>
      <c r="AM22" s="362"/>
      <c r="AN22" s="362"/>
      <c r="AO22" s="363"/>
      <c r="AP22" s="361"/>
      <c r="AQ22" s="361"/>
      <c r="AR22" s="362"/>
      <c r="AS22" s="362"/>
      <c r="AT22" s="403"/>
      <c r="AU22" s="360"/>
      <c r="AV22" s="361"/>
      <c r="AW22" s="362"/>
      <c r="AX22" s="362"/>
      <c r="AY22" s="363">
        <v>1100</v>
      </c>
      <c r="AZ22" s="361">
        <f>质管部!E11</f>
        <v>2000</v>
      </c>
      <c r="BA22" s="361">
        <f t="shared" si="3"/>
        <v>166.666666666667</v>
      </c>
      <c r="BB22" s="362"/>
      <c r="BC22" s="362"/>
      <c r="BD22" s="403"/>
      <c r="BE22" s="360">
        <v>100</v>
      </c>
      <c r="BF22" s="361">
        <f t="shared" si="7"/>
        <v>8.33333333333333</v>
      </c>
      <c r="BG22" s="362"/>
      <c r="BH22" s="362"/>
      <c r="BI22" s="403"/>
      <c r="BJ22" s="413">
        <f t="shared" si="4"/>
        <v>4300</v>
      </c>
    </row>
    <row r="23" spans="1:62">
      <c r="A23" s="364" t="s">
        <v>60</v>
      </c>
      <c r="B23" s="360"/>
      <c r="C23" s="361"/>
      <c r="D23" s="362"/>
      <c r="E23" s="362"/>
      <c r="F23" s="363"/>
      <c r="G23" s="360"/>
      <c r="H23" s="361"/>
      <c r="I23" s="362"/>
      <c r="J23" s="362"/>
      <c r="K23" s="363"/>
      <c r="L23" s="360"/>
      <c r="M23" s="361"/>
      <c r="N23" s="362"/>
      <c r="O23" s="312">
        <v>241200</v>
      </c>
      <c r="P23" s="310">
        <v>1470000</v>
      </c>
      <c r="Q23" s="360"/>
      <c r="R23" s="361"/>
      <c r="S23" s="362"/>
      <c r="T23" s="362"/>
      <c r="U23" s="363"/>
      <c r="V23" s="360"/>
      <c r="W23" s="361"/>
      <c r="X23" s="362"/>
      <c r="Y23" s="362"/>
      <c r="Z23" s="363"/>
      <c r="AA23" s="360"/>
      <c r="AB23" s="361"/>
      <c r="AC23" s="362"/>
      <c r="AD23" s="362"/>
      <c r="AE23" s="363"/>
      <c r="AF23" s="361"/>
      <c r="AG23" s="361"/>
      <c r="AH23" s="362"/>
      <c r="AI23" s="362"/>
      <c r="AJ23" s="403"/>
      <c r="AK23" s="360"/>
      <c r="AL23" s="361"/>
      <c r="AM23" s="362"/>
      <c r="AN23" s="362"/>
      <c r="AO23" s="363"/>
      <c r="AP23" s="361"/>
      <c r="AQ23" s="361"/>
      <c r="AR23" s="362"/>
      <c r="AS23" s="362"/>
      <c r="AT23" s="403"/>
      <c r="AU23" s="360"/>
      <c r="AV23" s="361"/>
      <c r="AW23" s="362"/>
      <c r="AX23" s="362"/>
      <c r="AY23" s="363"/>
      <c r="AZ23" s="361"/>
      <c r="BA23" s="361"/>
      <c r="BB23" s="362"/>
      <c r="BC23" s="362"/>
      <c r="BD23" s="403"/>
      <c r="BE23" s="360"/>
      <c r="BF23" s="361"/>
      <c r="BG23" s="362"/>
      <c r="BH23" s="362"/>
      <c r="BI23" s="403"/>
      <c r="BJ23" s="413">
        <f t="shared" si="4"/>
        <v>1711200</v>
      </c>
    </row>
    <row r="24" s="124" customFormat="1" spans="1:62">
      <c r="A24" s="367" t="s">
        <v>61</v>
      </c>
      <c r="B24" s="368"/>
      <c r="C24" s="369"/>
      <c r="D24" s="370"/>
      <c r="E24" s="370"/>
      <c r="F24" s="371"/>
      <c r="G24" s="368"/>
      <c r="H24" s="361"/>
      <c r="I24" s="370"/>
      <c r="J24" s="370"/>
      <c r="K24" s="371"/>
      <c r="L24" s="360">
        <v>24000</v>
      </c>
      <c r="M24" s="361">
        <f t="shared" si="9"/>
        <v>2000</v>
      </c>
      <c r="N24" s="370"/>
      <c r="O24" s="370">
        <v>446000</v>
      </c>
      <c r="P24" s="371">
        <v>70000</v>
      </c>
      <c r="Q24" s="368"/>
      <c r="R24" s="369"/>
      <c r="S24" s="370"/>
      <c r="T24" s="370"/>
      <c r="U24" s="371"/>
      <c r="V24" s="368">
        <v>20000</v>
      </c>
      <c r="W24" s="361">
        <f t="shared" si="0"/>
        <v>1666.66666666667</v>
      </c>
      <c r="X24" s="370"/>
      <c r="Y24" s="370"/>
      <c r="Z24" s="371"/>
      <c r="AA24" s="368"/>
      <c r="AB24" s="361"/>
      <c r="AC24" s="370"/>
      <c r="AD24" s="370"/>
      <c r="AE24" s="371"/>
      <c r="AF24" s="369"/>
      <c r="AG24" s="361"/>
      <c r="AH24" s="370"/>
      <c r="AI24" s="370"/>
      <c r="AJ24" s="404"/>
      <c r="AK24" s="368"/>
      <c r="AL24" s="369"/>
      <c r="AM24" s="370"/>
      <c r="AN24" s="370"/>
      <c r="AO24" s="371"/>
      <c r="AP24" s="369"/>
      <c r="AQ24" s="369"/>
      <c r="AR24" s="370"/>
      <c r="AS24" s="370"/>
      <c r="AT24" s="404"/>
      <c r="AU24" s="368">
        <f>财务部!E11</f>
        <v>5000</v>
      </c>
      <c r="AV24" s="361">
        <f t="shared" si="11"/>
        <v>416.666666666667</v>
      </c>
      <c r="AW24" s="370"/>
      <c r="AX24" s="370"/>
      <c r="AY24" s="371"/>
      <c r="AZ24" s="369"/>
      <c r="BA24" s="369"/>
      <c r="BB24" s="370"/>
      <c r="BC24" s="370"/>
      <c r="BD24" s="404"/>
      <c r="BE24" s="368">
        <v>1000</v>
      </c>
      <c r="BF24" s="361">
        <f t="shared" si="7"/>
        <v>83.3333333333333</v>
      </c>
      <c r="BG24" s="370"/>
      <c r="BH24" s="370"/>
      <c r="BI24" s="404"/>
      <c r="BJ24" s="413">
        <f t="shared" si="4"/>
        <v>566000</v>
      </c>
    </row>
    <row r="25" spans="1:62">
      <c r="A25" s="359" t="s">
        <v>62</v>
      </c>
      <c r="B25" s="360"/>
      <c r="C25" s="361"/>
      <c r="D25" s="362"/>
      <c r="E25" s="362"/>
      <c r="F25" s="363"/>
      <c r="G25" s="360"/>
      <c r="H25" s="361"/>
      <c r="I25" s="362"/>
      <c r="J25" s="362"/>
      <c r="K25" s="363"/>
      <c r="L25" s="360"/>
      <c r="M25" s="361"/>
      <c r="N25" s="362"/>
      <c r="O25" s="362"/>
      <c r="P25" s="363">
        <v>25000</v>
      </c>
      <c r="Q25" s="360"/>
      <c r="R25" s="361"/>
      <c r="S25" s="362"/>
      <c r="T25" s="362"/>
      <c r="U25" s="363"/>
      <c r="V25" s="360"/>
      <c r="W25" s="361"/>
      <c r="X25" s="362"/>
      <c r="Y25" s="362"/>
      <c r="Z25" s="363"/>
      <c r="AA25" s="360"/>
      <c r="AB25" s="361"/>
      <c r="AC25" s="362"/>
      <c r="AD25" s="362"/>
      <c r="AE25" s="363"/>
      <c r="AF25" s="361"/>
      <c r="AG25" s="361"/>
      <c r="AH25" s="362"/>
      <c r="AI25" s="362"/>
      <c r="AJ25" s="403"/>
      <c r="AK25" s="360"/>
      <c r="AL25" s="361"/>
      <c r="AM25" s="362"/>
      <c r="AN25" s="362"/>
      <c r="AO25" s="363"/>
      <c r="AP25" s="361"/>
      <c r="AQ25" s="361"/>
      <c r="AR25" s="362"/>
      <c r="AS25" s="362"/>
      <c r="AT25" s="403"/>
      <c r="AU25" s="360"/>
      <c r="AV25" s="361"/>
      <c r="AW25" s="362"/>
      <c r="AX25" s="362"/>
      <c r="AY25" s="363"/>
      <c r="AZ25" s="361"/>
      <c r="BA25" s="361"/>
      <c r="BB25" s="362"/>
      <c r="BC25" s="362"/>
      <c r="BD25" s="403"/>
      <c r="BE25" s="360"/>
      <c r="BF25" s="361"/>
      <c r="BG25" s="362"/>
      <c r="BH25" s="362"/>
      <c r="BI25" s="403"/>
      <c r="BJ25" s="413">
        <f t="shared" si="4"/>
        <v>25000</v>
      </c>
    </row>
    <row r="26" ht="27.75" spans="1:62">
      <c r="A26" s="364" t="s">
        <v>63</v>
      </c>
      <c r="B26" s="360"/>
      <c r="C26" s="361"/>
      <c r="D26" s="362"/>
      <c r="E26" s="362"/>
      <c r="F26" s="363"/>
      <c r="G26" s="360"/>
      <c r="H26" s="361"/>
      <c r="I26" s="362"/>
      <c r="J26" s="362"/>
      <c r="K26" s="363"/>
      <c r="L26" s="360"/>
      <c r="M26" s="361"/>
      <c r="N26" s="362"/>
      <c r="O26" s="362"/>
      <c r="P26" s="363">
        <v>15000</v>
      </c>
      <c r="Q26" s="360"/>
      <c r="R26" s="361"/>
      <c r="S26" s="362"/>
      <c r="T26" s="362"/>
      <c r="U26" s="363"/>
      <c r="V26" s="360"/>
      <c r="W26" s="361"/>
      <c r="X26" s="362"/>
      <c r="Y26" s="362"/>
      <c r="Z26" s="363"/>
      <c r="AA26" s="360"/>
      <c r="AB26" s="361"/>
      <c r="AC26" s="362"/>
      <c r="AD26" s="362"/>
      <c r="AE26" s="363"/>
      <c r="AF26" s="361"/>
      <c r="AG26" s="361"/>
      <c r="AH26" s="362"/>
      <c r="AI26" s="362"/>
      <c r="AJ26" s="403"/>
      <c r="AK26" s="360"/>
      <c r="AL26" s="361"/>
      <c r="AM26" s="362"/>
      <c r="AN26" s="362"/>
      <c r="AO26" s="363"/>
      <c r="AP26" s="361"/>
      <c r="AQ26" s="361"/>
      <c r="AR26" s="362"/>
      <c r="AS26" s="362"/>
      <c r="AT26" s="403"/>
      <c r="AU26" s="360"/>
      <c r="AV26" s="361"/>
      <c r="AW26" s="362"/>
      <c r="AX26" s="362"/>
      <c r="AY26" s="363"/>
      <c r="AZ26" s="361"/>
      <c r="BA26" s="361"/>
      <c r="BB26" s="362"/>
      <c r="BC26" s="362"/>
      <c r="BD26" s="403"/>
      <c r="BE26" s="360"/>
      <c r="BF26" s="361"/>
      <c r="BG26" s="362"/>
      <c r="BH26" s="362"/>
      <c r="BI26" s="403"/>
      <c r="BJ26" s="413">
        <f t="shared" si="4"/>
        <v>15000</v>
      </c>
    </row>
    <row r="27" spans="1:62">
      <c r="A27" s="359" t="s">
        <v>64</v>
      </c>
      <c r="B27" s="360"/>
      <c r="C27" s="361"/>
      <c r="D27" s="362"/>
      <c r="E27" s="362"/>
      <c r="F27" s="363"/>
      <c r="G27" s="360"/>
      <c r="H27" s="361"/>
      <c r="I27" s="362"/>
      <c r="J27" s="362"/>
      <c r="K27" s="363"/>
      <c r="L27" s="363">
        <v>3000</v>
      </c>
      <c r="M27" s="361">
        <f t="shared" si="9"/>
        <v>250</v>
      </c>
      <c r="N27" s="362"/>
      <c r="O27" s="362"/>
      <c r="Q27" s="360"/>
      <c r="R27" s="361"/>
      <c r="S27" s="362"/>
      <c r="T27" s="362"/>
      <c r="U27" s="363"/>
      <c r="V27" s="360"/>
      <c r="W27" s="361"/>
      <c r="X27" s="362"/>
      <c r="Y27" s="362"/>
      <c r="Z27" s="363"/>
      <c r="AA27" s="360"/>
      <c r="AB27" s="361"/>
      <c r="AC27" s="362"/>
      <c r="AD27" s="362"/>
      <c r="AE27" s="363"/>
      <c r="AF27" s="361">
        <v>8000</v>
      </c>
      <c r="AG27" s="361">
        <f t="shared" si="1"/>
        <v>666.666666666667</v>
      </c>
      <c r="AH27" s="362"/>
      <c r="AI27" s="362"/>
      <c r="AJ27" s="403"/>
      <c r="AK27" s="360"/>
      <c r="AL27" s="361"/>
      <c r="AM27" s="362"/>
      <c r="AN27" s="362"/>
      <c r="AO27" s="363">
        <v>500</v>
      </c>
      <c r="AP27" s="361"/>
      <c r="AQ27" s="361"/>
      <c r="AR27" s="362"/>
      <c r="AS27" s="362"/>
      <c r="AT27" s="403"/>
      <c r="AU27" s="360"/>
      <c r="AV27" s="361"/>
      <c r="AW27" s="362"/>
      <c r="AX27" s="362"/>
      <c r="AY27" s="363"/>
      <c r="AZ27" s="361"/>
      <c r="BA27" s="361"/>
      <c r="BB27" s="362"/>
      <c r="BC27" s="362"/>
      <c r="BD27" s="403"/>
      <c r="BE27" s="360"/>
      <c r="BF27" s="361"/>
      <c r="BG27" s="362"/>
      <c r="BH27" s="362"/>
      <c r="BI27" s="403"/>
      <c r="BJ27" s="413">
        <f t="shared" si="4"/>
        <v>11500</v>
      </c>
    </row>
    <row r="28" s="124" customFormat="1" spans="1:62">
      <c r="A28" s="372" t="s">
        <v>65</v>
      </c>
      <c r="B28" s="368"/>
      <c r="C28" s="369"/>
      <c r="D28" s="370"/>
      <c r="E28" s="370"/>
      <c r="F28" s="371"/>
      <c r="G28" s="368"/>
      <c r="H28" s="361"/>
      <c r="I28" s="370"/>
      <c r="J28" s="370"/>
      <c r="K28" s="371"/>
      <c r="L28" s="368">
        <v>17000</v>
      </c>
      <c r="M28" s="361">
        <f t="shared" si="9"/>
        <v>1416.66666666667</v>
      </c>
      <c r="N28" s="370"/>
      <c r="O28" s="370"/>
      <c r="P28" s="371">
        <v>31500</v>
      </c>
      <c r="Q28" s="368"/>
      <c r="R28" s="369"/>
      <c r="S28" s="370"/>
      <c r="T28" s="370"/>
      <c r="U28" s="371"/>
      <c r="V28" s="368"/>
      <c r="W28" s="361"/>
      <c r="X28" s="370"/>
      <c r="Y28" s="370"/>
      <c r="Z28" s="371"/>
      <c r="AA28" s="368"/>
      <c r="AB28" s="361"/>
      <c r="AC28" s="370"/>
      <c r="AD28" s="370"/>
      <c r="AE28" s="371"/>
      <c r="AF28" s="369"/>
      <c r="AG28" s="361"/>
      <c r="AH28" s="370"/>
      <c r="AI28" s="370"/>
      <c r="AJ28" s="404"/>
      <c r="AK28" s="368"/>
      <c r="AL28" s="369"/>
      <c r="AM28" s="370"/>
      <c r="AN28" s="370"/>
      <c r="AO28" s="371"/>
      <c r="AP28" s="369"/>
      <c r="AQ28" s="369"/>
      <c r="AR28" s="370"/>
      <c r="AS28" s="370"/>
      <c r="AT28" s="404"/>
      <c r="AU28" s="368"/>
      <c r="AV28" s="369"/>
      <c r="AW28" s="370"/>
      <c r="AX28" s="370"/>
      <c r="AY28" s="371"/>
      <c r="AZ28" s="369"/>
      <c r="BA28" s="369"/>
      <c r="BB28" s="370"/>
      <c r="BC28" s="370"/>
      <c r="BD28" s="404"/>
      <c r="BE28" s="368"/>
      <c r="BF28" s="361"/>
      <c r="BG28" s="370"/>
      <c r="BH28" s="370"/>
      <c r="BI28" s="404"/>
      <c r="BJ28" s="413">
        <f t="shared" si="4"/>
        <v>48500</v>
      </c>
    </row>
    <row r="29" spans="1:62">
      <c r="A29" s="364" t="s">
        <v>66</v>
      </c>
      <c r="B29" s="360"/>
      <c r="C29" s="361"/>
      <c r="D29" s="362"/>
      <c r="E29" s="362"/>
      <c r="F29" s="363"/>
      <c r="G29" s="360"/>
      <c r="H29" s="361"/>
      <c r="I29" s="362"/>
      <c r="J29" s="362"/>
      <c r="K29" s="363"/>
      <c r="L29" s="360"/>
      <c r="M29" s="361"/>
      <c r="N29" s="362"/>
      <c r="O29" s="362"/>
      <c r="P29" s="363">
        <v>2600</v>
      </c>
      <c r="Q29" s="360"/>
      <c r="R29" s="361"/>
      <c r="S29" s="362"/>
      <c r="T29" s="362"/>
      <c r="U29" s="363"/>
      <c r="V29" s="360"/>
      <c r="W29" s="361"/>
      <c r="X29" s="362"/>
      <c r="Y29" s="362"/>
      <c r="Z29" s="363"/>
      <c r="AA29" s="360"/>
      <c r="AB29" s="361"/>
      <c r="AC29" s="362"/>
      <c r="AD29" s="362"/>
      <c r="AE29" s="363"/>
      <c r="AF29" s="361"/>
      <c r="AG29" s="361"/>
      <c r="AH29" s="362"/>
      <c r="AI29" s="362"/>
      <c r="AJ29" s="403"/>
      <c r="AK29" s="360"/>
      <c r="AL29" s="361"/>
      <c r="AM29" s="362"/>
      <c r="AN29" s="362"/>
      <c r="AO29" s="363">
        <v>5000</v>
      </c>
      <c r="AP29" s="361"/>
      <c r="AQ29" s="361"/>
      <c r="AR29" s="362"/>
      <c r="AS29" s="362"/>
      <c r="AT29" s="403"/>
      <c r="AU29" s="360"/>
      <c r="AV29" s="361"/>
      <c r="AW29" s="362"/>
      <c r="AX29" s="362"/>
      <c r="AY29" s="363"/>
      <c r="AZ29" s="361"/>
      <c r="BA29" s="361"/>
      <c r="BB29" s="362"/>
      <c r="BC29" s="362"/>
      <c r="BD29" s="403"/>
      <c r="BE29" s="360"/>
      <c r="BF29" s="361"/>
      <c r="BG29" s="362"/>
      <c r="BH29" s="362"/>
      <c r="BI29" s="403"/>
      <c r="BJ29" s="413">
        <f t="shared" si="4"/>
        <v>7600</v>
      </c>
    </row>
    <row r="30" s="124" customFormat="1" ht="27" spans="1:62">
      <c r="A30" s="372" t="s">
        <v>67</v>
      </c>
      <c r="B30" s="368"/>
      <c r="C30" s="369"/>
      <c r="D30" s="370"/>
      <c r="E30" s="370"/>
      <c r="F30" s="371"/>
      <c r="G30" s="368"/>
      <c r="H30" s="361"/>
      <c r="I30" s="370"/>
      <c r="J30" s="370"/>
      <c r="K30" s="371"/>
      <c r="L30" s="360">
        <v>72000</v>
      </c>
      <c r="M30" s="361">
        <f t="shared" si="9"/>
        <v>6000</v>
      </c>
      <c r="N30" s="370"/>
      <c r="O30" s="370"/>
      <c r="P30" s="371">
        <v>10000</v>
      </c>
      <c r="Q30" s="368"/>
      <c r="R30" s="369"/>
      <c r="S30" s="370"/>
      <c r="T30" s="370"/>
      <c r="U30" s="371"/>
      <c r="V30" s="368">
        <v>1110000</v>
      </c>
      <c r="W30" s="361">
        <f t="shared" si="0"/>
        <v>92500</v>
      </c>
      <c r="X30" s="370"/>
      <c r="Y30" s="370"/>
      <c r="Z30" s="371"/>
      <c r="AA30" s="368">
        <v>518428.6</v>
      </c>
      <c r="AB30" s="361">
        <f t="shared" si="5"/>
        <v>43202.3833333333</v>
      </c>
      <c r="AC30" s="370"/>
      <c r="AD30" s="370"/>
      <c r="AE30" s="371"/>
      <c r="AF30" s="369"/>
      <c r="AG30" s="361"/>
      <c r="AH30" s="370"/>
      <c r="AI30" s="370"/>
      <c r="AJ30" s="404"/>
      <c r="AK30" s="368"/>
      <c r="AL30" s="369"/>
      <c r="AM30" s="370"/>
      <c r="AN30" s="370"/>
      <c r="AO30" s="371"/>
      <c r="AP30" s="369"/>
      <c r="AQ30" s="369"/>
      <c r="AR30" s="370"/>
      <c r="AS30" s="370"/>
      <c r="AT30" s="404"/>
      <c r="AU30" s="368"/>
      <c r="AV30" s="369"/>
      <c r="AW30" s="370"/>
      <c r="AX30" s="370"/>
      <c r="AY30" s="371"/>
      <c r="AZ30" s="369"/>
      <c r="BA30" s="369"/>
      <c r="BB30" s="370"/>
      <c r="BC30" s="370"/>
      <c r="BD30" s="404"/>
      <c r="BE30" s="368">
        <v>10000</v>
      </c>
      <c r="BF30" s="361">
        <f t="shared" si="7"/>
        <v>833.333333333333</v>
      </c>
      <c r="BG30" s="370"/>
      <c r="BH30" s="370"/>
      <c r="BI30" s="404"/>
      <c r="BJ30" s="413">
        <f t="shared" si="4"/>
        <v>1720428.6</v>
      </c>
    </row>
    <row r="31" ht="17.25" customHeight="1" spans="1:62">
      <c r="A31" s="364" t="s">
        <v>68</v>
      </c>
      <c r="B31" s="360"/>
      <c r="C31" s="361"/>
      <c r="D31" s="362"/>
      <c r="E31" s="362"/>
      <c r="F31" s="363"/>
      <c r="G31" s="360"/>
      <c r="H31" s="361"/>
      <c r="I31" s="362"/>
      <c r="J31" s="362"/>
      <c r="K31" s="363"/>
      <c r="L31" s="360">
        <v>70000</v>
      </c>
      <c r="M31" s="361">
        <f t="shared" si="9"/>
        <v>5833.33333333333</v>
      </c>
      <c r="N31" s="362"/>
      <c r="O31" s="362"/>
      <c r="P31" s="363"/>
      <c r="Q31" s="360"/>
      <c r="R31" s="361"/>
      <c r="S31" s="362"/>
      <c r="T31" s="362"/>
      <c r="U31" s="363"/>
      <c r="V31" s="360"/>
      <c r="W31" s="361"/>
      <c r="X31" s="362"/>
      <c r="Y31" s="362"/>
      <c r="Z31" s="363"/>
      <c r="AA31" s="360"/>
      <c r="AB31" s="361"/>
      <c r="AC31" s="362"/>
      <c r="AD31" s="362"/>
      <c r="AE31" s="363"/>
      <c r="AF31" s="361"/>
      <c r="AG31" s="361"/>
      <c r="AH31" s="362"/>
      <c r="AI31" s="362"/>
      <c r="AJ31" s="403"/>
      <c r="AK31" s="360"/>
      <c r="AL31" s="361"/>
      <c r="AM31" s="362"/>
      <c r="AN31" s="362"/>
      <c r="AO31" s="363"/>
      <c r="AP31" s="361"/>
      <c r="AQ31" s="361"/>
      <c r="AR31" s="362"/>
      <c r="AS31" s="362"/>
      <c r="AT31" s="403"/>
      <c r="AU31" s="360"/>
      <c r="AV31" s="361"/>
      <c r="AW31" s="362"/>
      <c r="AX31" s="362"/>
      <c r="AY31" s="363"/>
      <c r="AZ31" s="361"/>
      <c r="BA31" s="361"/>
      <c r="BB31" s="362"/>
      <c r="BC31" s="362"/>
      <c r="BD31" s="403"/>
      <c r="BE31" s="360"/>
      <c r="BF31" s="361"/>
      <c r="BG31" s="362"/>
      <c r="BH31" s="362"/>
      <c r="BI31" s="403"/>
      <c r="BJ31" s="413">
        <f t="shared" si="4"/>
        <v>70000</v>
      </c>
    </row>
    <row r="32" spans="1:62">
      <c r="A32" s="359" t="s">
        <v>69</v>
      </c>
      <c r="B32" s="360"/>
      <c r="C32" s="361"/>
      <c r="D32" s="362"/>
      <c r="E32" s="362"/>
      <c r="F32" s="363"/>
      <c r="G32" s="360"/>
      <c r="H32" s="361"/>
      <c r="I32" s="362"/>
      <c r="J32" s="362"/>
      <c r="K32" s="363"/>
      <c r="L32" s="360"/>
      <c r="M32" s="361"/>
      <c r="N32" s="362"/>
      <c r="O32" s="362"/>
      <c r="P32" s="363"/>
      <c r="Q32" s="360"/>
      <c r="R32" s="361"/>
      <c r="S32" s="362"/>
      <c r="T32" s="362"/>
      <c r="U32" s="363"/>
      <c r="V32" s="360"/>
      <c r="W32" s="361"/>
      <c r="X32" s="362"/>
      <c r="Y32" s="362"/>
      <c r="Z32" s="363">
        <v>1000</v>
      </c>
      <c r="AA32" s="360"/>
      <c r="AB32" s="361"/>
      <c r="AC32" s="362"/>
      <c r="AD32" s="362"/>
      <c r="AE32" s="363"/>
      <c r="AF32" s="361"/>
      <c r="AG32" s="361"/>
      <c r="AH32" s="362"/>
      <c r="AI32" s="362"/>
      <c r="AJ32" s="403">
        <f>SUM(外销部!F33:F37)</f>
        <v>120000</v>
      </c>
      <c r="AK32" s="360"/>
      <c r="AL32" s="361"/>
      <c r="AM32" s="362"/>
      <c r="AN32" s="362"/>
      <c r="AO32" s="363"/>
      <c r="AP32" s="361"/>
      <c r="AQ32" s="361"/>
      <c r="AR32" s="362"/>
      <c r="AS32" s="362"/>
      <c r="AT32" s="309">
        <v>691578</v>
      </c>
      <c r="AU32" s="360"/>
      <c r="AV32" s="361"/>
      <c r="AW32" s="362"/>
      <c r="AX32" s="362"/>
      <c r="AY32" s="363"/>
      <c r="AZ32" s="361"/>
      <c r="BA32" s="361"/>
      <c r="BB32" s="362"/>
      <c r="BC32" s="362"/>
      <c r="BD32" s="403">
        <f>质管部!E14</f>
        <v>950000</v>
      </c>
      <c r="BE32" s="360"/>
      <c r="BF32" s="361"/>
      <c r="BG32" s="362"/>
      <c r="BH32" s="362"/>
      <c r="BI32" s="403">
        <v>30243.63</v>
      </c>
      <c r="BJ32" s="413">
        <f t="shared" si="4"/>
        <v>1792821.63</v>
      </c>
    </row>
    <row r="33" spans="1:62">
      <c r="A33" s="364" t="s">
        <v>70</v>
      </c>
      <c r="B33" s="360"/>
      <c r="C33" s="361"/>
      <c r="D33" s="362"/>
      <c r="E33" s="362"/>
      <c r="F33" s="363"/>
      <c r="G33" s="360"/>
      <c r="H33" s="361"/>
      <c r="I33" s="362"/>
      <c r="J33" s="362"/>
      <c r="K33" s="363"/>
      <c r="L33" s="360"/>
      <c r="M33" s="361"/>
      <c r="N33" s="362"/>
      <c r="O33" s="362"/>
      <c r="P33" s="363"/>
      <c r="Q33" s="360"/>
      <c r="R33" s="361"/>
      <c r="S33" s="362"/>
      <c r="T33" s="362"/>
      <c r="U33" s="363"/>
      <c r="V33" s="360">
        <v>200000</v>
      </c>
      <c r="W33" s="361">
        <f t="shared" si="0"/>
        <v>16666.6666666667</v>
      </c>
      <c r="X33" s="362"/>
      <c r="Y33" s="362"/>
      <c r="Z33" s="363"/>
      <c r="AA33" s="360"/>
      <c r="AB33" s="361"/>
      <c r="AC33" s="362"/>
      <c r="AD33" s="362"/>
      <c r="AE33" s="363"/>
      <c r="AF33" s="361"/>
      <c r="AG33" s="361"/>
      <c r="AH33" s="362"/>
      <c r="AI33" s="362"/>
      <c r="AJ33" s="403"/>
      <c r="AK33" s="360"/>
      <c r="AL33" s="361"/>
      <c r="AM33" s="362"/>
      <c r="AN33" s="362"/>
      <c r="AO33" s="363"/>
      <c r="AP33" s="361"/>
      <c r="AQ33" s="361"/>
      <c r="AR33" s="362"/>
      <c r="AS33" s="362"/>
      <c r="AT33" s="403"/>
      <c r="AU33" s="360"/>
      <c r="AV33" s="361"/>
      <c r="AW33" s="362"/>
      <c r="AX33" s="362"/>
      <c r="AY33" s="363"/>
      <c r="AZ33" s="361"/>
      <c r="BA33" s="361"/>
      <c r="BB33" s="362"/>
      <c r="BC33" s="362"/>
      <c r="BD33" s="403"/>
      <c r="BE33" s="360"/>
      <c r="BF33" s="361"/>
      <c r="BG33" s="362"/>
      <c r="BH33" s="362"/>
      <c r="BI33" s="403"/>
      <c r="BJ33" s="413">
        <f t="shared" si="4"/>
        <v>200000</v>
      </c>
    </row>
    <row r="34" ht="27" spans="1:62">
      <c r="A34" s="359" t="s">
        <v>71</v>
      </c>
      <c r="B34" s="360"/>
      <c r="C34" s="361"/>
      <c r="D34" s="362"/>
      <c r="E34" s="362"/>
      <c r="F34" s="371">
        <v>588600</v>
      </c>
      <c r="G34" s="360"/>
      <c r="H34" s="361"/>
      <c r="I34" s="362"/>
      <c r="J34" s="362"/>
      <c r="K34" s="363"/>
      <c r="L34" s="360"/>
      <c r="M34" s="361"/>
      <c r="N34" s="362"/>
      <c r="O34" s="362"/>
      <c r="P34" s="363"/>
      <c r="Q34" s="360"/>
      <c r="R34" s="361"/>
      <c r="S34" s="362"/>
      <c r="T34" s="362"/>
      <c r="U34" s="363"/>
      <c r="V34" s="360"/>
      <c r="W34" s="361"/>
      <c r="X34" s="362"/>
      <c r="Y34" s="362"/>
      <c r="Z34" s="363"/>
      <c r="AA34" s="360"/>
      <c r="AB34" s="361"/>
      <c r="AC34" s="362"/>
      <c r="AD34" s="362"/>
      <c r="AE34" s="363"/>
      <c r="AF34" s="361"/>
      <c r="AG34" s="361"/>
      <c r="AH34" s="362"/>
      <c r="AI34" s="362"/>
      <c r="AJ34" s="403"/>
      <c r="AK34" s="360"/>
      <c r="AL34" s="361"/>
      <c r="AM34" s="362"/>
      <c r="AN34" s="362"/>
      <c r="AO34" s="363"/>
      <c r="AP34" s="361"/>
      <c r="AQ34" s="361"/>
      <c r="AR34" s="362"/>
      <c r="AS34" s="362"/>
      <c r="AT34" s="403"/>
      <c r="AU34" s="360"/>
      <c r="AV34" s="361"/>
      <c r="AW34" s="362"/>
      <c r="AX34" s="362"/>
      <c r="AY34" s="363"/>
      <c r="AZ34" s="361"/>
      <c r="BA34" s="361"/>
      <c r="BB34" s="362"/>
      <c r="BC34" s="362"/>
      <c r="BD34" s="403"/>
      <c r="BE34" s="360"/>
      <c r="BF34" s="361"/>
      <c r="BG34" s="362"/>
      <c r="BH34" s="362"/>
      <c r="BI34" s="403"/>
      <c r="BJ34" s="413">
        <f t="shared" si="4"/>
        <v>588600</v>
      </c>
    </row>
    <row r="35" ht="27" spans="1:62">
      <c r="A35" s="359" t="s">
        <v>72</v>
      </c>
      <c r="B35" s="360"/>
      <c r="C35" s="361"/>
      <c r="D35" s="362"/>
      <c r="E35" s="362"/>
      <c r="F35" s="363"/>
      <c r="G35" s="360"/>
      <c r="H35" s="361"/>
      <c r="I35" s="362"/>
      <c r="J35" s="362"/>
      <c r="K35" s="363"/>
      <c r="L35" s="360"/>
      <c r="M35" s="361"/>
      <c r="N35" s="362"/>
      <c r="O35" s="362"/>
      <c r="P35" s="363"/>
      <c r="Q35" s="360"/>
      <c r="R35" s="361"/>
      <c r="S35" s="362"/>
      <c r="T35" s="362"/>
      <c r="U35" s="363"/>
      <c r="V35" s="360"/>
      <c r="W35" s="361"/>
      <c r="X35" s="362"/>
      <c r="Y35" s="362"/>
      <c r="Z35" s="363"/>
      <c r="AA35" s="360"/>
      <c r="AB35" s="361"/>
      <c r="AC35" s="362"/>
      <c r="AD35" s="362"/>
      <c r="AE35" s="363">
        <v>9600</v>
      </c>
      <c r="AF35" s="361"/>
      <c r="AG35" s="361"/>
      <c r="AH35" s="362"/>
      <c r="AI35" s="362"/>
      <c r="AJ35" s="403"/>
      <c r="AK35" s="360"/>
      <c r="AL35" s="361"/>
      <c r="AM35" s="362"/>
      <c r="AN35" s="362"/>
      <c r="AO35" s="363"/>
      <c r="AP35" s="361"/>
      <c r="AQ35" s="361"/>
      <c r="AR35" s="362"/>
      <c r="AS35" s="362"/>
      <c r="AT35" s="403"/>
      <c r="AU35" s="360"/>
      <c r="AV35" s="361"/>
      <c r="AW35" s="362"/>
      <c r="AX35" s="362"/>
      <c r="AY35" s="363"/>
      <c r="AZ35" s="361"/>
      <c r="BA35" s="361"/>
      <c r="BB35" s="362"/>
      <c r="BC35" s="362"/>
      <c r="BD35" s="403"/>
      <c r="BE35" s="360"/>
      <c r="BF35" s="361"/>
      <c r="BG35" s="362"/>
      <c r="BH35" s="362"/>
      <c r="BI35" s="403"/>
      <c r="BJ35" s="413">
        <f t="shared" si="4"/>
        <v>9600</v>
      </c>
    </row>
    <row r="36" spans="1:62">
      <c r="A36" s="359" t="s">
        <v>73</v>
      </c>
      <c r="B36" s="360"/>
      <c r="C36" s="361"/>
      <c r="D36" s="362"/>
      <c r="E36" s="362"/>
      <c r="F36" s="363"/>
      <c r="G36" s="360"/>
      <c r="H36" s="361"/>
      <c r="I36" s="362"/>
      <c r="J36" s="362"/>
      <c r="K36" s="363"/>
      <c r="L36" s="360"/>
      <c r="M36" s="361"/>
      <c r="N36" s="362"/>
      <c r="O36" s="362"/>
      <c r="P36" s="363"/>
      <c r="Q36" s="360"/>
      <c r="R36" s="361"/>
      <c r="S36" s="362"/>
      <c r="T36" s="362"/>
      <c r="U36" s="363"/>
      <c r="V36" s="360"/>
      <c r="W36" s="361"/>
      <c r="X36" s="362"/>
      <c r="Y36" s="362"/>
      <c r="Z36" s="363"/>
      <c r="AA36" s="360"/>
      <c r="AB36" s="361"/>
      <c r="AC36" s="362"/>
      <c r="AD36" s="362"/>
      <c r="AE36" s="363"/>
      <c r="AF36" s="361">
        <v>1033000</v>
      </c>
      <c r="AG36" s="361">
        <f t="shared" si="1"/>
        <v>86083.3333333333</v>
      </c>
      <c r="AH36" s="362"/>
      <c r="AI36" s="362"/>
      <c r="AJ36" s="403"/>
      <c r="AK36" s="360"/>
      <c r="AL36" s="361"/>
      <c r="AM36" s="362"/>
      <c r="AN36" s="362"/>
      <c r="AO36" s="363"/>
      <c r="AP36" s="361"/>
      <c r="AQ36" s="361"/>
      <c r="AR36" s="362"/>
      <c r="AS36" s="362"/>
      <c r="AT36" s="403"/>
      <c r="AU36" s="360"/>
      <c r="AV36" s="361"/>
      <c r="AW36" s="362"/>
      <c r="AX36" s="362"/>
      <c r="AY36" s="363"/>
      <c r="AZ36" s="361"/>
      <c r="BA36" s="361"/>
      <c r="BB36" s="362"/>
      <c r="BC36" s="362"/>
      <c r="BD36" s="403"/>
      <c r="BE36" s="360"/>
      <c r="BF36" s="361"/>
      <c r="BG36" s="362"/>
      <c r="BH36" s="362"/>
      <c r="BI36" s="403"/>
      <c r="BJ36" s="413">
        <f t="shared" si="4"/>
        <v>1033000</v>
      </c>
    </row>
    <row r="37" spans="1:62">
      <c r="A37" s="359" t="s">
        <v>74</v>
      </c>
      <c r="B37" s="360"/>
      <c r="C37" s="361"/>
      <c r="D37" s="362"/>
      <c r="E37" s="362"/>
      <c r="F37" s="363"/>
      <c r="G37" s="360"/>
      <c r="H37" s="361"/>
      <c r="I37" s="362"/>
      <c r="J37" s="362"/>
      <c r="K37" s="363"/>
      <c r="L37" s="360"/>
      <c r="M37" s="361"/>
      <c r="N37" s="362"/>
      <c r="O37" s="362"/>
      <c r="P37" s="363"/>
      <c r="Q37" s="360"/>
      <c r="R37" s="361"/>
      <c r="S37" s="362"/>
      <c r="T37" s="362"/>
      <c r="U37" s="363"/>
      <c r="V37" s="360"/>
      <c r="W37" s="361"/>
      <c r="X37" s="362"/>
      <c r="Y37" s="362"/>
      <c r="Z37" s="363"/>
      <c r="AA37" s="360"/>
      <c r="AB37" s="361"/>
      <c r="AC37" s="362"/>
      <c r="AD37" s="362"/>
      <c r="AE37" s="363"/>
      <c r="AF37" s="361">
        <v>1162390</v>
      </c>
      <c r="AG37" s="361">
        <f t="shared" si="1"/>
        <v>96865.8333333333</v>
      </c>
      <c r="AH37" s="362"/>
      <c r="AI37" s="362"/>
      <c r="AJ37" s="403"/>
      <c r="AK37" s="360"/>
      <c r="AL37" s="361"/>
      <c r="AM37" s="362"/>
      <c r="AN37" s="362"/>
      <c r="AO37" s="363"/>
      <c r="AP37" s="361"/>
      <c r="AQ37" s="361"/>
      <c r="AR37" s="362"/>
      <c r="AS37" s="362"/>
      <c r="AT37" s="403"/>
      <c r="AU37" s="360"/>
      <c r="AV37" s="361"/>
      <c r="AW37" s="362"/>
      <c r="AX37" s="362"/>
      <c r="AY37" s="363"/>
      <c r="AZ37" s="361"/>
      <c r="BA37" s="361"/>
      <c r="BB37" s="362"/>
      <c r="BC37" s="362"/>
      <c r="BD37" s="403"/>
      <c r="BE37" s="360"/>
      <c r="BF37" s="361"/>
      <c r="BG37" s="362"/>
      <c r="BH37" s="362"/>
      <c r="BI37" s="403"/>
      <c r="BJ37" s="413">
        <f t="shared" si="4"/>
        <v>1162390</v>
      </c>
    </row>
    <row r="38" spans="1:62">
      <c r="A38" s="359" t="s">
        <v>75</v>
      </c>
      <c r="B38" s="360"/>
      <c r="C38" s="361"/>
      <c r="D38" s="362"/>
      <c r="E38" s="362"/>
      <c r="F38" s="363"/>
      <c r="G38" s="360"/>
      <c r="H38" s="361"/>
      <c r="I38" s="362"/>
      <c r="J38" s="362"/>
      <c r="K38" s="363"/>
      <c r="L38" s="360"/>
      <c r="M38" s="361"/>
      <c r="N38" s="362"/>
      <c r="O38" s="362"/>
      <c r="P38" s="363"/>
      <c r="Q38" s="360"/>
      <c r="R38" s="361"/>
      <c r="S38" s="362"/>
      <c r="T38" s="362"/>
      <c r="U38" s="363"/>
      <c r="V38" s="360"/>
      <c r="W38" s="361"/>
      <c r="X38" s="362"/>
      <c r="Y38" s="362"/>
      <c r="Z38" s="363"/>
      <c r="AA38" s="360"/>
      <c r="AB38" s="361"/>
      <c r="AC38" s="362"/>
      <c r="AD38" s="362"/>
      <c r="AE38" s="363"/>
      <c r="AF38" s="361"/>
      <c r="AG38" s="361"/>
      <c r="AH38" s="362"/>
      <c r="AI38" s="362"/>
      <c r="AJ38" s="403">
        <v>25200</v>
      </c>
      <c r="AK38" s="360"/>
      <c r="AL38" s="361"/>
      <c r="AM38" s="362"/>
      <c r="AN38" s="362"/>
      <c r="AO38" s="363"/>
      <c r="AP38" s="361"/>
      <c r="AQ38" s="361"/>
      <c r="AR38" s="362"/>
      <c r="AS38" s="362"/>
      <c r="AT38" s="403"/>
      <c r="AU38" s="360"/>
      <c r="AV38" s="361"/>
      <c r="AW38" s="362"/>
      <c r="AX38" s="362"/>
      <c r="AY38" s="363"/>
      <c r="AZ38" s="361"/>
      <c r="BA38" s="361"/>
      <c r="BB38" s="362"/>
      <c r="BC38" s="362"/>
      <c r="BD38" s="403"/>
      <c r="BE38" s="360"/>
      <c r="BF38" s="361"/>
      <c r="BG38" s="362"/>
      <c r="BH38" s="362"/>
      <c r="BI38" s="403"/>
      <c r="BJ38" s="413">
        <f t="shared" si="4"/>
        <v>25200</v>
      </c>
    </row>
    <row r="39" spans="1:62">
      <c r="A39" s="359" t="s">
        <v>76</v>
      </c>
      <c r="B39" s="360"/>
      <c r="C39" s="361"/>
      <c r="D39" s="362"/>
      <c r="E39" s="362"/>
      <c r="F39" s="363"/>
      <c r="G39" s="360"/>
      <c r="H39" s="361"/>
      <c r="I39" s="362"/>
      <c r="J39" s="362"/>
      <c r="K39" s="363"/>
      <c r="L39" s="360"/>
      <c r="M39" s="361"/>
      <c r="N39" s="362"/>
      <c r="O39" s="362"/>
      <c r="P39" s="363"/>
      <c r="Q39" s="360"/>
      <c r="R39" s="361"/>
      <c r="S39" s="362"/>
      <c r="T39" s="362"/>
      <c r="U39" s="363"/>
      <c r="V39" s="360"/>
      <c r="W39" s="361"/>
      <c r="X39" s="362"/>
      <c r="Y39" s="362"/>
      <c r="Z39" s="363"/>
      <c r="AA39" s="360"/>
      <c r="AB39" s="361"/>
      <c r="AC39" s="362"/>
      <c r="AD39" s="362"/>
      <c r="AE39" s="363"/>
      <c r="AF39" s="361"/>
      <c r="AG39" s="361"/>
      <c r="AH39" s="362"/>
      <c r="AI39" s="362"/>
      <c r="AJ39" s="403">
        <v>1000</v>
      </c>
      <c r="AK39" s="360"/>
      <c r="AL39" s="361"/>
      <c r="AM39" s="362"/>
      <c r="AN39" s="362"/>
      <c r="AO39" s="363"/>
      <c r="AP39" s="361"/>
      <c r="AQ39" s="361"/>
      <c r="AR39" s="362"/>
      <c r="AS39" s="362"/>
      <c r="AT39" s="403"/>
      <c r="AU39" s="360"/>
      <c r="AV39" s="361"/>
      <c r="AW39" s="362"/>
      <c r="AX39" s="362"/>
      <c r="AY39" s="363"/>
      <c r="AZ39" s="361"/>
      <c r="BA39" s="361"/>
      <c r="BB39" s="362"/>
      <c r="BC39" s="362"/>
      <c r="BD39" s="403"/>
      <c r="BE39" s="360"/>
      <c r="BF39" s="361"/>
      <c r="BG39" s="362"/>
      <c r="BH39" s="362"/>
      <c r="BI39" s="403"/>
      <c r="BJ39" s="413">
        <f t="shared" si="4"/>
        <v>1000</v>
      </c>
    </row>
    <row r="40" spans="1:62">
      <c r="A40" s="359" t="s">
        <v>77</v>
      </c>
      <c r="B40" s="360"/>
      <c r="C40" s="361"/>
      <c r="D40" s="362"/>
      <c r="E40" s="362"/>
      <c r="F40" s="363"/>
      <c r="G40" s="360"/>
      <c r="H40" s="361"/>
      <c r="I40" s="362"/>
      <c r="J40" s="362"/>
      <c r="K40" s="363"/>
      <c r="L40" s="360"/>
      <c r="M40" s="361"/>
      <c r="N40" s="362"/>
      <c r="O40" s="362"/>
      <c r="P40" s="363"/>
      <c r="Q40" s="360"/>
      <c r="R40" s="361"/>
      <c r="S40" s="362"/>
      <c r="T40" s="362"/>
      <c r="U40" s="363"/>
      <c r="V40" s="360"/>
      <c r="W40" s="361"/>
      <c r="X40" s="362"/>
      <c r="Y40" s="362"/>
      <c r="Z40" s="363"/>
      <c r="AA40" s="360"/>
      <c r="AB40" s="361"/>
      <c r="AC40" s="362"/>
      <c r="AD40" s="362"/>
      <c r="AE40" s="363"/>
      <c r="AF40" s="361"/>
      <c r="AG40" s="361"/>
      <c r="AH40" s="362"/>
      <c r="AI40" s="362"/>
      <c r="AJ40" s="403"/>
      <c r="AK40" s="360">
        <v>2000</v>
      </c>
      <c r="AL40" s="361">
        <f>AK40/12</f>
        <v>166.666666666667</v>
      </c>
      <c r="AM40" s="362"/>
      <c r="AN40" s="362"/>
      <c r="AO40" s="363"/>
      <c r="AP40" s="361"/>
      <c r="AQ40" s="361"/>
      <c r="AR40" s="362"/>
      <c r="AS40" s="362"/>
      <c r="AT40" s="403"/>
      <c r="AU40" s="360"/>
      <c r="AV40" s="361"/>
      <c r="AW40" s="362"/>
      <c r="AX40" s="362"/>
      <c r="AY40" s="363"/>
      <c r="AZ40" s="361"/>
      <c r="BA40" s="361"/>
      <c r="BB40" s="362"/>
      <c r="BC40" s="362"/>
      <c r="BD40" s="403"/>
      <c r="BE40" s="360"/>
      <c r="BF40" s="361"/>
      <c r="BG40" s="362"/>
      <c r="BH40" s="362"/>
      <c r="BI40" s="403"/>
      <c r="BJ40" s="413">
        <f t="shared" si="4"/>
        <v>2000</v>
      </c>
    </row>
    <row r="41" ht="27" spans="1:62">
      <c r="A41" s="364" t="s">
        <v>78</v>
      </c>
      <c r="B41" s="360"/>
      <c r="C41" s="361"/>
      <c r="D41" s="362"/>
      <c r="E41" s="362"/>
      <c r="F41" s="363"/>
      <c r="G41" s="360"/>
      <c r="H41" s="361"/>
      <c r="I41" s="362"/>
      <c r="J41" s="362"/>
      <c r="K41" s="363"/>
      <c r="L41" s="360"/>
      <c r="M41" s="361"/>
      <c r="N41" s="362"/>
      <c r="O41" s="362"/>
      <c r="P41" s="363"/>
      <c r="Q41" s="360"/>
      <c r="R41" s="361"/>
      <c r="S41" s="362"/>
      <c r="T41" s="362"/>
      <c r="U41" s="363"/>
      <c r="V41" s="360"/>
      <c r="W41" s="361"/>
      <c r="X41" s="362"/>
      <c r="Y41" s="362"/>
      <c r="Z41" s="363"/>
      <c r="AA41" s="360"/>
      <c r="AB41" s="361"/>
      <c r="AC41" s="362"/>
      <c r="AD41" s="362"/>
      <c r="AE41" s="363"/>
      <c r="AF41" s="361"/>
      <c r="AG41" s="361"/>
      <c r="AH41" s="362"/>
      <c r="AI41" s="362"/>
      <c r="AJ41" s="403"/>
      <c r="AK41" s="360"/>
      <c r="AL41" s="361"/>
      <c r="AM41" s="362"/>
      <c r="AN41" s="362"/>
      <c r="AO41" s="363">
        <v>1500</v>
      </c>
      <c r="AP41" s="361"/>
      <c r="AQ41" s="361"/>
      <c r="AR41" s="362"/>
      <c r="AS41" s="362"/>
      <c r="AT41" s="403"/>
      <c r="AU41" s="360"/>
      <c r="AV41" s="361"/>
      <c r="AW41" s="362"/>
      <c r="AX41" s="362"/>
      <c r="AY41" s="363"/>
      <c r="AZ41" s="361"/>
      <c r="BA41" s="361"/>
      <c r="BB41" s="362"/>
      <c r="BC41" s="362"/>
      <c r="BD41" s="403"/>
      <c r="BE41" s="360"/>
      <c r="BF41" s="361"/>
      <c r="BG41" s="362"/>
      <c r="BH41" s="362"/>
      <c r="BI41" s="403"/>
      <c r="BJ41" s="413">
        <f t="shared" si="4"/>
        <v>1500</v>
      </c>
    </row>
    <row r="42" spans="1:62">
      <c r="A42" s="364" t="s">
        <v>79</v>
      </c>
      <c r="B42" s="360"/>
      <c r="C42" s="361"/>
      <c r="D42" s="362"/>
      <c r="E42" s="362"/>
      <c r="F42" s="363"/>
      <c r="G42" s="360"/>
      <c r="H42" s="361"/>
      <c r="I42" s="362"/>
      <c r="J42" s="362"/>
      <c r="K42" s="363"/>
      <c r="L42" s="360"/>
      <c r="M42" s="361"/>
      <c r="N42" s="362"/>
      <c r="O42" s="362"/>
      <c r="P42" s="363"/>
      <c r="Q42" s="360"/>
      <c r="R42" s="361"/>
      <c r="S42" s="362"/>
      <c r="T42" s="362"/>
      <c r="U42" s="363"/>
      <c r="V42" s="360"/>
      <c r="W42" s="361"/>
      <c r="X42" s="362"/>
      <c r="Y42" s="362"/>
      <c r="Z42" s="363"/>
      <c r="AA42" s="360"/>
      <c r="AB42" s="361"/>
      <c r="AC42" s="362"/>
      <c r="AD42" s="362"/>
      <c r="AE42" s="363">
        <f>采购部!E18</f>
        <v>660</v>
      </c>
      <c r="AF42" s="361"/>
      <c r="AG42" s="361"/>
      <c r="AH42" s="362"/>
      <c r="AI42" s="362"/>
      <c r="AJ42" s="403"/>
      <c r="AK42" s="360"/>
      <c r="AL42" s="361"/>
      <c r="AM42" s="362"/>
      <c r="AN42" s="362"/>
      <c r="AO42" s="363"/>
      <c r="AP42" s="361"/>
      <c r="AQ42" s="361"/>
      <c r="AR42" s="362"/>
      <c r="AS42" s="362"/>
      <c r="AT42" s="403"/>
      <c r="AU42" s="360"/>
      <c r="AV42" s="361"/>
      <c r="AW42" s="362"/>
      <c r="AX42" s="362"/>
      <c r="AY42" s="363">
        <v>300</v>
      </c>
      <c r="AZ42" s="361"/>
      <c r="BA42" s="361"/>
      <c r="BB42" s="362"/>
      <c r="BC42" s="362"/>
      <c r="BD42" s="403"/>
      <c r="BE42" s="360"/>
      <c r="BF42" s="361"/>
      <c r="BG42" s="362"/>
      <c r="BH42" s="362"/>
      <c r="BI42" s="403">
        <v>220</v>
      </c>
      <c r="BJ42" s="413">
        <f t="shared" si="4"/>
        <v>1180</v>
      </c>
    </row>
    <row r="43" spans="1:62">
      <c r="A43" s="364" t="s">
        <v>80</v>
      </c>
      <c r="B43" s="360"/>
      <c r="C43" s="361"/>
      <c r="D43" s="362"/>
      <c r="E43" s="362"/>
      <c r="F43" s="363"/>
      <c r="G43" s="360"/>
      <c r="H43" s="361"/>
      <c r="I43" s="362"/>
      <c r="J43" s="362"/>
      <c r="K43" s="363"/>
      <c r="L43" s="360"/>
      <c r="M43" s="361"/>
      <c r="N43" s="362"/>
      <c r="O43" s="362"/>
      <c r="P43" s="363"/>
      <c r="Q43" s="360"/>
      <c r="R43" s="361"/>
      <c r="S43" s="362"/>
      <c r="T43" s="362"/>
      <c r="U43" s="363"/>
      <c r="V43" s="360"/>
      <c r="W43" s="361"/>
      <c r="X43" s="362"/>
      <c r="Y43" s="362"/>
      <c r="Z43" s="363"/>
      <c r="AA43" s="360"/>
      <c r="AB43" s="361"/>
      <c r="AC43" s="362"/>
      <c r="AD43" s="362"/>
      <c r="AE43" s="363"/>
      <c r="AF43" s="361"/>
      <c r="AG43" s="361"/>
      <c r="AH43" s="362"/>
      <c r="AI43" s="362"/>
      <c r="AJ43" s="403"/>
      <c r="AK43" s="360"/>
      <c r="AL43" s="361"/>
      <c r="AM43" s="362"/>
      <c r="AN43" s="362"/>
      <c r="AO43" s="363"/>
      <c r="AP43" s="361"/>
      <c r="AQ43" s="361"/>
      <c r="AR43" s="362"/>
      <c r="AS43" s="362"/>
      <c r="AT43" s="403"/>
      <c r="AU43" s="360"/>
      <c r="AV43" s="361"/>
      <c r="AW43" s="362"/>
      <c r="AX43" s="362"/>
      <c r="AY43" s="363">
        <v>58000</v>
      </c>
      <c r="AZ43" s="361"/>
      <c r="BA43" s="361"/>
      <c r="BB43" s="362"/>
      <c r="BC43" s="362"/>
      <c r="BD43" s="403"/>
      <c r="BE43" s="360"/>
      <c r="BF43" s="361"/>
      <c r="BG43" s="362"/>
      <c r="BH43" s="362"/>
      <c r="BI43" s="403"/>
      <c r="BJ43" s="413">
        <f t="shared" si="4"/>
        <v>58000</v>
      </c>
    </row>
    <row r="44" spans="1:62">
      <c r="A44" s="373" t="s">
        <v>81</v>
      </c>
      <c r="B44" s="374"/>
      <c r="C44" s="375"/>
      <c r="D44" s="376"/>
      <c r="E44" s="376"/>
      <c r="F44" s="377"/>
      <c r="G44" s="374"/>
      <c r="H44" s="361"/>
      <c r="I44" s="376"/>
      <c r="J44" s="376"/>
      <c r="K44" s="377"/>
      <c r="L44" s="374"/>
      <c r="M44" s="375"/>
      <c r="N44" s="376"/>
      <c r="O44" s="376"/>
      <c r="P44" s="377"/>
      <c r="Q44" s="374"/>
      <c r="R44" s="375"/>
      <c r="S44" s="376"/>
      <c r="T44" s="376"/>
      <c r="U44" s="377"/>
      <c r="V44" s="374"/>
      <c r="W44" s="375"/>
      <c r="X44" s="376"/>
      <c r="Y44" s="376"/>
      <c r="Z44" s="377"/>
      <c r="AA44" s="374"/>
      <c r="AB44" s="375"/>
      <c r="AC44" s="376"/>
      <c r="AD44" s="376"/>
      <c r="AE44" s="377"/>
      <c r="AF44" s="375"/>
      <c r="AG44" s="375"/>
      <c r="AH44" s="376"/>
      <c r="AI44" s="376"/>
      <c r="AJ44" s="405"/>
      <c r="AK44" s="374"/>
      <c r="AL44" s="375"/>
      <c r="AM44" s="376"/>
      <c r="AN44" s="376"/>
      <c r="AO44" s="377"/>
      <c r="AP44" s="375"/>
      <c r="AQ44" s="375"/>
      <c r="AR44" s="376"/>
      <c r="AS44" s="376"/>
      <c r="AT44" s="405"/>
      <c r="AU44" s="408"/>
      <c r="AV44" s="362"/>
      <c r="AW44" s="362"/>
      <c r="AX44" s="362"/>
      <c r="AY44" s="409"/>
      <c r="AZ44" s="375"/>
      <c r="BA44" s="375"/>
      <c r="BB44" s="376"/>
      <c r="BC44" s="376"/>
      <c r="BD44" s="405">
        <f>质管部!E10</f>
        <v>3000</v>
      </c>
      <c r="BE44" s="374"/>
      <c r="BF44" s="375"/>
      <c r="BG44" s="376"/>
      <c r="BH44" s="376"/>
      <c r="BI44" s="405"/>
      <c r="BJ44" s="413">
        <f t="shared" si="4"/>
        <v>3000</v>
      </c>
    </row>
    <row r="45" spans="1:62">
      <c r="A45" s="373" t="s">
        <v>82</v>
      </c>
      <c r="B45" s="374"/>
      <c r="C45" s="375"/>
      <c r="D45" s="376"/>
      <c r="E45" s="376"/>
      <c r="F45" s="377"/>
      <c r="G45" s="374"/>
      <c r="H45" s="361"/>
      <c r="I45" s="376"/>
      <c r="J45" s="376"/>
      <c r="K45" s="377"/>
      <c r="L45" s="374"/>
      <c r="M45" s="375"/>
      <c r="N45" s="376"/>
      <c r="O45" s="376"/>
      <c r="P45" s="377"/>
      <c r="Q45" s="374"/>
      <c r="R45" s="375"/>
      <c r="S45" s="376"/>
      <c r="T45" s="376"/>
      <c r="U45" s="377">
        <v>2400</v>
      </c>
      <c r="V45" s="374"/>
      <c r="W45" s="375"/>
      <c r="X45" s="376"/>
      <c r="Y45" s="376"/>
      <c r="Z45" s="377"/>
      <c r="AA45" s="374"/>
      <c r="AB45" s="375"/>
      <c r="AC45" s="376"/>
      <c r="AD45" s="376"/>
      <c r="AE45" s="377"/>
      <c r="AF45" s="375"/>
      <c r="AG45" s="375"/>
      <c r="AH45" s="376"/>
      <c r="AI45" s="376"/>
      <c r="AJ45" s="405"/>
      <c r="AK45" s="374"/>
      <c r="AL45" s="375"/>
      <c r="AM45" s="376"/>
      <c r="AN45" s="376"/>
      <c r="AO45" s="377"/>
      <c r="AP45" s="375"/>
      <c r="AQ45" s="375"/>
      <c r="AR45" s="376"/>
      <c r="AS45" s="376"/>
      <c r="AT45" s="405"/>
      <c r="AU45" s="408"/>
      <c r="AV45" s="362"/>
      <c r="AW45" s="362"/>
      <c r="AX45" s="362"/>
      <c r="AY45" s="409"/>
      <c r="AZ45" s="375"/>
      <c r="BA45" s="375"/>
      <c r="BB45" s="376"/>
      <c r="BC45" s="376"/>
      <c r="BD45" s="405">
        <f>质管部!E15</f>
        <v>50000</v>
      </c>
      <c r="BE45" s="374"/>
      <c r="BF45" s="375"/>
      <c r="BG45" s="376"/>
      <c r="BH45" s="376"/>
      <c r="BI45" s="405"/>
      <c r="BJ45" s="413">
        <f t="shared" si="4"/>
        <v>52400</v>
      </c>
    </row>
    <row r="46" spans="1:62">
      <c r="A46" s="359" t="s">
        <v>5</v>
      </c>
      <c r="B46" s="360">
        <v>25920</v>
      </c>
      <c r="C46" s="361"/>
      <c r="D46" s="362">
        <v>0</v>
      </c>
      <c r="E46" s="362">
        <v>0</v>
      </c>
      <c r="F46" s="363">
        <v>591600</v>
      </c>
      <c r="G46" s="360">
        <f>SUM(G4:G45)</f>
        <v>417691.56</v>
      </c>
      <c r="H46" s="361"/>
      <c r="I46" s="362">
        <v>0</v>
      </c>
      <c r="J46" s="362">
        <v>172400</v>
      </c>
      <c r="K46" s="363">
        <v>414700</v>
      </c>
      <c r="L46" s="360">
        <v>202400</v>
      </c>
      <c r="M46" s="361"/>
      <c r="N46" s="362">
        <v>0</v>
      </c>
      <c r="O46" s="362">
        <v>687200</v>
      </c>
      <c r="P46" s="363">
        <v>1625400</v>
      </c>
      <c r="Q46" s="360">
        <f>SUM(Q4:Q45)</f>
        <v>13701.84</v>
      </c>
      <c r="R46" s="361"/>
      <c r="S46" s="362">
        <f>SUM(S4:S45)</f>
        <v>1981.88</v>
      </c>
      <c r="T46" s="362">
        <v>0</v>
      </c>
      <c r="U46" s="363">
        <f>SUM(U4:U45)</f>
        <v>33032.07</v>
      </c>
      <c r="V46" s="360">
        <f>SUM(V4:V45)</f>
        <v>1793500</v>
      </c>
      <c r="W46" s="361"/>
      <c r="X46" s="362">
        <v>0</v>
      </c>
      <c r="Y46" s="362">
        <v>0</v>
      </c>
      <c r="Z46" s="363">
        <v>16500</v>
      </c>
      <c r="AA46" s="360">
        <v>557455.88</v>
      </c>
      <c r="AB46" s="361"/>
      <c r="AC46" s="362">
        <v>0</v>
      </c>
      <c r="AD46" s="362">
        <v>0</v>
      </c>
      <c r="AE46" s="363">
        <f>SUM(AE4:AE44)</f>
        <v>22554.16</v>
      </c>
      <c r="AF46" s="361">
        <f>SUM(AF4:AF45)</f>
        <v>3069722.5</v>
      </c>
      <c r="AG46" s="361"/>
      <c r="AH46" s="362">
        <v>0</v>
      </c>
      <c r="AI46" s="362">
        <v>0</v>
      </c>
      <c r="AJ46" s="403">
        <f>SUM(AJ4:AJ45)</f>
        <v>148700</v>
      </c>
      <c r="AK46" s="360">
        <f>SUM(AK4:AK45)</f>
        <v>23156</v>
      </c>
      <c r="AL46" s="361"/>
      <c r="AM46" s="362">
        <v>0</v>
      </c>
      <c r="AN46" s="362">
        <v>0</v>
      </c>
      <c r="AO46" s="363">
        <v>12350</v>
      </c>
      <c r="AP46" s="361">
        <v>13800</v>
      </c>
      <c r="AQ46" s="361"/>
      <c r="AR46" s="362">
        <v>0</v>
      </c>
      <c r="AS46" s="362">
        <v>0</v>
      </c>
      <c r="AT46" s="403">
        <v>991683</v>
      </c>
      <c r="AU46" s="403">
        <f>SUM(AU4:AU45)</f>
        <v>13600</v>
      </c>
      <c r="AV46" s="362"/>
      <c r="AW46" s="362">
        <f t="shared" ref="AW46:AZ46" si="13">SUM(AW4:AW45)</f>
        <v>0</v>
      </c>
      <c r="AX46" s="362">
        <f t="shared" si="13"/>
        <v>0</v>
      </c>
      <c r="AY46" s="393">
        <f t="shared" si="13"/>
        <v>77180</v>
      </c>
      <c r="AZ46" s="361">
        <f t="shared" si="13"/>
        <v>35640</v>
      </c>
      <c r="BA46" s="361"/>
      <c r="BB46" s="362">
        <v>0</v>
      </c>
      <c r="BC46" s="362">
        <v>0</v>
      </c>
      <c r="BD46" s="403">
        <f>SUM(BD4:BD45)</f>
        <v>1058000</v>
      </c>
      <c r="BE46" s="360">
        <v>24100</v>
      </c>
      <c r="BF46" s="361"/>
      <c r="BG46" s="362">
        <v>0</v>
      </c>
      <c r="BH46" s="362">
        <v>0</v>
      </c>
      <c r="BI46" s="403">
        <f>SUM(BI4:BI45)</f>
        <v>36493.63</v>
      </c>
      <c r="BJ46" s="413"/>
    </row>
    <row r="47" s="337" customFormat="1" ht="15" spans="1:62">
      <c r="A47" s="378" t="s">
        <v>32</v>
      </c>
      <c r="B47" s="379">
        <f>SUM(B46:F46)</f>
        <v>617520</v>
      </c>
      <c r="C47" s="380"/>
      <c r="D47" s="381"/>
      <c r="E47" s="381"/>
      <c r="F47" s="382"/>
      <c r="G47" s="379">
        <f t="shared" ref="G47" si="14">SUM(G46:K46)</f>
        <v>1004791.56</v>
      </c>
      <c r="H47" s="380"/>
      <c r="I47" s="381"/>
      <c r="J47" s="381"/>
      <c r="K47" s="382"/>
      <c r="L47" s="379">
        <f t="shared" ref="L47" si="15">SUM(L46:P46)</f>
        <v>2515000</v>
      </c>
      <c r="M47" s="380"/>
      <c r="N47" s="381"/>
      <c r="O47" s="381"/>
      <c r="P47" s="382"/>
      <c r="Q47" s="379">
        <f>SUM(Q46:U46)</f>
        <v>48715.79</v>
      </c>
      <c r="R47" s="380"/>
      <c r="S47" s="381"/>
      <c r="T47" s="381"/>
      <c r="U47" s="382"/>
      <c r="V47" s="379">
        <f>SUM(V46:Z46)</f>
        <v>1810000</v>
      </c>
      <c r="W47" s="380"/>
      <c r="X47" s="381"/>
      <c r="Y47" s="381"/>
      <c r="Z47" s="382"/>
      <c r="AA47" s="379">
        <f t="shared" ref="AA47" si="16">SUM(AA46:AE46)</f>
        <v>580010.04</v>
      </c>
      <c r="AB47" s="380"/>
      <c r="AC47" s="381"/>
      <c r="AD47" s="381"/>
      <c r="AE47" s="382"/>
      <c r="AF47" s="379">
        <f t="shared" ref="AF47" si="17">SUM(AF46:AJ46)</f>
        <v>3218422.5</v>
      </c>
      <c r="AG47" s="380"/>
      <c r="AH47" s="381"/>
      <c r="AI47" s="381"/>
      <c r="AJ47" s="382"/>
      <c r="AK47" s="379">
        <f>SUM(AK46:AO46)</f>
        <v>35506</v>
      </c>
      <c r="AL47" s="380"/>
      <c r="AM47" s="381"/>
      <c r="AN47" s="381"/>
      <c r="AO47" s="382"/>
      <c r="AP47" s="379">
        <f t="shared" ref="AP47" si="18">SUM(AP46:AT46)</f>
        <v>1005483</v>
      </c>
      <c r="AQ47" s="380"/>
      <c r="AR47" s="381"/>
      <c r="AS47" s="381"/>
      <c r="AT47" s="382"/>
      <c r="AU47" s="379">
        <f>SUM(AU46:AY46)</f>
        <v>90780</v>
      </c>
      <c r="AV47" s="380"/>
      <c r="AW47" s="381"/>
      <c r="AX47" s="381"/>
      <c r="AY47" s="382"/>
      <c r="AZ47" s="379">
        <f>SUM(AZ46:BD46)</f>
        <v>1093640</v>
      </c>
      <c r="BA47" s="380"/>
      <c r="BB47" s="381"/>
      <c r="BC47" s="381"/>
      <c r="BD47" s="382"/>
      <c r="BE47" s="379">
        <f>SUM(BE46:BI46)</f>
        <v>60593.63</v>
      </c>
      <c r="BF47" s="380"/>
      <c r="BG47" s="381"/>
      <c r="BH47" s="381"/>
      <c r="BI47" s="382"/>
      <c r="BJ47" s="413">
        <f>SUM(B47:BI47)</f>
        <v>12080462.52</v>
      </c>
    </row>
    <row r="49" spans="44:62">
      <c r="AR49" s="340"/>
      <c r="BJ49" s="414"/>
    </row>
    <row r="50" spans="54:60">
      <c r="BB50" s="410"/>
      <c r="BH50" s="340"/>
    </row>
  </sheetData>
  <mergeCells count="27">
    <mergeCell ref="G1:U1"/>
    <mergeCell ref="G2:K2"/>
    <mergeCell ref="L2:P2"/>
    <mergeCell ref="Q2:U2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AU47:AY47"/>
    <mergeCell ref="AZ47:BD47"/>
    <mergeCell ref="BE47:BI47"/>
    <mergeCell ref="A1:A3"/>
    <mergeCell ref="BJ1:BJ3"/>
    <mergeCell ref="B1:F2"/>
    <mergeCell ref="V1:Z2"/>
    <mergeCell ref="AA1:AE2"/>
    <mergeCell ref="AF1:AJ2"/>
    <mergeCell ref="AK1:AO2"/>
    <mergeCell ref="AP1:AT2"/>
    <mergeCell ref="AU1:AY2"/>
    <mergeCell ref="AZ1:BD2"/>
    <mergeCell ref="BE1:BI2"/>
  </mergeCells>
  <conditionalFormatting sqref="A$1:A$1048576">
    <cfRule type="duplicateValues" dxfId="0" priority="2"/>
  </conditionalFormatting>
  <hyperlinks>
    <hyperlink ref="V1:Z2" location="营运部!A1" display="营运部"/>
    <hyperlink ref="Q2:U2" location="保卫科!A1" display="保卫科"/>
    <hyperlink ref="L2:P2" location="人事科!A1" display="人事科"/>
    <hyperlink ref="G2:K2" location="行政科!A1" display="行政科"/>
    <hyperlink ref="B1:F2" location="总经办!A1" display="总经办"/>
    <hyperlink ref="AA1:AE2" location="采购部!A1" display="采购部"/>
    <hyperlink ref="AF1:AJ2" location="外销部!A1" display="外销部"/>
    <hyperlink ref="AP1:AT2" location="信息部!A1" display="信息部"/>
    <hyperlink ref="AU1:AY2" location="财务部!A1" display="财务部"/>
    <hyperlink ref="AZ1:BD2" location="质管部!A1" display="质管部"/>
    <hyperlink ref="BE1:BI2" location="商品部!A1" display="商品部"/>
    <hyperlink ref="AK1:AO2" location="慢病中心!A1" display="慢病中心"/>
  </hyperlinks>
  <pageMargins left="0.118055555555556" right="0.0784722222222222" top="0.156944444444444" bottom="0.236111111111111" header="0.236111111111111" footer="0.236111111111111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"/>
  <sheetViews>
    <sheetView workbookViewId="0">
      <pane xSplit="2" ySplit="3" topLeftCell="M106" activePane="bottomRight" state="frozen"/>
      <selection/>
      <selection pane="topRight"/>
      <selection pane="bottomLeft"/>
      <selection pane="bottomRight" activeCell="A1" sqref="A1:A2"/>
    </sheetView>
  </sheetViews>
  <sheetFormatPr defaultColWidth="9" defaultRowHeight="14.25"/>
  <cols>
    <col min="1" max="1" width="7.125" customWidth="1"/>
    <col min="2" max="2" width="57" customWidth="1"/>
    <col min="3" max="3" width="14" customWidth="1"/>
    <col min="4" max="4" width="11.5" customWidth="1"/>
    <col min="5" max="5" width="12.75" customWidth="1"/>
    <col min="6" max="6" width="18" style="289" customWidth="1"/>
    <col min="7" max="7" width="11.75" customWidth="1"/>
    <col min="8" max="8" width="16.5" style="289" customWidth="1"/>
    <col min="9" max="9" width="15" customWidth="1"/>
    <col min="10" max="10" width="15.25" customWidth="1"/>
    <col min="11" max="11" width="11.75" customWidth="1"/>
    <col min="12" max="12" width="13.125" customWidth="1"/>
    <col min="13" max="13" width="13.5" customWidth="1"/>
    <col min="14" max="14" width="10.125" customWidth="1"/>
    <col min="15" max="15" width="9.75" customWidth="1"/>
    <col min="17" max="17" width="15.625" style="189" customWidth="1"/>
  </cols>
  <sheetData>
    <row r="1" spans="1:17">
      <c r="A1" s="290"/>
      <c r="B1" s="291" t="s">
        <v>83</v>
      </c>
      <c r="C1" s="292" t="s">
        <v>22</v>
      </c>
      <c r="D1" s="293"/>
      <c r="E1" s="294" t="s">
        <v>33</v>
      </c>
      <c r="F1" s="294"/>
      <c r="G1" s="295"/>
      <c r="H1" s="295"/>
      <c r="I1" s="295"/>
      <c r="J1" s="295"/>
      <c r="K1" s="313"/>
      <c r="L1" s="314" t="s">
        <v>9</v>
      </c>
      <c r="M1" s="292" t="s">
        <v>24</v>
      </c>
      <c r="N1" s="295"/>
      <c r="O1" s="295"/>
      <c r="P1" s="295"/>
      <c r="Q1" s="293"/>
    </row>
    <row r="2" spans="1:17">
      <c r="A2" s="296"/>
      <c r="B2" s="297"/>
      <c r="C2" s="298" t="s">
        <v>84</v>
      </c>
      <c r="D2" s="299" t="s">
        <v>85</v>
      </c>
      <c r="E2" s="300" t="s">
        <v>86</v>
      </c>
      <c r="F2" s="301" t="s">
        <v>87</v>
      </c>
      <c r="G2" s="302" t="s">
        <v>88</v>
      </c>
      <c r="H2" s="301" t="s">
        <v>89</v>
      </c>
      <c r="I2" s="315" t="s">
        <v>51</v>
      </c>
      <c r="J2" s="315" t="s">
        <v>90</v>
      </c>
      <c r="K2" s="175" t="s">
        <v>58</v>
      </c>
      <c r="L2" s="316" t="s">
        <v>54</v>
      </c>
      <c r="M2" s="298" t="s">
        <v>91</v>
      </c>
      <c r="N2" s="315" t="s">
        <v>43</v>
      </c>
      <c r="O2" s="315" t="s">
        <v>45</v>
      </c>
      <c r="P2" s="302" t="s">
        <v>92</v>
      </c>
      <c r="Q2" s="321" t="s">
        <v>93</v>
      </c>
    </row>
    <row r="3" spans="1:17">
      <c r="A3" s="303" t="s">
        <v>94</v>
      </c>
      <c r="B3" s="304" t="s">
        <v>32</v>
      </c>
      <c r="C3" s="277">
        <v>25563296.35</v>
      </c>
      <c r="D3" s="277">
        <f>SUM(D4:D122)</f>
        <v>4774904</v>
      </c>
      <c r="E3" s="305">
        <v>515177.06</v>
      </c>
      <c r="F3" s="306"/>
      <c r="G3" s="307">
        <v>480000</v>
      </c>
      <c r="H3" s="308"/>
      <c r="I3" s="307">
        <v>449473.47</v>
      </c>
      <c r="J3" s="307">
        <v>50000</v>
      </c>
      <c r="K3" s="317">
        <v>30098</v>
      </c>
      <c r="L3" s="318">
        <v>257841.81</v>
      </c>
      <c r="M3" s="319">
        <v>26000</v>
      </c>
      <c r="N3" s="307">
        <v>30000</v>
      </c>
      <c r="O3" s="307">
        <v>70000</v>
      </c>
      <c r="P3" s="312">
        <v>1898100</v>
      </c>
      <c r="Q3" s="322"/>
    </row>
    <row r="4" spans="1:17">
      <c r="A4" s="277">
        <v>572</v>
      </c>
      <c r="B4" s="309" t="s">
        <v>95</v>
      </c>
      <c r="C4" s="277">
        <v>268759</v>
      </c>
      <c r="D4" s="310">
        <v>1508</v>
      </c>
      <c r="E4" s="311">
        <v>4194</v>
      </c>
      <c r="F4" s="306">
        <f>E4/12</f>
        <v>349.5</v>
      </c>
      <c r="G4" s="312">
        <v>2347.22</v>
      </c>
      <c r="H4" s="308">
        <f>G4/12</f>
        <v>195.601666666667</v>
      </c>
      <c r="I4" s="312"/>
      <c r="J4" s="312"/>
      <c r="K4" s="309"/>
      <c r="L4" s="320">
        <v>1698.11</v>
      </c>
      <c r="M4" s="277"/>
      <c r="N4" s="312"/>
      <c r="O4" s="312"/>
      <c r="P4" s="312">
        <v>14900</v>
      </c>
      <c r="Q4" s="322">
        <f>P4/12</f>
        <v>1241.66666666667</v>
      </c>
    </row>
    <row r="5" spans="1:17">
      <c r="A5" s="277">
        <v>105910</v>
      </c>
      <c r="B5" s="309" t="s">
        <v>96</v>
      </c>
      <c r="C5" s="277">
        <v>201347</v>
      </c>
      <c r="D5" s="310">
        <v>1208</v>
      </c>
      <c r="E5" s="311">
        <v>4440</v>
      </c>
      <c r="F5" s="306">
        <f t="shared" ref="F5:F68" si="0">E5/12</f>
        <v>370</v>
      </c>
      <c r="G5" s="312">
        <v>5972.96</v>
      </c>
      <c r="H5" s="308">
        <f t="shared" ref="H5:H68" si="1">G5/12</f>
        <v>497.746666666667</v>
      </c>
      <c r="I5" s="312">
        <v>3178.8</v>
      </c>
      <c r="J5" s="312"/>
      <c r="K5" s="309"/>
      <c r="L5" s="320">
        <v>1754.72</v>
      </c>
      <c r="M5" s="277"/>
      <c r="N5" s="312"/>
      <c r="O5" s="312"/>
      <c r="P5" s="312">
        <v>19300</v>
      </c>
      <c r="Q5" s="322">
        <f t="shared" ref="Q5:Q68" si="2">P5/12</f>
        <v>1608.33333333333</v>
      </c>
    </row>
    <row r="6" spans="1:17">
      <c r="A6" s="277">
        <v>727</v>
      </c>
      <c r="B6" s="309" t="s">
        <v>97</v>
      </c>
      <c r="C6" s="277">
        <v>84992</v>
      </c>
      <c r="D6" s="310">
        <v>1508</v>
      </c>
      <c r="E6" s="311">
        <v>2220</v>
      </c>
      <c r="F6" s="306">
        <f t="shared" si="0"/>
        <v>185</v>
      </c>
      <c r="G6" s="312">
        <v>2762.25</v>
      </c>
      <c r="H6" s="308">
        <f t="shared" si="1"/>
        <v>230.1875</v>
      </c>
      <c r="I6" s="312">
        <v>1398</v>
      </c>
      <c r="J6" s="312"/>
      <c r="K6" s="309"/>
      <c r="L6" s="320">
        <v>1698.11</v>
      </c>
      <c r="M6" s="277"/>
      <c r="N6" s="312"/>
      <c r="O6" s="312"/>
      <c r="P6" s="312">
        <v>15500</v>
      </c>
      <c r="Q6" s="322">
        <f t="shared" si="2"/>
        <v>1291.66666666667</v>
      </c>
    </row>
    <row r="7" spans="1:17">
      <c r="A7" s="277">
        <v>515</v>
      </c>
      <c r="B7" s="309" t="s">
        <v>98</v>
      </c>
      <c r="C7" s="277">
        <v>223859.43</v>
      </c>
      <c r="D7" s="310">
        <v>1508</v>
      </c>
      <c r="E7" s="311">
        <v>5304</v>
      </c>
      <c r="F7" s="306">
        <f t="shared" si="0"/>
        <v>442</v>
      </c>
      <c r="G7" s="312">
        <v>2948.71</v>
      </c>
      <c r="H7" s="308">
        <f t="shared" si="1"/>
        <v>245.725833333333</v>
      </c>
      <c r="I7" s="312">
        <v>1608</v>
      </c>
      <c r="J7" s="312"/>
      <c r="K7" s="309"/>
      <c r="L7" s="320">
        <v>1698.11</v>
      </c>
      <c r="M7" s="277"/>
      <c r="N7" s="312"/>
      <c r="O7" s="312"/>
      <c r="P7" s="312">
        <v>23000</v>
      </c>
      <c r="Q7" s="322">
        <f t="shared" si="2"/>
        <v>1916.66666666667</v>
      </c>
    </row>
    <row r="8" spans="1:17">
      <c r="A8" s="277">
        <v>738</v>
      </c>
      <c r="B8" s="309" t="s">
        <v>99</v>
      </c>
      <c r="C8" s="277">
        <v>89771.04</v>
      </c>
      <c r="D8" s="310">
        <v>1208</v>
      </c>
      <c r="E8" s="311">
        <v>2508</v>
      </c>
      <c r="F8" s="306">
        <f t="shared" si="0"/>
        <v>209</v>
      </c>
      <c r="G8" s="312">
        <v>2561.81</v>
      </c>
      <c r="H8" s="308">
        <f t="shared" si="1"/>
        <v>213.484166666667</v>
      </c>
      <c r="I8" s="312"/>
      <c r="J8" s="312"/>
      <c r="K8" s="309"/>
      <c r="L8" s="320">
        <v>1698.11</v>
      </c>
      <c r="M8" s="277"/>
      <c r="N8" s="312"/>
      <c r="O8" s="312"/>
      <c r="P8" s="312">
        <v>6300</v>
      </c>
      <c r="Q8" s="322">
        <f t="shared" si="2"/>
        <v>525</v>
      </c>
    </row>
    <row r="9" spans="1:17">
      <c r="A9" s="277">
        <v>105751</v>
      </c>
      <c r="B9" s="309" t="s">
        <v>100</v>
      </c>
      <c r="C9" s="277">
        <v>231999.96</v>
      </c>
      <c r="D9" s="310">
        <v>1208</v>
      </c>
      <c r="E9" s="311">
        <v>5748</v>
      </c>
      <c r="F9" s="306">
        <f t="shared" si="0"/>
        <v>479</v>
      </c>
      <c r="G9" s="312">
        <v>5925.84</v>
      </c>
      <c r="H9" s="308">
        <f t="shared" si="1"/>
        <v>493.82</v>
      </c>
      <c r="I9" s="312">
        <v>816</v>
      </c>
      <c r="J9" s="312"/>
      <c r="K9" s="309"/>
      <c r="L9" s="320">
        <v>1754.72</v>
      </c>
      <c r="M9" s="277"/>
      <c r="N9" s="312"/>
      <c r="O9" s="312"/>
      <c r="P9" s="312">
        <v>21200</v>
      </c>
      <c r="Q9" s="322">
        <f t="shared" si="2"/>
        <v>1766.66666666667</v>
      </c>
    </row>
    <row r="10" spans="1:17">
      <c r="A10" s="277">
        <v>105396</v>
      </c>
      <c r="B10" s="309" t="s">
        <v>101</v>
      </c>
      <c r="C10" s="277">
        <v>305099</v>
      </c>
      <c r="D10" s="310">
        <v>1508</v>
      </c>
      <c r="E10" s="311">
        <v>2040</v>
      </c>
      <c r="F10" s="306">
        <f t="shared" si="0"/>
        <v>170</v>
      </c>
      <c r="G10" s="312">
        <v>3616.77</v>
      </c>
      <c r="H10" s="308">
        <f t="shared" si="1"/>
        <v>301.3975</v>
      </c>
      <c r="I10" s="312">
        <v>5002.56</v>
      </c>
      <c r="J10" s="312"/>
      <c r="K10" s="309"/>
      <c r="L10" s="320">
        <v>1698.11</v>
      </c>
      <c r="M10" s="277"/>
      <c r="N10" s="312"/>
      <c r="O10" s="312"/>
      <c r="P10" s="312">
        <v>13200</v>
      </c>
      <c r="Q10" s="322">
        <f t="shared" si="2"/>
        <v>1100</v>
      </c>
    </row>
    <row r="11" spans="1:17">
      <c r="A11" s="277">
        <v>513</v>
      </c>
      <c r="B11" s="309" t="s">
        <v>102</v>
      </c>
      <c r="C11" s="277">
        <v>74582.4</v>
      </c>
      <c r="D11" s="310">
        <v>1508</v>
      </c>
      <c r="E11" s="311">
        <v>3708</v>
      </c>
      <c r="F11" s="306">
        <f t="shared" si="0"/>
        <v>309</v>
      </c>
      <c r="G11" s="312">
        <v>4711.18</v>
      </c>
      <c r="H11" s="308">
        <f t="shared" si="1"/>
        <v>392.598333333333</v>
      </c>
      <c r="I11" s="312">
        <v>1975.05</v>
      </c>
      <c r="J11" s="312"/>
      <c r="K11" s="309"/>
      <c r="L11" s="320">
        <v>1698.11</v>
      </c>
      <c r="M11" s="277"/>
      <c r="N11" s="312"/>
      <c r="O11" s="312"/>
      <c r="P11" s="312">
        <v>9500</v>
      </c>
      <c r="Q11" s="322">
        <f t="shared" si="2"/>
        <v>791.666666666667</v>
      </c>
    </row>
    <row r="12" spans="1:17">
      <c r="A12" s="277">
        <v>101453</v>
      </c>
      <c r="B12" s="309" t="s">
        <v>103</v>
      </c>
      <c r="C12" s="277">
        <v>188350.4</v>
      </c>
      <c r="D12" s="310">
        <v>1208</v>
      </c>
      <c r="E12" s="311">
        <v>6264</v>
      </c>
      <c r="F12" s="306">
        <f t="shared" si="0"/>
        <v>522</v>
      </c>
      <c r="G12" s="312">
        <v>1900.66</v>
      </c>
      <c r="H12" s="308">
        <f t="shared" si="1"/>
        <v>158.388333333333</v>
      </c>
      <c r="I12" s="312">
        <v>5097.62</v>
      </c>
      <c r="J12" s="312"/>
      <c r="K12" s="309"/>
      <c r="L12" s="320">
        <v>1698.11</v>
      </c>
      <c r="M12" s="277"/>
      <c r="N12" s="312"/>
      <c r="O12" s="312"/>
      <c r="P12" s="312">
        <v>12100</v>
      </c>
      <c r="Q12" s="322">
        <f t="shared" si="2"/>
        <v>1008.33333333333</v>
      </c>
    </row>
    <row r="13" spans="1:17">
      <c r="A13" s="277">
        <v>357</v>
      </c>
      <c r="B13" s="309" t="s">
        <v>104</v>
      </c>
      <c r="C13" s="277">
        <v>174000</v>
      </c>
      <c r="D13" s="310">
        <v>1508</v>
      </c>
      <c r="E13" s="311">
        <v>2340</v>
      </c>
      <c r="F13" s="306">
        <f t="shared" si="0"/>
        <v>195</v>
      </c>
      <c r="G13" s="312">
        <v>4309.12</v>
      </c>
      <c r="H13" s="308">
        <f t="shared" si="1"/>
        <v>359.093333333333</v>
      </c>
      <c r="I13" s="312">
        <v>4665.2</v>
      </c>
      <c r="J13" s="312"/>
      <c r="K13" s="309"/>
      <c r="L13" s="320">
        <v>1698.11</v>
      </c>
      <c r="M13" s="277"/>
      <c r="N13" s="312"/>
      <c r="O13" s="312"/>
      <c r="P13" s="312">
        <v>18400</v>
      </c>
      <c r="Q13" s="322">
        <f t="shared" si="2"/>
        <v>1533.33333333333</v>
      </c>
    </row>
    <row r="14" spans="1:17">
      <c r="A14" s="277">
        <v>373</v>
      </c>
      <c r="B14" s="309" t="s">
        <v>105</v>
      </c>
      <c r="C14" s="277">
        <v>195452.4</v>
      </c>
      <c r="D14" s="310">
        <v>1508</v>
      </c>
      <c r="E14" s="311">
        <v>2340</v>
      </c>
      <c r="F14" s="306">
        <f t="shared" si="0"/>
        <v>195</v>
      </c>
      <c r="G14" s="312">
        <v>1923.68</v>
      </c>
      <c r="H14" s="308">
        <f t="shared" si="1"/>
        <v>160.306666666667</v>
      </c>
      <c r="I14" s="312">
        <v>6808.8</v>
      </c>
      <c r="J14" s="312"/>
      <c r="K14" s="309"/>
      <c r="L14" s="320">
        <v>1698.11</v>
      </c>
      <c r="M14" s="277"/>
      <c r="N14" s="312"/>
      <c r="O14" s="312"/>
      <c r="P14" s="312">
        <v>20600</v>
      </c>
      <c r="Q14" s="322">
        <f t="shared" si="2"/>
        <v>1716.66666666667</v>
      </c>
    </row>
    <row r="15" spans="1:17">
      <c r="A15" s="277">
        <v>339</v>
      </c>
      <c r="B15" s="309" t="s">
        <v>106</v>
      </c>
      <c r="C15" s="277">
        <v>85632.1</v>
      </c>
      <c r="D15" s="310">
        <v>1508</v>
      </c>
      <c r="E15" s="311">
        <v>4080</v>
      </c>
      <c r="F15" s="306">
        <f t="shared" si="0"/>
        <v>340</v>
      </c>
      <c r="G15" s="312">
        <v>4682.44</v>
      </c>
      <c r="H15" s="308">
        <f t="shared" si="1"/>
        <v>390.203333333333</v>
      </c>
      <c r="I15" s="312">
        <v>1345.2</v>
      </c>
      <c r="J15" s="312"/>
      <c r="K15" s="309"/>
      <c r="L15" s="320">
        <v>2603.78</v>
      </c>
      <c r="M15" s="277"/>
      <c r="N15" s="312"/>
      <c r="O15" s="312"/>
      <c r="P15" s="312">
        <v>21200</v>
      </c>
      <c r="Q15" s="322">
        <f t="shared" si="2"/>
        <v>1766.66666666667</v>
      </c>
    </row>
    <row r="16" spans="1:17">
      <c r="A16" s="277">
        <v>103198</v>
      </c>
      <c r="B16" s="309" t="s">
        <v>107</v>
      </c>
      <c r="C16" s="277">
        <v>217517.5</v>
      </c>
      <c r="D16" s="310">
        <v>1508</v>
      </c>
      <c r="E16" s="311">
        <v>4620</v>
      </c>
      <c r="F16" s="306">
        <f t="shared" si="0"/>
        <v>385</v>
      </c>
      <c r="G16" s="312">
        <v>4121.48</v>
      </c>
      <c r="H16" s="308">
        <f t="shared" si="1"/>
        <v>343.456666666667</v>
      </c>
      <c r="I16" s="312">
        <v>5347.2</v>
      </c>
      <c r="J16" s="312"/>
      <c r="K16" s="309"/>
      <c r="L16" s="320">
        <v>1698.11</v>
      </c>
      <c r="M16" s="277"/>
      <c r="N16" s="312"/>
      <c r="O16" s="312"/>
      <c r="P16" s="312">
        <v>6300</v>
      </c>
      <c r="Q16" s="322">
        <f t="shared" si="2"/>
        <v>525</v>
      </c>
    </row>
    <row r="17" spans="1:17">
      <c r="A17" s="277">
        <v>746</v>
      </c>
      <c r="B17" s="309" t="s">
        <v>108</v>
      </c>
      <c r="C17" s="277">
        <v>89000</v>
      </c>
      <c r="D17" s="310">
        <v>1208</v>
      </c>
      <c r="E17" s="311">
        <v>4248</v>
      </c>
      <c r="F17" s="306">
        <f t="shared" si="0"/>
        <v>354</v>
      </c>
      <c r="G17" s="312">
        <v>6025.7</v>
      </c>
      <c r="H17" s="308">
        <f t="shared" si="1"/>
        <v>502.141666666667</v>
      </c>
      <c r="I17" s="312"/>
      <c r="J17" s="312"/>
      <c r="K17" s="309"/>
      <c r="L17" s="320">
        <v>1698.11</v>
      </c>
      <c r="M17" s="277"/>
      <c r="N17" s="312"/>
      <c r="O17" s="312"/>
      <c r="P17" s="312">
        <v>9200</v>
      </c>
      <c r="Q17" s="322">
        <f t="shared" si="2"/>
        <v>766.666666666667</v>
      </c>
    </row>
    <row r="18" spans="1:17">
      <c r="A18" s="277">
        <v>549</v>
      </c>
      <c r="B18" s="309" t="s">
        <v>109</v>
      </c>
      <c r="C18" s="277">
        <v>68000</v>
      </c>
      <c r="D18" s="310">
        <v>1208</v>
      </c>
      <c r="E18" s="311">
        <v>7320</v>
      </c>
      <c r="F18" s="306">
        <f t="shared" si="0"/>
        <v>610</v>
      </c>
      <c r="G18" s="312">
        <v>7140.64</v>
      </c>
      <c r="H18" s="308">
        <f t="shared" si="1"/>
        <v>595.053333333333</v>
      </c>
      <c r="I18" s="312"/>
      <c r="J18" s="312"/>
      <c r="K18" s="309"/>
      <c r="L18" s="320">
        <v>1698.11</v>
      </c>
      <c r="M18" s="277"/>
      <c r="N18" s="312"/>
      <c r="O18" s="312"/>
      <c r="P18" s="312">
        <v>7100</v>
      </c>
      <c r="Q18" s="322">
        <f t="shared" si="2"/>
        <v>591.666666666667</v>
      </c>
    </row>
    <row r="19" spans="1:17">
      <c r="A19" s="277">
        <v>399</v>
      </c>
      <c r="B19" s="309" t="s">
        <v>110</v>
      </c>
      <c r="C19" s="277">
        <v>180000</v>
      </c>
      <c r="D19" s="310">
        <v>5708</v>
      </c>
      <c r="E19" s="311">
        <v>2340</v>
      </c>
      <c r="F19" s="306">
        <f t="shared" si="0"/>
        <v>195</v>
      </c>
      <c r="G19" s="312">
        <v>3154.69</v>
      </c>
      <c r="H19" s="308">
        <f t="shared" si="1"/>
        <v>262.890833333333</v>
      </c>
      <c r="I19" s="312">
        <v>3366.36</v>
      </c>
      <c r="J19" s="312"/>
      <c r="K19" s="309"/>
      <c r="L19" s="320">
        <v>2668.98</v>
      </c>
      <c r="M19" s="277"/>
      <c r="N19" s="312"/>
      <c r="O19" s="312"/>
      <c r="P19" s="312">
        <v>22600</v>
      </c>
      <c r="Q19" s="322">
        <f t="shared" si="2"/>
        <v>1883.33333333333</v>
      </c>
    </row>
    <row r="20" spans="1:17">
      <c r="A20" s="277">
        <v>730</v>
      </c>
      <c r="B20" s="309" t="s">
        <v>111</v>
      </c>
      <c r="C20" s="277">
        <v>180000</v>
      </c>
      <c r="D20" s="310">
        <v>1208</v>
      </c>
      <c r="E20" s="311">
        <v>4020</v>
      </c>
      <c r="F20" s="306">
        <f t="shared" si="0"/>
        <v>335</v>
      </c>
      <c r="G20" s="312">
        <v>3071.51</v>
      </c>
      <c r="H20" s="308">
        <f t="shared" si="1"/>
        <v>255.959166666667</v>
      </c>
      <c r="I20" s="312">
        <v>3466</v>
      </c>
      <c r="J20" s="312"/>
      <c r="K20" s="309"/>
      <c r="L20" s="320">
        <v>1698.11</v>
      </c>
      <c r="M20" s="277"/>
      <c r="N20" s="312"/>
      <c r="O20" s="312"/>
      <c r="P20" s="312">
        <v>16800</v>
      </c>
      <c r="Q20" s="322">
        <f t="shared" si="2"/>
        <v>1400</v>
      </c>
    </row>
    <row r="21" spans="1:17">
      <c r="A21" s="277">
        <v>710</v>
      </c>
      <c r="B21" s="309" t="s">
        <v>112</v>
      </c>
      <c r="C21" s="277">
        <v>50155</v>
      </c>
      <c r="D21" s="310">
        <v>1208</v>
      </c>
      <c r="E21" s="311">
        <v>2220</v>
      </c>
      <c r="F21" s="306">
        <f t="shared" si="0"/>
        <v>185</v>
      </c>
      <c r="G21" s="312">
        <v>4869.35</v>
      </c>
      <c r="H21" s="308">
        <f t="shared" si="1"/>
        <v>405.779166666667</v>
      </c>
      <c r="I21" s="312"/>
      <c r="J21" s="312"/>
      <c r="K21" s="309"/>
      <c r="L21" s="320">
        <v>1698.11</v>
      </c>
      <c r="M21" s="277"/>
      <c r="N21" s="312"/>
      <c r="O21" s="312"/>
      <c r="P21" s="312">
        <v>6500</v>
      </c>
      <c r="Q21" s="322">
        <f t="shared" si="2"/>
        <v>541.666666666667</v>
      </c>
    </row>
    <row r="22" spans="1:17">
      <c r="A22" s="277">
        <v>102565</v>
      </c>
      <c r="B22" s="309" t="s">
        <v>113</v>
      </c>
      <c r="C22" s="277">
        <v>188784</v>
      </c>
      <c r="D22" s="310">
        <v>1208</v>
      </c>
      <c r="E22" s="311">
        <v>4620</v>
      </c>
      <c r="F22" s="306">
        <f t="shared" si="0"/>
        <v>385</v>
      </c>
      <c r="G22" s="312">
        <v>1299.38</v>
      </c>
      <c r="H22" s="308">
        <f t="shared" si="1"/>
        <v>108.281666666667</v>
      </c>
      <c r="I22" s="312">
        <v>5964</v>
      </c>
      <c r="J22" s="312"/>
      <c r="K22" s="309"/>
      <c r="L22" s="320">
        <v>1698.11</v>
      </c>
      <c r="M22" s="277"/>
      <c r="N22" s="312"/>
      <c r="O22" s="312"/>
      <c r="P22" s="312">
        <v>15300</v>
      </c>
      <c r="Q22" s="322">
        <f t="shared" si="2"/>
        <v>1275</v>
      </c>
    </row>
    <row r="23" spans="1:17">
      <c r="A23" s="277">
        <v>753</v>
      </c>
      <c r="B23" s="309" t="s">
        <v>114</v>
      </c>
      <c r="C23" s="277">
        <v>77952</v>
      </c>
      <c r="D23" s="310">
        <v>1208</v>
      </c>
      <c r="E23" s="311">
        <v>4620</v>
      </c>
      <c r="F23" s="306">
        <f t="shared" si="0"/>
        <v>385</v>
      </c>
      <c r="G23" s="312">
        <v>1107.52</v>
      </c>
      <c r="H23" s="308">
        <f t="shared" si="1"/>
        <v>92.2933333333333</v>
      </c>
      <c r="I23" s="312">
        <v>1920</v>
      </c>
      <c r="J23" s="312"/>
      <c r="K23" s="309"/>
      <c r="L23" s="320">
        <v>1698.11</v>
      </c>
      <c r="M23" s="277"/>
      <c r="N23" s="312"/>
      <c r="O23" s="312"/>
      <c r="P23" s="312">
        <v>17000</v>
      </c>
      <c r="Q23" s="322">
        <f t="shared" si="2"/>
        <v>1416.66666666667</v>
      </c>
    </row>
    <row r="24" spans="1:17">
      <c r="A24" s="277">
        <v>546</v>
      </c>
      <c r="B24" s="309" t="s">
        <v>115</v>
      </c>
      <c r="C24" s="277">
        <v>443034.5</v>
      </c>
      <c r="D24" s="310">
        <v>1508</v>
      </c>
      <c r="E24" s="311">
        <v>4380</v>
      </c>
      <c r="F24" s="306">
        <f t="shared" si="0"/>
        <v>365</v>
      </c>
      <c r="G24" s="312">
        <v>2800.86</v>
      </c>
      <c r="H24" s="308">
        <f t="shared" si="1"/>
        <v>233.405</v>
      </c>
      <c r="I24" s="312">
        <v>6201.12</v>
      </c>
      <c r="J24" s="312"/>
      <c r="K24" s="309"/>
      <c r="L24" s="320">
        <v>1698.11</v>
      </c>
      <c r="M24" s="277"/>
      <c r="N24" s="312"/>
      <c r="O24" s="312"/>
      <c r="P24" s="312">
        <v>41600</v>
      </c>
      <c r="Q24" s="322">
        <f t="shared" si="2"/>
        <v>3466.66666666667</v>
      </c>
    </row>
    <row r="25" spans="1:17">
      <c r="A25" s="277">
        <v>103199</v>
      </c>
      <c r="B25" s="309" t="s">
        <v>116</v>
      </c>
      <c r="C25" s="277">
        <v>297447.4</v>
      </c>
      <c r="D25" s="310">
        <v>1708</v>
      </c>
      <c r="E25" s="311">
        <v>1788</v>
      </c>
      <c r="F25" s="306">
        <f t="shared" si="0"/>
        <v>149</v>
      </c>
      <c r="G25" s="312">
        <v>3860.2</v>
      </c>
      <c r="H25" s="308">
        <f t="shared" si="1"/>
        <v>321.683333333333</v>
      </c>
      <c r="I25" s="312">
        <v>5421.24</v>
      </c>
      <c r="J25" s="312"/>
      <c r="K25" s="309"/>
      <c r="L25" s="320">
        <v>1698.11</v>
      </c>
      <c r="M25" s="277"/>
      <c r="N25" s="312"/>
      <c r="O25" s="312"/>
      <c r="P25" s="312">
        <v>15700</v>
      </c>
      <c r="Q25" s="322">
        <f t="shared" si="2"/>
        <v>1308.33333333333</v>
      </c>
    </row>
    <row r="26" spans="1:17">
      <c r="A26" s="277">
        <v>724</v>
      </c>
      <c r="B26" s="309" t="s">
        <v>117</v>
      </c>
      <c r="C26" s="277">
        <v>103548</v>
      </c>
      <c r="D26" s="310">
        <v>1508</v>
      </c>
      <c r="E26" s="311">
        <v>2340</v>
      </c>
      <c r="F26" s="306">
        <f t="shared" si="0"/>
        <v>195</v>
      </c>
      <c r="G26" s="312">
        <v>2632.32</v>
      </c>
      <c r="H26" s="308">
        <f t="shared" si="1"/>
        <v>219.36</v>
      </c>
      <c r="I26" s="312">
        <v>3108</v>
      </c>
      <c r="J26" s="312"/>
      <c r="K26" s="309"/>
      <c r="L26" s="320">
        <v>1698.11</v>
      </c>
      <c r="M26" s="277"/>
      <c r="N26" s="312"/>
      <c r="O26" s="312"/>
      <c r="P26" s="312">
        <v>10800</v>
      </c>
      <c r="Q26" s="322">
        <f t="shared" si="2"/>
        <v>900</v>
      </c>
    </row>
    <row r="27" spans="1:17">
      <c r="A27" s="277">
        <v>581</v>
      </c>
      <c r="B27" s="309" t="s">
        <v>118</v>
      </c>
      <c r="C27" s="277">
        <v>289374.12</v>
      </c>
      <c r="D27" s="310">
        <v>1508</v>
      </c>
      <c r="E27" s="311">
        <v>2340</v>
      </c>
      <c r="F27" s="306">
        <f t="shared" si="0"/>
        <v>195</v>
      </c>
      <c r="G27" s="312">
        <v>3093.72</v>
      </c>
      <c r="H27" s="308">
        <f t="shared" si="1"/>
        <v>257.81</v>
      </c>
      <c r="I27" s="312">
        <v>6124.44</v>
      </c>
      <c r="J27" s="312"/>
      <c r="K27" s="309"/>
      <c r="L27" s="320">
        <v>1698.11</v>
      </c>
      <c r="M27" s="277"/>
      <c r="N27" s="312"/>
      <c r="O27" s="312"/>
      <c r="P27" s="312">
        <v>27200</v>
      </c>
      <c r="Q27" s="322">
        <f t="shared" si="2"/>
        <v>2266.66666666667</v>
      </c>
    </row>
    <row r="28" spans="1:17">
      <c r="A28" s="277">
        <v>737</v>
      </c>
      <c r="B28" s="309" t="s">
        <v>119</v>
      </c>
      <c r="C28" s="277">
        <v>123560.5</v>
      </c>
      <c r="D28" s="310">
        <v>1508</v>
      </c>
      <c r="E28" s="311">
        <v>2220</v>
      </c>
      <c r="F28" s="306">
        <f t="shared" si="0"/>
        <v>185</v>
      </c>
      <c r="G28" s="312">
        <v>2062.24</v>
      </c>
      <c r="H28" s="308">
        <f t="shared" si="1"/>
        <v>171.853333333333</v>
      </c>
      <c r="I28" s="312"/>
      <c r="J28" s="312"/>
      <c r="K28" s="309"/>
      <c r="L28" s="320">
        <v>1698.11</v>
      </c>
      <c r="M28" s="277"/>
      <c r="N28" s="312"/>
      <c r="O28" s="312"/>
      <c r="P28" s="312">
        <v>22300</v>
      </c>
      <c r="Q28" s="322">
        <f t="shared" si="2"/>
        <v>1858.33333333333</v>
      </c>
    </row>
    <row r="29" spans="1:17">
      <c r="A29" s="277">
        <v>741</v>
      </c>
      <c r="B29" s="309" t="s">
        <v>120</v>
      </c>
      <c r="C29" s="277">
        <v>144000</v>
      </c>
      <c r="D29" s="310">
        <v>1508</v>
      </c>
      <c r="E29" s="311">
        <v>3840</v>
      </c>
      <c r="F29" s="306">
        <f t="shared" si="0"/>
        <v>320</v>
      </c>
      <c r="G29" s="312">
        <v>1484.16</v>
      </c>
      <c r="H29" s="308">
        <f t="shared" si="1"/>
        <v>123.68</v>
      </c>
      <c r="I29" s="312">
        <v>3185.64</v>
      </c>
      <c r="J29" s="312"/>
      <c r="K29" s="309"/>
      <c r="L29" s="320">
        <v>1698.11</v>
      </c>
      <c r="M29" s="277"/>
      <c r="N29" s="312"/>
      <c r="O29" s="312"/>
      <c r="P29" s="312">
        <v>12900</v>
      </c>
      <c r="Q29" s="322">
        <f t="shared" si="2"/>
        <v>1075</v>
      </c>
    </row>
    <row r="30" spans="1:17">
      <c r="A30" s="277">
        <v>104533</v>
      </c>
      <c r="B30" s="309" t="s">
        <v>121</v>
      </c>
      <c r="C30" s="277">
        <v>117465</v>
      </c>
      <c r="D30" s="310">
        <v>1208</v>
      </c>
      <c r="E30" s="311">
        <v>4200</v>
      </c>
      <c r="F30" s="306">
        <f t="shared" si="0"/>
        <v>350</v>
      </c>
      <c r="G30" s="312">
        <v>1537.82</v>
      </c>
      <c r="H30" s="308">
        <f t="shared" si="1"/>
        <v>128.151666666667</v>
      </c>
      <c r="I30" s="312">
        <v>2383</v>
      </c>
      <c r="J30" s="312"/>
      <c r="K30" s="309"/>
      <c r="L30" s="320">
        <v>1698.11</v>
      </c>
      <c r="M30" s="277"/>
      <c r="N30" s="312"/>
      <c r="O30" s="312"/>
      <c r="P30" s="312">
        <v>15300</v>
      </c>
      <c r="Q30" s="322">
        <f t="shared" si="2"/>
        <v>1275</v>
      </c>
    </row>
    <row r="31" spans="1:17">
      <c r="A31" s="277">
        <v>745</v>
      </c>
      <c r="B31" s="309" t="s">
        <v>122</v>
      </c>
      <c r="C31" s="277">
        <v>90000</v>
      </c>
      <c r="D31" s="310">
        <v>1208</v>
      </c>
      <c r="E31" s="311">
        <v>4560</v>
      </c>
      <c r="F31" s="306">
        <f t="shared" si="0"/>
        <v>380</v>
      </c>
      <c r="G31" s="312">
        <v>2570.18</v>
      </c>
      <c r="H31" s="308">
        <f t="shared" si="1"/>
        <v>214.181666666667</v>
      </c>
      <c r="I31" s="312">
        <v>810</v>
      </c>
      <c r="J31" s="312"/>
      <c r="K31" s="309"/>
      <c r="L31" s="320">
        <v>1698.11</v>
      </c>
      <c r="M31" s="277"/>
      <c r="N31" s="312"/>
      <c r="O31" s="312"/>
      <c r="P31" s="312">
        <v>10800</v>
      </c>
      <c r="Q31" s="322">
        <f t="shared" si="2"/>
        <v>900</v>
      </c>
    </row>
    <row r="32" spans="1:17">
      <c r="A32" s="277">
        <v>365</v>
      </c>
      <c r="B32" s="309" t="s">
        <v>123</v>
      </c>
      <c r="C32" s="277">
        <v>700656</v>
      </c>
      <c r="D32" s="310">
        <v>1508</v>
      </c>
      <c r="E32" s="311">
        <v>4008</v>
      </c>
      <c r="F32" s="306">
        <f t="shared" si="0"/>
        <v>334</v>
      </c>
      <c r="G32" s="312">
        <v>7070.08</v>
      </c>
      <c r="H32" s="308">
        <f t="shared" si="1"/>
        <v>589.173333333333</v>
      </c>
      <c r="I32" s="312">
        <v>5593.68</v>
      </c>
      <c r="J32" s="312"/>
      <c r="K32" s="309"/>
      <c r="L32" s="320">
        <v>1698.11</v>
      </c>
      <c r="M32" s="277"/>
      <c r="N32" s="312"/>
      <c r="O32" s="312"/>
      <c r="P32" s="312">
        <v>19000</v>
      </c>
      <c r="Q32" s="322">
        <f t="shared" si="2"/>
        <v>1583.33333333333</v>
      </c>
    </row>
    <row r="33" spans="1:17">
      <c r="A33" s="277">
        <v>367</v>
      </c>
      <c r="B33" s="309" t="s">
        <v>124</v>
      </c>
      <c r="C33" s="277">
        <v>99000</v>
      </c>
      <c r="D33" s="310">
        <v>1208</v>
      </c>
      <c r="E33" s="311">
        <v>5277.6</v>
      </c>
      <c r="F33" s="306">
        <f t="shared" si="0"/>
        <v>439.8</v>
      </c>
      <c r="G33" s="312">
        <v>3693.54</v>
      </c>
      <c r="H33" s="308">
        <f t="shared" si="1"/>
        <v>307.795</v>
      </c>
      <c r="I33" s="312"/>
      <c r="J33" s="312"/>
      <c r="K33" s="309"/>
      <c r="L33" s="320">
        <v>1698.11</v>
      </c>
      <c r="M33" s="277"/>
      <c r="N33" s="312"/>
      <c r="O33" s="312"/>
      <c r="P33" s="312">
        <v>12500</v>
      </c>
      <c r="Q33" s="322">
        <f t="shared" si="2"/>
        <v>1041.66666666667</v>
      </c>
    </row>
    <row r="34" spans="1:17">
      <c r="A34" s="277">
        <v>347</v>
      </c>
      <c r="B34" s="309" t="s">
        <v>125</v>
      </c>
      <c r="C34" s="277">
        <v>224678.6</v>
      </c>
      <c r="D34" s="310">
        <v>1508</v>
      </c>
      <c r="E34" s="311">
        <v>4620</v>
      </c>
      <c r="F34" s="306">
        <f t="shared" si="0"/>
        <v>385</v>
      </c>
      <c r="G34" s="312">
        <v>4602.54</v>
      </c>
      <c r="H34" s="308">
        <f t="shared" si="1"/>
        <v>383.545</v>
      </c>
      <c r="I34" s="312"/>
      <c r="J34" s="312"/>
      <c r="K34" s="309"/>
      <c r="L34" s="320">
        <v>1698.11</v>
      </c>
      <c r="M34" s="277"/>
      <c r="N34" s="312"/>
      <c r="O34" s="312"/>
      <c r="P34" s="312">
        <v>17600</v>
      </c>
      <c r="Q34" s="322">
        <f t="shared" si="2"/>
        <v>1466.66666666667</v>
      </c>
    </row>
    <row r="35" spans="1:17">
      <c r="A35" s="277">
        <v>359</v>
      </c>
      <c r="B35" s="309" t="s">
        <v>126</v>
      </c>
      <c r="C35" s="277">
        <v>226440</v>
      </c>
      <c r="D35" s="310">
        <v>1508</v>
      </c>
      <c r="E35" s="311">
        <v>2568</v>
      </c>
      <c r="F35" s="306">
        <f t="shared" si="0"/>
        <v>214</v>
      </c>
      <c r="G35" s="312">
        <v>4547.04</v>
      </c>
      <c r="H35" s="308">
        <f t="shared" si="1"/>
        <v>378.92</v>
      </c>
      <c r="I35" s="312"/>
      <c r="J35" s="312"/>
      <c r="K35" s="309"/>
      <c r="L35" s="320">
        <v>1698.11</v>
      </c>
      <c r="M35" s="277"/>
      <c r="N35" s="312"/>
      <c r="O35" s="312"/>
      <c r="P35" s="312">
        <v>19400</v>
      </c>
      <c r="Q35" s="322">
        <f t="shared" si="2"/>
        <v>1616.66666666667</v>
      </c>
    </row>
    <row r="36" spans="1:17">
      <c r="A36" s="277">
        <v>754</v>
      </c>
      <c r="B36" s="309" t="s">
        <v>127</v>
      </c>
      <c r="C36" s="277">
        <v>229520</v>
      </c>
      <c r="D36" s="310">
        <v>2708</v>
      </c>
      <c r="E36" s="311">
        <v>5160</v>
      </c>
      <c r="F36" s="306">
        <f t="shared" si="0"/>
        <v>430</v>
      </c>
      <c r="G36" s="312">
        <v>2631.36</v>
      </c>
      <c r="H36" s="308">
        <f t="shared" si="1"/>
        <v>219.28</v>
      </c>
      <c r="I36" s="312">
        <v>4560</v>
      </c>
      <c r="J36" s="312"/>
      <c r="K36" s="309"/>
      <c r="L36" s="320">
        <v>1698.11</v>
      </c>
      <c r="M36" s="277"/>
      <c r="N36" s="312"/>
      <c r="O36" s="312"/>
      <c r="P36" s="312">
        <v>10000</v>
      </c>
      <c r="Q36" s="322">
        <f t="shared" si="2"/>
        <v>833.333333333333</v>
      </c>
    </row>
    <row r="37" spans="1:17">
      <c r="A37" s="277">
        <v>379</v>
      </c>
      <c r="B37" s="309" t="s">
        <v>128</v>
      </c>
      <c r="C37" s="277">
        <v>102606.6</v>
      </c>
      <c r="D37" s="310">
        <v>1508</v>
      </c>
      <c r="E37" s="311">
        <v>4140</v>
      </c>
      <c r="F37" s="306">
        <f t="shared" si="0"/>
        <v>345</v>
      </c>
      <c r="G37" s="312">
        <v>3259.12</v>
      </c>
      <c r="H37" s="308">
        <f t="shared" si="1"/>
        <v>271.593333333333</v>
      </c>
      <c r="I37" s="312">
        <v>11640</v>
      </c>
      <c r="J37" s="312"/>
      <c r="K37" s="309"/>
      <c r="L37" s="320">
        <v>1698.11</v>
      </c>
      <c r="M37" s="277"/>
      <c r="N37" s="312"/>
      <c r="O37" s="312"/>
      <c r="P37" s="312">
        <v>12700</v>
      </c>
      <c r="Q37" s="322">
        <f t="shared" si="2"/>
        <v>1058.33333333333</v>
      </c>
    </row>
    <row r="38" spans="1:17">
      <c r="A38" s="277">
        <v>720</v>
      </c>
      <c r="B38" s="309" t="s">
        <v>129</v>
      </c>
      <c r="C38" s="277">
        <v>78209.6</v>
      </c>
      <c r="D38" s="310">
        <v>1208</v>
      </c>
      <c r="E38" s="311">
        <v>3840</v>
      </c>
      <c r="F38" s="306">
        <f t="shared" si="0"/>
        <v>320</v>
      </c>
      <c r="G38" s="312">
        <v>2868.23</v>
      </c>
      <c r="H38" s="308">
        <f t="shared" si="1"/>
        <v>239.019166666667</v>
      </c>
      <c r="I38" s="312"/>
      <c r="J38" s="312"/>
      <c r="K38" s="309"/>
      <c r="L38" s="320">
        <v>1698.11</v>
      </c>
      <c r="M38" s="277"/>
      <c r="N38" s="312"/>
      <c r="O38" s="312"/>
      <c r="P38" s="312">
        <v>5300</v>
      </c>
      <c r="Q38" s="322">
        <f t="shared" si="2"/>
        <v>441.666666666667</v>
      </c>
    </row>
    <row r="39" spans="1:17">
      <c r="A39" s="277">
        <v>104429</v>
      </c>
      <c r="B39" s="309" t="s">
        <v>130</v>
      </c>
      <c r="C39" s="277">
        <v>223000</v>
      </c>
      <c r="D39" s="310">
        <v>1508</v>
      </c>
      <c r="E39" s="311">
        <v>2640</v>
      </c>
      <c r="F39" s="306">
        <f t="shared" si="0"/>
        <v>220</v>
      </c>
      <c r="G39" s="312">
        <v>3263.03</v>
      </c>
      <c r="H39" s="308">
        <f t="shared" si="1"/>
        <v>271.919166666667</v>
      </c>
      <c r="I39" s="312">
        <v>3123.6</v>
      </c>
      <c r="J39" s="312"/>
      <c r="K39" s="309"/>
      <c r="L39" s="320">
        <v>1698.11</v>
      </c>
      <c r="M39" s="277"/>
      <c r="N39" s="312"/>
      <c r="O39" s="312"/>
      <c r="P39" s="312">
        <v>8000</v>
      </c>
      <c r="Q39" s="322">
        <f t="shared" si="2"/>
        <v>666.666666666667</v>
      </c>
    </row>
    <row r="40" spans="1:17">
      <c r="A40" s="277">
        <v>598</v>
      </c>
      <c r="B40" s="309" t="s">
        <v>131</v>
      </c>
      <c r="C40" s="277">
        <v>172494.5</v>
      </c>
      <c r="D40" s="310">
        <v>1508</v>
      </c>
      <c r="E40" s="311">
        <v>2220</v>
      </c>
      <c r="F40" s="306">
        <f t="shared" si="0"/>
        <v>185</v>
      </c>
      <c r="G40" s="312">
        <v>1795.92</v>
      </c>
      <c r="H40" s="308">
        <f t="shared" si="1"/>
        <v>149.66</v>
      </c>
      <c r="I40" s="312">
        <v>4919.28</v>
      </c>
      <c r="J40" s="312"/>
      <c r="K40" s="309"/>
      <c r="L40" s="320">
        <v>1698.11</v>
      </c>
      <c r="M40" s="277"/>
      <c r="N40" s="312"/>
      <c r="O40" s="312"/>
      <c r="P40" s="312">
        <v>24700</v>
      </c>
      <c r="Q40" s="322">
        <f t="shared" si="2"/>
        <v>2058.33333333333</v>
      </c>
    </row>
    <row r="41" spans="1:17">
      <c r="A41" s="277">
        <v>707</v>
      </c>
      <c r="B41" s="309" t="s">
        <v>132</v>
      </c>
      <c r="C41" s="277">
        <v>225606.5</v>
      </c>
      <c r="D41" s="310">
        <v>1508</v>
      </c>
      <c r="E41" s="311">
        <v>4740</v>
      </c>
      <c r="F41" s="306">
        <f t="shared" si="0"/>
        <v>395</v>
      </c>
      <c r="G41" s="312">
        <v>3963</v>
      </c>
      <c r="H41" s="308">
        <f t="shared" si="1"/>
        <v>330.25</v>
      </c>
      <c r="I41" s="312">
        <v>4914.84</v>
      </c>
      <c r="J41" s="312"/>
      <c r="K41" s="309"/>
      <c r="L41" s="320">
        <v>1698.11</v>
      </c>
      <c r="M41" s="277"/>
      <c r="N41" s="312"/>
      <c r="O41" s="312"/>
      <c r="P41" s="312">
        <v>14600</v>
      </c>
      <c r="Q41" s="322">
        <f t="shared" si="2"/>
        <v>1216.66666666667</v>
      </c>
    </row>
    <row r="42" spans="1:17">
      <c r="A42" s="277">
        <v>377</v>
      </c>
      <c r="B42" s="309" t="s">
        <v>133</v>
      </c>
      <c r="C42" s="277">
        <v>206493.7</v>
      </c>
      <c r="D42" s="310">
        <v>1508</v>
      </c>
      <c r="E42" s="311">
        <v>1800</v>
      </c>
      <c r="F42" s="306">
        <f t="shared" si="0"/>
        <v>150</v>
      </c>
      <c r="G42" s="312">
        <v>2842.74</v>
      </c>
      <c r="H42" s="308">
        <f t="shared" si="1"/>
        <v>236.895</v>
      </c>
      <c r="I42" s="312"/>
      <c r="J42" s="312"/>
      <c r="K42" s="309"/>
      <c r="L42" s="320">
        <v>1754.72</v>
      </c>
      <c r="M42" s="277"/>
      <c r="N42" s="312"/>
      <c r="O42" s="312"/>
      <c r="P42" s="312">
        <v>12300</v>
      </c>
      <c r="Q42" s="322">
        <f t="shared" si="2"/>
        <v>1025</v>
      </c>
    </row>
    <row r="43" spans="1:17">
      <c r="A43" s="277">
        <v>573</v>
      </c>
      <c r="B43" s="309" t="s">
        <v>134</v>
      </c>
      <c r="C43" s="277">
        <v>75985.8</v>
      </c>
      <c r="D43" s="310">
        <v>1208</v>
      </c>
      <c r="E43" s="311">
        <v>2100</v>
      </c>
      <c r="F43" s="306">
        <f t="shared" si="0"/>
        <v>175</v>
      </c>
      <c r="G43" s="312">
        <v>2093.68</v>
      </c>
      <c r="H43" s="308">
        <f t="shared" si="1"/>
        <v>174.473333333333</v>
      </c>
      <c r="I43" s="312">
        <v>2762.88</v>
      </c>
      <c r="J43" s="312"/>
      <c r="K43" s="309"/>
      <c r="L43" s="320">
        <v>1698.11</v>
      </c>
      <c r="M43" s="277"/>
      <c r="N43" s="312"/>
      <c r="O43" s="312"/>
      <c r="P43" s="312">
        <v>24300</v>
      </c>
      <c r="Q43" s="322">
        <f t="shared" si="2"/>
        <v>2025</v>
      </c>
    </row>
    <row r="44" spans="1:17">
      <c r="A44" s="277">
        <v>349</v>
      </c>
      <c r="B44" s="309" t="s">
        <v>135</v>
      </c>
      <c r="C44" s="277">
        <v>284716</v>
      </c>
      <c r="D44" s="310">
        <v>1508</v>
      </c>
      <c r="E44" s="311">
        <v>5148</v>
      </c>
      <c r="F44" s="306">
        <f t="shared" si="0"/>
        <v>429</v>
      </c>
      <c r="G44" s="312">
        <v>2814.8</v>
      </c>
      <c r="H44" s="308">
        <f t="shared" si="1"/>
        <v>234.566666666667</v>
      </c>
      <c r="I44" s="312">
        <v>2544</v>
      </c>
      <c r="J44" s="312"/>
      <c r="K44" s="309"/>
      <c r="L44" s="320">
        <v>1754.72</v>
      </c>
      <c r="M44" s="277"/>
      <c r="N44" s="312"/>
      <c r="O44" s="312"/>
      <c r="P44" s="312">
        <v>1400</v>
      </c>
      <c r="Q44" s="322">
        <f t="shared" si="2"/>
        <v>116.666666666667</v>
      </c>
    </row>
    <row r="45" spans="1:17">
      <c r="A45" s="277">
        <v>102479</v>
      </c>
      <c r="B45" s="309" t="s">
        <v>136</v>
      </c>
      <c r="C45" s="277">
        <v>176500</v>
      </c>
      <c r="D45" s="310">
        <v>1208</v>
      </c>
      <c r="E45" s="311">
        <v>5988</v>
      </c>
      <c r="F45" s="306">
        <f t="shared" si="0"/>
        <v>499</v>
      </c>
      <c r="G45" s="312">
        <v>1489.5</v>
      </c>
      <c r="H45" s="308">
        <f t="shared" si="1"/>
        <v>124.125</v>
      </c>
      <c r="I45" s="312">
        <v>4980</v>
      </c>
      <c r="J45" s="312"/>
      <c r="K45" s="309"/>
      <c r="L45" s="320">
        <v>1698.11</v>
      </c>
      <c r="M45" s="277"/>
      <c r="N45" s="312"/>
      <c r="O45" s="312"/>
      <c r="P45" s="312">
        <v>10400</v>
      </c>
      <c r="Q45" s="322">
        <f t="shared" si="2"/>
        <v>866.666666666667</v>
      </c>
    </row>
    <row r="46" spans="1:17">
      <c r="A46" s="277">
        <v>105267</v>
      </c>
      <c r="B46" s="309" t="s">
        <v>137</v>
      </c>
      <c r="C46" s="277">
        <v>120000</v>
      </c>
      <c r="D46" s="310">
        <v>1208</v>
      </c>
      <c r="E46" s="311">
        <v>4560</v>
      </c>
      <c r="F46" s="306">
        <f t="shared" si="0"/>
        <v>380</v>
      </c>
      <c r="G46" s="312">
        <v>4298.84</v>
      </c>
      <c r="H46" s="308">
        <f t="shared" si="1"/>
        <v>358.236666666667</v>
      </c>
      <c r="I46" s="312">
        <v>2608.8</v>
      </c>
      <c r="J46" s="312"/>
      <c r="K46" s="309"/>
      <c r="L46" s="320">
        <v>1698.11</v>
      </c>
      <c r="M46" s="277"/>
      <c r="N46" s="312"/>
      <c r="O46" s="312"/>
      <c r="P46" s="312">
        <v>21400</v>
      </c>
      <c r="Q46" s="322">
        <f t="shared" si="2"/>
        <v>1783.33333333333</v>
      </c>
    </row>
    <row r="47" spans="1:17">
      <c r="A47" s="277">
        <v>545</v>
      </c>
      <c r="B47" s="309" t="s">
        <v>138</v>
      </c>
      <c r="C47" s="277">
        <v>166976.8</v>
      </c>
      <c r="D47" s="310">
        <v>1508</v>
      </c>
      <c r="E47" s="311">
        <v>1860</v>
      </c>
      <c r="F47" s="306">
        <f t="shared" si="0"/>
        <v>155</v>
      </c>
      <c r="G47" s="312">
        <v>2023.96</v>
      </c>
      <c r="H47" s="308">
        <f t="shared" si="1"/>
        <v>168.663333333333</v>
      </c>
      <c r="I47" s="312">
        <v>1418.76</v>
      </c>
      <c r="J47" s="312"/>
      <c r="K47" s="309"/>
      <c r="L47" s="320">
        <v>1698.11</v>
      </c>
      <c r="M47" s="277"/>
      <c r="N47" s="312"/>
      <c r="O47" s="312"/>
      <c r="P47" s="312">
        <v>15400</v>
      </c>
      <c r="Q47" s="322">
        <f t="shared" si="2"/>
        <v>1283.33333333333</v>
      </c>
    </row>
    <row r="48" spans="1:17">
      <c r="A48" s="277">
        <v>52</v>
      </c>
      <c r="B48" s="309" t="s">
        <v>139</v>
      </c>
      <c r="C48" s="277">
        <v>120000</v>
      </c>
      <c r="D48" s="310">
        <v>1208</v>
      </c>
      <c r="E48" s="311">
        <v>3060</v>
      </c>
      <c r="F48" s="306">
        <f t="shared" si="0"/>
        <v>255</v>
      </c>
      <c r="G48" s="312">
        <v>3482.84</v>
      </c>
      <c r="H48" s="308">
        <f t="shared" si="1"/>
        <v>290.236666666667</v>
      </c>
      <c r="I48" s="312"/>
      <c r="J48" s="312"/>
      <c r="K48" s="309"/>
      <c r="L48" s="320">
        <v>1698.11</v>
      </c>
      <c r="M48" s="277"/>
      <c r="N48" s="312"/>
      <c r="O48" s="312"/>
      <c r="P48" s="312">
        <v>10600</v>
      </c>
      <c r="Q48" s="322">
        <f t="shared" si="2"/>
        <v>883.333333333333</v>
      </c>
    </row>
    <row r="49" spans="1:17">
      <c r="A49" s="277">
        <v>582</v>
      </c>
      <c r="B49" s="309" t="s">
        <v>140</v>
      </c>
      <c r="C49" s="277">
        <v>628320</v>
      </c>
      <c r="D49" s="310">
        <v>2708</v>
      </c>
      <c r="E49" s="311">
        <v>2340</v>
      </c>
      <c r="F49" s="306">
        <f t="shared" si="0"/>
        <v>195</v>
      </c>
      <c r="G49" s="312">
        <v>6857.82</v>
      </c>
      <c r="H49" s="308">
        <f t="shared" si="1"/>
        <v>571.485</v>
      </c>
      <c r="I49" s="312"/>
      <c r="J49" s="312"/>
      <c r="K49" s="309"/>
      <c r="L49" s="320">
        <v>1981.13</v>
      </c>
      <c r="M49" s="277"/>
      <c r="N49" s="312"/>
      <c r="O49" s="312"/>
      <c r="P49" s="312">
        <v>25800</v>
      </c>
      <c r="Q49" s="322">
        <f t="shared" si="2"/>
        <v>2150</v>
      </c>
    </row>
    <row r="50" spans="1:17">
      <c r="A50" s="277">
        <v>337</v>
      </c>
      <c r="B50" s="309" t="s">
        <v>141</v>
      </c>
      <c r="C50" s="277">
        <v>1021849.7</v>
      </c>
      <c r="D50" s="310">
        <v>1708</v>
      </c>
      <c r="E50" s="311">
        <v>5820</v>
      </c>
      <c r="F50" s="306">
        <f t="shared" si="0"/>
        <v>485</v>
      </c>
      <c r="G50" s="312">
        <v>3331.02</v>
      </c>
      <c r="H50" s="308">
        <f t="shared" si="1"/>
        <v>277.585</v>
      </c>
      <c r="I50" s="312">
        <v>11472</v>
      </c>
      <c r="J50" s="312"/>
      <c r="K50" s="309"/>
      <c r="L50" s="320">
        <v>2207.55</v>
      </c>
      <c r="M50" s="277"/>
      <c r="N50" s="312"/>
      <c r="O50" s="312"/>
      <c r="P50" s="312">
        <v>50700</v>
      </c>
      <c r="Q50" s="322">
        <f t="shared" si="2"/>
        <v>4225</v>
      </c>
    </row>
    <row r="51" spans="1:17">
      <c r="A51" s="277">
        <v>744</v>
      </c>
      <c r="B51" s="309" t="s">
        <v>142</v>
      </c>
      <c r="C51" s="277">
        <v>317988.2</v>
      </c>
      <c r="D51" s="310">
        <v>1708</v>
      </c>
      <c r="E51" s="311">
        <v>2040</v>
      </c>
      <c r="F51" s="306">
        <f t="shared" si="0"/>
        <v>170</v>
      </c>
      <c r="G51" s="312">
        <v>2043.33</v>
      </c>
      <c r="H51" s="308">
        <f t="shared" si="1"/>
        <v>170.2775</v>
      </c>
      <c r="I51" s="312">
        <v>4680</v>
      </c>
      <c r="J51" s="312"/>
      <c r="K51" s="309"/>
      <c r="L51" s="320">
        <v>1698.11</v>
      </c>
      <c r="M51" s="277"/>
      <c r="N51" s="312"/>
      <c r="O51" s="312"/>
      <c r="P51" s="312">
        <v>25100</v>
      </c>
      <c r="Q51" s="322">
        <f t="shared" si="2"/>
        <v>2091.66666666667</v>
      </c>
    </row>
    <row r="52" spans="1:17">
      <c r="A52" s="277">
        <v>343</v>
      </c>
      <c r="B52" s="309" t="s">
        <v>143</v>
      </c>
      <c r="C52" s="277">
        <v>280168.2</v>
      </c>
      <c r="D52" s="310">
        <v>1508</v>
      </c>
      <c r="E52" s="311">
        <v>5124</v>
      </c>
      <c r="F52" s="306">
        <f t="shared" si="0"/>
        <v>427</v>
      </c>
      <c r="G52" s="312">
        <v>7679.59</v>
      </c>
      <c r="H52" s="308">
        <f t="shared" si="1"/>
        <v>639.965833333333</v>
      </c>
      <c r="I52" s="312">
        <v>2532</v>
      </c>
      <c r="J52" s="312"/>
      <c r="K52" s="309"/>
      <c r="L52" s="320">
        <v>2207.55</v>
      </c>
      <c r="M52" s="277"/>
      <c r="N52" s="312"/>
      <c r="O52" s="312"/>
      <c r="P52" s="312">
        <v>30400</v>
      </c>
      <c r="Q52" s="322">
        <f t="shared" si="2"/>
        <v>2533.33333333333</v>
      </c>
    </row>
    <row r="53" spans="1:17">
      <c r="A53" s="277">
        <v>578</v>
      </c>
      <c r="B53" s="309" t="s">
        <v>144</v>
      </c>
      <c r="C53" s="277">
        <v>205284</v>
      </c>
      <c r="D53" s="310">
        <v>1508</v>
      </c>
      <c r="E53" s="311">
        <v>4908</v>
      </c>
      <c r="F53" s="306">
        <f t="shared" si="0"/>
        <v>409</v>
      </c>
      <c r="G53" s="312">
        <v>2680.26</v>
      </c>
      <c r="H53" s="308">
        <f t="shared" si="1"/>
        <v>223.355</v>
      </c>
      <c r="I53" s="312">
        <v>8211.36</v>
      </c>
      <c r="J53" s="312"/>
      <c r="K53" s="309"/>
      <c r="L53" s="320">
        <v>1698.11</v>
      </c>
      <c r="M53" s="277"/>
      <c r="N53" s="312"/>
      <c r="O53" s="312"/>
      <c r="P53" s="312">
        <v>21800</v>
      </c>
      <c r="Q53" s="322">
        <f t="shared" si="2"/>
        <v>1816.66666666667</v>
      </c>
    </row>
    <row r="54" spans="1:17">
      <c r="A54" s="277">
        <v>511</v>
      </c>
      <c r="B54" s="309" t="s">
        <v>145</v>
      </c>
      <c r="C54" s="277">
        <v>161290.5</v>
      </c>
      <c r="D54" s="310">
        <v>1508</v>
      </c>
      <c r="E54" s="311">
        <v>4800</v>
      </c>
      <c r="F54" s="306">
        <f t="shared" si="0"/>
        <v>400</v>
      </c>
      <c r="G54" s="312">
        <v>2113.73</v>
      </c>
      <c r="H54" s="308">
        <f t="shared" si="1"/>
        <v>176.144166666667</v>
      </c>
      <c r="I54" s="312">
        <v>3344.57</v>
      </c>
      <c r="J54" s="312"/>
      <c r="K54" s="309"/>
      <c r="L54" s="320">
        <v>1698.11</v>
      </c>
      <c r="M54" s="277"/>
      <c r="N54" s="312"/>
      <c r="O54" s="312"/>
      <c r="P54" s="312">
        <v>18600</v>
      </c>
      <c r="Q54" s="322">
        <f t="shared" si="2"/>
        <v>1550</v>
      </c>
    </row>
    <row r="55" spans="1:17">
      <c r="A55" s="277">
        <v>723</v>
      </c>
      <c r="B55" s="309" t="s">
        <v>146</v>
      </c>
      <c r="C55" s="277">
        <v>150819.9</v>
      </c>
      <c r="D55" s="310">
        <v>1508</v>
      </c>
      <c r="E55" s="311">
        <v>4380</v>
      </c>
      <c r="F55" s="306">
        <f t="shared" si="0"/>
        <v>365</v>
      </c>
      <c r="G55" s="312">
        <v>1588.36</v>
      </c>
      <c r="H55" s="308">
        <f t="shared" si="1"/>
        <v>132.363333333333</v>
      </c>
      <c r="I55" s="312">
        <v>2832</v>
      </c>
      <c r="J55" s="312"/>
      <c r="K55" s="309"/>
      <c r="L55" s="320">
        <v>1698.11</v>
      </c>
      <c r="M55" s="277"/>
      <c r="N55" s="312"/>
      <c r="O55" s="312"/>
      <c r="P55" s="312">
        <v>15000</v>
      </c>
      <c r="Q55" s="322">
        <f t="shared" si="2"/>
        <v>1250</v>
      </c>
    </row>
    <row r="56" spans="1:17">
      <c r="A56" s="277">
        <v>733</v>
      </c>
      <c r="B56" s="309" t="s">
        <v>147</v>
      </c>
      <c r="C56" s="277">
        <v>196796.25</v>
      </c>
      <c r="D56" s="310">
        <v>1208</v>
      </c>
      <c r="E56" s="311">
        <v>4260</v>
      </c>
      <c r="F56" s="306">
        <f t="shared" si="0"/>
        <v>355</v>
      </c>
      <c r="G56" s="312">
        <v>1605.28</v>
      </c>
      <c r="H56" s="308">
        <f t="shared" si="1"/>
        <v>133.773333333333</v>
      </c>
      <c r="I56" s="312"/>
      <c r="J56" s="312"/>
      <c r="K56" s="309"/>
      <c r="L56" s="320">
        <v>1698.11</v>
      </c>
      <c r="M56" s="277"/>
      <c r="N56" s="312"/>
      <c r="O56" s="312"/>
      <c r="P56" s="312">
        <v>25600</v>
      </c>
      <c r="Q56" s="322">
        <f t="shared" si="2"/>
        <v>2133.33333333333</v>
      </c>
    </row>
    <row r="57" spans="1:17">
      <c r="A57" s="277">
        <v>570</v>
      </c>
      <c r="B57" s="309" t="s">
        <v>148</v>
      </c>
      <c r="C57" s="277">
        <v>216000</v>
      </c>
      <c r="D57" s="310">
        <v>3708</v>
      </c>
      <c r="E57" s="311">
        <v>3228</v>
      </c>
      <c r="F57" s="306">
        <f t="shared" si="0"/>
        <v>269</v>
      </c>
      <c r="G57" s="312">
        <v>2798.13</v>
      </c>
      <c r="H57" s="308">
        <f t="shared" si="1"/>
        <v>233.1775</v>
      </c>
      <c r="I57" s="312">
        <v>3387.12</v>
      </c>
      <c r="J57" s="312"/>
      <c r="K57" s="309"/>
      <c r="L57" s="320">
        <v>1857.4</v>
      </c>
      <c r="M57" s="277"/>
      <c r="N57" s="312"/>
      <c r="O57" s="312"/>
      <c r="P57" s="312">
        <v>12300</v>
      </c>
      <c r="Q57" s="322">
        <f t="shared" si="2"/>
        <v>1025</v>
      </c>
    </row>
    <row r="58" spans="1:17">
      <c r="A58" s="277">
        <v>717</v>
      </c>
      <c r="B58" s="309" t="s">
        <v>149</v>
      </c>
      <c r="C58" s="277">
        <v>100000</v>
      </c>
      <c r="D58" s="310">
        <v>1208</v>
      </c>
      <c r="E58" s="311">
        <v>5280</v>
      </c>
      <c r="F58" s="306">
        <f t="shared" si="0"/>
        <v>440</v>
      </c>
      <c r="G58" s="312">
        <v>5185.96</v>
      </c>
      <c r="H58" s="308">
        <f t="shared" si="1"/>
        <v>432.163333333333</v>
      </c>
      <c r="I58" s="312"/>
      <c r="J58" s="312"/>
      <c r="K58" s="309"/>
      <c r="L58" s="320">
        <v>1698.11</v>
      </c>
      <c r="M58" s="277"/>
      <c r="N58" s="312"/>
      <c r="O58" s="312"/>
      <c r="P58" s="312">
        <v>8600</v>
      </c>
      <c r="Q58" s="322">
        <f t="shared" si="2"/>
        <v>716.666666666667</v>
      </c>
    </row>
    <row r="59" spans="1:17">
      <c r="A59" s="277">
        <v>712</v>
      </c>
      <c r="B59" s="309" t="s">
        <v>150</v>
      </c>
      <c r="C59" s="277">
        <v>219984</v>
      </c>
      <c r="D59" s="310">
        <v>20708</v>
      </c>
      <c r="E59" s="311">
        <v>4404</v>
      </c>
      <c r="F59" s="306">
        <f t="shared" si="0"/>
        <v>367</v>
      </c>
      <c r="G59" s="312">
        <v>3506.13</v>
      </c>
      <c r="H59" s="308">
        <f t="shared" si="1"/>
        <v>292.1775</v>
      </c>
      <c r="I59" s="312">
        <v>4474.57</v>
      </c>
      <c r="J59" s="312"/>
      <c r="K59" s="309"/>
      <c r="L59" s="320">
        <v>1698.11</v>
      </c>
      <c r="M59" s="277"/>
      <c r="N59" s="312"/>
      <c r="O59" s="312"/>
      <c r="P59" s="312">
        <v>27900</v>
      </c>
      <c r="Q59" s="322">
        <f t="shared" si="2"/>
        <v>2325</v>
      </c>
    </row>
    <row r="60" spans="1:17">
      <c r="A60" s="277">
        <v>329</v>
      </c>
      <c r="B60" s="309" t="s">
        <v>151</v>
      </c>
      <c r="C60" s="277">
        <v>282600</v>
      </c>
      <c r="D60" s="310">
        <v>1508</v>
      </c>
      <c r="E60" s="311">
        <v>1980</v>
      </c>
      <c r="F60" s="306">
        <f t="shared" si="0"/>
        <v>165</v>
      </c>
      <c r="G60" s="312">
        <v>2837.06</v>
      </c>
      <c r="H60" s="308">
        <f t="shared" si="1"/>
        <v>236.421666666667</v>
      </c>
      <c r="I60" s="312">
        <v>2937</v>
      </c>
      <c r="J60" s="312"/>
      <c r="K60" s="309"/>
      <c r="L60" s="320">
        <v>1698.11</v>
      </c>
      <c r="M60" s="277"/>
      <c r="N60" s="312"/>
      <c r="O60" s="312"/>
      <c r="P60" s="312">
        <v>29700</v>
      </c>
      <c r="Q60" s="322">
        <f t="shared" si="2"/>
        <v>2475</v>
      </c>
    </row>
    <row r="61" spans="1:17">
      <c r="A61" s="277">
        <v>517</v>
      </c>
      <c r="B61" s="309" t="s">
        <v>152</v>
      </c>
      <c r="C61" s="277">
        <v>334163.8</v>
      </c>
      <c r="D61" s="310">
        <v>1508</v>
      </c>
      <c r="E61" s="311">
        <v>4728</v>
      </c>
      <c r="F61" s="306">
        <f t="shared" si="0"/>
        <v>394</v>
      </c>
      <c r="G61" s="312">
        <v>4450.96</v>
      </c>
      <c r="H61" s="308">
        <f t="shared" si="1"/>
        <v>370.913333333333</v>
      </c>
      <c r="I61" s="312">
        <v>6435.84</v>
      </c>
      <c r="J61" s="312"/>
      <c r="K61" s="309"/>
      <c r="L61" s="320">
        <v>1698.11</v>
      </c>
      <c r="M61" s="277"/>
      <c r="N61" s="312"/>
      <c r="O61" s="312"/>
      <c r="P61" s="312">
        <v>24000</v>
      </c>
      <c r="Q61" s="322">
        <f t="shared" si="2"/>
        <v>2000</v>
      </c>
    </row>
    <row r="62" spans="1:17">
      <c r="A62" s="277">
        <v>104838</v>
      </c>
      <c r="B62" s="309" t="s">
        <v>153</v>
      </c>
      <c r="C62" s="277">
        <v>178000</v>
      </c>
      <c r="D62" s="310">
        <v>1208</v>
      </c>
      <c r="E62" s="311">
        <v>4740</v>
      </c>
      <c r="F62" s="306">
        <f t="shared" si="0"/>
        <v>395</v>
      </c>
      <c r="G62" s="312">
        <v>2351.26</v>
      </c>
      <c r="H62" s="308">
        <f t="shared" si="1"/>
        <v>195.938333333333</v>
      </c>
      <c r="I62" s="312"/>
      <c r="J62" s="312"/>
      <c r="K62" s="309"/>
      <c r="L62" s="320">
        <v>1698.11</v>
      </c>
      <c r="M62" s="277"/>
      <c r="N62" s="312"/>
      <c r="O62" s="312"/>
      <c r="P62" s="312">
        <v>8500</v>
      </c>
      <c r="Q62" s="322">
        <f t="shared" si="2"/>
        <v>708.333333333333</v>
      </c>
    </row>
    <row r="63" spans="1:17">
      <c r="A63" s="277">
        <v>355</v>
      </c>
      <c r="B63" s="309" t="s">
        <v>154</v>
      </c>
      <c r="C63" s="277">
        <v>252547.2</v>
      </c>
      <c r="D63" s="310">
        <v>1508</v>
      </c>
      <c r="E63" s="311">
        <v>4140</v>
      </c>
      <c r="F63" s="306">
        <f t="shared" si="0"/>
        <v>345</v>
      </c>
      <c r="G63" s="312">
        <v>4917.51</v>
      </c>
      <c r="H63" s="308">
        <f t="shared" si="1"/>
        <v>409.7925</v>
      </c>
      <c r="I63" s="312"/>
      <c r="J63" s="312"/>
      <c r="K63" s="309"/>
      <c r="L63" s="320">
        <v>1924.53</v>
      </c>
      <c r="M63" s="277"/>
      <c r="N63" s="312"/>
      <c r="O63" s="312"/>
      <c r="P63" s="312">
        <v>19100</v>
      </c>
      <c r="Q63" s="322">
        <f t="shared" si="2"/>
        <v>1591.66666666667</v>
      </c>
    </row>
    <row r="64" spans="1:17">
      <c r="A64" s="277">
        <v>539</v>
      </c>
      <c r="B64" s="309" t="s">
        <v>155</v>
      </c>
      <c r="C64" s="277">
        <v>45000</v>
      </c>
      <c r="D64" s="310">
        <v>3708</v>
      </c>
      <c r="E64" s="311">
        <v>3888</v>
      </c>
      <c r="F64" s="306">
        <f t="shared" si="0"/>
        <v>324</v>
      </c>
      <c r="G64" s="312">
        <v>4592.07</v>
      </c>
      <c r="H64" s="308">
        <f t="shared" si="1"/>
        <v>382.6725</v>
      </c>
      <c r="I64" s="312"/>
      <c r="J64" s="312"/>
      <c r="K64" s="309"/>
      <c r="L64" s="320">
        <v>1698.11</v>
      </c>
      <c r="M64" s="277"/>
      <c r="N64" s="312"/>
      <c r="O64" s="312"/>
      <c r="P64" s="312">
        <v>8000</v>
      </c>
      <c r="Q64" s="322">
        <f t="shared" si="2"/>
        <v>666.666666666667</v>
      </c>
    </row>
    <row r="65" spans="1:17">
      <c r="A65" s="277">
        <v>743</v>
      </c>
      <c r="B65" s="309" t="s">
        <v>156</v>
      </c>
      <c r="C65" s="277">
        <v>151099.1</v>
      </c>
      <c r="D65" s="310">
        <v>1508</v>
      </c>
      <c r="E65" s="311">
        <v>4728</v>
      </c>
      <c r="F65" s="306">
        <f t="shared" si="0"/>
        <v>394</v>
      </c>
      <c r="G65" s="312">
        <v>3893.42</v>
      </c>
      <c r="H65" s="308">
        <f t="shared" si="1"/>
        <v>324.451666666667</v>
      </c>
      <c r="I65" s="312">
        <v>5464.8</v>
      </c>
      <c r="J65" s="312"/>
      <c r="K65" s="309"/>
      <c r="L65" s="320">
        <v>1698.11</v>
      </c>
      <c r="M65" s="277"/>
      <c r="N65" s="312"/>
      <c r="O65" s="312"/>
      <c r="P65" s="312">
        <v>15800</v>
      </c>
      <c r="Q65" s="322">
        <f t="shared" si="2"/>
        <v>1316.66666666667</v>
      </c>
    </row>
    <row r="66" spans="1:17">
      <c r="A66" s="277">
        <v>56</v>
      </c>
      <c r="B66" s="309" t="s">
        <v>157</v>
      </c>
      <c r="C66" s="277">
        <v>50000</v>
      </c>
      <c r="D66" s="310">
        <v>2708</v>
      </c>
      <c r="E66" s="311">
        <v>1860</v>
      </c>
      <c r="F66" s="306">
        <f t="shared" si="0"/>
        <v>155</v>
      </c>
      <c r="G66" s="312">
        <v>1972.32</v>
      </c>
      <c r="H66" s="308">
        <f t="shared" si="1"/>
        <v>164.36</v>
      </c>
      <c r="I66" s="312"/>
      <c r="J66" s="312"/>
      <c r="K66" s="309"/>
      <c r="L66" s="320">
        <v>1698.11</v>
      </c>
      <c r="M66" s="277"/>
      <c r="N66" s="312"/>
      <c r="O66" s="312"/>
      <c r="P66" s="312">
        <v>6900</v>
      </c>
      <c r="Q66" s="322">
        <f t="shared" si="2"/>
        <v>575</v>
      </c>
    </row>
    <row r="67" spans="1:17">
      <c r="A67" s="277">
        <v>742</v>
      </c>
      <c r="B67" s="309" t="s">
        <v>158</v>
      </c>
      <c r="C67" s="277">
        <v>272661.1</v>
      </c>
      <c r="D67" s="310">
        <v>1508</v>
      </c>
      <c r="E67" s="311">
        <v>3348</v>
      </c>
      <c r="F67" s="306">
        <f t="shared" si="0"/>
        <v>279</v>
      </c>
      <c r="G67" s="312">
        <v>2884.28</v>
      </c>
      <c r="H67" s="308">
        <f t="shared" si="1"/>
        <v>240.356666666667</v>
      </c>
      <c r="I67" s="312">
        <v>4045.68</v>
      </c>
      <c r="J67" s="312"/>
      <c r="K67" s="309"/>
      <c r="L67" s="320">
        <v>1804.31</v>
      </c>
      <c r="M67" s="277"/>
      <c r="N67" s="312"/>
      <c r="O67" s="312"/>
      <c r="P67" s="312">
        <v>10800</v>
      </c>
      <c r="Q67" s="322">
        <f t="shared" si="2"/>
        <v>900</v>
      </c>
    </row>
    <row r="68" spans="1:17">
      <c r="A68" s="277">
        <v>104430</v>
      </c>
      <c r="B68" s="309" t="s">
        <v>159</v>
      </c>
      <c r="C68" s="277">
        <v>143651.6</v>
      </c>
      <c r="D68" s="310">
        <v>1208</v>
      </c>
      <c r="E68" s="311">
        <v>4260</v>
      </c>
      <c r="F68" s="306">
        <f t="shared" si="0"/>
        <v>355</v>
      </c>
      <c r="G68" s="312">
        <v>2639.76</v>
      </c>
      <c r="H68" s="308">
        <f t="shared" si="1"/>
        <v>219.98</v>
      </c>
      <c r="I68" s="312">
        <v>2479.2</v>
      </c>
      <c r="J68" s="312"/>
      <c r="K68" s="309"/>
      <c r="L68" s="320">
        <v>1698.11</v>
      </c>
      <c r="M68" s="277"/>
      <c r="N68" s="312"/>
      <c r="O68" s="312"/>
      <c r="P68" s="312">
        <v>11400</v>
      </c>
      <c r="Q68" s="322">
        <f t="shared" si="2"/>
        <v>950</v>
      </c>
    </row>
    <row r="69" spans="1:17">
      <c r="A69" s="277">
        <v>104428</v>
      </c>
      <c r="B69" s="309" t="s">
        <v>160</v>
      </c>
      <c r="C69" s="277">
        <v>164232</v>
      </c>
      <c r="D69" s="310">
        <v>1208</v>
      </c>
      <c r="E69" s="311">
        <v>5088</v>
      </c>
      <c r="F69" s="306">
        <f t="shared" ref="F69:F119" si="3">E69/12</f>
        <v>424</v>
      </c>
      <c r="G69" s="312">
        <v>2441.77</v>
      </c>
      <c r="H69" s="308">
        <f t="shared" ref="H69:H119" si="4">G69/12</f>
        <v>203.480833333333</v>
      </c>
      <c r="I69" s="312">
        <v>2190</v>
      </c>
      <c r="J69" s="312"/>
      <c r="K69" s="309"/>
      <c r="L69" s="320">
        <v>1698.11</v>
      </c>
      <c r="M69" s="277"/>
      <c r="N69" s="312"/>
      <c r="O69" s="312"/>
      <c r="P69" s="312">
        <v>12000</v>
      </c>
      <c r="Q69" s="322">
        <f t="shared" ref="Q69:Q119" si="5">P69/12</f>
        <v>1000</v>
      </c>
    </row>
    <row r="70" spans="1:17">
      <c r="A70" s="277">
        <v>709</v>
      </c>
      <c r="B70" s="309" t="s">
        <v>161</v>
      </c>
      <c r="C70" s="277">
        <v>65000</v>
      </c>
      <c r="D70" s="310">
        <v>1208</v>
      </c>
      <c r="E70" s="311">
        <v>3912</v>
      </c>
      <c r="F70" s="306">
        <f t="shared" si="3"/>
        <v>326</v>
      </c>
      <c r="G70" s="312">
        <v>3140.48</v>
      </c>
      <c r="H70" s="308">
        <f t="shared" si="4"/>
        <v>261.706666666667</v>
      </c>
      <c r="I70" s="312">
        <v>3020.4</v>
      </c>
      <c r="J70" s="312"/>
      <c r="K70" s="309"/>
      <c r="L70" s="320">
        <v>1698.11</v>
      </c>
      <c r="M70" s="277"/>
      <c r="N70" s="312"/>
      <c r="O70" s="312"/>
      <c r="P70" s="312">
        <v>10400</v>
      </c>
      <c r="Q70" s="322">
        <f t="shared" si="5"/>
        <v>866.666666666667</v>
      </c>
    </row>
    <row r="71" spans="1:17">
      <c r="A71" s="277">
        <v>726</v>
      </c>
      <c r="B71" s="309" t="s">
        <v>162</v>
      </c>
      <c r="C71" s="277">
        <v>175071.9</v>
      </c>
      <c r="D71" s="310">
        <v>1508</v>
      </c>
      <c r="E71" s="311">
        <v>2340</v>
      </c>
      <c r="F71" s="306">
        <f t="shared" si="3"/>
        <v>195</v>
      </c>
      <c r="G71" s="312">
        <v>2753.74</v>
      </c>
      <c r="H71" s="308">
        <f t="shared" si="4"/>
        <v>229.478333333333</v>
      </c>
      <c r="I71" s="312">
        <v>2300.4</v>
      </c>
      <c r="J71" s="312"/>
      <c r="K71" s="309"/>
      <c r="L71" s="320">
        <v>1698.11</v>
      </c>
      <c r="M71" s="277"/>
      <c r="N71" s="312"/>
      <c r="O71" s="312"/>
      <c r="P71" s="312">
        <v>20300</v>
      </c>
      <c r="Q71" s="322">
        <f t="shared" si="5"/>
        <v>1691.66666666667</v>
      </c>
    </row>
    <row r="72" spans="1:17">
      <c r="A72" s="277">
        <v>721</v>
      </c>
      <c r="B72" s="309" t="s">
        <v>163</v>
      </c>
      <c r="C72" s="277">
        <v>66000</v>
      </c>
      <c r="D72" s="310">
        <v>1208</v>
      </c>
      <c r="E72" s="311">
        <v>5628</v>
      </c>
      <c r="F72" s="306">
        <f t="shared" si="3"/>
        <v>469</v>
      </c>
      <c r="G72" s="312">
        <v>1792.72</v>
      </c>
      <c r="H72" s="308">
        <f t="shared" si="4"/>
        <v>149.393333333333</v>
      </c>
      <c r="I72" s="312">
        <v>1050</v>
      </c>
      <c r="J72" s="312"/>
      <c r="K72" s="309"/>
      <c r="L72" s="320">
        <v>1698.11</v>
      </c>
      <c r="M72" s="277"/>
      <c r="N72" s="312"/>
      <c r="O72" s="312"/>
      <c r="P72" s="312">
        <v>6000</v>
      </c>
      <c r="Q72" s="322">
        <f t="shared" si="5"/>
        <v>500</v>
      </c>
    </row>
    <row r="73" spans="1:17">
      <c r="A73" s="277">
        <v>740</v>
      </c>
      <c r="B73" s="309" t="s">
        <v>164</v>
      </c>
      <c r="C73" s="277">
        <v>166545.8</v>
      </c>
      <c r="D73" s="310">
        <v>1508</v>
      </c>
      <c r="E73" s="311">
        <v>1193.52</v>
      </c>
      <c r="F73" s="306">
        <f t="shared" si="3"/>
        <v>99.46</v>
      </c>
      <c r="G73" s="312">
        <v>4936.02</v>
      </c>
      <c r="H73" s="308">
        <f t="shared" si="4"/>
        <v>411.335</v>
      </c>
      <c r="I73" s="312">
        <v>5538.4</v>
      </c>
      <c r="J73" s="312"/>
      <c r="K73" s="309"/>
      <c r="L73" s="320">
        <v>2547.17</v>
      </c>
      <c r="M73" s="277"/>
      <c r="N73" s="312"/>
      <c r="O73" s="312"/>
      <c r="P73" s="312">
        <v>10000</v>
      </c>
      <c r="Q73" s="322">
        <f t="shared" si="5"/>
        <v>833.333333333333</v>
      </c>
    </row>
    <row r="74" spans="1:17">
      <c r="A74" s="277">
        <v>747</v>
      </c>
      <c r="B74" s="309" t="s">
        <v>165</v>
      </c>
      <c r="C74" s="277">
        <v>81600</v>
      </c>
      <c r="D74" s="310">
        <v>1508</v>
      </c>
      <c r="E74" s="311">
        <v>3654</v>
      </c>
      <c r="F74" s="306">
        <f t="shared" si="3"/>
        <v>304.5</v>
      </c>
      <c r="G74" s="312">
        <v>2990.76</v>
      </c>
      <c r="H74" s="308">
        <f t="shared" si="4"/>
        <v>249.23</v>
      </c>
      <c r="I74" s="312"/>
      <c r="J74" s="312"/>
      <c r="K74" s="309"/>
      <c r="L74" s="320">
        <v>1811.32</v>
      </c>
      <c r="M74" s="277"/>
      <c r="N74" s="312"/>
      <c r="O74" s="312"/>
      <c r="P74" s="312">
        <v>22500</v>
      </c>
      <c r="Q74" s="322">
        <f t="shared" si="5"/>
        <v>1875</v>
      </c>
    </row>
    <row r="75" spans="1:17">
      <c r="A75" s="277">
        <v>585</v>
      </c>
      <c r="B75" s="309" t="s">
        <v>166</v>
      </c>
      <c r="C75" s="277">
        <v>317304.3</v>
      </c>
      <c r="D75" s="310">
        <v>30708</v>
      </c>
      <c r="E75" s="311">
        <v>4740</v>
      </c>
      <c r="F75" s="306">
        <f t="shared" si="3"/>
        <v>395</v>
      </c>
      <c r="G75" s="312">
        <v>4522.08</v>
      </c>
      <c r="H75" s="308">
        <f t="shared" si="4"/>
        <v>376.84</v>
      </c>
      <c r="I75" s="312">
        <v>2505.6</v>
      </c>
      <c r="J75" s="312"/>
      <c r="K75" s="309"/>
      <c r="L75" s="320">
        <v>1698.11</v>
      </c>
      <c r="M75" s="277"/>
      <c r="N75" s="312"/>
      <c r="O75" s="312"/>
      <c r="P75" s="312">
        <v>27100</v>
      </c>
      <c r="Q75" s="322">
        <f t="shared" si="5"/>
        <v>2258.33333333333</v>
      </c>
    </row>
    <row r="76" spans="1:17">
      <c r="A76" s="277">
        <v>587</v>
      </c>
      <c r="B76" s="309" t="s">
        <v>167</v>
      </c>
      <c r="C76" s="277">
        <v>90000</v>
      </c>
      <c r="D76" s="310">
        <v>1208</v>
      </c>
      <c r="E76" s="311">
        <v>2220</v>
      </c>
      <c r="F76" s="306">
        <f t="shared" si="3"/>
        <v>185</v>
      </c>
      <c r="G76" s="312">
        <v>2137.17</v>
      </c>
      <c r="H76" s="308">
        <f t="shared" si="4"/>
        <v>178.0975</v>
      </c>
      <c r="I76" s="312"/>
      <c r="J76" s="312"/>
      <c r="K76" s="309"/>
      <c r="L76" s="320">
        <v>1698.11</v>
      </c>
      <c r="M76" s="277"/>
      <c r="N76" s="312"/>
      <c r="O76" s="312"/>
      <c r="P76" s="312">
        <v>11000</v>
      </c>
      <c r="Q76" s="322">
        <f t="shared" si="5"/>
        <v>916.666666666667</v>
      </c>
    </row>
    <row r="77" spans="1:17">
      <c r="A77" s="277">
        <v>704</v>
      </c>
      <c r="B77" s="309" t="s">
        <v>168</v>
      </c>
      <c r="C77" s="277">
        <v>78501</v>
      </c>
      <c r="D77" s="310">
        <v>1208</v>
      </c>
      <c r="E77" s="311">
        <v>2220</v>
      </c>
      <c r="F77" s="306">
        <f t="shared" si="3"/>
        <v>185</v>
      </c>
      <c r="G77" s="312">
        <v>2437.38</v>
      </c>
      <c r="H77" s="308">
        <f t="shared" si="4"/>
        <v>203.115</v>
      </c>
      <c r="I77" s="312"/>
      <c r="J77" s="312"/>
      <c r="K77" s="309"/>
      <c r="L77" s="320">
        <v>1698.11</v>
      </c>
      <c r="M77" s="277"/>
      <c r="N77" s="312"/>
      <c r="O77" s="312"/>
      <c r="P77" s="312">
        <v>6800</v>
      </c>
      <c r="Q77" s="322">
        <f t="shared" si="5"/>
        <v>566.666666666667</v>
      </c>
    </row>
    <row r="78" spans="1:17">
      <c r="A78" s="277">
        <v>713</v>
      </c>
      <c r="B78" s="309" t="s">
        <v>169</v>
      </c>
      <c r="C78" s="277">
        <v>22080</v>
      </c>
      <c r="D78" s="310">
        <v>1208</v>
      </c>
      <c r="E78" s="311">
        <v>1440</v>
      </c>
      <c r="F78" s="306">
        <f t="shared" si="3"/>
        <v>120</v>
      </c>
      <c r="G78" s="312">
        <v>1991.68</v>
      </c>
      <c r="H78" s="308">
        <f t="shared" si="4"/>
        <v>165.973333333333</v>
      </c>
      <c r="I78" s="312"/>
      <c r="J78" s="312"/>
      <c r="K78" s="309"/>
      <c r="L78" s="320">
        <v>1804.31</v>
      </c>
      <c r="M78" s="277"/>
      <c r="N78" s="312"/>
      <c r="O78" s="312"/>
      <c r="P78" s="312">
        <v>5500</v>
      </c>
      <c r="Q78" s="322">
        <f t="shared" si="5"/>
        <v>458.333333333333</v>
      </c>
    </row>
    <row r="79" spans="1:17">
      <c r="A79" s="277">
        <v>571</v>
      </c>
      <c r="B79" s="309" t="s">
        <v>170</v>
      </c>
      <c r="C79" s="277">
        <v>456540</v>
      </c>
      <c r="D79" s="310">
        <v>1508</v>
      </c>
      <c r="E79" s="311">
        <v>4320</v>
      </c>
      <c r="F79" s="306">
        <f t="shared" si="3"/>
        <v>360</v>
      </c>
      <c r="G79" s="312">
        <v>4263.22</v>
      </c>
      <c r="H79" s="308">
        <f t="shared" si="4"/>
        <v>355.268333333333</v>
      </c>
      <c r="I79" s="312">
        <v>5421.36</v>
      </c>
      <c r="J79" s="312"/>
      <c r="K79" s="309"/>
      <c r="L79" s="320">
        <v>1698.11</v>
      </c>
      <c r="M79" s="277"/>
      <c r="N79" s="312"/>
      <c r="O79" s="312"/>
      <c r="P79" s="312">
        <v>8200</v>
      </c>
      <c r="Q79" s="322">
        <f t="shared" si="5"/>
        <v>683.333333333333</v>
      </c>
    </row>
    <row r="80" spans="1:17">
      <c r="A80" s="277">
        <v>591</v>
      </c>
      <c r="B80" s="309" t="s">
        <v>171</v>
      </c>
      <c r="C80" s="277">
        <v>50000</v>
      </c>
      <c r="D80" s="310">
        <v>1208</v>
      </c>
      <c r="E80" s="311">
        <v>3779.04</v>
      </c>
      <c r="F80" s="306">
        <f t="shared" si="3"/>
        <v>314.92</v>
      </c>
      <c r="G80" s="312">
        <v>2684.95</v>
      </c>
      <c r="H80" s="308">
        <f t="shared" si="4"/>
        <v>223.745833333333</v>
      </c>
      <c r="I80" s="312">
        <v>600</v>
      </c>
      <c r="J80" s="312"/>
      <c r="K80" s="309"/>
      <c r="L80" s="320">
        <v>1698.11</v>
      </c>
      <c r="M80" s="277"/>
      <c r="N80" s="312"/>
      <c r="O80" s="312"/>
      <c r="P80" s="312">
        <v>8900</v>
      </c>
      <c r="Q80" s="322">
        <f t="shared" si="5"/>
        <v>741.666666666667</v>
      </c>
    </row>
    <row r="81" spans="1:17">
      <c r="A81" s="277">
        <v>594</v>
      </c>
      <c r="B81" s="309" t="s">
        <v>172</v>
      </c>
      <c r="C81" s="277">
        <v>38000.04</v>
      </c>
      <c r="D81" s="310">
        <v>1208</v>
      </c>
      <c r="E81" s="311">
        <v>2703.12</v>
      </c>
      <c r="F81" s="306">
        <f t="shared" si="3"/>
        <v>225.26</v>
      </c>
      <c r="G81" s="312">
        <v>6468.97</v>
      </c>
      <c r="H81" s="308">
        <f t="shared" si="4"/>
        <v>539.080833333333</v>
      </c>
      <c r="I81" s="312"/>
      <c r="J81" s="312"/>
      <c r="K81" s="309"/>
      <c r="L81" s="320">
        <v>1698.11</v>
      </c>
      <c r="M81" s="277"/>
      <c r="N81" s="312"/>
      <c r="O81" s="312"/>
      <c r="P81" s="312">
        <v>7900</v>
      </c>
      <c r="Q81" s="322">
        <f t="shared" si="5"/>
        <v>658.333333333333</v>
      </c>
    </row>
    <row r="82" spans="1:17">
      <c r="A82" s="277">
        <v>103639</v>
      </c>
      <c r="B82" s="309" t="s">
        <v>173</v>
      </c>
      <c r="C82" s="277">
        <v>258300</v>
      </c>
      <c r="D82" s="310">
        <v>1508</v>
      </c>
      <c r="E82" s="311">
        <v>4011.6</v>
      </c>
      <c r="F82" s="306">
        <f t="shared" si="3"/>
        <v>334.3</v>
      </c>
      <c r="G82" s="312">
        <v>1702.42</v>
      </c>
      <c r="H82" s="308">
        <f t="shared" si="4"/>
        <v>141.868333333333</v>
      </c>
      <c r="I82" s="312">
        <v>7502.4</v>
      </c>
      <c r="J82" s="312"/>
      <c r="K82" s="309"/>
      <c r="L82" s="320">
        <v>1754.72</v>
      </c>
      <c r="M82" s="277"/>
      <c r="N82" s="312"/>
      <c r="O82" s="312"/>
      <c r="P82" s="312">
        <v>19700</v>
      </c>
      <c r="Q82" s="322">
        <f t="shared" si="5"/>
        <v>1641.66666666667</v>
      </c>
    </row>
    <row r="83" spans="1:17">
      <c r="A83" s="277">
        <v>102934</v>
      </c>
      <c r="B83" s="309" t="s">
        <v>174</v>
      </c>
      <c r="C83" s="277">
        <v>174920.6</v>
      </c>
      <c r="D83" s="310">
        <v>1508</v>
      </c>
      <c r="E83" s="311">
        <v>4740</v>
      </c>
      <c r="F83" s="306">
        <f t="shared" si="3"/>
        <v>395</v>
      </c>
      <c r="G83" s="312">
        <v>4168.4</v>
      </c>
      <c r="H83" s="308">
        <f t="shared" si="4"/>
        <v>347.366666666667</v>
      </c>
      <c r="I83" s="312">
        <v>3507.84</v>
      </c>
      <c r="J83" s="312"/>
      <c r="K83" s="309"/>
      <c r="L83" s="320">
        <v>1698.11</v>
      </c>
      <c r="M83" s="277"/>
      <c r="N83" s="312"/>
      <c r="O83" s="312"/>
      <c r="P83" s="312">
        <v>12700</v>
      </c>
      <c r="Q83" s="322">
        <f t="shared" si="5"/>
        <v>1058.33333333333</v>
      </c>
    </row>
    <row r="84" spans="1:17">
      <c r="A84" s="277">
        <v>102935</v>
      </c>
      <c r="B84" s="309" t="s">
        <v>175</v>
      </c>
      <c r="C84" s="277">
        <v>313846</v>
      </c>
      <c r="D84" s="310">
        <v>1208</v>
      </c>
      <c r="E84" s="311">
        <v>4968</v>
      </c>
      <c r="F84" s="306">
        <f t="shared" si="3"/>
        <v>414</v>
      </c>
      <c r="G84" s="312">
        <v>1766.72</v>
      </c>
      <c r="H84" s="308">
        <f t="shared" si="4"/>
        <v>147.226666666667</v>
      </c>
      <c r="I84" s="312">
        <v>4528.8</v>
      </c>
      <c r="J84" s="312"/>
      <c r="K84" s="309"/>
      <c r="L84" s="320">
        <v>1698.11</v>
      </c>
      <c r="M84" s="277"/>
      <c r="N84" s="312"/>
      <c r="O84" s="312"/>
      <c r="P84" s="312">
        <v>13100</v>
      </c>
      <c r="Q84" s="322">
        <f t="shared" si="5"/>
        <v>1091.66666666667</v>
      </c>
    </row>
    <row r="85" spans="1:17">
      <c r="A85" s="277">
        <v>102478</v>
      </c>
      <c r="B85" s="309" t="s">
        <v>176</v>
      </c>
      <c r="C85" s="277">
        <v>127712</v>
      </c>
      <c r="D85" s="310">
        <v>1208</v>
      </c>
      <c r="E85" s="311">
        <v>3900</v>
      </c>
      <c r="F85" s="306">
        <f t="shared" si="3"/>
        <v>325</v>
      </c>
      <c r="G85" s="312">
        <v>651.26</v>
      </c>
      <c r="H85" s="308">
        <f t="shared" si="4"/>
        <v>54.2716666666667</v>
      </c>
      <c r="I85" s="312">
        <v>4605</v>
      </c>
      <c r="J85" s="312"/>
      <c r="K85" s="309"/>
      <c r="L85" s="320">
        <v>1698.11</v>
      </c>
      <c r="M85" s="277"/>
      <c r="N85" s="312"/>
      <c r="O85" s="312"/>
      <c r="P85" s="312">
        <v>10900</v>
      </c>
      <c r="Q85" s="322">
        <f t="shared" si="5"/>
        <v>908.333333333333</v>
      </c>
    </row>
    <row r="86" spans="1:17">
      <c r="A86" s="277">
        <v>102564</v>
      </c>
      <c r="B86" s="309" t="s">
        <v>177</v>
      </c>
      <c r="C86" s="277">
        <v>100000</v>
      </c>
      <c r="D86" s="310"/>
      <c r="E86" s="311">
        <v>3659.04</v>
      </c>
      <c r="F86" s="306">
        <f t="shared" si="3"/>
        <v>304.92</v>
      </c>
      <c r="G86" s="312">
        <v>720.72</v>
      </c>
      <c r="H86" s="308">
        <f t="shared" si="4"/>
        <v>60.06</v>
      </c>
      <c r="I86" s="312">
        <v>3908</v>
      </c>
      <c r="J86" s="312"/>
      <c r="K86" s="309"/>
      <c r="L86" s="320">
        <v>1698.11</v>
      </c>
      <c r="M86" s="277"/>
      <c r="N86" s="312"/>
      <c r="O86" s="312"/>
      <c r="P86" s="312">
        <v>8500</v>
      </c>
      <c r="Q86" s="322">
        <f t="shared" si="5"/>
        <v>708.333333333333</v>
      </c>
    </row>
    <row r="87" spans="1:17">
      <c r="A87" s="277">
        <v>102567</v>
      </c>
      <c r="B87" s="309" t="s">
        <v>178</v>
      </c>
      <c r="C87" s="277">
        <v>104000</v>
      </c>
      <c r="D87" s="310"/>
      <c r="E87" s="311">
        <v>4500</v>
      </c>
      <c r="F87" s="306">
        <f t="shared" si="3"/>
        <v>375</v>
      </c>
      <c r="G87" s="312">
        <v>1696.43</v>
      </c>
      <c r="H87" s="308">
        <f t="shared" si="4"/>
        <v>141.369166666667</v>
      </c>
      <c r="I87" s="312"/>
      <c r="J87" s="312"/>
      <c r="K87" s="309"/>
      <c r="L87" s="320">
        <v>1698.11</v>
      </c>
      <c r="M87" s="277"/>
      <c r="N87" s="312"/>
      <c r="O87" s="312"/>
      <c r="P87" s="312">
        <v>6500</v>
      </c>
      <c r="Q87" s="322">
        <f t="shared" si="5"/>
        <v>541.666666666667</v>
      </c>
    </row>
    <row r="88" spans="1:17">
      <c r="A88" s="277">
        <v>748</v>
      </c>
      <c r="B88" s="309" t="s">
        <v>179</v>
      </c>
      <c r="C88" s="277">
        <v>100000</v>
      </c>
      <c r="D88" s="310">
        <v>1208</v>
      </c>
      <c r="E88" s="311">
        <v>3720</v>
      </c>
      <c r="F88" s="306">
        <f t="shared" si="3"/>
        <v>310</v>
      </c>
      <c r="G88" s="312">
        <v>5872.97</v>
      </c>
      <c r="H88" s="308">
        <f t="shared" si="4"/>
        <v>489.414166666667</v>
      </c>
      <c r="I88" s="312"/>
      <c r="J88" s="312"/>
      <c r="K88" s="309"/>
      <c r="L88" s="320">
        <v>1698.11</v>
      </c>
      <c r="M88" s="277"/>
      <c r="N88" s="312"/>
      <c r="O88" s="312"/>
      <c r="P88" s="312">
        <v>8000</v>
      </c>
      <c r="Q88" s="322">
        <f t="shared" si="5"/>
        <v>666.666666666667</v>
      </c>
    </row>
    <row r="89" spans="1:17">
      <c r="A89" s="277">
        <v>385</v>
      </c>
      <c r="B89" s="309" t="s">
        <v>180</v>
      </c>
      <c r="C89" s="277">
        <v>210667.5</v>
      </c>
      <c r="D89" s="310">
        <v>1208</v>
      </c>
      <c r="E89" s="311">
        <v>4619.04</v>
      </c>
      <c r="F89" s="306">
        <f t="shared" si="3"/>
        <v>384.92</v>
      </c>
      <c r="G89" s="312">
        <v>4016.12</v>
      </c>
      <c r="H89" s="308">
        <f t="shared" si="4"/>
        <v>334.676666666667</v>
      </c>
      <c r="I89" s="312"/>
      <c r="J89" s="312"/>
      <c r="K89" s="309"/>
      <c r="L89" s="320">
        <v>1698.11</v>
      </c>
      <c r="M89" s="277"/>
      <c r="N89" s="312"/>
      <c r="O89" s="312"/>
      <c r="P89" s="312">
        <v>10800</v>
      </c>
      <c r="Q89" s="322">
        <f t="shared" si="5"/>
        <v>900</v>
      </c>
    </row>
    <row r="90" spans="1:17">
      <c r="A90" s="277">
        <v>351</v>
      </c>
      <c r="B90" s="309" t="s">
        <v>181</v>
      </c>
      <c r="C90" s="277">
        <v>72000</v>
      </c>
      <c r="D90" s="310">
        <v>1208</v>
      </c>
      <c r="E90" s="311">
        <v>2760</v>
      </c>
      <c r="F90" s="306">
        <f t="shared" si="3"/>
        <v>230</v>
      </c>
      <c r="G90" s="312">
        <v>3695.28</v>
      </c>
      <c r="H90" s="308">
        <f t="shared" si="4"/>
        <v>307.94</v>
      </c>
      <c r="I90" s="312"/>
      <c r="J90" s="312"/>
      <c r="K90" s="309"/>
      <c r="L90" s="320">
        <v>1698.11</v>
      </c>
      <c r="M90" s="277"/>
      <c r="N90" s="312"/>
      <c r="O90" s="312"/>
      <c r="P90" s="312">
        <v>22900</v>
      </c>
      <c r="Q90" s="322">
        <f t="shared" si="5"/>
        <v>1908.33333333333</v>
      </c>
    </row>
    <row r="91" spans="1:17">
      <c r="A91" s="277">
        <v>111219</v>
      </c>
      <c r="B91" s="275" t="s">
        <v>182</v>
      </c>
      <c r="C91" s="276">
        <v>395319.7</v>
      </c>
      <c r="D91" s="323">
        <v>2000</v>
      </c>
      <c r="E91" s="311">
        <v>2748</v>
      </c>
      <c r="F91" s="306">
        <f t="shared" si="3"/>
        <v>229</v>
      </c>
      <c r="G91" s="312">
        <v>4600</v>
      </c>
      <c r="H91" s="308">
        <f t="shared" si="4"/>
        <v>383.333333333333</v>
      </c>
      <c r="I91" s="312"/>
      <c r="J91" s="312"/>
      <c r="K91" s="309"/>
      <c r="L91" s="333">
        <v>2016.69</v>
      </c>
      <c r="M91" s="277"/>
      <c r="N91" s="312"/>
      <c r="O91" s="312"/>
      <c r="P91" s="312">
        <v>40000</v>
      </c>
      <c r="Q91" s="322">
        <f t="shared" si="5"/>
        <v>3333.33333333333</v>
      </c>
    </row>
    <row r="92" spans="1:17">
      <c r="A92" s="277">
        <v>514</v>
      </c>
      <c r="B92" s="309" t="s">
        <v>183</v>
      </c>
      <c r="C92" s="277">
        <v>11475</v>
      </c>
      <c r="D92" s="310">
        <v>1208</v>
      </c>
      <c r="E92" s="311">
        <v>3475.2</v>
      </c>
      <c r="F92" s="306">
        <f t="shared" si="3"/>
        <v>289.6</v>
      </c>
      <c r="G92" s="312">
        <v>3772.99</v>
      </c>
      <c r="H92" s="308">
        <f t="shared" si="4"/>
        <v>314.415833333333</v>
      </c>
      <c r="I92" s="312">
        <v>456</v>
      </c>
      <c r="J92" s="312"/>
      <c r="K92" s="309"/>
      <c r="L92" s="320">
        <v>1698.11</v>
      </c>
      <c r="M92" s="277"/>
      <c r="N92" s="312"/>
      <c r="O92" s="312"/>
      <c r="P92" s="312">
        <v>8500</v>
      </c>
      <c r="Q92" s="322">
        <f t="shared" si="5"/>
        <v>708.333333333333</v>
      </c>
    </row>
    <row r="93" spans="1:17">
      <c r="A93" s="277">
        <v>391</v>
      </c>
      <c r="B93" s="309" t="s">
        <v>184</v>
      </c>
      <c r="C93" s="277">
        <v>350099.1</v>
      </c>
      <c r="D93" s="310">
        <v>1508</v>
      </c>
      <c r="E93" s="311">
        <v>2928</v>
      </c>
      <c r="F93" s="306">
        <f t="shared" si="3"/>
        <v>244</v>
      </c>
      <c r="G93" s="312">
        <v>3459.49</v>
      </c>
      <c r="H93" s="308">
        <f t="shared" si="4"/>
        <v>288.290833333333</v>
      </c>
      <c r="I93" s="312">
        <v>2808</v>
      </c>
      <c r="J93" s="312"/>
      <c r="K93" s="309"/>
      <c r="L93" s="320">
        <v>1698.11</v>
      </c>
      <c r="M93" s="277"/>
      <c r="N93" s="312"/>
      <c r="O93" s="312"/>
      <c r="P93" s="312">
        <v>20300</v>
      </c>
      <c r="Q93" s="322">
        <f t="shared" si="5"/>
        <v>1691.66666666667</v>
      </c>
    </row>
    <row r="94" spans="1:17">
      <c r="A94" s="277">
        <v>387</v>
      </c>
      <c r="B94" s="309" t="s">
        <v>185</v>
      </c>
      <c r="C94" s="277">
        <v>167841.18</v>
      </c>
      <c r="D94" s="310">
        <v>1508</v>
      </c>
      <c r="E94" s="311">
        <v>4740</v>
      </c>
      <c r="F94" s="306">
        <f t="shared" si="3"/>
        <v>395</v>
      </c>
      <c r="G94" s="312">
        <v>2128.42</v>
      </c>
      <c r="H94" s="308">
        <f t="shared" si="4"/>
        <v>177.368333333333</v>
      </c>
      <c r="I94" s="312">
        <v>5621.2</v>
      </c>
      <c r="J94" s="312"/>
      <c r="K94" s="309"/>
      <c r="L94" s="320">
        <v>1698.11</v>
      </c>
      <c r="M94" s="277"/>
      <c r="N94" s="312"/>
      <c r="O94" s="312"/>
      <c r="P94" s="312">
        <v>24100</v>
      </c>
      <c r="Q94" s="322">
        <f t="shared" si="5"/>
        <v>2008.33333333333</v>
      </c>
    </row>
    <row r="95" spans="1:17">
      <c r="A95" s="277">
        <v>371</v>
      </c>
      <c r="B95" s="309" t="s">
        <v>186</v>
      </c>
      <c r="C95" s="277">
        <v>30000</v>
      </c>
      <c r="D95" s="310">
        <v>1208</v>
      </c>
      <c r="E95" s="311">
        <v>2868</v>
      </c>
      <c r="F95" s="306">
        <f t="shared" si="3"/>
        <v>239</v>
      </c>
      <c r="G95" s="312">
        <v>1436.54</v>
      </c>
      <c r="H95" s="308">
        <f t="shared" si="4"/>
        <v>119.711666666667</v>
      </c>
      <c r="I95" s="312"/>
      <c r="J95" s="312"/>
      <c r="K95" s="309"/>
      <c r="L95" s="320">
        <v>1698.11</v>
      </c>
      <c r="M95" s="277"/>
      <c r="N95" s="312"/>
      <c r="O95" s="312"/>
      <c r="P95" s="312">
        <v>5800</v>
      </c>
      <c r="Q95" s="322">
        <f t="shared" si="5"/>
        <v>483.333333333333</v>
      </c>
    </row>
    <row r="96" spans="1:17">
      <c r="A96" s="277">
        <v>341</v>
      </c>
      <c r="B96" s="309" t="s">
        <v>187</v>
      </c>
      <c r="C96" s="277">
        <v>300000</v>
      </c>
      <c r="D96" s="310">
        <v>5708</v>
      </c>
      <c r="E96" s="311">
        <v>5484</v>
      </c>
      <c r="F96" s="306">
        <f t="shared" si="3"/>
        <v>457</v>
      </c>
      <c r="G96" s="312">
        <v>9595.44</v>
      </c>
      <c r="H96" s="308">
        <f t="shared" si="4"/>
        <v>799.62</v>
      </c>
      <c r="I96" s="312"/>
      <c r="J96" s="312"/>
      <c r="K96" s="309"/>
      <c r="L96" s="320">
        <v>1698.11</v>
      </c>
      <c r="M96" s="277"/>
      <c r="N96" s="312"/>
      <c r="O96" s="312"/>
      <c r="P96" s="312">
        <v>18000</v>
      </c>
      <c r="Q96" s="322">
        <f t="shared" si="5"/>
        <v>1500</v>
      </c>
    </row>
    <row r="97" spans="1:17">
      <c r="A97" s="277">
        <v>308</v>
      </c>
      <c r="B97" s="309" t="s">
        <v>188</v>
      </c>
      <c r="C97" s="277">
        <v>135252</v>
      </c>
      <c r="D97" s="310">
        <v>1708</v>
      </c>
      <c r="E97" s="311">
        <v>5340</v>
      </c>
      <c r="F97" s="306">
        <f t="shared" si="3"/>
        <v>445</v>
      </c>
      <c r="G97" s="312">
        <v>4959.1</v>
      </c>
      <c r="H97" s="308">
        <f t="shared" si="4"/>
        <v>413.258333333333</v>
      </c>
      <c r="I97" s="312"/>
      <c r="J97" s="312"/>
      <c r="K97" s="309"/>
      <c r="L97" s="320">
        <v>1754.72</v>
      </c>
      <c r="M97" s="277"/>
      <c r="N97" s="312"/>
      <c r="O97" s="312"/>
      <c r="P97" s="312">
        <v>16200</v>
      </c>
      <c r="Q97" s="322">
        <f t="shared" si="5"/>
        <v>1350</v>
      </c>
    </row>
    <row r="98" spans="1:17">
      <c r="A98" s="277">
        <v>54</v>
      </c>
      <c r="B98" s="309" t="s">
        <v>189</v>
      </c>
      <c r="C98" s="277">
        <v>170000</v>
      </c>
      <c r="D98" s="310">
        <v>1508</v>
      </c>
      <c r="E98" s="311">
        <v>5748</v>
      </c>
      <c r="F98" s="306">
        <f t="shared" si="3"/>
        <v>479</v>
      </c>
      <c r="G98" s="312">
        <v>3000.41</v>
      </c>
      <c r="H98" s="308">
        <f t="shared" si="4"/>
        <v>250.034166666667</v>
      </c>
      <c r="I98" s="312"/>
      <c r="J98" s="312"/>
      <c r="K98" s="309"/>
      <c r="L98" s="320">
        <v>1698.11</v>
      </c>
      <c r="M98" s="277"/>
      <c r="N98" s="312"/>
      <c r="O98" s="312"/>
      <c r="P98" s="312">
        <v>8600</v>
      </c>
      <c r="Q98" s="322">
        <f t="shared" si="5"/>
        <v>716.666666666667</v>
      </c>
    </row>
    <row r="99" spans="1:17">
      <c r="A99" s="277">
        <v>732</v>
      </c>
      <c r="B99" s="309" t="s">
        <v>190</v>
      </c>
      <c r="C99" s="277">
        <v>31241.21</v>
      </c>
      <c r="D99" s="310">
        <v>1208</v>
      </c>
      <c r="E99" s="311">
        <v>2868</v>
      </c>
      <c r="F99" s="306">
        <f t="shared" si="3"/>
        <v>239</v>
      </c>
      <c r="G99" s="312">
        <v>3545.99</v>
      </c>
      <c r="H99" s="308">
        <f t="shared" si="4"/>
        <v>295.499166666667</v>
      </c>
      <c r="I99" s="312">
        <v>700</v>
      </c>
      <c r="J99" s="312"/>
      <c r="K99" s="309"/>
      <c r="L99" s="320">
        <v>1698.11</v>
      </c>
      <c r="M99" s="277"/>
      <c r="N99" s="312"/>
      <c r="O99" s="312"/>
      <c r="P99" s="312">
        <v>5900</v>
      </c>
      <c r="Q99" s="322">
        <f t="shared" si="5"/>
        <v>491.666666666667</v>
      </c>
    </row>
    <row r="100" spans="1:17">
      <c r="A100" s="277">
        <v>706</v>
      </c>
      <c r="B100" s="309" t="s">
        <v>191</v>
      </c>
      <c r="C100" s="277">
        <v>100000</v>
      </c>
      <c r="D100" s="310">
        <v>1208</v>
      </c>
      <c r="E100" s="311">
        <v>2460</v>
      </c>
      <c r="F100" s="306">
        <f t="shared" si="3"/>
        <v>205</v>
      </c>
      <c r="G100" s="312">
        <v>2747.81</v>
      </c>
      <c r="H100" s="308">
        <f t="shared" si="4"/>
        <v>228.984166666667</v>
      </c>
      <c r="I100" s="312"/>
      <c r="J100" s="312"/>
      <c r="K100" s="309"/>
      <c r="L100" s="320">
        <v>1698.11</v>
      </c>
      <c r="M100" s="277"/>
      <c r="N100" s="312"/>
      <c r="O100" s="312"/>
      <c r="P100" s="312">
        <v>6900</v>
      </c>
      <c r="Q100" s="322">
        <f t="shared" si="5"/>
        <v>575</v>
      </c>
    </row>
    <row r="101" spans="1:17">
      <c r="A101" s="277">
        <v>716</v>
      </c>
      <c r="B101" s="309" t="s">
        <v>192</v>
      </c>
      <c r="C101" s="277">
        <v>50000</v>
      </c>
      <c r="D101" s="310">
        <v>1208</v>
      </c>
      <c r="E101" s="311">
        <v>2328</v>
      </c>
      <c r="F101" s="306">
        <f t="shared" si="3"/>
        <v>194</v>
      </c>
      <c r="G101" s="312">
        <v>3597.41</v>
      </c>
      <c r="H101" s="308">
        <f t="shared" si="4"/>
        <v>299.784166666667</v>
      </c>
      <c r="I101" s="312"/>
      <c r="J101" s="312"/>
      <c r="K101" s="309"/>
      <c r="L101" s="320">
        <v>1698.11</v>
      </c>
      <c r="M101" s="277"/>
      <c r="N101" s="312"/>
      <c r="O101" s="312"/>
      <c r="P101" s="312">
        <v>6200</v>
      </c>
      <c r="Q101" s="322">
        <f t="shared" si="5"/>
        <v>516.666666666667</v>
      </c>
    </row>
    <row r="102" spans="1:17">
      <c r="A102" s="277">
        <v>752</v>
      </c>
      <c r="B102" s="309" t="s">
        <v>193</v>
      </c>
      <c r="C102" s="277">
        <v>122000</v>
      </c>
      <c r="D102" s="310">
        <v>1508</v>
      </c>
      <c r="E102" s="311">
        <v>4608</v>
      </c>
      <c r="F102" s="306">
        <f t="shared" si="3"/>
        <v>384</v>
      </c>
      <c r="G102" s="312">
        <v>1585.24</v>
      </c>
      <c r="H102" s="308">
        <f t="shared" si="4"/>
        <v>132.103333333333</v>
      </c>
      <c r="I102" s="312">
        <v>4188</v>
      </c>
      <c r="J102" s="312"/>
      <c r="K102" s="309"/>
      <c r="L102" s="320">
        <v>1698.11</v>
      </c>
      <c r="M102" s="277"/>
      <c r="N102" s="312"/>
      <c r="O102" s="312"/>
      <c r="P102" s="312">
        <v>18200</v>
      </c>
      <c r="Q102" s="322">
        <f t="shared" si="5"/>
        <v>1516.66666666667</v>
      </c>
    </row>
    <row r="103" spans="1:17">
      <c r="A103" s="277">
        <v>307</v>
      </c>
      <c r="B103" s="309" t="s">
        <v>194</v>
      </c>
      <c r="C103" s="277">
        <v>579047.62</v>
      </c>
      <c r="D103" s="310">
        <v>3708</v>
      </c>
      <c r="E103" s="311">
        <v>5190</v>
      </c>
      <c r="F103" s="306">
        <f t="shared" si="3"/>
        <v>432.5</v>
      </c>
      <c r="G103" s="312">
        <v>47049.1</v>
      </c>
      <c r="H103" s="308">
        <f t="shared" si="4"/>
        <v>3920.75833333333</v>
      </c>
      <c r="I103" s="312">
        <v>145284</v>
      </c>
      <c r="J103" s="312"/>
      <c r="K103" s="309"/>
      <c r="L103" s="320">
        <v>14958.73</v>
      </c>
      <c r="M103" s="277"/>
      <c r="N103" s="312"/>
      <c r="O103" s="312"/>
      <c r="P103" s="312">
        <v>152500</v>
      </c>
      <c r="Q103" s="322">
        <f t="shared" si="5"/>
        <v>12708.3333333333</v>
      </c>
    </row>
    <row r="104" spans="1:17">
      <c r="A104" s="277">
        <v>106485</v>
      </c>
      <c r="B104" s="309" t="s">
        <v>195</v>
      </c>
      <c r="C104" s="277">
        <v>336000</v>
      </c>
      <c r="D104" s="310">
        <v>1508</v>
      </c>
      <c r="E104" s="311">
        <v>4440</v>
      </c>
      <c r="F104" s="306">
        <f t="shared" si="3"/>
        <v>370</v>
      </c>
      <c r="G104" s="312">
        <v>4740.31</v>
      </c>
      <c r="H104" s="308">
        <f t="shared" si="4"/>
        <v>395.025833333333</v>
      </c>
      <c r="I104" s="312">
        <v>1714.32</v>
      </c>
      <c r="J104" s="312"/>
      <c r="K104" s="309"/>
      <c r="L104" s="320">
        <v>1698.11</v>
      </c>
      <c r="M104" s="277"/>
      <c r="N104" s="312"/>
      <c r="O104" s="312"/>
      <c r="P104" s="312">
        <v>10000</v>
      </c>
      <c r="Q104" s="322">
        <f t="shared" si="5"/>
        <v>833.333333333333</v>
      </c>
    </row>
    <row r="105" spans="1:17">
      <c r="A105" s="277">
        <v>106399</v>
      </c>
      <c r="B105" s="309" t="s">
        <v>196</v>
      </c>
      <c r="C105" s="277">
        <v>356108.4</v>
      </c>
      <c r="D105" s="310">
        <v>1700</v>
      </c>
      <c r="E105" s="311">
        <v>2040</v>
      </c>
      <c r="F105" s="306">
        <f t="shared" si="3"/>
        <v>170</v>
      </c>
      <c r="G105" s="312">
        <v>5651.92</v>
      </c>
      <c r="H105" s="308">
        <f t="shared" si="4"/>
        <v>470.993333333333</v>
      </c>
      <c r="I105" s="312">
        <v>3930.84</v>
      </c>
      <c r="J105" s="312"/>
      <c r="K105" s="309"/>
      <c r="L105" s="320">
        <v>1698.11</v>
      </c>
      <c r="M105" s="277"/>
      <c r="N105" s="312"/>
      <c r="O105" s="312"/>
      <c r="P105" s="312">
        <v>13300</v>
      </c>
      <c r="Q105" s="322">
        <f t="shared" si="5"/>
        <v>1108.33333333333</v>
      </c>
    </row>
    <row r="106" spans="1:17">
      <c r="A106" s="277">
        <v>106568</v>
      </c>
      <c r="B106" s="309" t="s">
        <v>197</v>
      </c>
      <c r="C106" s="277">
        <v>117500</v>
      </c>
      <c r="D106" s="310">
        <v>1208</v>
      </c>
      <c r="E106" s="311">
        <v>5628</v>
      </c>
      <c r="F106" s="306">
        <f t="shared" si="3"/>
        <v>469</v>
      </c>
      <c r="G106" s="312">
        <v>4938.24</v>
      </c>
      <c r="H106" s="308">
        <f t="shared" si="4"/>
        <v>411.52</v>
      </c>
      <c r="I106" s="312">
        <v>1702.8</v>
      </c>
      <c r="J106" s="312"/>
      <c r="K106" s="309"/>
      <c r="L106" s="320">
        <v>1698.11</v>
      </c>
      <c r="M106" s="277"/>
      <c r="N106" s="312"/>
      <c r="O106" s="312"/>
      <c r="P106" s="312">
        <v>12000</v>
      </c>
      <c r="Q106" s="322">
        <f t="shared" si="5"/>
        <v>1000</v>
      </c>
    </row>
    <row r="107" spans="1:17">
      <c r="A107" s="277">
        <v>106865</v>
      </c>
      <c r="B107" s="309" t="s">
        <v>198</v>
      </c>
      <c r="C107" s="277">
        <v>202347.6</v>
      </c>
      <c r="D107" s="310">
        <v>1508</v>
      </c>
      <c r="E107" s="311">
        <v>3036</v>
      </c>
      <c r="F107" s="306">
        <f t="shared" si="3"/>
        <v>253</v>
      </c>
      <c r="G107" s="312">
        <v>6307.38</v>
      </c>
      <c r="H107" s="308">
        <f t="shared" si="4"/>
        <v>525.615</v>
      </c>
      <c r="I107" s="312">
        <v>6222</v>
      </c>
      <c r="J107" s="312"/>
      <c r="K107" s="309"/>
      <c r="L107" s="320">
        <v>1698.11</v>
      </c>
      <c r="M107" s="277"/>
      <c r="N107" s="312"/>
      <c r="O107" s="312"/>
      <c r="P107" s="312">
        <v>12700</v>
      </c>
      <c r="Q107" s="322">
        <f t="shared" si="5"/>
        <v>1058.33333333333</v>
      </c>
    </row>
    <row r="108" spans="1:17">
      <c r="A108" s="277">
        <v>107658</v>
      </c>
      <c r="B108" s="309" t="s">
        <v>199</v>
      </c>
      <c r="C108" s="277">
        <v>127296</v>
      </c>
      <c r="D108" s="310">
        <v>1208</v>
      </c>
      <c r="E108" s="311">
        <v>3228</v>
      </c>
      <c r="F108" s="306">
        <f t="shared" si="3"/>
        <v>269</v>
      </c>
      <c r="G108" s="312">
        <v>5211.69</v>
      </c>
      <c r="H108" s="308">
        <f t="shared" si="4"/>
        <v>434.3075</v>
      </c>
      <c r="I108" s="312">
        <v>2936.7</v>
      </c>
      <c r="J108" s="312"/>
      <c r="K108" s="309"/>
      <c r="L108" s="320">
        <v>1698.11</v>
      </c>
      <c r="M108" s="277"/>
      <c r="N108" s="312"/>
      <c r="O108" s="312"/>
      <c r="P108" s="312">
        <v>12900</v>
      </c>
      <c r="Q108" s="322">
        <f t="shared" si="5"/>
        <v>1075</v>
      </c>
    </row>
    <row r="109" spans="1:17">
      <c r="A109" s="277">
        <v>106066</v>
      </c>
      <c r="B109" s="309" t="s">
        <v>200</v>
      </c>
      <c r="C109" s="277">
        <v>360000</v>
      </c>
      <c r="D109" s="310">
        <v>1508</v>
      </c>
      <c r="E109" s="311">
        <v>4080</v>
      </c>
      <c r="F109" s="306">
        <f t="shared" si="3"/>
        <v>340</v>
      </c>
      <c r="G109" s="312">
        <v>3243.27</v>
      </c>
      <c r="H109" s="308">
        <f t="shared" si="4"/>
        <v>270.2725</v>
      </c>
      <c r="I109" s="312">
        <v>17700</v>
      </c>
      <c r="J109" s="312"/>
      <c r="K109" s="309"/>
      <c r="L109" s="320">
        <v>1698.11</v>
      </c>
      <c r="M109" s="277"/>
      <c r="N109" s="312"/>
      <c r="O109" s="312"/>
      <c r="P109" s="312">
        <v>25100</v>
      </c>
      <c r="Q109" s="322">
        <f t="shared" si="5"/>
        <v>2091.66666666667</v>
      </c>
    </row>
    <row r="110" spans="1:17">
      <c r="A110" s="277">
        <v>108277</v>
      </c>
      <c r="B110" s="309" t="s">
        <v>201</v>
      </c>
      <c r="C110" s="277">
        <v>156000</v>
      </c>
      <c r="D110" s="310">
        <v>1208</v>
      </c>
      <c r="E110" s="311">
        <v>3216</v>
      </c>
      <c r="F110" s="306">
        <f t="shared" si="3"/>
        <v>268</v>
      </c>
      <c r="G110" s="312">
        <v>5491.41</v>
      </c>
      <c r="H110" s="308">
        <f t="shared" si="4"/>
        <v>457.6175</v>
      </c>
      <c r="I110" s="312"/>
      <c r="J110" s="312"/>
      <c r="K110" s="309"/>
      <c r="L110" s="320">
        <v>1754.72</v>
      </c>
      <c r="M110" s="277"/>
      <c r="N110" s="312"/>
      <c r="O110" s="312"/>
      <c r="P110" s="312">
        <v>6100</v>
      </c>
      <c r="Q110" s="322">
        <f t="shared" si="5"/>
        <v>508.333333333333</v>
      </c>
    </row>
    <row r="111" spans="1:17">
      <c r="A111" s="277">
        <v>107829</v>
      </c>
      <c r="B111" s="309" t="s">
        <v>202</v>
      </c>
      <c r="C111" s="277">
        <v>147840</v>
      </c>
      <c r="D111" s="310">
        <v>1208</v>
      </c>
      <c r="E111" s="311">
        <v>3138</v>
      </c>
      <c r="F111" s="306">
        <f t="shared" si="3"/>
        <v>261.5</v>
      </c>
      <c r="G111" s="312">
        <v>5425.07</v>
      </c>
      <c r="H111" s="308">
        <f t="shared" si="4"/>
        <v>452.089166666667</v>
      </c>
      <c r="I111" s="312"/>
      <c r="J111" s="312"/>
      <c r="K111" s="309"/>
      <c r="L111" s="320">
        <v>1754.72</v>
      </c>
      <c r="M111" s="277"/>
      <c r="N111" s="312"/>
      <c r="O111" s="312"/>
      <c r="P111" s="312">
        <v>10100</v>
      </c>
      <c r="Q111" s="322">
        <f t="shared" si="5"/>
        <v>841.666666666667</v>
      </c>
    </row>
    <row r="112" spans="1:17">
      <c r="A112" s="277">
        <v>107728</v>
      </c>
      <c r="B112" s="309" t="s">
        <v>203</v>
      </c>
      <c r="C112" s="276">
        <v>0</v>
      </c>
      <c r="D112" s="323">
        <v>1208</v>
      </c>
      <c r="E112" s="311">
        <v>4698</v>
      </c>
      <c r="F112" s="306">
        <f t="shared" si="3"/>
        <v>391.5</v>
      </c>
      <c r="G112" s="312">
        <v>5916.55</v>
      </c>
      <c r="H112" s="308">
        <f t="shared" si="4"/>
        <v>493.045833333333</v>
      </c>
      <c r="I112" s="312">
        <v>4296</v>
      </c>
      <c r="J112" s="312"/>
      <c r="K112" s="309"/>
      <c r="L112" s="320">
        <v>1698.11</v>
      </c>
      <c r="M112" s="277"/>
      <c r="N112" s="312"/>
      <c r="O112" s="312"/>
      <c r="P112" s="312">
        <v>15100</v>
      </c>
      <c r="Q112" s="322">
        <f t="shared" si="5"/>
        <v>1258.33333333333</v>
      </c>
    </row>
    <row r="113" spans="1:17">
      <c r="A113" s="277">
        <v>106569</v>
      </c>
      <c r="B113" s="309" t="s">
        <v>204</v>
      </c>
      <c r="C113" s="277">
        <v>192000</v>
      </c>
      <c r="D113" s="310">
        <v>1508</v>
      </c>
      <c r="E113" s="311">
        <v>2040</v>
      </c>
      <c r="F113" s="306">
        <f t="shared" si="3"/>
        <v>170</v>
      </c>
      <c r="G113" s="312">
        <v>3456.11</v>
      </c>
      <c r="H113" s="308">
        <f t="shared" si="4"/>
        <v>288.009166666667</v>
      </c>
      <c r="I113" s="312">
        <v>4681.2</v>
      </c>
      <c r="J113" s="312"/>
      <c r="K113" s="309"/>
      <c r="L113" s="320">
        <v>1698.11</v>
      </c>
      <c r="M113" s="277"/>
      <c r="N113" s="312"/>
      <c r="O113" s="312"/>
      <c r="P113" s="312">
        <v>21600</v>
      </c>
      <c r="Q113" s="322">
        <f t="shared" si="5"/>
        <v>1800</v>
      </c>
    </row>
    <row r="114" spans="1:17">
      <c r="A114" s="277">
        <v>108656</v>
      </c>
      <c r="B114" s="309" t="s">
        <v>205</v>
      </c>
      <c r="C114" s="277">
        <v>85000</v>
      </c>
      <c r="D114" s="310">
        <v>1208</v>
      </c>
      <c r="E114" s="311">
        <v>5628</v>
      </c>
      <c r="F114" s="306">
        <f t="shared" si="3"/>
        <v>469</v>
      </c>
      <c r="G114" s="312">
        <v>2051.55</v>
      </c>
      <c r="H114" s="308">
        <f t="shared" si="4"/>
        <v>170.9625</v>
      </c>
      <c r="I114" s="312"/>
      <c r="J114" s="312"/>
      <c r="K114" s="309"/>
      <c r="L114" s="320">
        <v>1698.11</v>
      </c>
      <c r="M114" s="277"/>
      <c r="N114" s="312"/>
      <c r="O114" s="312"/>
      <c r="P114" s="312">
        <v>7500</v>
      </c>
      <c r="Q114" s="322">
        <f t="shared" si="5"/>
        <v>625</v>
      </c>
    </row>
    <row r="115" spans="1:17">
      <c r="A115" s="277">
        <v>311</v>
      </c>
      <c r="B115" s="309" t="s">
        <v>206</v>
      </c>
      <c r="C115" s="277">
        <v>57552</v>
      </c>
      <c r="D115" s="310">
        <v>1508</v>
      </c>
      <c r="E115" s="311">
        <v>4800</v>
      </c>
      <c r="F115" s="306">
        <f t="shared" si="3"/>
        <v>400</v>
      </c>
      <c r="G115" s="312">
        <v>5040.44</v>
      </c>
      <c r="H115" s="308">
        <f t="shared" si="4"/>
        <v>420.036666666667</v>
      </c>
      <c r="I115" s="312"/>
      <c r="J115" s="312"/>
      <c r="K115" s="309"/>
      <c r="L115" s="333">
        <v>0</v>
      </c>
      <c r="M115" s="277"/>
      <c r="N115" s="312"/>
      <c r="O115" s="312"/>
      <c r="P115" s="312">
        <v>16300</v>
      </c>
      <c r="Q115" s="322">
        <f t="shared" si="5"/>
        <v>1358.33333333333</v>
      </c>
    </row>
    <row r="116" spans="1:17">
      <c r="A116" s="277">
        <v>111064</v>
      </c>
      <c r="B116" s="309" t="s">
        <v>207</v>
      </c>
      <c r="C116" s="277">
        <v>67680</v>
      </c>
      <c r="D116" s="310">
        <v>1008</v>
      </c>
      <c r="E116" s="311">
        <v>2748</v>
      </c>
      <c r="F116" s="306">
        <f t="shared" si="3"/>
        <v>229</v>
      </c>
      <c r="G116" s="312">
        <v>4600</v>
      </c>
      <c r="H116" s="308">
        <f t="shared" si="4"/>
        <v>383.333333333333</v>
      </c>
      <c r="I116" s="312"/>
      <c r="J116" s="312"/>
      <c r="K116" s="309"/>
      <c r="L116" s="320">
        <v>2016.69</v>
      </c>
      <c r="M116" s="277"/>
      <c r="N116" s="312"/>
      <c r="O116" s="312"/>
      <c r="P116" s="312">
        <v>11000</v>
      </c>
      <c r="Q116" s="322">
        <f t="shared" si="5"/>
        <v>916.666666666667</v>
      </c>
    </row>
    <row r="117" spans="1:17">
      <c r="A117" s="277">
        <v>110378</v>
      </c>
      <c r="B117" s="309" t="s">
        <v>208</v>
      </c>
      <c r="C117" s="277">
        <v>84000</v>
      </c>
      <c r="D117" s="310">
        <v>1208</v>
      </c>
      <c r="E117" s="311">
        <v>2892</v>
      </c>
      <c r="F117" s="306">
        <f t="shared" si="3"/>
        <v>241</v>
      </c>
      <c r="G117" s="312">
        <v>2118.55</v>
      </c>
      <c r="H117" s="308">
        <f t="shared" si="4"/>
        <v>176.545833333333</v>
      </c>
      <c r="I117" s="312"/>
      <c r="J117" s="312"/>
      <c r="K117" s="309"/>
      <c r="L117" s="320">
        <v>1698.11</v>
      </c>
      <c r="M117" s="277"/>
      <c r="N117" s="312"/>
      <c r="O117" s="312"/>
      <c r="P117" s="312">
        <v>12100</v>
      </c>
      <c r="Q117" s="322">
        <f t="shared" si="5"/>
        <v>1008.33333333333</v>
      </c>
    </row>
    <row r="118" spans="1:17">
      <c r="A118" s="277">
        <v>750</v>
      </c>
      <c r="B118" s="175" t="s">
        <v>209</v>
      </c>
      <c r="C118" s="277">
        <v>215985</v>
      </c>
      <c r="D118" s="324">
        <v>7124</v>
      </c>
      <c r="E118" s="311">
        <v>5139.6</v>
      </c>
      <c r="F118" s="306">
        <f t="shared" si="3"/>
        <v>428.3</v>
      </c>
      <c r="G118" s="312">
        <v>32000</v>
      </c>
      <c r="H118" s="308">
        <f t="shared" si="4"/>
        <v>2666.66666666667</v>
      </c>
      <c r="I118" s="312"/>
      <c r="J118" s="312"/>
      <c r="K118" s="309"/>
      <c r="L118" s="320">
        <v>1698.11</v>
      </c>
      <c r="M118" s="277"/>
      <c r="N118" s="312"/>
      <c r="O118" s="312"/>
      <c r="P118" s="312">
        <v>12200</v>
      </c>
      <c r="Q118" s="322">
        <f t="shared" si="5"/>
        <v>1016.66666666667</v>
      </c>
    </row>
    <row r="119" spans="1:17">
      <c r="A119" s="277"/>
      <c r="B119" s="175" t="s">
        <v>210</v>
      </c>
      <c r="C119" s="280">
        <v>3370000</v>
      </c>
      <c r="D119" s="325">
        <v>4500000</v>
      </c>
      <c r="E119" s="311">
        <v>32280</v>
      </c>
      <c r="F119" s="306">
        <f t="shared" si="3"/>
        <v>2690</v>
      </c>
      <c r="G119" s="170">
        <v>4315.42999999999</v>
      </c>
      <c r="H119" s="308">
        <f t="shared" si="4"/>
        <v>359.619166666666</v>
      </c>
      <c r="I119" s="312">
        <v>10000</v>
      </c>
      <c r="J119" s="312"/>
      <c r="K119" s="309"/>
      <c r="L119" s="320">
        <v>45167.79</v>
      </c>
      <c r="M119" s="277"/>
      <c r="N119" s="312"/>
      <c r="O119" s="312"/>
      <c r="P119" s="312">
        <v>11000</v>
      </c>
      <c r="Q119" s="322">
        <f t="shared" si="5"/>
        <v>916.666666666667</v>
      </c>
    </row>
    <row r="120" spans="1:17">
      <c r="A120" s="277"/>
      <c r="B120" s="175" t="s">
        <v>211</v>
      </c>
      <c r="C120" s="276"/>
      <c r="D120" s="326">
        <f>总经办!D258</f>
        <v>45000</v>
      </c>
      <c r="E120" s="311"/>
      <c r="F120" s="306"/>
      <c r="G120" s="170"/>
      <c r="H120" s="308"/>
      <c r="I120" s="312"/>
      <c r="J120" s="312"/>
      <c r="K120" s="309"/>
      <c r="L120" s="320"/>
      <c r="M120" s="277"/>
      <c r="N120" s="312"/>
      <c r="O120" s="312"/>
      <c r="P120" s="312"/>
      <c r="Q120" s="322"/>
    </row>
    <row r="121" spans="1:17">
      <c r="A121" s="277"/>
      <c r="B121" s="309" t="s">
        <v>212</v>
      </c>
      <c r="C121" s="277">
        <v>286200</v>
      </c>
      <c r="D121" s="310"/>
      <c r="E121" s="311"/>
      <c r="F121" s="306"/>
      <c r="G121" s="312"/>
      <c r="H121" s="308"/>
      <c r="I121" s="312"/>
      <c r="J121" s="312"/>
      <c r="K121" s="309"/>
      <c r="L121" s="320"/>
      <c r="M121" s="277"/>
      <c r="N121" s="312"/>
      <c r="O121" s="312"/>
      <c r="P121" s="312"/>
      <c r="Q121" s="322"/>
    </row>
    <row r="122" ht="15" spans="1:17">
      <c r="A122" s="279"/>
      <c r="B122" s="327" t="s">
        <v>213</v>
      </c>
      <c r="C122" s="279">
        <v>302400</v>
      </c>
      <c r="D122" s="328"/>
      <c r="E122" s="329"/>
      <c r="F122" s="330"/>
      <c r="G122" s="331"/>
      <c r="H122" s="332"/>
      <c r="I122" s="331"/>
      <c r="J122" s="331"/>
      <c r="K122" s="327"/>
      <c r="L122" s="334"/>
      <c r="M122" s="279"/>
      <c r="N122" s="331"/>
      <c r="O122" s="331"/>
      <c r="P122" s="331"/>
      <c r="Q122" s="335"/>
    </row>
    <row r="127" spans="5:5">
      <c r="E127" s="189"/>
    </row>
  </sheetData>
  <mergeCells count="5">
    <mergeCell ref="C1:D1"/>
    <mergeCell ref="E1:K1"/>
    <mergeCell ref="M1:Q1"/>
    <mergeCell ref="A1:A2"/>
    <mergeCell ref="B1:B2"/>
  </mergeCells>
  <hyperlinks>
    <hyperlink ref="M1:P1" location="营运部!A1" display="营运部"/>
    <hyperlink ref="C1:D1" location="总经办!A1" display="总经办"/>
    <hyperlink ref="E2" location="各门店邮电费!A1" display="邮电费"/>
    <hyperlink ref="G2" location="各门店低值易耗品摊销!A1" display="低值易耗品"/>
    <hyperlink ref="P2" location="各门店水电费!A1" display="水电费"/>
    <hyperlink ref="E1:K1" location="行政科!A1" display="行政科"/>
  </hyperlink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2"/>
  <sheetViews>
    <sheetView topLeftCell="A4" workbookViewId="0">
      <selection activeCell="E260" sqref="E260"/>
    </sheetView>
  </sheetViews>
  <sheetFormatPr defaultColWidth="9" defaultRowHeight="14.25" outlineLevelCol="7"/>
  <cols>
    <col min="1" max="1" width="14.125" style="166" customWidth="1"/>
    <col min="2" max="2" width="46" style="166" customWidth="1"/>
    <col min="3" max="3" width="30.5" style="166" customWidth="1"/>
    <col min="4" max="4" width="15.25" style="166" customWidth="1"/>
    <col min="5" max="5" width="17.125" style="166" customWidth="1"/>
    <col min="6" max="6" width="9.625" style="166" customWidth="1"/>
    <col min="7" max="16384" width="9" style="166"/>
  </cols>
  <sheetData>
    <row r="1" ht="18.75" spans="1:8">
      <c r="A1" s="62" t="s">
        <v>214</v>
      </c>
      <c r="B1" s="157"/>
      <c r="C1" s="157"/>
      <c r="D1" s="157"/>
      <c r="E1" s="157"/>
      <c r="F1" s="157"/>
      <c r="G1" s="157"/>
      <c r="H1" s="168" t="s">
        <v>215</v>
      </c>
    </row>
    <row r="2" spans="1:7">
      <c r="A2" s="28" t="s">
        <v>216</v>
      </c>
      <c r="B2" s="28" t="s">
        <v>217</v>
      </c>
      <c r="C2" s="28" t="s">
        <v>218</v>
      </c>
      <c r="D2" s="28" t="s">
        <v>219</v>
      </c>
      <c r="E2" s="47" t="s">
        <v>220</v>
      </c>
      <c r="F2" s="28" t="s">
        <v>221</v>
      </c>
      <c r="G2" s="28" t="s">
        <v>222</v>
      </c>
    </row>
    <row r="3" spans="1:7">
      <c r="A3" s="33">
        <v>1</v>
      </c>
      <c r="B3" s="48" t="s">
        <v>57</v>
      </c>
      <c r="C3" s="48" t="s">
        <v>223</v>
      </c>
      <c r="D3" s="33">
        <v>2083.05</v>
      </c>
      <c r="E3" s="33">
        <v>2500</v>
      </c>
      <c r="F3" s="33"/>
      <c r="G3" s="34"/>
    </row>
    <row r="4" spans="1:7">
      <c r="A4" s="33">
        <v>2</v>
      </c>
      <c r="B4" s="48" t="s">
        <v>224</v>
      </c>
      <c r="C4" s="48" t="s">
        <v>223</v>
      </c>
      <c r="D4" s="33"/>
      <c r="E4" s="33">
        <v>500</v>
      </c>
      <c r="F4" s="33"/>
      <c r="G4" s="34"/>
    </row>
    <row r="5" spans="1:7">
      <c r="A5" s="33">
        <v>3</v>
      </c>
      <c r="B5" s="48" t="s">
        <v>225</v>
      </c>
      <c r="C5" s="48" t="s">
        <v>226</v>
      </c>
      <c r="D5" s="33">
        <v>22034.42</v>
      </c>
      <c r="E5" s="36">
        <v>24120</v>
      </c>
      <c r="F5" s="33"/>
      <c r="G5" s="34"/>
    </row>
    <row r="6" spans="1:7">
      <c r="A6" s="33">
        <v>4</v>
      </c>
      <c r="B6" s="48" t="s">
        <v>227</v>
      </c>
      <c r="C6" s="48" t="s">
        <v>228</v>
      </c>
      <c r="D6" s="170"/>
      <c r="E6" s="36">
        <v>1800</v>
      </c>
      <c r="F6" s="33"/>
      <c r="G6" s="34"/>
    </row>
    <row r="7" spans="1:7">
      <c r="A7" s="33">
        <v>5</v>
      </c>
      <c r="B7" s="48" t="s">
        <v>71</v>
      </c>
      <c r="C7" s="48"/>
      <c r="D7" s="170"/>
      <c r="E7" s="49">
        <v>588600</v>
      </c>
      <c r="F7" s="33"/>
      <c r="G7" s="34"/>
    </row>
    <row r="8" spans="1:7">
      <c r="A8" s="47" t="s">
        <v>229</v>
      </c>
      <c r="B8" s="47"/>
      <c r="C8" s="47"/>
      <c r="D8" s="60">
        <v>24117.47</v>
      </c>
      <c r="E8" s="60">
        <v>617520</v>
      </c>
      <c r="F8" s="33"/>
      <c r="G8" s="34"/>
    </row>
    <row r="9" spans="1:7">
      <c r="A9" s="33">
        <v>1</v>
      </c>
      <c r="B9" s="48" t="s">
        <v>230</v>
      </c>
      <c r="C9" s="51" t="s">
        <v>231</v>
      </c>
      <c r="D9" s="49">
        <v>20654406.67</v>
      </c>
      <c r="E9" s="49">
        <v>25563296.35</v>
      </c>
      <c r="F9" s="33"/>
      <c r="G9" s="268"/>
    </row>
    <row r="10" spans="1:7">
      <c r="A10" s="33">
        <v>2</v>
      </c>
      <c r="B10" s="48" t="s">
        <v>232</v>
      </c>
      <c r="C10" s="51" t="s">
        <v>233</v>
      </c>
      <c r="D10" s="49">
        <v>676395.3</v>
      </c>
      <c r="E10" s="49">
        <v>4726904</v>
      </c>
      <c r="F10" s="33"/>
      <c r="G10" s="34"/>
    </row>
    <row r="11" spans="1:7">
      <c r="A11" s="47" t="s">
        <v>234</v>
      </c>
      <c r="B11" s="47"/>
      <c r="C11" s="47"/>
      <c r="D11" s="60">
        <v>21102711.26</v>
      </c>
      <c r="E11" s="47">
        <v>30290200.35</v>
      </c>
      <c r="F11" s="33"/>
      <c r="G11" s="34"/>
    </row>
    <row r="12" ht="15.75" spans="1:7">
      <c r="A12" s="33"/>
      <c r="B12" s="269" t="s">
        <v>32</v>
      </c>
      <c r="C12" s="270"/>
      <c r="D12" s="271">
        <v>21150946.2</v>
      </c>
      <c r="E12" s="271">
        <v>30907720.35</v>
      </c>
      <c r="F12" s="60">
        <v>0</v>
      </c>
      <c r="G12" s="34"/>
    </row>
    <row r="14" ht="20.25" spans="1:5">
      <c r="A14" s="272" t="s">
        <v>235</v>
      </c>
      <c r="B14" s="272"/>
      <c r="C14" s="272"/>
      <c r="D14" s="272"/>
      <c r="E14" s="168"/>
    </row>
    <row r="15" ht="18.75" spans="1:5">
      <c r="A15" s="169" t="s">
        <v>217</v>
      </c>
      <c r="B15" s="169" t="s">
        <v>236</v>
      </c>
      <c r="C15" s="171" t="s">
        <v>237</v>
      </c>
      <c r="D15" s="171" t="s">
        <v>238</v>
      </c>
      <c r="E15" s="168"/>
    </row>
    <row r="16" spans="1:4">
      <c r="A16" s="173" t="s">
        <v>84</v>
      </c>
      <c r="B16" s="173" t="s">
        <v>95</v>
      </c>
      <c r="C16" s="174">
        <v>133733.25</v>
      </c>
      <c r="D16" s="273">
        <v>268759</v>
      </c>
    </row>
    <row r="17" spans="1:4">
      <c r="A17" s="173" t="s">
        <v>84</v>
      </c>
      <c r="B17" s="173" t="s">
        <v>96</v>
      </c>
      <c r="C17" s="174">
        <v>209347.04</v>
      </c>
      <c r="D17" s="273">
        <v>201347</v>
      </c>
    </row>
    <row r="18" spans="1:4">
      <c r="A18" s="173" t="s">
        <v>84</v>
      </c>
      <c r="B18" s="173" t="s">
        <v>97</v>
      </c>
      <c r="C18" s="174">
        <v>82200</v>
      </c>
      <c r="D18" s="273">
        <v>84992</v>
      </c>
    </row>
    <row r="19" spans="1:4">
      <c r="A19" s="173" t="s">
        <v>84</v>
      </c>
      <c r="B19" s="173" t="s">
        <v>98</v>
      </c>
      <c r="C19" s="174">
        <v>215862.7</v>
      </c>
      <c r="D19" s="273">
        <v>223859.43</v>
      </c>
    </row>
    <row r="20" spans="1:4">
      <c r="A20" s="173" t="s">
        <v>84</v>
      </c>
      <c r="B20" s="173" t="s">
        <v>99</v>
      </c>
      <c r="C20" s="174">
        <v>79635.6</v>
      </c>
      <c r="D20" s="273">
        <v>89771.04</v>
      </c>
    </row>
    <row r="21" spans="1:4">
      <c r="A21" s="173" t="s">
        <v>84</v>
      </c>
      <c r="B21" s="173" t="s">
        <v>100</v>
      </c>
      <c r="C21" s="174">
        <v>255999.9</v>
      </c>
      <c r="D21" s="273">
        <v>231999.96</v>
      </c>
    </row>
    <row r="22" spans="1:4">
      <c r="A22" s="173" t="s">
        <v>84</v>
      </c>
      <c r="B22" s="173" t="s">
        <v>101</v>
      </c>
      <c r="C22" s="174">
        <v>307776.04</v>
      </c>
      <c r="D22" s="273">
        <v>305099</v>
      </c>
    </row>
    <row r="23" spans="1:4">
      <c r="A23" s="173" t="s">
        <v>84</v>
      </c>
      <c r="B23" s="173" t="s">
        <v>102</v>
      </c>
      <c r="C23" s="174">
        <v>67496.97</v>
      </c>
      <c r="D23" s="273">
        <v>74582.4</v>
      </c>
    </row>
    <row r="24" spans="1:4">
      <c r="A24" s="173" t="s">
        <v>84</v>
      </c>
      <c r="B24" s="173" t="s">
        <v>103</v>
      </c>
      <c r="C24" s="174">
        <v>180096</v>
      </c>
      <c r="D24" s="273">
        <v>188350.4</v>
      </c>
    </row>
    <row r="25" spans="1:4">
      <c r="A25" s="173" t="s">
        <v>84</v>
      </c>
      <c r="B25" s="173" t="s">
        <v>104</v>
      </c>
      <c r="C25" s="174">
        <v>174000</v>
      </c>
      <c r="D25" s="273">
        <v>174000</v>
      </c>
    </row>
    <row r="26" spans="1:4">
      <c r="A26" s="173" t="s">
        <v>84</v>
      </c>
      <c r="B26" s="173" t="s">
        <v>105</v>
      </c>
      <c r="C26" s="174">
        <v>172458</v>
      </c>
      <c r="D26" s="273">
        <v>195452.4</v>
      </c>
    </row>
    <row r="27" spans="1:4">
      <c r="A27" s="173" t="s">
        <v>84</v>
      </c>
      <c r="B27" s="173" t="s">
        <v>106</v>
      </c>
      <c r="C27" s="174">
        <v>78489.77</v>
      </c>
      <c r="D27" s="273">
        <v>85632.1</v>
      </c>
    </row>
    <row r="28" spans="1:4">
      <c r="A28" s="173" t="s">
        <v>84</v>
      </c>
      <c r="B28" s="173" t="s">
        <v>107</v>
      </c>
      <c r="C28" s="174">
        <v>233864.04</v>
      </c>
      <c r="D28" s="273">
        <v>217517.5</v>
      </c>
    </row>
    <row r="29" spans="1:4">
      <c r="A29" s="173" t="s">
        <v>84</v>
      </c>
      <c r="B29" s="173" t="s">
        <v>239</v>
      </c>
      <c r="C29" s="174">
        <v>83737.5</v>
      </c>
      <c r="D29" s="273"/>
    </row>
    <row r="30" spans="1:4">
      <c r="A30" s="173" t="s">
        <v>84</v>
      </c>
      <c r="B30" s="173" t="s">
        <v>108</v>
      </c>
      <c r="C30" s="174">
        <v>89000</v>
      </c>
      <c r="D30" s="273">
        <v>89000</v>
      </c>
    </row>
    <row r="31" spans="1:4">
      <c r="A31" s="173" t="s">
        <v>84</v>
      </c>
      <c r="B31" s="173" t="s">
        <v>109</v>
      </c>
      <c r="C31" s="174">
        <v>68001.38</v>
      </c>
      <c r="D31" s="273">
        <v>68000</v>
      </c>
    </row>
    <row r="32" spans="1:4">
      <c r="A32" s="173" t="s">
        <v>84</v>
      </c>
      <c r="B32" s="173" t="s">
        <v>110</v>
      </c>
      <c r="C32" s="174">
        <v>138000</v>
      </c>
      <c r="D32" s="273">
        <v>180000</v>
      </c>
    </row>
    <row r="33" spans="1:4">
      <c r="A33" s="173" t="s">
        <v>84</v>
      </c>
      <c r="B33" s="173" t="s">
        <v>111</v>
      </c>
      <c r="C33" s="174">
        <v>180000</v>
      </c>
      <c r="D33" s="273">
        <v>180000</v>
      </c>
    </row>
    <row r="34" spans="1:4">
      <c r="A34" s="173" t="s">
        <v>84</v>
      </c>
      <c r="B34" s="173" t="s">
        <v>112</v>
      </c>
      <c r="C34" s="174">
        <v>50154.9</v>
      </c>
      <c r="D34" s="273">
        <v>50155</v>
      </c>
    </row>
    <row r="35" spans="1:4">
      <c r="A35" s="173" t="s">
        <v>84</v>
      </c>
      <c r="B35" s="173" t="s">
        <v>113</v>
      </c>
      <c r="C35" s="174">
        <v>188784</v>
      </c>
      <c r="D35" s="273">
        <v>188784</v>
      </c>
    </row>
    <row r="36" spans="1:4">
      <c r="A36" s="173" t="s">
        <v>84</v>
      </c>
      <c r="B36" s="173" t="s">
        <v>114</v>
      </c>
      <c r="C36" s="174">
        <v>71339.72</v>
      </c>
      <c r="D36" s="273">
        <v>77952</v>
      </c>
    </row>
    <row r="37" spans="1:4">
      <c r="A37" s="173" t="s">
        <v>84</v>
      </c>
      <c r="B37" s="173" t="s">
        <v>115</v>
      </c>
      <c r="C37" s="174">
        <v>468329.42</v>
      </c>
      <c r="D37" s="273">
        <v>443034.5</v>
      </c>
    </row>
    <row r="38" spans="1:4">
      <c r="A38" s="173" t="s">
        <v>84</v>
      </c>
      <c r="B38" s="173" t="s">
        <v>116</v>
      </c>
      <c r="C38" s="174">
        <v>289382</v>
      </c>
      <c r="D38" s="273">
        <v>297447.4</v>
      </c>
    </row>
    <row r="39" spans="1:4">
      <c r="A39" s="173" t="s">
        <v>84</v>
      </c>
      <c r="B39" s="173" t="s">
        <v>117</v>
      </c>
      <c r="C39" s="174">
        <v>103548</v>
      </c>
      <c r="D39" s="273">
        <v>103548</v>
      </c>
    </row>
    <row r="40" spans="1:4">
      <c r="A40" s="173" t="s">
        <v>84</v>
      </c>
      <c r="B40" s="173" t="s">
        <v>118</v>
      </c>
      <c r="C40" s="174">
        <v>275593.2</v>
      </c>
      <c r="D40" s="273">
        <v>289374.12</v>
      </c>
    </row>
    <row r="41" spans="1:4">
      <c r="A41" s="173" t="s">
        <v>84</v>
      </c>
      <c r="B41" s="173" t="s">
        <v>119</v>
      </c>
      <c r="C41" s="174">
        <v>123560</v>
      </c>
      <c r="D41" s="273">
        <v>123560.5</v>
      </c>
    </row>
    <row r="42" spans="1:4">
      <c r="A42" s="173" t="s">
        <v>84</v>
      </c>
      <c r="B42" s="173" t="s">
        <v>120</v>
      </c>
      <c r="C42" s="174">
        <v>144000</v>
      </c>
      <c r="D42" s="273">
        <v>144000</v>
      </c>
    </row>
    <row r="43" spans="1:4">
      <c r="A43" s="173" t="s">
        <v>84</v>
      </c>
      <c r="B43" s="173" t="s">
        <v>121</v>
      </c>
      <c r="C43" s="174">
        <v>84235.81</v>
      </c>
      <c r="D43" s="273">
        <v>117465</v>
      </c>
    </row>
    <row r="44" spans="1:4">
      <c r="A44" s="173" t="s">
        <v>84</v>
      </c>
      <c r="B44" s="173" t="s">
        <v>122</v>
      </c>
      <c r="C44" s="174">
        <v>93999.96</v>
      </c>
      <c r="D44" s="273">
        <v>90000</v>
      </c>
    </row>
    <row r="45" spans="1:4">
      <c r="A45" s="173" t="s">
        <v>84</v>
      </c>
      <c r="B45" s="173" t="s">
        <v>123</v>
      </c>
      <c r="C45" s="174">
        <v>700656</v>
      </c>
      <c r="D45" s="273">
        <v>700656</v>
      </c>
    </row>
    <row r="46" spans="1:4">
      <c r="A46" s="173" t="s">
        <v>84</v>
      </c>
      <c r="B46" s="173" t="s">
        <v>124</v>
      </c>
      <c r="C46" s="174">
        <v>99000</v>
      </c>
      <c r="D46" s="273">
        <v>99000</v>
      </c>
    </row>
    <row r="47" spans="1:4">
      <c r="A47" s="173" t="s">
        <v>84</v>
      </c>
      <c r="B47" s="173" t="s">
        <v>125</v>
      </c>
      <c r="C47" s="174">
        <v>199206.81</v>
      </c>
      <c r="D47" s="273">
        <v>224678.6</v>
      </c>
    </row>
    <row r="48" spans="1:4">
      <c r="A48" s="173" t="s">
        <v>84</v>
      </c>
      <c r="B48" s="173" t="s">
        <v>126</v>
      </c>
      <c r="C48" s="174">
        <v>190480</v>
      </c>
      <c r="D48" s="273">
        <v>226440</v>
      </c>
    </row>
    <row r="49" spans="1:4">
      <c r="A49" s="173" t="s">
        <v>84</v>
      </c>
      <c r="B49" s="173" t="s">
        <v>127</v>
      </c>
      <c r="C49" s="174">
        <v>228000</v>
      </c>
      <c r="D49" s="273">
        <v>229520</v>
      </c>
    </row>
    <row r="50" spans="1:4">
      <c r="A50" s="173" t="s">
        <v>84</v>
      </c>
      <c r="B50" s="173" t="s">
        <v>128</v>
      </c>
      <c r="C50" s="174">
        <v>81641.99</v>
      </c>
      <c r="D50" s="273">
        <v>102606.6</v>
      </c>
    </row>
    <row r="51" spans="1:4">
      <c r="A51" s="173" t="s">
        <v>84</v>
      </c>
      <c r="B51" s="173" t="s">
        <v>129</v>
      </c>
      <c r="C51" s="174">
        <v>67837.26</v>
      </c>
      <c r="D51" s="273">
        <v>78209.6</v>
      </c>
    </row>
    <row r="52" spans="1:4">
      <c r="A52" s="173" t="s">
        <v>84</v>
      </c>
      <c r="B52" s="173" t="s">
        <v>130</v>
      </c>
      <c r="C52" s="174">
        <v>225000</v>
      </c>
      <c r="D52" s="273">
        <v>223000</v>
      </c>
    </row>
    <row r="53" spans="1:4">
      <c r="A53" s="173" t="s">
        <v>84</v>
      </c>
      <c r="B53" s="173" t="s">
        <v>131</v>
      </c>
      <c r="C53" s="174">
        <v>159467.94</v>
      </c>
      <c r="D53" s="273">
        <v>172494.5</v>
      </c>
    </row>
    <row r="54" spans="1:4">
      <c r="A54" s="173" t="s">
        <v>84</v>
      </c>
      <c r="B54" s="173" t="s">
        <v>132</v>
      </c>
      <c r="C54" s="174">
        <v>208538</v>
      </c>
      <c r="D54" s="273">
        <v>225606.5</v>
      </c>
    </row>
    <row r="55" spans="1:4">
      <c r="A55" s="173" t="s">
        <v>84</v>
      </c>
      <c r="B55" s="173" t="s">
        <v>133</v>
      </c>
      <c r="C55" s="174">
        <v>146514</v>
      </c>
      <c r="D55" s="273">
        <v>206493.7</v>
      </c>
    </row>
    <row r="56" spans="1:4">
      <c r="A56" s="173" t="s">
        <v>84</v>
      </c>
      <c r="B56" s="173" t="s">
        <v>134</v>
      </c>
      <c r="C56" s="174">
        <v>69078</v>
      </c>
      <c r="D56" s="273">
        <v>75985.8</v>
      </c>
    </row>
    <row r="57" spans="1:4">
      <c r="A57" s="173" t="s">
        <v>84</v>
      </c>
      <c r="B57" s="173" t="s">
        <v>135</v>
      </c>
      <c r="C57" s="174">
        <v>270653.84</v>
      </c>
      <c r="D57" s="273">
        <v>284716</v>
      </c>
    </row>
    <row r="58" spans="1:4">
      <c r="A58" s="173" t="s">
        <v>84</v>
      </c>
      <c r="B58" s="173" t="s">
        <v>136</v>
      </c>
      <c r="C58" s="174">
        <v>195433.92</v>
      </c>
      <c r="D58" s="273">
        <v>176500</v>
      </c>
    </row>
    <row r="59" spans="1:4">
      <c r="A59" s="173" t="s">
        <v>84</v>
      </c>
      <c r="B59" s="173" t="s">
        <v>137</v>
      </c>
      <c r="C59" s="174">
        <v>109674.72</v>
      </c>
      <c r="D59" s="273">
        <v>120000</v>
      </c>
    </row>
    <row r="60" spans="1:4">
      <c r="A60" s="173" t="s">
        <v>84</v>
      </c>
      <c r="B60" s="173" t="s">
        <v>240</v>
      </c>
      <c r="C60" s="174">
        <v>171691.79</v>
      </c>
      <c r="D60" s="273"/>
    </row>
    <row r="61" spans="1:4">
      <c r="A61" s="173" t="s">
        <v>84</v>
      </c>
      <c r="B61" s="173" t="s">
        <v>138</v>
      </c>
      <c r="C61" s="174">
        <v>132816.82</v>
      </c>
      <c r="D61" s="273">
        <v>166976.8</v>
      </c>
    </row>
    <row r="62" spans="1:4">
      <c r="A62" s="173" t="s">
        <v>84</v>
      </c>
      <c r="B62" s="173" t="s">
        <v>139</v>
      </c>
      <c r="C62" s="174">
        <v>120000</v>
      </c>
      <c r="D62" s="273">
        <v>120000</v>
      </c>
    </row>
    <row r="63" spans="1:4">
      <c r="A63" s="173" t="s">
        <v>84</v>
      </c>
      <c r="B63" s="173" t="s">
        <v>140</v>
      </c>
      <c r="C63" s="174">
        <v>870361.25</v>
      </c>
      <c r="D63" s="273">
        <v>628320</v>
      </c>
    </row>
    <row r="64" spans="1:4">
      <c r="A64" s="173" t="s">
        <v>84</v>
      </c>
      <c r="B64" s="173" t="s">
        <v>141</v>
      </c>
      <c r="C64" s="174">
        <v>983106.83</v>
      </c>
      <c r="D64" s="273">
        <v>1021849.7</v>
      </c>
    </row>
    <row r="65" spans="1:4">
      <c r="A65" s="173" t="s">
        <v>84</v>
      </c>
      <c r="B65" s="173" t="s">
        <v>142</v>
      </c>
      <c r="C65" s="174">
        <v>313040</v>
      </c>
      <c r="D65" s="273">
        <v>317988.2</v>
      </c>
    </row>
    <row r="66" spans="1:4">
      <c r="A66" s="173" t="s">
        <v>84</v>
      </c>
      <c r="B66" s="173" t="s">
        <v>143</v>
      </c>
      <c r="C66" s="174">
        <v>273780</v>
      </c>
      <c r="D66" s="273">
        <v>280168.2</v>
      </c>
    </row>
    <row r="67" spans="1:4">
      <c r="A67" s="173" t="s">
        <v>84</v>
      </c>
      <c r="B67" s="173" t="s">
        <v>144</v>
      </c>
      <c r="C67" s="174">
        <v>205284</v>
      </c>
      <c r="D67" s="273">
        <v>205284</v>
      </c>
    </row>
    <row r="68" spans="1:4">
      <c r="A68" s="173" t="s">
        <v>84</v>
      </c>
      <c r="B68" s="173" t="s">
        <v>145</v>
      </c>
      <c r="C68" s="174">
        <v>157869.84</v>
      </c>
      <c r="D68" s="273">
        <v>161290.5</v>
      </c>
    </row>
    <row r="69" spans="1:4">
      <c r="A69" s="173" t="s">
        <v>84</v>
      </c>
      <c r="B69" s="173" t="s">
        <v>146</v>
      </c>
      <c r="C69" s="174">
        <v>139859.78</v>
      </c>
      <c r="D69" s="273">
        <v>150819.9</v>
      </c>
    </row>
    <row r="70" spans="1:4">
      <c r="A70" s="173" t="s">
        <v>84</v>
      </c>
      <c r="B70" s="173" t="s">
        <v>147</v>
      </c>
      <c r="C70" s="174">
        <v>184387.54</v>
      </c>
      <c r="D70" s="273">
        <v>196796.25</v>
      </c>
    </row>
    <row r="71" spans="1:4">
      <c r="A71" s="173" t="s">
        <v>84</v>
      </c>
      <c r="B71" s="173" t="s">
        <v>148</v>
      </c>
      <c r="C71" s="174">
        <v>187449</v>
      </c>
      <c r="D71" s="273">
        <v>216000</v>
      </c>
    </row>
    <row r="72" spans="1:4">
      <c r="A72" s="173" t="s">
        <v>84</v>
      </c>
      <c r="B72" s="173" t="s">
        <v>149</v>
      </c>
      <c r="C72" s="174">
        <v>89598.47</v>
      </c>
      <c r="D72" s="273">
        <v>100000</v>
      </c>
    </row>
    <row r="73" spans="1:4">
      <c r="A73" s="173" t="s">
        <v>84</v>
      </c>
      <c r="B73" s="173" t="s">
        <v>150</v>
      </c>
      <c r="C73" s="174">
        <v>196316.07</v>
      </c>
      <c r="D73" s="273">
        <v>219984</v>
      </c>
    </row>
    <row r="74" spans="1:4">
      <c r="A74" s="173" t="s">
        <v>84</v>
      </c>
      <c r="B74" s="173" t="s">
        <v>151</v>
      </c>
      <c r="C74" s="174">
        <v>242356.08</v>
      </c>
      <c r="D74" s="273">
        <v>282600</v>
      </c>
    </row>
    <row r="75" spans="1:4">
      <c r="A75" s="173" t="s">
        <v>84</v>
      </c>
      <c r="B75" s="173" t="s">
        <v>152</v>
      </c>
      <c r="C75" s="174">
        <v>326727.6</v>
      </c>
      <c r="D75" s="273">
        <v>334163.8</v>
      </c>
    </row>
    <row r="76" spans="1:4">
      <c r="A76" s="173" t="s">
        <v>84</v>
      </c>
      <c r="B76" s="173" t="s">
        <v>153</v>
      </c>
      <c r="C76" s="174">
        <v>183625</v>
      </c>
      <c r="D76" s="273">
        <v>178000</v>
      </c>
    </row>
    <row r="77" spans="1:4">
      <c r="A77" s="173" t="s">
        <v>84</v>
      </c>
      <c r="B77" s="173" t="s">
        <v>154</v>
      </c>
      <c r="C77" s="174">
        <v>173544.76</v>
      </c>
      <c r="D77" s="273">
        <v>252547.2</v>
      </c>
    </row>
    <row r="78" spans="1:4">
      <c r="A78" s="173" t="s">
        <v>84</v>
      </c>
      <c r="B78" s="173" t="s">
        <v>155</v>
      </c>
      <c r="C78" s="174">
        <v>45000</v>
      </c>
      <c r="D78" s="273">
        <v>45000</v>
      </c>
    </row>
    <row r="79" spans="1:4">
      <c r="A79" s="173" t="s">
        <v>84</v>
      </c>
      <c r="B79" s="173" t="s">
        <v>156</v>
      </c>
      <c r="C79" s="174">
        <v>141784</v>
      </c>
      <c r="D79" s="273">
        <v>151099.1</v>
      </c>
    </row>
    <row r="80" spans="1:4">
      <c r="A80" s="173" t="s">
        <v>84</v>
      </c>
      <c r="B80" s="173" t="s">
        <v>157</v>
      </c>
      <c r="C80" s="174">
        <v>42000</v>
      </c>
      <c r="D80" s="273">
        <v>50000</v>
      </c>
    </row>
    <row r="81" spans="1:4">
      <c r="A81" s="173" t="s">
        <v>84</v>
      </c>
      <c r="B81" s="173" t="s">
        <v>158</v>
      </c>
      <c r="C81" s="174">
        <v>256200</v>
      </c>
      <c r="D81" s="273">
        <v>272661.1</v>
      </c>
    </row>
    <row r="82" spans="1:4">
      <c r="A82" s="173" t="s">
        <v>84</v>
      </c>
      <c r="B82" s="173" t="s">
        <v>159</v>
      </c>
      <c r="C82" s="174">
        <v>154950</v>
      </c>
      <c r="D82" s="273">
        <v>143651.6</v>
      </c>
    </row>
    <row r="83" spans="1:4">
      <c r="A83" s="173" t="s">
        <v>84</v>
      </c>
      <c r="B83" s="173" t="s">
        <v>160</v>
      </c>
      <c r="C83" s="174">
        <v>164232</v>
      </c>
      <c r="D83" s="273">
        <v>164232</v>
      </c>
    </row>
    <row r="84" spans="1:4">
      <c r="A84" s="173" t="s">
        <v>84</v>
      </c>
      <c r="B84" s="173" t="s">
        <v>161</v>
      </c>
      <c r="C84" s="174">
        <v>60000</v>
      </c>
      <c r="D84" s="273">
        <v>65000</v>
      </c>
    </row>
    <row r="85" spans="1:4">
      <c r="A85" s="173" t="s">
        <v>84</v>
      </c>
      <c r="B85" s="173" t="s">
        <v>162</v>
      </c>
      <c r="C85" s="174">
        <v>167580</v>
      </c>
      <c r="D85" s="273">
        <v>175071.9</v>
      </c>
    </row>
    <row r="86" spans="1:4">
      <c r="A86" s="173" t="s">
        <v>84</v>
      </c>
      <c r="B86" s="173" t="s">
        <v>163</v>
      </c>
      <c r="C86" s="174">
        <v>66000</v>
      </c>
      <c r="D86" s="273">
        <v>66000</v>
      </c>
    </row>
    <row r="87" spans="1:4">
      <c r="A87" s="173" t="s">
        <v>84</v>
      </c>
      <c r="B87" s="173" t="s">
        <v>164</v>
      </c>
      <c r="C87" s="174">
        <v>145601.23</v>
      </c>
      <c r="D87" s="273">
        <v>166545.8</v>
      </c>
    </row>
    <row r="88" spans="1:4">
      <c r="A88" s="173" t="s">
        <v>84</v>
      </c>
      <c r="B88" s="173" t="s">
        <v>165</v>
      </c>
      <c r="C88" s="174">
        <v>81600</v>
      </c>
      <c r="D88" s="273">
        <v>81600</v>
      </c>
    </row>
    <row r="89" spans="1:4">
      <c r="A89" s="173" t="s">
        <v>84</v>
      </c>
      <c r="B89" s="173" t="s">
        <v>166</v>
      </c>
      <c r="C89" s="174">
        <v>299447.18</v>
      </c>
      <c r="D89" s="273">
        <v>317304.3</v>
      </c>
    </row>
    <row r="90" spans="1:4">
      <c r="A90" s="173" t="s">
        <v>84</v>
      </c>
      <c r="B90" s="173" t="s">
        <v>167</v>
      </c>
      <c r="C90" s="174">
        <v>86500</v>
      </c>
      <c r="D90" s="273">
        <v>90000</v>
      </c>
    </row>
    <row r="91" spans="1:4">
      <c r="A91" s="173" t="s">
        <v>84</v>
      </c>
      <c r="B91" s="173" t="s">
        <v>168</v>
      </c>
      <c r="C91" s="174">
        <v>75636</v>
      </c>
      <c r="D91" s="273">
        <v>78501</v>
      </c>
    </row>
    <row r="92" spans="1:4">
      <c r="A92" s="173" t="s">
        <v>84</v>
      </c>
      <c r="B92" s="173" t="s">
        <v>169</v>
      </c>
      <c r="C92" s="174">
        <v>16999.96</v>
      </c>
      <c r="D92" s="273">
        <v>22080</v>
      </c>
    </row>
    <row r="93" spans="1:4">
      <c r="A93" s="173" t="s">
        <v>84</v>
      </c>
      <c r="B93" s="173" t="s">
        <v>170</v>
      </c>
      <c r="C93" s="174">
        <v>456537.6</v>
      </c>
      <c r="D93" s="273">
        <v>456540</v>
      </c>
    </row>
    <row r="94" spans="1:4">
      <c r="A94" s="173" t="s">
        <v>84</v>
      </c>
      <c r="B94" s="173" t="s">
        <v>171</v>
      </c>
      <c r="C94" s="174">
        <v>50000.04</v>
      </c>
      <c r="D94" s="273">
        <v>50000</v>
      </c>
    </row>
    <row r="95" spans="1:4">
      <c r="A95" s="173" t="s">
        <v>84</v>
      </c>
      <c r="B95" s="173" t="s">
        <v>172</v>
      </c>
      <c r="C95" s="174">
        <v>38000.04</v>
      </c>
      <c r="D95" s="273">
        <v>38000.04</v>
      </c>
    </row>
    <row r="96" spans="1:4">
      <c r="A96" s="173" t="s">
        <v>84</v>
      </c>
      <c r="B96" s="173" t="s">
        <v>241</v>
      </c>
      <c r="C96" s="174">
        <v>46250</v>
      </c>
      <c r="D96" s="273"/>
    </row>
    <row r="97" spans="1:4">
      <c r="A97" s="173" t="s">
        <v>84</v>
      </c>
      <c r="B97" s="173" t="s">
        <v>173</v>
      </c>
      <c r="C97" s="174">
        <v>266000.04</v>
      </c>
      <c r="D97" s="273">
        <v>258300</v>
      </c>
    </row>
    <row r="98" spans="1:4">
      <c r="A98" s="173" t="s">
        <v>84</v>
      </c>
      <c r="B98" s="173" t="s">
        <v>174</v>
      </c>
      <c r="C98" s="174">
        <v>194014.44</v>
      </c>
      <c r="D98" s="273">
        <v>174920.6</v>
      </c>
    </row>
    <row r="99" spans="1:4">
      <c r="A99" s="173" t="s">
        <v>84</v>
      </c>
      <c r="B99" s="173" t="s">
        <v>175</v>
      </c>
      <c r="C99" s="174">
        <v>305694</v>
      </c>
      <c r="D99" s="273">
        <v>313846</v>
      </c>
    </row>
    <row r="100" spans="1:4">
      <c r="A100" s="173" t="s">
        <v>84</v>
      </c>
      <c r="B100" s="173" t="s">
        <v>176</v>
      </c>
      <c r="C100" s="174">
        <v>137537.19</v>
      </c>
      <c r="D100" s="273">
        <v>127712</v>
      </c>
    </row>
    <row r="101" spans="1:4">
      <c r="A101" s="173" t="s">
        <v>84</v>
      </c>
      <c r="B101" s="173" t="s">
        <v>177</v>
      </c>
      <c r="C101" s="174">
        <v>99999.96</v>
      </c>
      <c r="D101" s="273">
        <v>100000</v>
      </c>
    </row>
    <row r="102" spans="1:4">
      <c r="A102" s="173" t="s">
        <v>84</v>
      </c>
      <c r="B102" s="173" t="s">
        <v>178</v>
      </c>
      <c r="C102" s="174">
        <v>103618.34</v>
      </c>
      <c r="D102" s="273">
        <v>104000</v>
      </c>
    </row>
    <row r="103" spans="1:4">
      <c r="A103" s="173" t="s">
        <v>84</v>
      </c>
      <c r="B103" s="173" t="s">
        <v>179</v>
      </c>
      <c r="C103" s="174">
        <v>100000.11</v>
      </c>
      <c r="D103" s="273">
        <v>100000</v>
      </c>
    </row>
    <row r="104" spans="1:4">
      <c r="A104" s="173" t="s">
        <v>84</v>
      </c>
      <c r="B104" s="173" t="s">
        <v>180</v>
      </c>
      <c r="C104" s="174">
        <v>189571.5</v>
      </c>
      <c r="D104" s="273">
        <v>210667.5</v>
      </c>
    </row>
    <row r="105" spans="1:4">
      <c r="A105" s="173" t="s">
        <v>84</v>
      </c>
      <c r="B105" s="173" t="s">
        <v>181</v>
      </c>
      <c r="C105" s="174">
        <v>117999.93</v>
      </c>
      <c r="D105" s="273">
        <v>72000</v>
      </c>
    </row>
    <row r="106" spans="1:4">
      <c r="A106" s="173" t="s">
        <v>84</v>
      </c>
      <c r="B106" s="173" t="s">
        <v>242</v>
      </c>
      <c r="C106" s="174">
        <v>12499.7</v>
      </c>
      <c r="D106" s="273"/>
    </row>
    <row r="107" spans="1:4">
      <c r="A107" s="173" t="s">
        <v>84</v>
      </c>
      <c r="B107" s="173" t="s">
        <v>183</v>
      </c>
      <c r="C107" s="174">
        <v>11475</v>
      </c>
      <c r="D107" s="273">
        <v>11475</v>
      </c>
    </row>
    <row r="108" spans="1:4">
      <c r="A108" s="173" t="s">
        <v>84</v>
      </c>
      <c r="B108" s="173" t="s">
        <v>184</v>
      </c>
      <c r="C108" s="174">
        <v>300415.25</v>
      </c>
      <c r="D108" s="273">
        <v>350099.1</v>
      </c>
    </row>
    <row r="109" spans="1:4">
      <c r="A109" s="173" t="s">
        <v>84</v>
      </c>
      <c r="B109" s="173" t="s">
        <v>185</v>
      </c>
      <c r="C109" s="174">
        <v>160904.27</v>
      </c>
      <c r="D109" s="273">
        <v>167841.18</v>
      </c>
    </row>
    <row r="110" spans="1:4">
      <c r="A110" s="173" t="s">
        <v>84</v>
      </c>
      <c r="B110" s="173" t="s">
        <v>186</v>
      </c>
      <c r="C110" s="174">
        <v>30000</v>
      </c>
      <c r="D110" s="273">
        <v>30000</v>
      </c>
    </row>
    <row r="111" spans="1:4">
      <c r="A111" s="173" t="s">
        <v>84</v>
      </c>
      <c r="B111" s="173" t="s">
        <v>187</v>
      </c>
      <c r="C111" s="174">
        <v>600000</v>
      </c>
      <c r="D111" s="273">
        <v>300000</v>
      </c>
    </row>
    <row r="112" spans="1:4">
      <c r="A112" s="173" t="s">
        <v>84</v>
      </c>
      <c r="B112" s="173" t="s">
        <v>188</v>
      </c>
      <c r="C112" s="174">
        <v>130000.02</v>
      </c>
      <c r="D112" s="273">
        <v>135252</v>
      </c>
    </row>
    <row r="113" spans="1:4">
      <c r="A113" s="173" t="s">
        <v>84</v>
      </c>
      <c r="B113" s="173" t="s">
        <v>189</v>
      </c>
      <c r="C113" s="174">
        <v>150000</v>
      </c>
      <c r="D113" s="273">
        <v>170000</v>
      </c>
    </row>
    <row r="114" spans="1:4">
      <c r="A114" s="173" t="s">
        <v>84</v>
      </c>
      <c r="B114" s="173" t="s">
        <v>190</v>
      </c>
      <c r="C114" s="174">
        <v>31241.21</v>
      </c>
      <c r="D114" s="273">
        <v>31241.21</v>
      </c>
    </row>
    <row r="115" spans="1:4">
      <c r="A115" s="173" t="s">
        <v>84</v>
      </c>
      <c r="B115" s="173" t="s">
        <v>191</v>
      </c>
      <c r="C115" s="174">
        <v>100000</v>
      </c>
      <c r="D115" s="273">
        <v>100000</v>
      </c>
    </row>
    <row r="116" spans="1:4">
      <c r="A116" s="173" t="s">
        <v>84</v>
      </c>
      <c r="B116" s="173" t="s">
        <v>192</v>
      </c>
      <c r="C116" s="174">
        <v>50000.12</v>
      </c>
      <c r="D116" s="273">
        <v>50000</v>
      </c>
    </row>
    <row r="117" spans="1:4">
      <c r="A117" s="173" t="s">
        <v>84</v>
      </c>
      <c r="B117" s="173" t="s">
        <v>193</v>
      </c>
      <c r="C117" s="174">
        <v>114432</v>
      </c>
      <c r="D117" s="273">
        <v>122000</v>
      </c>
    </row>
    <row r="118" spans="1:4">
      <c r="A118" s="173" t="s">
        <v>84</v>
      </c>
      <c r="B118" s="173" t="s">
        <v>194</v>
      </c>
      <c r="C118" s="174">
        <v>579047.62</v>
      </c>
      <c r="D118" s="273">
        <v>579047.62</v>
      </c>
    </row>
    <row r="119" spans="1:4">
      <c r="A119" s="173" t="s">
        <v>84</v>
      </c>
      <c r="B119" s="173" t="s">
        <v>195</v>
      </c>
      <c r="C119" s="174">
        <v>280000</v>
      </c>
      <c r="D119" s="273">
        <v>336000</v>
      </c>
    </row>
    <row r="120" spans="1:4">
      <c r="A120" s="173" t="s">
        <v>84</v>
      </c>
      <c r="B120" s="173" t="s">
        <v>196</v>
      </c>
      <c r="C120" s="174">
        <v>267081.3</v>
      </c>
      <c r="D120" s="273">
        <v>356108.4</v>
      </c>
    </row>
    <row r="121" spans="1:4">
      <c r="A121" s="173" t="s">
        <v>84</v>
      </c>
      <c r="B121" s="173" t="s">
        <v>197</v>
      </c>
      <c r="C121" s="174">
        <v>94745.29</v>
      </c>
      <c r="D121" s="273">
        <v>117500</v>
      </c>
    </row>
    <row r="122" spans="1:4">
      <c r="A122" s="173" t="s">
        <v>84</v>
      </c>
      <c r="B122" s="173" t="s">
        <v>198</v>
      </c>
      <c r="C122" s="174">
        <v>118035.23</v>
      </c>
      <c r="D122" s="273">
        <v>202347.6</v>
      </c>
    </row>
    <row r="123" spans="1:4">
      <c r="A123" s="173" t="s">
        <v>84</v>
      </c>
      <c r="B123" s="173" t="s">
        <v>199</v>
      </c>
      <c r="C123" s="174">
        <v>74256</v>
      </c>
      <c r="D123" s="273">
        <v>127296</v>
      </c>
    </row>
    <row r="124" spans="1:4">
      <c r="A124" s="173" t="s">
        <v>84</v>
      </c>
      <c r="B124" s="173" t="s">
        <v>200</v>
      </c>
      <c r="C124" s="174">
        <v>325833.31</v>
      </c>
      <c r="D124" s="273">
        <v>360000</v>
      </c>
    </row>
    <row r="125" spans="1:4">
      <c r="A125" s="173" t="s">
        <v>84</v>
      </c>
      <c r="B125" s="173" t="s">
        <v>201</v>
      </c>
      <c r="C125" s="174">
        <v>78000</v>
      </c>
      <c r="D125" s="273">
        <v>156000</v>
      </c>
    </row>
    <row r="126" spans="1:4">
      <c r="A126" s="173" t="s">
        <v>84</v>
      </c>
      <c r="B126" s="173" t="s">
        <v>202</v>
      </c>
      <c r="C126" s="174">
        <v>70400</v>
      </c>
      <c r="D126" s="273">
        <v>147840</v>
      </c>
    </row>
    <row r="127" spans="1:4">
      <c r="A127" s="173" t="s">
        <v>84</v>
      </c>
      <c r="B127" s="173" t="s">
        <v>203</v>
      </c>
      <c r="C127" s="274">
        <v>120000</v>
      </c>
      <c r="D127" s="273">
        <v>0</v>
      </c>
    </row>
    <row r="128" spans="1:4">
      <c r="A128" s="173" t="s">
        <v>84</v>
      </c>
      <c r="B128" s="173" t="s">
        <v>204</v>
      </c>
      <c r="C128" s="174">
        <v>144000</v>
      </c>
      <c r="D128" s="273">
        <v>192000</v>
      </c>
    </row>
    <row r="129" spans="1:4">
      <c r="A129" s="173" t="s">
        <v>84</v>
      </c>
      <c r="B129" s="173" t="s">
        <v>205</v>
      </c>
      <c r="C129" s="174">
        <v>35416.65</v>
      </c>
      <c r="D129" s="273">
        <v>85000</v>
      </c>
    </row>
    <row r="130" spans="1:4">
      <c r="A130" s="173" t="s">
        <v>84</v>
      </c>
      <c r="B130" s="173" t="s">
        <v>206</v>
      </c>
      <c r="C130" s="174">
        <v>82622.63</v>
      </c>
      <c r="D130" s="273">
        <v>57552</v>
      </c>
    </row>
    <row r="131" spans="1:4">
      <c r="A131" s="173" t="s">
        <v>84</v>
      </c>
      <c r="B131" s="173" t="s">
        <v>207</v>
      </c>
      <c r="C131" s="174">
        <v>5640</v>
      </c>
      <c r="D131" s="273">
        <v>67680</v>
      </c>
    </row>
    <row r="132" spans="1:4">
      <c r="A132" s="173" t="s">
        <v>84</v>
      </c>
      <c r="B132" s="173" t="s">
        <v>208</v>
      </c>
      <c r="C132" s="174">
        <v>18000</v>
      </c>
      <c r="D132" s="273">
        <v>84000</v>
      </c>
    </row>
    <row r="133" spans="1:4">
      <c r="A133" s="173"/>
      <c r="B133" s="275" t="s">
        <v>182</v>
      </c>
      <c r="C133" s="174"/>
      <c r="D133" s="276">
        <v>395319.7</v>
      </c>
    </row>
    <row r="134" spans="1:4">
      <c r="A134" s="173"/>
      <c r="B134" s="175" t="s">
        <v>209</v>
      </c>
      <c r="C134" s="174">
        <v>215985</v>
      </c>
      <c r="D134" s="277">
        <v>215985</v>
      </c>
    </row>
    <row r="135" spans="1:4">
      <c r="A135" s="173"/>
      <c r="B135" s="278" t="s">
        <v>212</v>
      </c>
      <c r="C135" s="174"/>
      <c r="D135" s="277">
        <v>286200</v>
      </c>
    </row>
    <row r="136" ht="15" customHeight="1" spans="1:4">
      <c r="A136" s="173"/>
      <c r="B136" s="278" t="s">
        <v>213</v>
      </c>
      <c r="C136" s="174"/>
      <c r="D136" s="279">
        <v>302400</v>
      </c>
    </row>
    <row r="137" ht="15" customHeight="1" spans="1:4">
      <c r="A137" s="173"/>
      <c r="B137" s="175" t="s">
        <v>210</v>
      </c>
      <c r="D137" s="280">
        <v>3370000</v>
      </c>
    </row>
    <row r="138" spans="1:5">
      <c r="A138" s="176" t="s">
        <v>32</v>
      </c>
      <c r="B138" s="170"/>
      <c r="C138" s="177">
        <v>20654406.67</v>
      </c>
      <c r="D138" s="177">
        <v>25563296.35</v>
      </c>
      <c r="E138" s="168" t="s">
        <v>243</v>
      </c>
    </row>
    <row r="140" ht="20.25" spans="1:5">
      <c r="A140" s="281" t="s">
        <v>244</v>
      </c>
      <c r="B140" s="281"/>
      <c r="C140" s="281"/>
      <c r="D140" s="281"/>
      <c r="E140" s="168"/>
    </row>
    <row r="141" ht="18.75" spans="1:5">
      <c r="A141" s="169" t="s">
        <v>217</v>
      </c>
      <c r="B141" s="169" t="s">
        <v>236</v>
      </c>
      <c r="C141" s="171" t="s">
        <v>237</v>
      </c>
      <c r="D141" s="171" t="s">
        <v>238</v>
      </c>
      <c r="E141" s="168"/>
    </row>
    <row r="142" spans="1:4">
      <c r="A142" s="173" t="s">
        <v>245</v>
      </c>
      <c r="B142" s="173" t="s">
        <v>170</v>
      </c>
      <c r="C142" s="174">
        <v>3167.63</v>
      </c>
      <c r="D142" s="170">
        <v>1508</v>
      </c>
    </row>
    <row r="143" spans="1:4">
      <c r="A143" s="173" t="s">
        <v>245</v>
      </c>
      <c r="B143" s="173" t="s">
        <v>119</v>
      </c>
      <c r="C143" s="174">
        <v>6698.44</v>
      </c>
      <c r="D143" s="170">
        <v>1508</v>
      </c>
    </row>
    <row r="144" spans="1:4">
      <c r="A144" s="173" t="s">
        <v>245</v>
      </c>
      <c r="B144" s="173" t="s">
        <v>188</v>
      </c>
      <c r="C144" s="174">
        <v>8596.85</v>
      </c>
      <c r="D144" s="170">
        <v>1708</v>
      </c>
    </row>
    <row r="145" spans="1:4">
      <c r="A145" s="173" t="s">
        <v>245</v>
      </c>
      <c r="B145" s="173" t="s">
        <v>101</v>
      </c>
      <c r="C145" s="174">
        <v>20</v>
      </c>
      <c r="D145" s="170">
        <v>1508</v>
      </c>
    </row>
    <row r="146" spans="1:4">
      <c r="A146" s="173" t="s">
        <v>245</v>
      </c>
      <c r="B146" s="173" t="s">
        <v>97</v>
      </c>
      <c r="C146" s="174">
        <v>8865.98</v>
      </c>
      <c r="D146" s="170">
        <v>1508</v>
      </c>
    </row>
    <row r="147" spans="1:4">
      <c r="A147" s="173" t="s">
        <v>245</v>
      </c>
      <c r="B147" s="173" t="s">
        <v>194</v>
      </c>
      <c r="C147" s="174">
        <v>26392.82</v>
      </c>
      <c r="D147" s="170">
        <v>3708</v>
      </c>
    </row>
    <row r="148" spans="1:4">
      <c r="A148" s="173" t="s">
        <v>245</v>
      </c>
      <c r="B148" s="173" t="s">
        <v>118</v>
      </c>
      <c r="C148" s="174">
        <v>10221.03</v>
      </c>
      <c r="D148" s="170">
        <v>1508</v>
      </c>
    </row>
    <row r="149" spans="1:4">
      <c r="A149" s="173" t="s">
        <v>245</v>
      </c>
      <c r="B149" s="173" t="s">
        <v>184</v>
      </c>
      <c r="C149" s="174">
        <v>648</v>
      </c>
      <c r="D149" s="170">
        <v>1508</v>
      </c>
    </row>
    <row r="150" spans="1:4">
      <c r="A150" s="173" t="s">
        <v>245</v>
      </c>
      <c r="B150" s="173" t="s">
        <v>109</v>
      </c>
      <c r="C150" s="174">
        <v>722</v>
      </c>
      <c r="D150" s="170">
        <v>1208</v>
      </c>
    </row>
    <row r="151" spans="1:4">
      <c r="A151" s="173" t="s">
        <v>245</v>
      </c>
      <c r="B151" s="173" t="s">
        <v>140</v>
      </c>
      <c r="C151" s="174">
        <v>8160.47</v>
      </c>
      <c r="D151" s="170">
        <v>2708</v>
      </c>
    </row>
    <row r="152" spans="1:4">
      <c r="A152" s="173" t="s">
        <v>245</v>
      </c>
      <c r="B152" s="173" t="s">
        <v>241</v>
      </c>
      <c r="C152" s="174">
        <v>1262.54</v>
      </c>
      <c r="D152" s="170"/>
    </row>
    <row r="153" spans="1:4">
      <c r="A153" s="173" t="s">
        <v>245</v>
      </c>
      <c r="B153" s="173" t="s">
        <v>151</v>
      </c>
      <c r="C153" s="174">
        <v>8285.13</v>
      </c>
      <c r="D153" s="170">
        <v>1508</v>
      </c>
    </row>
    <row r="154" spans="1:4">
      <c r="A154" s="173" t="s">
        <v>245</v>
      </c>
      <c r="B154" s="173" t="s">
        <v>155</v>
      </c>
      <c r="C154" s="174">
        <v>673</v>
      </c>
      <c r="D154" s="170">
        <v>3708</v>
      </c>
    </row>
    <row r="155" spans="1:4">
      <c r="A155" s="173" t="s">
        <v>245</v>
      </c>
      <c r="B155" s="173" t="s">
        <v>165</v>
      </c>
      <c r="C155" s="174">
        <v>16266.7</v>
      </c>
      <c r="D155" s="170">
        <v>1508</v>
      </c>
    </row>
    <row r="156" spans="1:4">
      <c r="A156" s="173" t="s">
        <v>245</v>
      </c>
      <c r="B156" s="173" t="s">
        <v>128</v>
      </c>
      <c r="C156" s="174">
        <v>5707.11</v>
      </c>
      <c r="D156" s="170">
        <v>1508</v>
      </c>
    </row>
    <row r="157" spans="1:4">
      <c r="A157" s="173" t="s">
        <v>245</v>
      </c>
      <c r="B157" s="173" t="s">
        <v>147</v>
      </c>
      <c r="C157" s="174">
        <v>18401.9</v>
      </c>
      <c r="D157" s="170">
        <v>1208</v>
      </c>
    </row>
    <row r="158" spans="1:4">
      <c r="A158" s="173" t="s">
        <v>245</v>
      </c>
      <c r="B158" s="173" t="s">
        <v>134</v>
      </c>
      <c r="C158" s="174">
        <v>9098.86</v>
      </c>
      <c r="D158" s="170">
        <v>1208</v>
      </c>
    </row>
    <row r="159" spans="1:4">
      <c r="A159" s="173" t="s">
        <v>245</v>
      </c>
      <c r="B159" s="173" t="s">
        <v>110</v>
      </c>
      <c r="C159" s="174">
        <v>9357.93</v>
      </c>
      <c r="D159" s="170">
        <v>5708</v>
      </c>
    </row>
    <row r="160" spans="1:4">
      <c r="A160" s="173" t="s">
        <v>245</v>
      </c>
      <c r="B160" s="173" t="s">
        <v>100</v>
      </c>
      <c r="C160" s="174">
        <v>868.23</v>
      </c>
      <c r="D160" s="170">
        <v>1208</v>
      </c>
    </row>
    <row r="161" spans="1:4">
      <c r="A161" s="173" t="s">
        <v>245</v>
      </c>
      <c r="B161" s="173" t="s">
        <v>174</v>
      </c>
      <c r="C161" s="174">
        <v>3628.8</v>
      </c>
      <c r="D161" s="170">
        <v>1508</v>
      </c>
    </row>
    <row r="162" spans="1:4">
      <c r="A162" s="173" t="s">
        <v>245</v>
      </c>
      <c r="B162" s="173" t="s">
        <v>116</v>
      </c>
      <c r="C162" s="174">
        <v>1065.27</v>
      </c>
      <c r="D162" s="170">
        <v>1708</v>
      </c>
    </row>
    <row r="163" spans="1:4">
      <c r="A163" s="173" t="s">
        <v>245</v>
      </c>
      <c r="B163" s="173" t="s">
        <v>120</v>
      </c>
      <c r="C163" s="174">
        <v>14165.59</v>
      </c>
      <c r="D163" s="170">
        <v>1508</v>
      </c>
    </row>
    <row r="164" spans="1:4">
      <c r="A164" s="173" t="s">
        <v>245</v>
      </c>
      <c r="B164" s="173" t="s">
        <v>138</v>
      </c>
      <c r="C164" s="174">
        <v>12919.49</v>
      </c>
      <c r="D164" s="170">
        <v>1508</v>
      </c>
    </row>
    <row r="165" spans="1:4">
      <c r="A165" s="173" t="s">
        <v>245</v>
      </c>
      <c r="B165" s="173" t="s">
        <v>164</v>
      </c>
      <c r="C165" s="174">
        <v>1015.86</v>
      </c>
      <c r="D165" s="170">
        <v>1508</v>
      </c>
    </row>
    <row r="166" spans="1:4">
      <c r="A166" s="173" t="s">
        <v>245</v>
      </c>
      <c r="B166" s="173" t="s">
        <v>98</v>
      </c>
      <c r="C166" s="174">
        <v>7403.13</v>
      </c>
      <c r="D166" s="170">
        <v>1508</v>
      </c>
    </row>
    <row r="167" spans="1:4">
      <c r="A167" s="173" t="s">
        <v>245</v>
      </c>
      <c r="B167" s="173" t="s">
        <v>96</v>
      </c>
      <c r="C167" s="174">
        <v>663.49</v>
      </c>
      <c r="D167" s="170">
        <v>1208</v>
      </c>
    </row>
    <row r="168" spans="1:4">
      <c r="A168" s="173" t="s">
        <v>245</v>
      </c>
      <c r="B168" s="173" t="s">
        <v>179</v>
      </c>
      <c r="C168" s="174">
        <v>1080</v>
      </c>
      <c r="D168" s="170">
        <v>1208</v>
      </c>
    </row>
    <row r="169" spans="1:4">
      <c r="A169" s="173" t="s">
        <v>245</v>
      </c>
      <c r="B169" s="173" t="s">
        <v>143</v>
      </c>
      <c r="C169" s="174">
        <v>12213.76</v>
      </c>
      <c r="D169" s="170">
        <v>1508</v>
      </c>
    </row>
    <row r="170" spans="1:4">
      <c r="A170" s="173" t="s">
        <v>245</v>
      </c>
      <c r="B170" s="173" t="s">
        <v>126</v>
      </c>
      <c r="C170" s="174">
        <v>17602.86</v>
      </c>
      <c r="D170" s="170">
        <v>1508</v>
      </c>
    </row>
    <row r="171" spans="1:4">
      <c r="A171" s="173" t="s">
        <v>245</v>
      </c>
      <c r="B171" s="173" t="s">
        <v>185</v>
      </c>
      <c r="C171" s="174">
        <v>7565.8</v>
      </c>
      <c r="D171" s="170">
        <v>1508</v>
      </c>
    </row>
    <row r="172" spans="1:4">
      <c r="A172" s="173" t="s">
        <v>245</v>
      </c>
      <c r="B172" s="173" t="s">
        <v>176</v>
      </c>
      <c r="C172" s="174">
        <v>330</v>
      </c>
      <c r="D172" s="170">
        <v>1208</v>
      </c>
    </row>
    <row r="173" spans="1:4">
      <c r="A173" s="173" t="s">
        <v>245</v>
      </c>
      <c r="B173" s="173" t="s">
        <v>136</v>
      </c>
      <c r="C173" s="174">
        <v>897.64</v>
      </c>
      <c r="D173" s="170">
        <v>1208</v>
      </c>
    </row>
    <row r="174" spans="1:4">
      <c r="A174" s="173" t="s">
        <v>245</v>
      </c>
      <c r="B174" s="173" t="s">
        <v>131</v>
      </c>
      <c r="C174" s="174">
        <v>17206.7</v>
      </c>
      <c r="D174" s="170">
        <v>1508</v>
      </c>
    </row>
    <row r="175" spans="1:4">
      <c r="A175" s="173" t="s">
        <v>245</v>
      </c>
      <c r="B175" s="173" t="s">
        <v>133</v>
      </c>
      <c r="C175" s="174">
        <v>8181.69</v>
      </c>
      <c r="D175" s="170">
        <v>1508</v>
      </c>
    </row>
    <row r="176" spans="1:4">
      <c r="A176" s="173" t="s">
        <v>245</v>
      </c>
      <c r="B176" s="173" t="s">
        <v>175</v>
      </c>
      <c r="C176" s="174">
        <v>68</v>
      </c>
      <c r="D176" s="170">
        <v>1208</v>
      </c>
    </row>
    <row r="177" spans="1:4">
      <c r="A177" s="173" t="s">
        <v>245</v>
      </c>
      <c r="B177" s="173" t="s">
        <v>152</v>
      </c>
      <c r="C177" s="174">
        <v>2128.7</v>
      </c>
      <c r="D177" s="170">
        <v>1508</v>
      </c>
    </row>
    <row r="178" spans="1:4">
      <c r="A178" s="173" t="s">
        <v>245</v>
      </c>
      <c r="B178" s="173" t="s">
        <v>163</v>
      </c>
      <c r="C178" s="174">
        <v>6599.18</v>
      </c>
      <c r="D178" s="170">
        <v>1208</v>
      </c>
    </row>
    <row r="179" spans="1:4">
      <c r="A179" s="173" t="s">
        <v>245</v>
      </c>
      <c r="B179" s="173" t="s">
        <v>117</v>
      </c>
      <c r="C179" s="174">
        <v>11923.59</v>
      </c>
      <c r="D179" s="170">
        <v>1508</v>
      </c>
    </row>
    <row r="180" spans="1:4">
      <c r="A180" s="173" t="s">
        <v>245</v>
      </c>
      <c r="B180" s="173" t="s">
        <v>105</v>
      </c>
      <c r="C180" s="174">
        <v>7857.56</v>
      </c>
      <c r="D180" s="166">
        <v>1508</v>
      </c>
    </row>
    <row r="181" spans="1:4">
      <c r="A181" s="173" t="s">
        <v>245</v>
      </c>
      <c r="B181" s="173" t="s">
        <v>122</v>
      </c>
      <c r="C181" s="174">
        <v>15428.21</v>
      </c>
      <c r="D181" s="170">
        <v>1208</v>
      </c>
    </row>
    <row r="182" spans="1:4">
      <c r="A182" s="173" t="s">
        <v>245</v>
      </c>
      <c r="B182" s="173" t="s">
        <v>189</v>
      </c>
      <c r="C182" s="174">
        <v>730</v>
      </c>
      <c r="D182" s="170">
        <v>1508</v>
      </c>
    </row>
    <row r="183" spans="1:4">
      <c r="A183" s="173" t="s">
        <v>245</v>
      </c>
      <c r="B183" s="173" t="s">
        <v>124</v>
      </c>
      <c r="C183" s="174">
        <v>12911.87</v>
      </c>
      <c r="D183" s="170">
        <v>1208</v>
      </c>
    </row>
    <row r="184" spans="1:4">
      <c r="A184" s="173" t="s">
        <v>245</v>
      </c>
      <c r="B184" s="173" t="s">
        <v>102</v>
      </c>
      <c r="C184" s="174">
        <v>12199.13</v>
      </c>
      <c r="D184" s="170">
        <v>1508</v>
      </c>
    </row>
    <row r="185" spans="1:4">
      <c r="A185" s="173" t="s">
        <v>245</v>
      </c>
      <c r="B185" s="173" t="s">
        <v>104</v>
      </c>
      <c r="C185" s="174">
        <v>20726.35</v>
      </c>
      <c r="D185" s="170">
        <v>1508</v>
      </c>
    </row>
    <row r="186" spans="1:4">
      <c r="A186" s="173" t="s">
        <v>245</v>
      </c>
      <c r="B186" s="173" t="s">
        <v>158</v>
      </c>
      <c r="C186" s="174">
        <v>1158</v>
      </c>
      <c r="D186" s="170">
        <v>1508</v>
      </c>
    </row>
    <row r="187" spans="1:4">
      <c r="A187" s="173" t="s">
        <v>245</v>
      </c>
      <c r="B187" s="173" t="s">
        <v>95</v>
      </c>
      <c r="C187" s="174">
        <v>6472.35</v>
      </c>
      <c r="D187" s="170">
        <v>1508</v>
      </c>
    </row>
    <row r="188" spans="1:4">
      <c r="A188" s="173" t="s">
        <v>245</v>
      </c>
      <c r="B188" s="173" t="s">
        <v>181</v>
      </c>
      <c r="C188" s="174">
        <v>4989.51</v>
      </c>
      <c r="D188" s="170">
        <v>1208</v>
      </c>
    </row>
    <row r="189" spans="1:4">
      <c r="A189" s="173" t="s">
        <v>245</v>
      </c>
      <c r="B189" s="173" t="s">
        <v>150</v>
      </c>
      <c r="C189" s="174">
        <v>8900.97</v>
      </c>
      <c r="D189" s="170">
        <v>20708</v>
      </c>
    </row>
    <row r="190" spans="1:4">
      <c r="A190" s="173" t="s">
        <v>245</v>
      </c>
      <c r="B190" s="173" t="s">
        <v>125</v>
      </c>
      <c r="C190" s="174">
        <v>13196.11</v>
      </c>
      <c r="D190" s="170">
        <v>1508</v>
      </c>
    </row>
    <row r="191" spans="1:4">
      <c r="A191" s="173" t="s">
        <v>245</v>
      </c>
      <c r="B191" s="173" t="s">
        <v>114</v>
      </c>
      <c r="C191" s="174">
        <v>8177.3</v>
      </c>
      <c r="D191" s="170">
        <v>1208</v>
      </c>
    </row>
    <row r="192" spans="1:4">
      <c r="A192" s="173" t="s">
        <v>245</v>
      </c>
      <c r="B192" s="173" t="s">
        <v>103</v>
      </c>
      <c r="C192" s="174">
        <v>112</v>
      </c>
      <c r="D192" s="170">
        <v>1208</v>
      </c>
    </row>
    <row r="193" spans="1:4">
      <c r="A193" s="173" t="s">
        <v>245</v>
      </c>
      <c r="B193" s="173" t="s">
        <v>145</v>
      </c>
      <c r="C193" s="174">
        <v>12400</v>
      </c>
      <c r="D193" s="170">
        <v>1508</v>
      </c>
    </row>
    <row r="194" spans="1:4">
      <c r="A194" s="173" t="s">
        <v>245</v>
      </c>
      <c r="B194" s="173" t="s">
        <v>200</v>
      </c>
      <c r="C194" s="174">
        <v>196.63</v>
      </c>
      <c r="D194" s="170">
        <v>1508</v>
      </c>
    </row>
    <row r="195" spans="1:4">
      <c r="A195" s="173" t="s">
        <v>245</v>
      </c>
      <c r="B195" s="173" t="s">
        <v>106</v>
      </c>
      <c r="C195" s="174">
        <v>7472.55</v>
      </c>
      <c r="D195" s="170">
        <v>1508</v>
      </c>
    </row>
    <row r="196" spans="1:4">
      <c r="A196" s="173" t="s">
        <v>245</v>
      </c>
      <c r="B196" s="173" t="s">
        <v>162</v>
      </c>
      <c r="C196" s="174">
        <v>9826.6</v>
      </c>
      <c r="D196" s="170">
        <v>1508</v>
      </c>
    </row>
    <row r="197" spans="1:4">
      <c r="A197" s="173" t="s">
        <v>245</v>
      </c>
      <c r="B197" s="173" t="s">
        <v>107</v>
      </c>
      <c r="C197" s="174">
        <v>677.5</v>
      </c>
      <c r="D197" s="170">
        <v>1508</v>
      </c>
    </row>
    <row r="198" spans="1:4">
      <c r="A198" s="173" t="s">
        <v>245</v>
      </c>
      <c r="B198" s="173" t="s">
        <v>156</v>
      </c>
      <c r="C198" s="174">
        <v>3788.52</v>
      </c>
      <c r="D198" s="170">
        <v>1508</v>
      </c>
    </row>
    <row r="199" spans="1:4">
      <c r="A199" s="173" t="s">
        <v>245</v>
      </c>
      <c r="B199" s="173" t="s">
        <v>239</v>
      </c>
      <c r="C199" s="174">
        <v>15378.91</v>
      </c>
      <c r="D199" s="170"/>
    </row>
    <row r="200" spans="1:4">
      <c r="A200" s="173" t="s">
        <v>245</v>
      </c>
      <c r="B200" s="173" t="s">
        <v>157</v>
      </c>
      <c r="C200" s="174">
        <v>1187.7</v>
      </c>
      <c r="D200" s="170">
        <v>2708</v>
      </c>
    </row>
    <row r="201" spans="1:4">
      <c r="A201" s="173" t="s">
        <v>245</v>
      </c>
      <c r="B201" s="173" t="s">
        <v>160</v>
      </c>
      <c r="C201" s="174">
        <v>230</v>
      </c>
      <c r="D201" s="170">
        <v>1208</v>
      </c>
    </row>
    <row r="202" spans="1:4">
      <c r="A202" s="173" t="s">
        <v>245</v>
      </c>
      <c r="B202" s="173" t="s">
        <v>153</v>
      </c>
      <c r="C202" s="174">
        <v>961.5</v>
      </c>
      <c r="D202" s="170">
        <v>1208</v>
      </c>
    </row>
    <row r="203" spans="1:4">
      <c r="A203" s="173" t="s">
        <v>245</v>
      </c>
      <c r="B203" s="173" t="s">
        <v>123</v>
      </c>
      <c r="C203" s="174">
        <v>23709.68</v>
      </c>
      <c r="D203" s="170">
        <v>1508</v>
      </c>
    </row>
    <row r="204" spans="1:4">
      <c r="A204" s="173" t="s">
        <v>245</v>
      </c>
      <c r="B204" s="173" t="s">
        <v>187</v>
      </c>
      <c r="C204" s="174">
        <v>8119.31</v>
      </c>
      <c r="D204" s="170">
        <v>5708</v>
      </c>
    </row>
    <row r="205" spans="1:4">
      <c r="A205" s="173" t="s">
        <v>245</v>
      </c>
      <c r="B205" s="173" t="s">
        <v>127</v>
      </c>
      <c r="C205" s="174">
        <v>19551.44</v>
      </c>
      <c r="D205" s="170">
        <v>2708</v>
      </c>
    </row>
    <row r="206" spans="1:4">
      <c r="A206" s="173" t="s">
        <v>245</v>
      </c>
      <c r="B206" s="173" t="s">
        <v>193</v>
      </c>
      <c r="C206" s="174">
        <v>7126.47</v>
      </c>
      <c r="D206" s="170">
        <v>1508</v>
      </c>
    </row>
    <row r="207" spans="1:4">
      <c r="A207" s="173" t="s">
        <v>245</v>
      </c>
      <c r="B207" s="173" t="s">
        <v>142</v>
      </c>
      <c r="C207" s="174">
        <v>13948.41</v>
      </c>
      <c r="D207" s="170">
        <v>1708</v>
      </c>
    </row>
    <row r="208" spans="1:4">
      <c r="A208" s="173" t="s">
        <v>245</v>
      </c>
      <c r="B208" s="173" t="s">
        <v>135</v>
      </c>
      <c r="C208" s="174">
        <v>6672.21</v>
      </c>
      <c r="D208" s="170">
        <v>1508</v>
      </c>
    </row>
    <row r="209" spans="1:4">
      <c r="A209" s="173" t="s">
        <v>245</v>
      </c>
      <c r="B209" s="173" t="s">
        <v>154</v>
      </c>
      <c r="C209" s="174">
        <v>10802.41</v>
      </c>
      <c r="D209" s="170">
        <v>1508</v>
      </c>
    </row>
    <row r="210" spans="1:4">
      <c r="A210" s="173" t="s">
        <v>245</v>
      </c>
      <c r="B210" s="173" t="s">
        <v>166</v>
      </c>
      <c r="C210" s="174">
        <v>960.68</v>
      </c>
      <c r="D210" s="170">
        <v>30708</v>
      </c>
    </row>
    <row r="211" spans="1:4">
      <c r="A211" s="173" t="s">
        <v>245</v>
      </c>
      <c r="B211" s="173" t="s">
        <v>108</v>
      </c>
      <c r="C211" s="174">
        <v>309</v>
      </c>
      <c r="D211" s="170">
        <v>1208</v>
      </c>
    </row>
    <row r="212" spans="1:4">
      <c r="A212" s="173" t="s">
        <v>245</v>
      </c>
      <c r="B212" s="173" t="s">
        <v>132</v>
      </c>
      <c r="C212" s="174">
        <v>8032.56</v>
      </c>
      <c r="D212" s="170">
        <v>1508</v>
      </c>
    </row>
    <row r="213" spans="1:4">
      <c r="A213" s="173" t="s">
        <v>245</v>
      </c>
      <c r="B213" s="173" t="s">
        <v>168</v>
      </c>
      <c r="C213" s="174">
        <v>8267.54</v>
      </c>
      <c r="D213" s="170">
        <v>1208</v>
      </c>
    </row>
    <row r="214" spans="1:4">
      <c r="A214" s="173" t="s">
        <v>245</v>
      </c>
      <c r="B214" s="173" t="s">
        <v>112</v>
      </c>
      <c r="C214" s="174">
        <v>4066.19</v>
      </c>
      <c r="D214" s="170">
        <v>1208</v>
      </c>
    </row>
    <row r="215" spans="1:4">
      <c r="A215" s="173" t="s">
        <v>245</v>
      </c>
      <c r="B215" s="173" t="s">
        <v>146</v>
      </c>
      <c r="C215" s="174">
        <v>648.95</v>
      </c>
      <c r="D215" s="170">
        <v>1508</v>
      </c>
    </row>
    <row r="216" spans="1:4">
      <c r="A216" s="173" t="s">
        <v>245</v>
      </c>
      <c r="B216" s="173" t="s">
        <v>139</v>
      </c>
      <c r="C216" s="174">
        <v>2776.84</v>
      </c>
      <c r="D216" s="170">
        <v>1208</v>
      </c>
    </row>
    <row r="217" spans="1:4">
      <c r="A217" s="173" t="s">
        <v>245</v>
      </c>
      <c r="B217" s="173" t="s">
        <v>180</v>
      </c>
      <c r="C217" s="174">
        <v>5324.97</v>
      </c>
      <c r="D217" s="170">
        <v>1208</v>
      </c>
    </row>
    <row r="218" spans="1:4">
      <c r="A218" s="173" t="s">
        <v>245</v>
      </c>
      <c r="B218" s="173" t="s">
        <v>192</v>
      </c>
      <c r="C218" s="174">
        <v>4017.02</v>
      </c>
      <c r="D218" s="170">
        <v>1208</v>
      </c>
    </row>
    <row r="219" spans="1:4">
      <c r="A219" s="173" t="s">
        <v>245</v>
      </c>
      <c r="B219" s="173" t="s">
        <v>149</v>
      </c>
      <c r="C219" s="174">
        <v>676.6</v>
      </c>
      <c r="D219" s="170">
        <v>1208</v>
      </c>
    </row>
    <row r="220" spans="1:4">
      <c r="A220" s="173" t="s">
        <v>245</v>
      </c>
      <c r="B220" s="173" t="s">
        <v>129</v>
      </c>
      <c r="C220" s="174">
        <v>6730.53</v>
      </c>
      <c r="D220" s="170">
        <v>1208</v>
      </c>
    </row>
    <row r="221" spans="1:4">
      <c r="A221" s="173" t="s">
        <v>245</v>
      </c>
      <c r="B221" s="173" t="s">
        <v>190</v>
      </c>
      <c r="C221" s="174">
        <v>3707.15</v>
      </c>
      <c r="D221" s="170">
        <v>1208</v>
      </c>
    </row>
    <row r="222" spans="1:4">
      <c r="A222" s="173" t="s">
        <v>245</v>
      </c>
      <c r="B222" s="173" t="s">
        <v>130</v>
      </c>
      <c r="C222" s="174">
        <v>584</v>
      </c>
      <c r="D222" s="170">
        <v>1508</v>
      </c>
    </row>
    <row r="223" spans="1:4">
      <c r="A223" s="173" t="s">
        <v>245</v>
      </c>
      <c r="B223" s="173" t="s">
        <v>197</v>
      </c>
      <c r="C223" s="174">
        <v>1618</v>
      </c>
      <c r="D223" s="170">
        <v>1208</v>
      </c>
    </row>
    <row r="224" spans="1:4">
      <c r="A224" s="173" t="s">
        <v>245</v>
      </c>
      <c r="B224" s="173" t="s">
        <v>195</v>
      </c>
      <c r="C224" s="174">
        <v>1719.5</v>
      </c>
      <c r="D224" s="170">
        <v>1508</v>
      </c>
    </row>
    <row r="225" spans="1:4">
      <c r="A225" s="173" t="s">
        <v>245</v>
      </c>
      <c r="B225" s="173" t="s">
        <v>204</v>
      </c>
      <c r="C225" s="174">
        <v>1565</v>
      </c>
      <c r="D225" s="170">
        <v>1508</v>
      </c>
    </row>
    <row r="226" spans="1:4">
      <c r="A226" s="173" t="s">
        <v>245</v>
      </c>
      <c r="B226" s="173" t="s">
        <v>196</v>
      </c>
      <c r="C226" s="174">
        <v>1734</v>
      </c>
      <c r="D226" s="170">
        <v>2708</v>
      </c>
    </row>
    <row r="227" spans="1:4">
      <c r="A227" s="173" t="s">
        <v>245</v>
      </c>
      <c r="B227" s="173" t="s">
        <v>121</v>
      </c>
      <c r="C227" s="174">
        <v>549</v>
      </c>
      <c r="D227" s="170">
        <v>1208</v>
      </c>
    </row>
    <row r="228" spans="1:4">
      <c r="A228" s="173" t="s">
        <v>245</v>
      </c>
      <c r="B228" s="173" t="s">
        <v>171</v>
      </c>
      <c r="C228" s="174">
        <v>3631.76</v>
      </c>
      <c r="D228" s="170">
        <v>1208</v>
      </c>
    </row>
    <row r="229" spans="1:4">
      <c r="A229" s="173" t="s">
        <v>245</v>
      </c>
      <c r="B229" s="173" t="s">
        <v>169</v>
      </c>
      <c r="C229" s="174">
        <v>1515</v>
      </c>
      <c r="D229" s="170">
        <v>1208</v>
      </c>
    </row>
    <row r="230" spans="1:4">
      <c r="A230" s="173" t="s">
        <v>245</v>
      </c>
      <c r="B230" s="173" t="s">
        <v>148</v>
      </c>
      <c r="C230" s="174">
        <v>2297.46</v>
      </c>
      <c r="D230" s="170">
        <v>3708</v>
      </c>
    </row>
    <row r="231" spans="1:4">
      <c r="A231" s="173" t="s">
        <v>245</v>
      </c>
      <c r="B231" s="173" t="s">
        <v>113</v>
      </c>
      <c r="C231" s="174">
        <v>485</v>
      </c>
      <c r="D231" s="170">
        <v>1208</v>
      </c>
    </row>
    <row r="232" spans="1:4">
      <c r="A232" s="173" t="s">
        <v>245</v>
      </c>
      <c r="B232" s="173" t="s">
        <v>172</v>
      </c>
      <c r="C232" s="174">
        <v>150</v>
      </c>
      <c r="D232" s="170">
        <v>1208</v>
      </c>
    </row>
    <row r="233" spans="1:4">
      <c r="A233" s="173" t="s">
        <v>245</v>
      </c>
      <c r="B233" s="173" t="s">
        <v>191</v>
      </c>
      <c r="C233" s="174">
        <v>665.3</v>
      </c>
      <c r="D233" s="170">
        <v>1208</v>
      </c>
    </row>
    <row r="234" spans="1:4">
      <c r="A234" s="173" t="s">
        <v>245</v>
      </c>
      <c r="B234" s="173" t="s">
        <v>161</v>
      </c>
      <c r="C234" s="174">
        <v>7496.19</v>
      </c>
      <c r="D234" s="170">
        <v>1208</v>
      </c>
    </row>
    <row r="235" spans="1:4">
      <c r="A235" s="173" t="s">
        <v>245</v>
      </c>
      <c r="B235" s="173" t="s">
        <v>199</v>
      </c>
      <c r="C235" s="174">
        <v>3335.88</v>
      </c>
      <c r="D235" s="170">
        <v>1208</v>
      </c>
    </row>
    <row r="236" spans="1:4">
      <c r="A236" s="173" t="s">
        <v>245</v>
      </c>
      <c r="B236" s="173" t="s">
        <v>198</v>
      </c>
      <c r="C236" s="174">
        <v>7166.18</v>
      </c>
      <c r="D236" s="170">
        <v>1508</v>
      </c>
    </row>
    <row r="237" spans="1:4">
      <c r="A237" s="173" t="s">
        <v>245</v>
      </c>
      <c r="B237" s="173" t="s">
        <v>141</v>
      </c>
      <c r="C237" s="174">
        <v>1997.36</v>
      </c>
      <c r="D237" s="170">
        <v>1708</v>
      </c>
    </row>
    <row r="238" spans="1:4">
      <c r="A238" s="173" t="s">
        <v>245</v>
      </c>
      <c r="B238" s="173" t="s">
        <v>173</v>
      </c>
      <c r="C238" s="174">
        <v>1358</v>
      </c>
      <c r="D238" s="170">
        <v>1508</v>
      </c>
    </row>
    <row r="239" spans="1:4">
      <c r="A239" s="173" t="s">
        <v>245</v>
      </c>
      <c r="B239" s="173" t="s">
        <v>202</v>
      </c>
      <c r="C239" s="174">
        <v>4168.42</v>
      </c>
      <c r="D239" s="170">
        <v>1208</v>
      </c>
    </row>
    <row r="240" spans="1:4">
      <c r="A240" s="173" t="s">
        <v>245</v>
      </c>
      <c r="B240" s="173" t="s">
        <v>201</v>
      </c>
      <c r="C240" s="174">
        <v>5127.11</v>
      </c>
      <c r="D240" s="170">
        <v>1208</v>
      </c>
    </row>
    <row r="241" spans="1:4">
      <c r="A241" s="173" t="s">
        <v>245</v>
      </c>
      <c r="B241" s="173" t="s">
        <v>186</v>
      </c>
      <c r="C241" s="174">
        <v>813</v>
      </c>
      <c r="D241" s="170">
        <v>1208</v>
      </c>
    </row>
    <row r="242" spans="1:4">
      <c r="A242" s="173" t="s">
        <v>245</v>
      </c>
      <c r="B242" s="173" t="s">
        <v>203</v>
      </c>
      <c r="C242" s="174">
        <v>3811.34</v>
      </c>
      <c r="D242" s="170">
        <v>1208</v>
      </c>
    </row>
    <row r="243" spans="1:4">
      <c r="A243" s="173" t="s">
        <v>245</v>
      </c>
      <c r="B243" s="173" t="s">
        <v>205</v>
      </c>
      <c r="C243" s="174">
        <v>3443.97</v>
      </c>
      <c r="D243" s="170">
        <v>1208</v>
      </c>
    </row>
    <row r="244" spans="1:4">
      <c r="A244" s="173" t="s">
        <v>245</v>
      </c>
      <c r="B244" s="173" t="s">
        <v>144</v>
      </c>
      <c r="C244" s="174">
        <v>100</v>
      </c>
      <c r="D244" s="170">
        <v>1508</v>
      </c>
    </row>
    <row r="245" spans="1:4">
      <c r="A245" s="173" t="s">
        <v>245</v>
      </c>
      <c r="B245" s="173" t="s">
        <v>159</v>
      </c>
      <c r="C245" s="174">
        <v>120</v>
      </c>
      <c r="D245" s="170">
        <v>1208</v>
      </c>
    </row>
    <row r="246" spans="1:4">
      <c r="A246" s="173" t="s">
        <v>245</v>
      </c>
      <c r="B246" s="173" t="s">
        <v>99</v>
      </c>
      <c r="C246" s="174">
        <v>560</v>
      </c>
      <c r="D246" s="170">
        <v>1208</v>
      </c>
    </row>
    <row r="247" spans="1:4">
      <c r="A247" s="173" t="s">
        <v>245</v>
      </c>
      <c r="B247" s="173" t="s">
        <v>111</v>
      </c>
      <c r="C247" s="174">
        <v>160</v>
      </c>
      <c r="D247" s="170">
        <v>1208</v>
      </c>
    </row>
    <row r="248" spans="1:4">
      <c r="A248" s="173" t="s">
        <v>245</v>
      </c>
      <c r="B248" s="173" t="s">
        <v>137</v>
      </c>
      <c r="C248" s="174">
        <v>135</v>
      </c>
      <c r="D248" s="170">
        <v>1208</v>
      </c>
    </row>
    <row r="249" spans="1:4">
      <c r="A249" s="173" t="s">
        <v>245</v>
      </c>
      <c r="B249" s="173" t="s">
        <v>115</v>
      </c>
      <c r="C249" s="174">
        <v>10256.61</v>
      </c>
      <c r="D249" s="170">
        <v>1508</v>
      </c>
    </row>
    <row r="250" spans="1:4">
      <c r="A250" s="173" t="s">
        <v>245</v>
      </c>
      <c r="B250" s="173" t="s">
        <v>206</v>
      </c>
      <c r="C250" s="174">
        <v>1125.15</v>
      </c>
      <c r="D250" s="170">
        <v>1508</v>
      </c>
    </row>
    <row r="251" spans="1:4">
      <c r="A251" s="173" t="s">
        <v>245</v>
      </c>
      <c r="B251" s="173" t="s">
        <v>208</v>
      </c>
      <c r="C251" s="174">
        <v>2293.2</v>
      </c>
      <c r="D251" s="170">
        <v>1208</v>
      </c>
    </row>
    <row r="252" spans="1:4">
      <c r="A252" s="173" t="s">
        <v>245</v>
      </c>
      <c r="B252" s="173" t="s">
        <v>183</v>
      </c>
      <c r="C252" s="174">
        <v>8165.93</v>
      </c>
      <c r="D252" s="170">
        <v>1208</v>
      </c>
    </row>
    <row r="253" spans="1:4">
      <c r="A253" s="173" t="s">
        <v>245</v>
      </c>
      <c r="B253" s="173" t="s">
        <v>246</v>
      </c>
      <c r="C253" s="174">
        <v>2539.82</v>
      </c>
      <c r="D253" s="170"/>
    </row>
    <row r="254" spans="1:6">
      <c r="A254" s="173" t="s">
        <v>245</v>
      </c>
      <c r="B254" s="173" t="s">
        <v>167</v>
      </c>
      <c r="C254" s="174">
        <v>13101.01</v>
      </c>
      <c r="D254" s="170">
        <v>1208</v>
      </c>
      <c r="F254" s="282"/>
    </row>
    <row r="255" spans="1:6">
      <c r="A255" s="173"/>
      <c r="B255" s="275" t="s">
        <v>182</v>
      </c>
      <c r="C255" s="174"/>
      <c r="D255" s="170">
        <v>2000</v>
      </c>
      <c r="F255" s="282"/>
    </row>
    <row r="256" spans="1:6">
      <c r="A256" s="173"/>
      <c r="B256" s="283" t="s">
        <v>209</v>
      </c>
      <c r="C256" s="284">
        <v>12105.71</v>
      </c>
      <c r="D256" s="285">
        <v>7124</v>
      </c>
      <c r="F256" s="282"/>
    </row>
    <row r="257" spans="1:6">
      <c r="A257" s="173"/>
      <c r="B257" s="175" t="s">
        <v>210</v>
      </c>
      <c r="C257" s="174"/>
      <c r="D257" s="170">
        <v>4500000</v>
      </c>
      <c r="F257" s="282"/>
    </row>
    <row r="258" spans="1:6">
      <c r="A258" s="173"/>
      <c r="B258" s="175" t="s">
        <v>211</v>
      </c>
      <c r="C258" s="174"/>
      <c r="D258" s="170">
        <v>45000</v>
      </c>
      <c r="F258" s="282"/>
    </row>
    <row r="259" spans="1:6">
      <c r="A259" s="173"/>
      <c r="B259" s="173"/>
      <c r="C259" s="174"/>
      <c r="D259" s="170"/>
      <c r="F259" s="282"/>
    </row>
    <row r="260" spans="1:5">
      <c r="A260" s="176" t="s">
        <v>32</v>
      </c>
      <c r="B260" s="170"/>
      <c r="C260" s="286">
        <v>676395.3</v>
      </c>
      <c r="D260" s="286">
        <f>SUM(D142:D259)</f>
        <v>4774904</v>
      </c>
      <c r="E260" s="287" t="s">
        <v>243</v>
      </c>
    </row>
    <row r="261" spans="6:6">
      <c r="F261" s="288"/>
    </row>
    <row r="262" spans="5:5">
      <c r="E262" s="288"/>
    </row>
  </sheetData>
  <mergeCells count="5">
    <mergeCell ref="A1:G1"/>
    <mergeCell ref="A8:C8"/>
    <mergeCell ref="A11:C11"/>
    <mergeCell ref="A14:D14"/>
    <mergeCell ref="A140:D140"/>
  </mergeCells>
  <hyperlinks>
    <hyperlink ref="H1" location="部门费用汇总表!A1" display="部门费用汇总表!A1"/>
    <hyperlink ref="E260" location="部门提起费用在门店!A1" display="部门提起费用在门店!A1"/>
    <hyperlink ref="E138" location="部门提起费用在门店!A1" display="部门提起费用在门店!A1"/>
  </hyperlink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2" topLeftCell="A3" activePane="bottomLeft" state="frozen"/>
      <selection/>
      <selection pane="bottomLeft" activeCell="H2" sqref="H2"/>
    </sheetView>
  </sheetViews>
  <sheetFormatPr defaultColWidth="9" defaultRowHeight="14.25"/>
  <cols>
    <col min="1" max="1" width="9" style="254"/>
    <col min="2" max="2" width="26.375" style="254" customWidth="1"/>
    <col min="3" max="3" width="37.625" style="255" customWidth="1"/>
    <col min="4" max="4" width="16.125" style="255" customWidth="1"/>
    <col min="5" max="5" width="13.5" style="255" customWidth="1"/>
    <col min="6" max="6" width="14.625" style="254" customWidth="1"/>
    <col min="7" max="7" width="59.375" style="254" customWidth="1"/>
    <col min="8" max="8" width="9" style="254"/>
    <col min="9" max="9" width="10.875" style="254" customWidth="1"/>
    <col min="10" max="16384" width="9" style="254"/>
  </cols>
  <sheetData>
    <row r="1" ht="18.75" spans="1:8">
      <c r="A1" s="23" t="s">
        <v>247</v>
      </c>
      <c r="B1" s="24"/>
      <c r="C1" s="24"/>
      <c r="D1" s="24"/>
      <c r="E1" s="24"/>
      <c r="F1" s="24"/>
      <c r="G1" s="24"/>
      <c r="H1" s="106"/>
    </row>
    <row r="2" spans="1:8">
      <c r="A2" s="28" t="s">
        <v>216</v>
      </c>
      <c r="B2" s="28" t="s">
        <v>217</v>
      </c>
      <c r="C2" s="26" t="s">
        <v>218</v>
      </c>
      <c r="D2" s="26" t="s">
        <v>219</v>
      </c>
      <c r="E2" s="27" t="s">
        <v>220</v>
      </c>
      <c r="F2" s="28" t="s">
        <v>221</v>
      </c>
      <c r="G2" s="28" t="s">
        <v>248</v>
      </c>
      <c r="H2" s="106" t="s">
        <v>215</v>
      </c>
    </row>
    <row r="3" spans="1:8">
      <c r="A3" s="256"/>
      <c r="B3" s="48" t="s">
        <v>249</v>
      </c>
      <c r="C3" s="26" t="s">
        <v>7</v>
      </c>
      <c r="D3" s="257">
        <v>39668.19</v>
      </c>
      <c r="E3" s="41">
        <v>35000</v>
      </c>
      <c r="F3" s="50">
        <f>E3-D3</f>
        <v>-4668.19</v>
      </c>
      <c r="G3" s="28"/>
      <c r="H3" s="106"/>
    </row>
    <row r="4" spans="1:7">
      <c r="A4" s="56">
        <v>1</v>
      </c>
      <c r="B4" s="48" t="s">
        <v>47</v>
      </c>
      <c r="C4" s="258" t="s">
        <v>7</v>
      </c>
      <c r="D4" s="30">
        <v>1807</v>
      </c>
      <c r="E4" s="36">
        <v>594</v>
      </c>
      <c r="F4" s="50">
        <f>E4-D4</f>
        <v>-1213</v>
      </c>
      <c r="G4" s="34" t="s">
        <v>250</v>
      </c>
    </row>
    <row r="5" spans="1:7">
      <c r="A5" s="56">
        <v>3</v>
      </c>
      <c r="B5" s="259" t="s">
        <v>251</v>
      </c>
      <c r="C5" s="258" t="s">
        <v>23</v>
      </c>
      <c r="D5" s="32">
        <v>77077.94</v>
      </c>
      <c r="E5" s="36">
        <v>25240.8</v>
      </c>
      <c r="F5" s="50">
        <f t="shared" ref="F5:F26" si="0">E5-D5</f>
        <v>-51837.14</v>
      </c>
      <c r="G5" s="34" t="s">
        <v>252</v>
      </c>
    </row>
    <row r="6" spans="1:7">
      <c r="A6" s="56">
        <v>4</v>
      </c>
      <c r="B6" s="48" t="s">
        <v>253</v>
      </c>
      <c r="C6" s="258" t="s">
        <v>7</v>
      </c>
      <c r="D6" s="32">
        <v>440369.63</v>
      </c>
      <c r="E6" s="36">
        <v>20000</v>
      </c>
      <c r="F6" s="50">
        <f t="shared" si="0"/>
        <v>-420369.63</v>
      </c>
      <c r="G6" s="34" t="s">
        <v>254</v>
      </c>
    </row>
    <row r="7" ht="13.5" customHeight="1" spans="1:7">
      <c r="A7" s="56">
        <v>1</v>
      </c>
      <c r="B7" s="259" t="s">
        <v>49</v>
      </c>
      <c r="C7" s="258" t="s">
        <v>7</v>
      </c>
      <c r="D7" s="32">
        <v>46316.76</v>
      </c>
      <c r="E7" s="36">
        <v>3000</v>
      </c>
      <c r="F7" s="50">
        <f t="shared" si="0"/>
        <v>-43316.76</v>
      </c>
      <c r="G7" s="34" t="s">
        <v>255</v>
      </c>
    </row>
    <row r="8" spans="1:7">
      <c r="A8" s="56">
        <v>2</v>
      </c>
      <c r="B8" s="260" t="s">
        <v>50</v>
      </c>
      <c r="C8" s="32" t="s">
        <v>256</v>
      </c>
      <c r="D8" s="32">
        <v>469727.82</v>
      </c>
      <c r="E8" s="36">
        <v>39556.76</v>
      </c>
      <c r="F8" s="50">
        <f t="shared" si="0"/>
        <v>-430171.06</v>
      </c>
      <c r="G8" s="34" t="s">
        <v>257</v>
      </c>
    </row>
    <row r="9" ht="24.75" spans="1:7">
      <c r="A9" s="56">
        <v>3</v>
      </c>
      <c r="B9" s="259" t="s">
        <v>51</v>
      </c>
      <c r="C9" s="30" t="s">
        <v>256</v>
      </c>
      <c r="D9" s="32">
        <v>83328</v>
      </c>
      <c r="E9" s="36">
        <v>172400</v>
      </c>
      <c r="F9" s="50">
        <f t="shared" si="0"/>
        <v>89072</v>
      </c>
      <c r="G9" s="34" t="s">
        <v>258</v>
      </c>
    </row>
    <row r="10" ht="69" customHeight="1" spans="1:9">
      <c r="A10" s="56">
        <v>4</v>
      </c>
      <c r="B10" s="259" t="s">
        <v>52</v>
      </c>
      <c r="C10" s="258" t="s">
        <v>259</v>
      </c>
      <c r="D10" s="32">
        <v>109220.88</v>
      </c>
      <c r="E10" s="36">
        <v>288000</v>
      </c>
      <c r="F10" s="50">
        <f t="shared" si="0"/>
        <v>178779.12</v>
      </c>
      <c r="G10" s="37" t="s">
        <v>260</v>
      </c>
      <c r="I10" s="267"/>
    </row>
    <row r="11" spans="1:9">
      <c r="A11" s="56">
        <v>5</v>
      </c>
      <c r="B11" s="259" t="s">
        <v>52</v>
      </c>
      <c r="C11" s="258" t="s">
        <v>261</v>
      </c>
      <c r="D11" s="32"/>
      <c r="E11" s="36">
        <v>9000</v>
      </c>
      <c r="F11" s="50">
        <f t="shared" si="0"/>
        <v>9000</v>
      </c>
      <c r="G11" s="37" t="s">
        <v>262</v>
      </c>
      <c r="I11" s="267"/>
    </row>
    <row r="12" customHeight="1" spans="1:7">
      <c r="A12" s="56">
        <v>6</v>
      </c>
      <c r="B12" s="48" t="s">
        <v>53</v>
      </c>
      <c r="C12" s="30" t="s">
        <v>263</v>
      </c>
      <c r="D12" s="32">
        <v>218643.22</v>
      </c>
      <c r="E12" s="36">
        <v>400000</v>
      </c>
      <c r="F12" s="50">
        <f t="shared" si="0"/>
        <v>181356.78</v>
      </c>
      <c r="G12" s="34" t="s">
        <v>264</v>
      </c>
    </row>
    <row r="13" spans="1:7">
      <c r="A13" s="56">
        <v>7</v>
      </c>
      <c r="B13" s="48" t="s">
        <v>55</v>
      </c>
      <c r="C13" s="30" t="s">
        <v>265</v>
      </c>
      <c r="D13" s="32">
        <v>2909.9</v>
      </c>
      <c r="E13" s="36">
        <v>3000</v>
      </c>
      <c r="F13" s="50">
        <f t="shared" si="0"/>
        <v>90.0999999999999</v>
      </c>
      <c r="G13" s="34" t="s">
        <v>266</v>
      </c>
    </row>
    <row r="14" spans="1:7">
      <c r="A14" s="56">
        <v>8</v>
      </c>
      <c r="B14" s="48" t="s">
        <v>46</v>
      </c>
      <c r="C14" s="30" t="s">
        <v>267</v>
      </c>
      <c r="D14" s="32">
        <v>1804.02</v>
      </c>
      <c r="E14" s="36"/>
      <c r="F14" s="50">
        <f t="shared" si="0"/>
        <v>-1804.02</v>
      </c>
      <c r="G14" s="34"/>
    </row>
    <row r="15" spans="1:7">
      <c r="A15" s="56">
        <v>9</v>
      </c>
      <c r="B15" s="48" t="s">
        <v>56</v>
      </c>
      <c r="C15" s="30" t="s">
        <v>268</v>
      </c>
      <c r="D15" s="32">
        <v>15176.57</v>
      </c>
      <c r="E15" s="36">
        <v>3000</v>
      </c>
      <c r="F15" s="50">
        <f t="shared" si="0"/>
        <v>-12176.57</v>
      </c>
      <c r="G15" s="34" t="s">
        <v>269</v>
      </c>
    </row>
    <row r="16" spans="1:7">
      <c r="A16" s="56">
        <v>10</v>
      </c>
      <c r="B16" s="260" t="s">
        <v>57</v>
      </c>
      <c r="C16" s="258" t="s">
        <v>23</v>
      </c>
      <c r="D16" s="32">
        <v>15401.7</v>
      </c>
      <c r="E16" s="36">
        <v>5500</v>
      </c>
      <c r="F16" s="50">
        <f t="shared" si="0"/>
        <v>-9901.7</v>
      </c>
      <c r="G16" s="34" t="s">
        <v>270</v>
      </c>
    </row>
    <row r="17" spans="1:7">
      <c r="A17" s="56">
        <v>11</v>
      </c>
      <c r="B17" s="48" t="s">
        <v>58</v>
      </c>
      <c r="C17" s="258" t="s">
        <v>23</v>
      </c>
      <c r="D17" s="32">
        <v>175.35</v>
      </c>
      <c r="E17" s="36">
        <v>200</v>
      </c>
      <c r="F17" s="50">
        <f t="shared" si="0"/>
        <v>24.65</v>
      </c>
      <c r="G17" s="34" t="s">
        <v>271</v>
      </c>
    </row>
    <row r="18" spans="1:7">
      <c r="A18" s="56">
        <v>12</v>
      </c>
      <c r="B18" s="48" t="s">
        <v>59</v>
      </c>
      <c r="C18" s="258" t="s">
        <v>23</v>
      </c>
      <c r="D18" s="32"/>
      <c r="E18" s="36">
        <v>300</v>
      </c>
      <c r="F18" s="50">
        <f t="shared" si="0"/>
        <v>300</v>
      </c>
      <c r="G18" s="34" t="s">
        <v>7</v>
      </c>
    </row>
    <row r="19" spans="1:7">
      <c r="A19" s="261" t="s">
        <v>229</v>
      </c>
      <c r="B19" s="262"/>
      <c r="C19" s="27"/>
      <c r="D19" s="44">
        <f>SUM(D3:D18)</f>
        <v>1521626.98</v>
      </c>
      <c r="E19" s="44">
        <f>SUM(E3:E18)</f>
        <v>1004791.56</v>
      </c>
      <c r="F19" s="50">
        <f t="shared" si="0"/>
        <v>-516835.42</v>
      </c>
      <c r="G19" s="34"/>
    </row>
    <row r="20" spans="1:7">
      <c r="A20" s="30">
        <v>1</v>
      </c>
      <c r="B20" s="31" t="s">
        <v>251</v>
      </c>
      <c r="C20" s="263" t="s">
        <v>272</v>
      </c>
      <c r="D20" s="32">
        <v>512281.76</v>
      </c>
      <c r="E20" s="32">
        <v>515177.06</v>
      </c>
      <c r="F20" s="50">
        <f t="shared" si="0"/>
        <v>2895.29999999999</v>
      </c>
      <c r="G20" s="34" t="s">
        <v>273</v>
      </c>
    </row>
    <row r="21" spans="1:7">
      <c r="A21" s="30">
        <v>2</v>
      </c>
      <c r="B21" s="31" t="s">
        <v>49</v>
      </c>
      <c r="C21" s="263" t="s">
        <v>272</v>
      </c>
      <c r="D21" s="32">
        <v>427781.88</v>
      </c>
      <c r="E21" s="264">
        <v>480000</v>
      </c>
      <c r="F21" s="50">
        <f t="shared" si="0"/>
        <v>52218.12</v>
      </c>
      <c r="G21" s="34" t="s">
        <v>274</v>
      </c>
    </row>
    <row r="22" spans="1:7">
      <c r="A22" s="56">
        <v>3</v>
      </c>
      <c r="B22" s="260" t="s">
        <v>50</v>
      </c>
      <c r="C22" s="263" t="s">
        <v>272</v>
      </c>
      <c r="D22" s="32">
        <v>1501616.24</v>
      </c>
      <c r="E22" s="32"/>
      <c r="F22" s="50">
        <f t="shared" si="0"/>
        <v>-1501616.24</v>
      </c>
      <c r="G22" s="34"/>
    </row>
    <row r="23" spans="1:7">
      <c r="A23" s="56">
        <v>4</v>
      </c>
      <c r="B23" s="259" t="s">
        <v>51</v>
      </c>
      <c r="C23" s="263" t="s">
        <v>275</v>
      </c>
      <c r="D23" s="32">
        <v>425831.28</v>
      </c>
      <c r="E23" s="32">
        <v>449473.47</v>
      </c>
      <c r="F23" s="50">
        <f t="shared" si="0"/>
        <v>23642.1899999999</v>
      </c>
      <c r="G23" s="34" t="s">
        <v>276</v>
      </c>
    </row>
    <row r="24" spans="1:7">
      <c r="A24" s="56">
        <v>5</v>
      </c>
      <c r="B24" s="48" t="s">
        <v>277</v>
      </c>
      <c r="C24" s="30" t="s">
        <v>278</v>
      </c>
      <c r="D24" s="32">
        <v>48052.2</v>
      </c>
      <c r="E24" s="32">
        <v>50000</v>
      </c>
      <c r="F24" s="50">
        <f t="shared" si="0"/>
        <v>1947.8</v>
      </c>
      <c r="G24" s="34" t="s">
        <v>279</v>
      </c>
    </row>
    <row r="25" spans="1:7">
      <c r="A25" s="56">
        <v>6</v>
      </c>
      <c r="B25" s="48" t="s">
        <v>58</v>
      </c>
      <c r="C25" s="263" t="s">
        <v>275</v>
      </c>
      <c r="D25" s="32">
        <v>27698.12</v>
      </c>
      <c r="E25" s="32">
        <v>30098</v>
      </c>
      <c r="F25" s="50">
        <f t="shared" si="0"/>
        <v>2399.88</v>
      </c>
      <c r="G25" s="34" t="s">
        <v>280</v>
      </c>
    </row>
    <row r="26" spans="1:7">
      <c r="A26" s="261" t="s">
        <v>234</v>
      </c>
      <c r="B26" s="262"/>
      <c r="C26" s="265"/>
      <c r="D26" s="44">
        <f>SUM(D20:D25)</f>
        <v>2943261.48</v>
      </c>
      <c r="E26" s="44">
        <f>SUM(E20:E25)</f>
        <v>1524748.53</v>
      </c>
      <c r="F26" s="50">
        <f t="shared" si="0"/>
        <v>-1418512.95</v>
      </c>
      <c r="G26" s="265"/>
    </row>
    <row r="27" spans="1:7">
      <c r="A27" s="265"/>
      <c r="B27" s="265" t="s">
        <v>281</v>
      </c>
      <c r="C27" s="265"/>
      <c r="D27" s="266">
        <f>D19+D26</f>
        <v>4464888.46</v>
      </c>
      <c r="E27" s="266">
        <f>E19+E26</f>
        <v>2529540.09</v>
      </c>
      <c r="F27" s="266"/>
      <c r="G27" s="265"/>
    </row>
    <row r="28" spans="3:5">
      <c r="C28" s="254"/>
      <c r="D28" s="254"/>
      <c r="E28" s="254"/>
    </row>
    <row r="29" spans="3:5">
      <c r="C29" s="254"/>
      <c r="D29" s="254"/>
      <c r="E29" s="254"/>
    </row>
    <row r="30" spans="3:5">
      <c r="C30" s="254"/>
      <c r="D30" s="254"/>
      <c r="E30" s="254"/>
    </row>
    <row r="31" spans="3:5">
      <c r="C31" s="254"/>
      <c r="D31" s="254"/>
      <c r="E31" s="254"/>
    </row>
  </sheetData>
  <mergeCells count="3">
    <mergeCell ref="A1:G1"/>
    <mergeCell ref="A19:B19"/>
    <mergeCell ref="A26:B26"/>
  </mergeCells>
  <hyperlinks>
    <hyperlink ref="C20" location="各门店邮电费!A1" display="各门店"/>
    <hyperlink ref="C21" location="各门店低值易耗品摊销!A1" display="各门店"/>
    <hyperlink ref="C22" location="各门店水电费!A1" display="各门店"/>
    <hyperlink ref="C23" location="各门店物业费!A1" display="各门店"/>
    <hyperlink ref="C25" location="各门店垃圾排污费!A1" display="各门店"/>
    <hyperlink ref="H2" location="部门费用汇总表!A1" display="部门费用汇总表!A1"/>
  </hyperlinks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9" sqref="E19"/>
    </sheetView>
  </sheetViews>
  <sheetFormatPr defaultColWidth="9" defaultRowHeight="14.25" outlineLevelCol="5"/>
  <cols>
    <col min="1" max="1" width="5.875" style="241" customWidth="1"/>
    <col min="2" max="2" width="20.5" style="22" customWidth="1"/>
    <col min="3" max="3" width="25.375" style="22" customWidth="1"/>
    <col min="4" max="4" width="19.125" style="242" customWidth="1"/>
    <col min="5" max="5" width="17" style="22" customWidth="1"/>
    <col min="6" max="16384" width="9" style="22"/>
  </cols>
  <sheetData>
    <row r="1" ht="18.75" spans="1:6">
      <c r="A1" s="62" t="s">
        <v>282</v>
      </c>
      <c r="B1" s="62"/>
      <c r="C1" s="62"/>
      <c r="D1" s="62"/>
      <c r="E1" s="62"/>
      <c r="F1" s="208" t="s">
        <v>283</v>
      </c>
    </row>
    <row r="2" spans="1:5">
      <c r="A2" s="243"/>
      <c r="B2" s="244" t="s">
        <v>284</v>
      </c>
      <c r="C2" s="244" t="s">
        <v>285</v>
      </c>
      <c r="D2" s="244" t="s">
        <v>286</v>
      </c>
      <c r="E2" s="244" t="s">
        <v>287</v>
      </c>
    </row>
    <row r="3" spans="1:5">
      <c r="A3" s="245">
        <v>1</v>
      </c>
      <c r="B3" s="246" t="s">
        <v>60</v>
      </c>
      <c r="C3" s="244" t="s">
        <v>288</v>
      </c>
      <c r="D3" s="244">
        <v>1470000</v>
      </c>
      <c r="E3" s="247">
        <v>1711200</v>
      </c>
    </row>
    <row r="4" spans="1:5">
      <c r="A4" s="248"/>
      <c r="B4" s="246"/>
      <c r="C4" s="244" t="s">
        <v>289</v>
      </c>
      <c r="D4" s="244">
        <v>241200</v>
      </c>
      <c r="E4" s="249"/>
    </row>
    <row r="5" spans="1:5">
      <c r="A5" s="245">
        <v>2</v>
      </c>
      <c r="B5" s="244" t="s">
        <v>61</v>
      </c>
      <c r="C5" s="250" t="s">
        <v>290</v>
      </c>
      <c r="D5" s="244">
        <v>70000</v>
      </c>
      <c r="E5" s="247">
        <v>516000</v>
      </c>
    </row>
    <row r="6" spans="1:5">
      <c r="A6" s="248"/>
      <c r="B6" s="244"/>
      <c r="C6" s="250" t="s">
        <v>291</v>
      </c>
      <c r="D6" s="244">
        <v>446000</v>
      </c>
      <c r="E6" s="249"/>
    </row>
    <row r="7" spans="1:5">
      <c r="A7" s="245">
        <v>3</v>
      </c>
      <c r="B7" s="244" t="s">
        <v>292</v>
      </c>
      <c r="C7" s="244" t="s">
        <v>62</v>
      </c>
      <c r="D7" s="244">
        <v>25000</v>
      </c>
      <c r="E7" s="247">
        <v>191000</v>
      </c>
    </row>
    <row r="8" spans="1:5">
      <c r="A8" s="251"/>
      <c r="B8" s="244"/>
      <c r="C8" s="244" t="s">
        <v>293</v>
      </c>
      <c r="D8" s="244">
        <v>24000</v>
      </c>
      <c r="E8" s="252"/>
    </row>
    <row r="9" spans="1:5">
      <c r="A9" s="251"/>
      <c r="B9" s="244"/>
      <c r="C9" s="244" t="s">
        <v>294</v>
      </c>
      <c r="D9" s="244">
        <v>72000</v>
      </c>
      <c r="E9" s="252"/>
    </row>
    <row r="10" spans="1:5">
      <c r="A10" s="248"/>
      <c r="B10" s="244"/>
      <c r="C10" s="244" t="s">
        <v>68</v>
      </c>
      <c r="D10" s="244">
        <v>70000</v>
      </c>
      <c r="E10" s="249"/>
    </row>
    <row r="11" spans="1:5">
      <c r="A11" s="243">
        <v>4</v>
      </c>
      <c r="B11" s="244" t="s">
        <v>63</v>
      </c>
      <c r="C11" s="244"/>
      <c r="D11" s="244">
        <v>15000</v>
      </c>
      <c r="E11" s="244">
        <v>15000</v>
      </c>
    </row>
    <row r="12" spans="1:5">
      <c r="A12" s="243">
        <v>5</v>
      </c>
      <c r="B12" s="250" t="s">
        <v>295</v>
      </c>
      <c r="C12" s="244"/>
      <c r="D12" s="244">
        <v>3000</v>
      </c>
      <c r="E12" s="244">
        <v>3000</v>
      </c>
    </row>
    <row r="13" spans="1:5">
      <c r="A13" s="243">
        <v>6</v>
      </c>
      <c r="B13" s="244" t="s">
        <v>296</v>
      </c>
      <c r="C13" s="244"/>
      <c r="D13" s="244">
        <v>31500</v>
      </c>
      <c r="E13" s="244">
        <v>31500</v>
      </c>
    </row>
    <row r="14" spans="1:5">
      <c r="A14" s="243">
        <v>7</v>
      </c>
      <c r="B14" s="244" t="s">
        <v>297</v>
      </c>
      <c r="C14" s="244"/>
      <c r="D14" s="244">
        <v>5000</v>
      </c>
      <c r="E14" s="244">
        <v>5000</v>
      </c>
    </row>
    <row r="15" spans="1:5">
      <c r="A15" s="243">
        <v>8</v>
      </c>
      <c r="B15" s="244" t="s">
        <v>52</v>
      </c>
      <c r="C15" s="253"/>
      <c r="D15" s="244">
        <v>1300</v>
      </c>
      <c r="E15" s="244">
        <v>1300</v>
      </c>
    </row>
    <row r="16" spans="1:5">
      <c r="A16" s="243">
        <v>9</v>
      </c>
      <c r="B16" s="250" t="s">
        <v>298</v>
      </c>
      <c r="C16" s="253"/>
      <c r="D16" s="244">
        <v>1000</v>
      </c>
      <c r="E16" s="244">
        <v>1000</v>
      </c>
    </row>
    <row r="17" spans="1:5">
      <c r="A17" s="243">
        <v>10</v>
      </c>
      <c r="B17" s="244" t="s">
        <v>59</v>
      </c>
      <c r="C17" s="253"/>
      <c r="D17" s="244">
        <v>300</v>
      </c>
      <c r="E17" s="244">
        <v>300</v>
      </c>
    </row>
    <row r="18" spans="1:5">
      <c r="A18" s="243">
        <v>11</v>
      </c>
      <c r="B18" s="244" t="s">
        <v>299</v>
      </c>
      <c r="C18" s="253"/>
      <c r="D18" s="244">
        <v>12000</v>
      </c>
      <c r="E18" s="244">
        <v>12000</v>
      </c>
    </row>
    <row r="19" spans="1:5">
      <c r="A19" s="243">
        <v>12</v>
      </c>
      <c r="B19" s="250" t="s">
        <v>300</v>
      </c>
      <c r="C19" s="253"/>
      <c r="D19" s="244">
        <v>12600</v>
      </c>
      <c r="E19" s="244">
        <v>12600</v>
      </c>
    </row>
    <row r="20" spans="1:5">
      <c r="A20" s="243">
        <v>13</v>
      </c>
      <c r="B20" s="244" t="s">
        <v>301</v>
      </c>
      <c r="C20" s="253"/>
      <c r="D20" s="244">
        <v>2500</v>
      </c>
      <c r="E20" s="244">
        <v>2500</v>
      </c>
    </row>
    <row r="21" spans="1:5">
      <c r="A21" s="243">
        <v>14</v>
      </c>
      <c r="B21" s="250" t="s">
        <v>66</v>
      </c>
      <c r="C21" s="253"/>
      <c r="D21" s="244">
        <v>2600</v>
      </c>
      <c r="E21" s="244">
        <v>2600</v>
      </c>
    </row>
    <row r="22" spans="1:5">
      <c r="A22" s="243">
        <v>15</v>
      </c>
      <c r="B22" s="250" t="s">
        <v>302</v>
      </c>
      <c r="C22" s="253"/>
      <c r="D22" s="244">
        <v>10000</v>
      </c>
      <c r="E22" s="244">
        <v>10000</v>
      </c>
    </row>
    <row r="23" spans="1:5">
      <c r="A23" s="243"/>
      <c r="B23" s="244" t="s">
        <v>32</v>
      </c>
      <c r="C23" s="244"/>
      <c r="D23" s="244">
        <v>2515000</v>
      </c>
      <c r="E23" s="244">
        <v>2515000</v>
      </c>
    </row>
  </sheetData>
  <mergeCells count="10">
    <mergeCell ref="A1:E1"/>
    <mergeCell ref="A3:A4"/>
    <mergeCell ref="A5:A6"/>
    <mergeCell ref="A7:A10"/>
    <mergeCell ref="B3:B4"/>
    <mergeCell ref="B5:B6"/>
    <mergeCell ref="B7:B10"/>
    <mergeCell ref="E3:E4"/>
    <mergeCell ref="E5:E6"/>
    <mergeCell ref="E7:E10"/>
  </mergeCells>
  <hyperlinks>
    <hyperlink ref="F1" location="部门费用汇总表!A1" display="部门费用汇总表!A1"/>
  </hyperlink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opLeftCell="B1" workbookViewId="0">
      <selection activeCell="A1" sqref="A1"/>
    </sheetView>
  </sheetViews>
  <sheetFormatPr defaultColWidth="9" defaultRowHeight="14.25"/>
  <cols>
    <col min="1" max="1" width="9" style="29" hidden="1" customWidth="1"/>
    <col min="2" max="2" width="25.875" style="29" customWidth="1"/>
    <col min="3" max="3" width="9" style="29" hidden="1" customWidth="1"/>
    <col min="4" max="4" width="42.375" style="29" customWidth="1"/>
    <col min="5" max="5" width="10.125" style="29" customWidth="1"/>
    <col min="6" max="6" width="21" style="29" customWidth="1"/>
    <col min="7" max="16384" width="9" style="29"/>
  </cols>
  <sheetData>
    <row r="1" ht="18.75" spans="2:8">
      <c r="B1" s="62" t="s">
        <v>303</v>
      </c>
      <c r="C1" s="62"/>
      <c r="D1" s="62"/>
      <c r="E1" s="62"/>
      <c r="F1" s="62"/>
      <c r="G1" s="208" t="s">
        <v>304</v>
      </c>
      <c r="H1" s="209"/>
    </row>
    <row r="2" spans="2:6">
      <c r="B2" s="210" t="s">
        <v>305</v>
      </c>
      <c r="C2" s="211"/>
      <c r="D2" s="212" t="s">
        <v>306</v>
      </c>
      <c r="E2" s="213" t="s">
        <v>237</v>
      </c>
      <c r="F2" s="213" t="s">
        <v>238</v>
      </c>
    </row>
    <row r="3" spans="2:6">
      <c r="B3" s="214" t="s">
        <v>307</v>
      </c>
      <c r="C3" s="211"/>
      <c r="D3" s="211"/>
      <c r="E3" s="211"/>
      <c r="F3" s="211"/>
    </row>
    <row r="4" spans="2:6">
      <c r="B4" s="214" t="s">
        <v>308</v>
      </c>
      <c r="C4" s="211"/>
      <c r="D4" s="211"/>
      <c r="E4" s="215"/>
      <c r="F4" s="211"/>
    </row>
    <row r="5" spans="2:6">
      <c r="B5" s="210" t="s">
        <v>309</v>
      </c>
      <c r="C5" s="211"/>
      <c r="D5" s="210" t="s">
        <v>310</v>
      </c>
      <c r="E5" s="215"/>
      <c r="F5" s="65">
        <v>1500</v>
      </c>
    </row>
    <row r="6" spans="2:6">
      <c r="B6" s="210" t="s">
        <v>59</v>
      </c>
      <c r="C6" s="211"/>
      <c r="D6" s="210" t="s">
        <v>311</v>
      </c>
      <c r="E6" s="215"/>
      <c r="F6" s="65">
        <v>200</v>
      </c>
    </row>
    <row r="7" spans="2:6">
      <c r="B7" s="216" t="s">
        <v>312</v>
      </c>
      <c r="C7" s="211"/>
      <c r="D7" s="210" t="s">
        <v>313</v>
      </c>
      <c r="E7" s="217">
        <v>487</v>
      </c>
      <c r="F7" s="65">
        <v>3000</v>
      </c>
    </row>
    <row r="8" spans="2:6">
      <c r="B8" s="210" t="s">
        <v>314</v>
      </c>
      <c r="C8" s="211"/>
      <c r="D8" s="210" t="s">
        <v>315</v>
      </c>
      <c r="E8" s="215"/>
      <c r="F8" s="65">
        <v>4000</v>
      </c>
    </row>
    <row r="10" spans="2:6">
      <c r="B10" s="214" t="s">
        <v>316</v>
      </c>
      <c r="C10" s="211"/>
      <c r="D10" s="211"/>
      <c r="E10" s="215"/>
      <c r="F10" s="65"/>
    </row>
    <row r="11" spans="2:6">
      <c r="B11" s="210" t="s">
        <v>317</v>
      </c>
      <c r="C11" s="211"/>
      <c r="D11" s="218" t="s">
        <v>318</v>
      </c>
      <c r="E11" s="219">
        <v>0</v>
      </c>
      <c r="F11" s="220">
        <v>477.88</v>
      </c>
    </row>
    <row r="12" spans="2:6">
      <c r="B12" s="210" t="s">
        <v>319</v>
      </c>
      <c r="C12" s="211"/>
      <c r="D12" s="218" t="s">
        <v>320</v>
      </c>
      <c r="E12" s="219">
        <v>0</v>
      </c>
      <c r="F12" s="65">
        <v>292.04</v>
      </c>
    </row>
    <row r="13" spans="2:6">
      <c r="B13" s="210" t="s">
        <v>321</v>
      </c>
      <c r="C13" s="211"/>
      <c r="D13" s="218" t="s">
        <v>320</v>
      </c>
      <c r="E13" s="219">
        <v>0</v>
      </c>
      <c r="F13" s="65">
        <v>707.96</v>
      </c>
    </row>
    <row r="14" spans="2:6">
      <c r="B14" s="210" t="s">
        <v>319</v>
      </c>
      <c r="C14" s="211"/>
      <c r="D14" s="218" t="s">
        <v>322</v>
      </c>
      <c r="E14" s="219">
        <v>0</v>
      </c>
      <c r="F14" s="65">
        <v>159.29</v>
      </c>
    </row>
    <row r="15" spans="2:6">
      <c r="B15" s="216" t="s">
        <v>323</v>
      </c>
      <c r="C15" s="211"/>
      <c r="D15" s="211" t="s">
        <v>324</v>
      </c>
      <c r="E15" s="217"/>
      <c r="F15" s="65">
        <v>1886.79</v>
      </c>
    </row>
    <row r="16" spans="2:6">
      <c r="B16" s="216" t="s">
        <v>319</v>
      </c>
      <c r="C16" s="211"/>
      <c r="D16" s="211" t="s">
        <v>325</v>
      </c>
      <c r="E16" s="217"/>
      <c r="F16" s="65">
        <v>238.94</v>
      </c>
    </row>
    <row r="17" spans="2:6">
      <c r="B17" s="216" t="s">
        <v>319</v>
      </c>
      <c r="C17" s="211"/>
      <c r="D17" s="211" t="s">
        <v>326</v>
      </c>
      <c r="E17" s="217"/>
      <c r="F17" s="65">
        <v>238.94</v>
      </c>
    </row>
    <row r="18" spans="2:6">
      <c r="B18" s="214" t="s">
        <v>327</v>
      </c>
      <c r="C18" s="211"/>
      <c r="D18" s="218"/>
      <c r="E18" s="221"/>
      <c r="F18" s="65"/>
    </row>
    <row r="19" spans="2:6">
      <c r="B19" s="210" t="s">
        <v>328</v>
      </c>
      <c r="C19" s="211"/>
      <c r="D19" s="210" t="s">
        <v>329</v>
      </c>
      <c r="E19" s="222">
        <v>1431</v>
      </c>
      <c r="F19" s="65">
        <v>1981.88</v>
      </c>
    </row>
    <row r="20" spans="2:6">
      <c r="B20" s="210" t="s">
        <v>330</v>
      </c>
      <c r="C20" s="211"/>
      <c r="D20" s="210" t="s">
        <v>331</v>
      </c>
      <c r="E20" s="217">
        <v>0</v>
      </c>
      <c r="F20" s="65">
        <v>4000</v>
      </c>
    </row>
    <row r="21" spans="2:6">
      <c r="B21" s="210" t="s">
        <v>332</v>
      </c>
      <c r="C21" s="211"/>
      <c r="D21" s="210" t="s">
        <v>333</v>
      </c>
      <c r="E21" s="217">
        <v>0</v>
      </c>
      <c r="F21" s="65">
        <v>5000</v>
      </c>
    </row>
    <row r="22" spans="2:6">
      <c r="B22" s="210"/>
      <c r="C22" s="211"/>
      <c r="D22" s="210"/>
      <c r="E22" s="217"/>
      <c r="F22" s="65"/>
    </row>
    <row r="23" spans="2:6">
      <c r="B23" s="214" t="s">
        <v>334</v>
      </c>
      <c r="C23" s="211"/>
      <c r="D23" s="210"/>
      <c r="E23" s="217"/>
      <c r="F23" s="65"/>
    </row>
    <row r="24" spans="2:6">
      <c r="B24" s="210" t="s">
        <v>335</v>
      </c>
      <c r="C24" s="211"/>
      <c r="D24" s="223" t="s">
        <v>336</v>
      </c>
      <c r="E24" s="224">
        <v>0</v>
      </c>
      <c r="F24" s="220">
        <v>18867.92</v>
      </c>
    </row>
    <row r="25" spans="2:6">
      <c r="B25" s="210" t="s">
        <v>337</v>
      </c>
      <c r="C25" s="211"/>
      <c r="D25" s="223" t="s">
        <v>338</v>
      </c>
      <c r="E25" s="224">
        <v>0</v>
      </c>
      <c r="F25" s="65">
        <v>2264.15</v>
      </c>
    </row>
    <row r="26" spans="2:6">
      <c r="B26" s="216" t="s">
        <v>339</v>
      </c>
      <c r="C26" s="211"/>
      <c r="D26" s="210" t="s">
        <v>340</v>
      </c>
      <c r="E26" s="217"/>
      <c r="F26" s="65">
        <v>1000</v>
      </c>
    </row>
    <row r="27" spans="2:6">
      <c r="B27" s="210" t="s">
        <v>341</v>
      </c>
      <c r="C27" s="211"/>
      <c r="D27" s="210" t="s">
        <v>342</v>
      </c>
      <c r="E27" s="217">
        <v>0</v>
      </c>
      <c r="F27" s="65">
        <v>500</v>
      </c>
    </row>
    <row r="28" spans="2:9">
      <c r="B28" s="214" t="s">
        <v>343</v>
      </c>
      <c r="C28" s="211"/>
      <c r="D28" s="211"/>
      <c r="E28" s="217"/>
      <c r="F28" s="63"/>
      <c r="I28" s="230"/>
    </row>
    <row r="29" spans="2:6">
      <c r="B29" s="210" t="s">
        <v>344</v>
      </c>
      <c r="C29" s="211"/>
      <c r="D29" s="210" t="s">
        <v>345</v>
      </c>
      <c r="E29" s="215"/>
      <c r="F29" s="65">
        <v>2400</v>
      </c>
    </row>
    <row r="30" spans="2:6">
      <c r="B30" s="210"/>
      <c r="C30" s="211"/>
      <c r="D30" s="211"/>
      <c r="E30" s="225"/>
      <c r="F30" s="63"/>
    </row>
    <row r="31" spans="2:6">
      <c r="B31" s="210" t="s">
        <v>32</v>
      </c>
      <c r="C31" s="211"/>
      <c r="D31" s="211"/>
      <c r="E31" s="63">
        <f>SUM(E3:E30)</f>
        <v>1918</v>
      </c>
      <c r="F31" s="63">
        <f>SUM(F3:F30)</f>
        <v>48715.79</v>
      </c>
    </row>
    <row r="33" ht="20.25" spans="1:8">
      <c r="A33" s="226" t="s">
        <v>346</v>
      </c>
      <c r="B33" s="226"/>
      <c r="C33" s="226"/>
      <c r="D33" s="226"/>
      <c r="E33" s="226"/>
      <c r="F33" s="226"/>
      <c r="G33" s="25"/>
      <c r="H33" s="25"/>
    </row>
    <row r="34" ht="18.75" spans="2:8">
      <c r="B34" s="191" t="s">
        <v>217</v>
      </c>
      <c r="C34" s="63"/>
      <c r="D34" s="191" t="s">
        <v>236</v>
      </c>
      <c r="E34" s="227" t="s">
        <v>237</v>
      </c>
      <c r="F34" s="227" t="s">
        <v>238</v>
      </c>
      <c r="G34" s="25"/>
      <c r="H34" s="25"/>
    </row>
    <row r="35" spans="1:6">
      <c r="A35" s="130" t="s">
        <v>347</v>
      </c>
      <c r="B35" s="195" t="s">
        <v>348</v>
      </c>
      <c r="C35" s="195">
        <v>355</v>
      </c>
      <c r="D35" s="195" t="s">
        <v>154</v>
      </c>
      <c r="E35" s="197">
        <v>2250.13</v>
      </c>
      <c r="F35" s="63">
        <v>1924.53</v>
      </c>
    </row>
    <row r="36" spans="1:6">
      <c r="A36" s="130" t="s">
        <v>347</v>
      </c>
      <c r="B36" s="195" t="s">
        <v>348</v>
      </c>
      <c r="C36" s="195">
        <v>105267</v>
      </c>
      <c r="D36" s="195" t="s">
        <v>137</v>
      </c>
      <c r="E36" s="197">
        <v>1962.26</v>
      </c>
      <c r="F36" s="63">
        <v>1698.11</v>
      </c>
    </row>
    <row r="37" spans="1:6">
      <c r="A37" s="130" t="s">
        <v>347</v>
      </c>
      <c r="B37" s="195" t="s">
        <v>348</v>
      </c>
      <c r="C37" s="195">
        <v>103199</v>
      </c>
      <c r="D37" s="195" t="s">
        <v>116</v>
      </c>
      <c r="E37" s="197">
        <v>1811.32</v>
      </c>
      <c r="F37" s="63">
        <v>1698.11</v>
      </c>
    </row>
    <row r="38" spans="1:6">
      <c r="A38" s="130" t="s">
        <v>347</v>
      </c>
      <c r="B38" s="195" t="s">
        <v>348</v>
      </c>
      <c r="C38" s="195">
        <v>102935</v>
      </c>
      <c r="D38" s="195" t="s">
        <v>175</v>
      </c>
      <c r="E38" s="197">
        <v>1811.32</v>
      </c>
      <c r="F38" s="63">
        <v>1698.11</v>
      </c>
    </row>
    <row r="39" spans="1:6">
      <c r="A39" s="130" t="s">
        <v>347</v>
      </c>
      <c r="B39" s="195" t="s">
        <v>348</v>
      </c>
      <c r="C39" s="195">
        <v>103198</v>
      </c>
      <c r="D39" s="195" t="s">
        <v>107</v>
      </c>
      <c r="E39" s="197">
        <v>1886.32</v>
      </c>
      <c r="F39" s="63">
        <v>1698.11</v>
      </c>
    </row>
    <row r="40" spans="1:6">
      <c r="A40" s="130" t="s">
        <v>347</v>
      </c>
      <c r="B40" s="195" t="s">
        <v>348</v>
      </c>
      <c r="C40" s="195">
        <v>102934</v>
      </c>
      <c r="D40" s="195" t="s">
        <v>174</v>
      </c>
      <c r="E40" s="197">
        <v>1811.32</v>
      </c>
      <c r="F40" s="63">
        <v>1698.11</v>
      </c>
    </row>
    <row r="41" spans="1:6">
      <c r="A41" s="130" t="s">
        <v>347</v>
      </c>
      <c r="B41" s="195" t="s">
        <v>348</v>
      </c>
      <c r="C41" s="195">
        <v>102565</v>
      </c>
      <c r="D41" s="195" t="s">
        <v>113</v>
      </c>
      <c r="E41" s="197">
        <v>1735.38</v>
      </c>
      <c r="F41" s="63">
        <v>1698.11</v>
      </c>
    </row>
    <row r="42" spans="1:6">
      <c r="A42" s="130" t="s">
        <v>347</v>
      </c>
      <c r="B42" s="195" t="s">
        <v>348</v>
      </c>
      <c r="C42" s="195">
        <v>737</v>
      </c>
      <c r="D42" s="195" t="s">
        <v>119</v>
      </c>
      <c r="E42" s="197">
        <v>1917.51</v>
      </c>
      <c r="F42" s="63">
        <v>1698.11</v>
      </c>
    </row>
    <row r="43" spans="1:6">
      <c r="A43" s="130" t="s">
        <v>347</v>
      </c>
      <c r="B43" s="195" t="s">
        <v>348</v>
      </c>
      <c r="C43" s="195">
        <v>515</v>
      </c>
      <c r="D43" s="195" t="s">
        <v>98</v>
      </c>
      <c r="E43" s="197">
        <v>1811.32</v>
      </c>
      <c r="F43" s="63">
        <v>1698.11</v>
      </c>
    </row>
    <row r="44" spans="1:6">
      <c r="A44" s="130" t="s">
        <v>347</v>
      </c>
      <c r="B44" s="195" t="s">
        <v>348</v>
      </c>
      <c r="C44" s="195">
        <v>357</v>
      </c>
      <c r="D44" s="195" t="s">
        <v>104</v>
      </c>
      <c r="E44" s="197">
        <v>1811.32</v>
      </c>
      <c r="F44" s="63">
        <v>1698.11</v>
      </c>
    </row>
    <row r="45" spans="1:6">
      <c r="A45" s="130" t="s">
        <v>347</v>
      </c>
      <c r="B45" s="195" t="s">
        <v>348</v>
      </c>
      <c r="C45" s="195">
        <v>724</v>
      </c>
      <c r="D45" s="195" t="s">
        <v>117</v>
      </c>
      <c r="E45" s="197">
        <v>1917.51</v>
      </c>
      <c r="F45" s="63">
        <v>1698.11</v>
      </c>
    </row>
    <row r="46" spans="1:6">
      <c r="A46" s="130" t="s">
        <v>347</v>
      </c>
      <c r="B46" s="195" t="s">
        <v>348</v>
      </c>
      <c r="C46" s="195">
        <v>723</v>
      </c>
      <c r="D46" s="195" t="s">
        <v>146</v>
      </c>
      <c r="E46" s="197">
        <v>2023.71</v>
      </c>
      <c r="F46" s="63">
        <v>1698.11</v>
      </c>
    </row>
    <row r="47" spans="1:8">
      <c r="A47" s="130" t="s">
        <v>347</v>
      </c>
      <c r="B47" s="195" t="s">
        <v>348</v>
      </c>
      <c r="C47" s="195">
        <v>570</v>
      </c>
      <c r="D47" s="195" t="s">
        <v>148</v>
      </c>
      <c r="E47" s="197">
        <v>1962.26</v>
      </c>
      <c r="F47" s="228">
        <v>1857.4</v>
      </c>
      <c r="G47" s="229"/>
      <c r="H47" s="229"/>
    </row>
    <row r="48" spans="1:6">
      <c r="A48" s="130" t="s">
        <v>347</v>
      </c>
      <c r="B48" s="195" t="s">
        <v>348</v>
      </c>
      <c r="C48" s="195">
        <v>511</v>
      </c>
      <c r="D48" s="195" t="s">
        <v>145</v>
      </c>
      <c r="E48" s="197">
        <v>1811.32</v>
      </c>
      <c r="F48" s="63">
        <v>1698.11</v>
      </c>
    </row>
    <row r="49" spans="1:6">
      <c r="A49" s="130" t="s">
        <v>347</v>
      </c>
      <c r="B49" s="195" t="s">
        <v>348</v>
      </c>
      <c r="C49" s="195">
        <v>571</v>
      </c>
      <c r="D49" s="195" t="s">
        <v>170</v>
      </c>
      <c r="E49" s="197">
        <v>1811.32</v>
      </c>
      <c r="F49" s="63">
        <v>1698.11</v>
      </c>
    </row>
    <row r="50" spans="1:6">
      <c r="A50" s="130" t="s">
        <v>347</v>
      </c>
      <c r="B50" s="195" t="s">
        <v>348</v>
      </c>
      <c r="C50" s="195">
        <v>513</v>
      </c>
      <c r="D50" s="195" t="s">
        <v>102</v>
      </c>
      <c r="E50" s="197">
        <v>1811.32</v>
      </c>
      <c r="F50" s="63">
        <v>1698.11</v>
      </c>
    </row>
    <row r="51" spans="1:6">
      <c r="A51" s="130" t="s">
        <v>347</v>
      </c>
      <c r="B51" s="195" t="s">
        <v>348</v>
      </c>
      <c r="C51" s="195">
        <v>379</v>
      </c>
      <c r="D51" s="195" t="s">
        <v>128</v>
      </c>
      <c r="E51" s="197">
        <v>1811.32</v>
      </c>
      <c r="F51" s="63">
        <v>1698.11</v>
      </c>
    </row>
    <row r="52" spans="1:6">
      <c r="A52" s="130" t="s">
        <v>347</v>
      </c>
      <c r="B52" s="195" t="s">
        <v>348</v>
      </c>
      <c r="C52" s="195">
        <v>387</v>
      </c>
      <c r="D52" s="195" t="s">
        <v>185</v>
      </c>
      <c r="E52" s="197">
        <v>1917.51</v>
      </c>
      <c r="F52" s="63">
        <v>1698.11</v>
      </c>
    </row>
    <row r="53" spans="1:6">
      <c r="A53" s="130" t="s">
        <v>347</v>
      </c>
      <c r="B53" s="195" t="s">
        <v>348</v>
      </c>
      <c r="C53" s="195">
        <v>391</v>
      </c>
      <c r="D53" s="195" t="s">
        <v>184</v>
      </c>
      <c r="E53" s="197">
        <v>1811.32</v>
      </c>
      <c r="F53" s="63">
        <v>1698.11</v>
      </c>
    </row>
    <row r="54" spans="1:6">
      <c r="A54" s="130" t="s">
        <v>347</v>
      </c>
      <c r="B54" s="195" t="s">
        <v>348</v>
      </c>
      <c r="C54" s="195">
        <v>584</v>
      </c>
      <c r="D54" s="195" t="s">
        <v>241</v>
      </c>
      <c r="E54" s="197">
        <v>1811.32</v>
      </c>
      <c r="F54" s="63"/>
    </row>
    <row r="55" spans="1:6">
      <c r="A55" s="130" t="s">
        <v>347</v>
      </c>
      <c r="B55" s="195" t="s">
        <v>348</v>
      </c>
      <c r="C55" s="195">
        <v>573</v>
      </c>
      <c r="D55" s="195" t="s">
        <v>134</v>
      </c>
      <c r="E55" s="197">
        <v>1811.32</v>
      </c>
      <c r="F55" s="63">
        <v>1698.11</v>
      </c>
    </row>
    <row r="56" spans="1:6">
      <c r="A56" s="130" t="s">
        <v>347</v>
      </c>
      <c r="B56" s="195" t="s">
        <v>348</v>
      </c>
      <c r="C56" s="195">
        <v>572</v>
      </c>
      <c r="D56" s="195" t="s">
        <v>95</v>
      </c>
      <c r="E56" s="197">
        <v>1811.32</v>
      </c>
      <c r="F56" s="63">
        <v>1698.11</v>
      </c>
    </row>
    <row r="57" spans="1:6">
      <c r="A57" s="130" t="s">
        <v>347</v>
      </c>
      <c r="B57" s="195" t="s">
        <v>348</v>
      </c>
      <c r="C57" s="195">
        <v>514</v>
      </c>
      <c r="D57" s="195" t="s">
        <v>183</v>
      </c>
      <c r="E57" s="197">
        <v>1811.32</v>
      </c>
      <c r="F57" s="63">
        <v>1698.11</v>
      </c>
    </row>
    <row r="58" spans="1:6">
      <c r="A58" s="130" t="s">
        <v>347</v>
      </c>
      <c r="B58" s="195" t="s">
        <v>348</v>
      </c>
      <c r="C58" s="195">
        <v>385</v>
      </c>
      <c r="D58" s="195" t="s">
        <v>180</v>
      </c>
      <c r="E58" s="197">
        <v>1917.51</v>
      </c>
      <c r="F58" s="63">
        <v>1698.11</v>
      </c>
    </row>
    <row r="59" spans="1:6">
      <c r="A59" s="130" t="s">
        <v>347</v>
      </c>
      <c r="B59" s="195" t="s">
        <v>348</v>
      </c>
      <c r="C59" s="195">
        <v>745</v>
      </c>
      <c r="D59" s="195" t="s">
        <v>122</v>
      </c>
      <c r="E59" s="197">
        <v>1811.32</v>
      </c>
      <c r="F59" s="63">
        <v>1698.11</v>
      </c>
    </row>
    <row r="60" spans="1:6">
      <c r="A60" s="130" t="s">
        <v>347</v>
      </c>
      <c r="B60" s="195" t="s">
        <v>348</v>
      </c>
      <c r="C60" s="195">
        <v>546</v>
      </c>
      <c r="D60" s="195" t="s">
        <v>115</v>
      </c>
      <c r="E60" s="197">
        <v>1811.32</v>
      </c>
      <c r="F60" s="63">
        <v>1698.11</v>
      </c>
    </row>
    <row r="61" spans="1:6">
      <c r="A61" s="130" t="s">
        <v>347</v>
      </c>
      <c r="B61" s="195" t="s">
        <v>348</v>
      </c>
      <c r="C61" s="195">
        <v>744</v>
      </c>
      <c r="D61" s="195" t="s">
        <v>142</v>
      </c>
      <c r="E61" s="197">
        <v>1917.51</v>
      </c>
      <c r="F61" s="63">
        <v>1698.11</v>
      </c>
    </row>
    <row r="62" spans="1:6">
      <c r="A62" s="130" t="s">
        <v>347</v>
      </c>
      <c r="B62" s="195" t="s">
        <v>348</v>
      </c>
      <c r="C62" s="195">
        <v>741</v>
      </c>
      <c r="D62" s="195" t="s">
        <v>120</v>
      </c>
      <c r="E62" s="197">
        <v>1917.51</v>
      </c>
      <c r="F62" s="63">
        <v>1698.11</v>
      </c>
    </row>
    <row r="63" spans="1:6">
      <c r="A63" s="130" t="s">
        <v>347</v>
      </c>
      <c r="B63" s="195" t="s">
        <v>348</v>
      </c>
      <c r="C63" s="195">
        <v>727</v>
      </c>
      <c r="D63" s="195" t="s">
        <v>97</v>
      </c>
      <c r="E63" s="197">
        <v>2023.71</v>
      </c>
      <c r="F63" s="63">
        <v>1698.11</v>
      </c>
    </row>
    <row r="64" spans="1:6">
      <c r="A64" s="130" t="s">
        <v>347</v>
      </c>
      <c r="B64" s="195" t="s">
        <v>348</v>
      </c>
      <c r="C64" s="195">
        <v>726</v>
      </c>
      <c r="D64" s="195" t="s">
        <v>162</v>
      </c>
      <c r="E64" s="197">
        <v>2023.71</v>
      </c>
      <c r="F64" s="63">
        <v>1698.11</v>
      </c>
    </row>
    <row r="65" spans="1:6">
      <c r="A65" s="130" t="s">
        <v>347</v>
      </c>
      <c r="B65" s="195" t="s">
        <v>348</v>
      </c>
      <c r="C65" s="195">
        <v>545</v>
      </c>
      <c r="D65" s="195" t="s">
        <v>138</v>
      </c>
      <c r="E65" s="197">
        <v>1811.32</v>
      </c>
      <c r="F65" s="63">
        <v>1698.11</v>
      </c>
    </row>
    <row r="66" spans="1:6">
      <c r="A66" s="130" t="s">
        <v>347</v>
      </c>
      <c r="B66" s="195" t="s">
        <v>348</v>
      </c>
      <c r="C66" s="195">
        <v>104838</v>
      </c>
      <c r="D66" s="195" t="s">
        <v>153</v>
      </c>
      <c r="E66" s="197">
        <v>1811.32</v>
      </c>
      <c r="F66" s="63">
        <v>1698.11</v>
      </c>
    </row>
    <row r="67" spans="1:6">
      <c r="A67" s="130" t="s">
        <v>347</v>
      </c>
      <c r="B67" s="195" t="s">
        <v>348</v>
      </c>
      <c r="C67" s="195">
        <v>754</v>
      </c>
      <c r="D67" s="195" t="s">
        <v>127</v>
      </c>
      <c r="E67" s="197">
        <v>1811.32</v>
      </c>
      <c r="F67" s="63">
        <v>1698.11</v>
      </c>
    </row>
    <row r="68" spans="1:6">
      <c r="A68" s="130" t="s">
        <v>347</v>
      </c>
      <c r="B68" s="195" t="s">
        <v>348</v>
      </c>
      <c r="C68" s="195">
        <v>104428</v>
      </c>
      <c r="D68" s="195" t="s">
        <v>160</v>
      </c>
      <c r="E68" s="197">
        <v>1811.32</v>
      </c>
      <c r="F68" s="63">
        <v>1698.11</v>
      </c>
    </row>
    <row r="69" spans="1:6">
      <c r="A69" s="130" t="s">
        <v>347</v>
      </c>
      <c r="B69" s="195" t="s">
        <v>348</v>
      </c>
      <c r="C69" s="195">
        <v>746</v>
      </c>
      <c r="D69" s="195" t="s">
        <v>108</v>
      </c>
      <c r="E69" s="197">
        <v>2076.47</v>
      </c>
      <c r="F69" s="63">
        <v>1698.11</v>
      </c>
    </row>
    <row r="70" spans="1:6">
      <c r="A70" s="130" t="s">
        <v>347</v>
      </c>
      <c r="B70" s="195" t="s">
        <v>348</v>
      </c>
      <c r="C70" s="195">
        <v>720</v>
      </c>
      <c r="D70" s="195" t="s">
        <v>129</v>
      </c>
      <c r="E70" s="197">
        <v>2033.08</v>
      </c>
      <c r="F70" s="63">
        <v>1698.11</v>
      </c>
    </row>
    <row r="71" spans="1:6">
      <c r="A71" s="130" t="s">
        <v>347</v>
      </c>
      <c r="B71" s="195" t="s">
        <v>348</v>
      </c>
      <c r="C71" s="195">
        <v>717</v>
      </c>
      <c r="D71" s="195" t="s">
        <v>149</v>
      </c>
      <c r="E71" s="197">
        <v>2076.46</v>
      </c>
      <c r="F71" s="63">
        <v>1698.11</v>
      </c>
    </row>
    <row r="72" spans="1:6">
      <c r="A72" s="130" t="s">
        <v>347</v>
      </c>
      <c r="B72" s="195" t="s">
        <v>348</v>
      </c>
      <c r="C72" s="195">
        <v>549</v>
      </c>
      <c r="D72" s="195" t="s">
        <v>109</v>
      </c>
      <c r="E72" s="197">
        <v>1864.08</v>
      </c>
      <c r="F72" s="63">
        <v>1698.11</v>
      </c>
    </row>
    <row r="73" spans="1:6">
      <c r="A73" s="130" t="s">
        <v>347</v>
      </c>
      <c r="B73" s="195" t="s">
        <v>348</v>
      </c>
      <c r="C73" s="195">
        <v>539</v>
      </c>
      <c r="D73" s="195" t="s">
        <v>155</v>
      </c>
      <c r="E73" s="197">
        <v>1970.27</v>
      </c>
      <c r="F73" s="63">
        <v>1698.11</v>
      </c>
    </row>
    <row r="74" spans="1:6">
      <c r="A74" s="130" t="s">
        <v>347</v>
      </c>
      <c r="B74" s="195" t="s">
        <v>348</v>
      </c>
      <c r="C74" s="195">
        <v>594</v>
      </c>
      <c r="D74" s="195" t="s">
        <v>172</v>
      </c>
      <c r="E74" s="197">
        <v>2086.77</v>
      </c>
      <c r="F74" s="63">
        <v>1698.11</v>
      </c>
    </row>
    <row r="75" spans="1:6">
      <c r="A75" s="130" t="s">
        <v>347</v>
      </c>
      <c r="B75" s="195" t="s">
        <v>348</v>
      </c>
      <c r="C75" s="195">
        <v>716</v>
      </c>
      <c r="D75" s="195" t="s">
        <v>192</v>
      </c>
      <c r="E75" s="197">
        <v>2130.16</v>
      </c>
      <c r="F75" s="63">
        <v>1698.11</v>
      </c>
    </row>
    <row r="76" spans="1:6">
      <c r="A76" s="130" t="s">
        <v>347</v>
      </c>
      <c r="B76" s="195" t="s">
        <v>348</v>
      </c>
      <c r="C76" s="195">
        <v>104533</v>
      </c>
      <c r="D76" s="195" t="s">
        <v>121</v>
      </c>
      <c r="E76" s="197">
        <v>1864.07</v>
      </c>
      <c r="F76" s="63">
        <v>1698.11</v>
      </c>
    </row>
    <row r="77" spans="1:6">
      <c r="A77" s="130" t="s">
        <v>347</v>
      </c>
      <c r="B77" s="195" t="s">
        <v>348</v>
      </c>
      <c r="C77" s="195">
        <v>718</v>
      </c>
      <c r="D77" s="195" t="s">
        <v>239</v>
      </c>
      <c r="E77" s="197">
        <v>1811.32</v>
      </c>
      <c r="F77" s="63">
        <v>0</v>
      </c>
    </row>
    <row r="78" spans="1:6">
      <c r="A78" s="130" t="s">
        <v>347</v>
      </c>
      <c r="B78" s="195" t="s">
        <v>348</v>
      </c>
      <c r="C78" s="195">
        <v>733</v>
      </c>
      <c r="D78" s="195" t="s">
        <v>147</v>
      </c>
      <c r="E78" s="197">
        <v>1917.51</v>
      </c>
      <c r="F78" s="63">
        <v>1698.11</v>
      </c>
    </row>
    <row r="79" spans="1:6">
      <c r="A79" s="130" t="s">
        <v>347</v>
      </c>
      <c r="B79" s="195" t="s">
        <v>348</v>
      </c>
      <c r="C79" s="195">
        <v>351</v>
      </c>
      <c r="D79" s="195" t="s">
        <v>181</v>
      </c>
      <c r="E79" s="231">
        <v>2829.02</v>
      </c>
      <c r="F79" s="63">
        <v>1698.11</v>
      </c>
    </row>
    <row r="80" spans="1:8">
      <c r="A80" s="130" t="s">
        <v>347</v>
      </c>
      <c r="B80" s="195" t="s">
        <v>348</v>
      </c>
      <c r="C80" s="195">
        <v>713</v>
      </c>
      <c r="D80" s="195" t="s">
        <v>169</v>
      </c>
      <c r="E80" s="197">
        <v>2023.71</v>
      </c>
      <c r="F80" s="232">
        <v>1804.31</v>
      </c>
      <c r="G80" s="233"/>
      <c r="H80" s="233"/>
    </row>
    <row r="81" spans="1:6">
      <c r="A81" s="130" t="s">
        <v>347</v>
      </c>
      <c r="B81" s="195" t="s">
        <v>348</v>
      </c>
      <c r="C81" s="195">
        <v>710</v>
      </c>
      <c r="D81" s="195" t="s">
        <v>112</v>
      </c>
      <c r="E81" s="197">
        <v>2023.71</v>
      </c>
      <c r="F81" s="63">
        <v>1698.11</v>
      </c>
    </row>
    <row r="82" spans="1:6">
      <c r="A82" s="130" t="s">
        <v>347</v>
      </c>
      <c r="B82" s="195" t="s">
        <v>348</v>
      </c>
      <c r="C82" s="195">
        <v>706</v>
      </c>
      <c r="D82" s="195" t="s">
        <v>191</v>
      </c>
      <c r="E82" s="197">
        <v>2076.81</v>
      </c>
      <c r="F82" s="63">
        <v>1698.11</v>
      </c>
    </row>
    <row r="83" spans="1:6">
      <c r="A83" s="130" t="s">
        <v>347</v>
      </c>
      <c r="B83" s="195" t="s">
        <v>348</v>
      </c>
      <c r="C83" s="195">
        <v>704</v>
      </c>
      <c r="D83" s="195" t="s">
        <v>168</v>
      </c>
      <c r="E83" s="197">
        <v>2023.71</v>
      </c>
      <c r="F83" s="63">
        <v>1698.11</v>
      </c>
    </row>
    <row r="84" spans="1:6">
      <c r="A84" s="130" t="s">
        <v>347</v>
      </c>
      <c r="B84" s="195" t="s">
        <v>348</v>
      </c>
      <c r="C84" s="195">
        <v>587</v>
      </c>
      <c r="D84" s="195" t="s">
        <v>167</v>
      </c>
      <c r="E84" s="197">
        <v>1917.51</v>
      </c>
      <c r="F84" s="63">
        <v>1698.11</v>
      </c>
    </row>
    <row r="85" spans="1:6">
      <c r="A85" s="130" t="s">
        <v>347</v>
      </c>
      <c r="B85" s="195" t="s">
        <v>348</v>
      </c>
      <c r="C85" s="195">
        <v>738</v>
      </c>
      <c r="D85" s="195" t="s">
        <v>99</v>
      </c>
      <c r="E85" s="197">
        <v>2129.9</v>
      </c>
      <c r="F85" s="63">
        <v>1698.11</v>
      </c>
    </row>
    <row r="86" spans="1:6">
      <c r="A86" s="130" t="s">
        <v>347</v>
      </c>
      <c r="B86" s="195" t="s">
        <v>348</v>
      </c>
      <c r="C86" s="195">
        <v>371</v>
      </c>
      <c r="D86" s="195" t="s">
        <v>186</v>
      </c>
      <c r="E86" s="197">
        <v>1917.51</v>
      </c>
      <c r="F86" s="63">
        <v>1698.11</v>
      </c>
    </row>
    <row r="87" spans="1:6">
      <c r="A87" s="130" t="s">
        <v>347</v>
      </c>
      <c r="B87" s="195" t="s">
        <v>348</v>
      </c>
      <c r="C87" s="195">
        <v>730</v>
      </c>
      <c r="D87" s="195" t="s">
        <v>111</v>
      </c>
      <c r="E87" s="197">
        <v>2023.71</v>
      </c>
      <c r="F87" s="63">
        <v>1698.11</v>
      </c>
    </row>
    <row r="88" spans="1:6">
      <c r="A88" s="130" t="s">
        <v>347</v>
      </c>
      <c r="B88" s="195" t="s">
        <v>348</v>
      </c>
      <c r="C88" s="195">
        <v>709</v>
      </c>
      <c r="D88" s="195" t="s">
        <v>161</v>
      </c>
      <c r="E88" s="197">
        <v>1917.51</v>
      </c>
      <c r="F88" s="63">
        <v>1698.11</v>
      </c>
    </row>
    <row r="89" spans="1:8">
      <c r="A89" s="130" t="s">
        <v>347</v>
      </c>
      <c r="B89" s="195" t="s">
        <v>348</v>
      </c>
      <c r="C89" s="195">
        <v>307</v>
      </c>
      <c r="D89" s="234" t="s">
        <v>194</v>
      </c>
      <c r="E89" s="231">
        <v>5845.68</v>
      </c>
      <c r="F89" s="232">
        <v>14958.73</v>
      </c>
      <c r="G89" s="233"/>
      <c r="H89" s="233"/>
    </row>
    <row r="90" spans="1:6">
      <c r="A90" s="130" t="s">
        <v>347</v>
      </c>
      <c r="B90" s="195" t="s">
        <v>348</v>
      </c>
      <c r="C90" s="195">
        <v>752</v>
      </c>
      <c r="D90" s="195" t="s">
        <v>193</v>
      </c>
      <c r="E90" s="197">
        <v>1811.32</v>
      </c>
      <c r="F90" s="63">
        <v>1698.11</v>
      </c>
    </row>
    <row r="91" spans="1:6">
      <c r="A91" s="130" t="s">
        <v>347</v>
      </c>
      <c r="B91" s="195" t="s">
        <v>348</v>
      </c>
      <c r="C91" s="195">
        <v>585</v>
      </c>
      <c r="D91" s="195" t="s">
        <v>166</v>
      </c>
      <c r="E91" s="197">
        <v>2143.45</v>
      </c>
      <c r="F91" s="63">
        <v>1698.11</v>
      </c>
    </row>
    <row r="92" spans="1:6">
      <c r="A92" s="130" t="s">
        <v>347</v>
      </c>
      <c r="B92" s="195" t="s">
        <v>348</v>
      </c>
      <c r="C92" s="195">
        <v>578</v>
      </c>
      <c r="D92" s="195" t="s">
        <v>144</v>
      </c>
      <c r="E92" s="197">
        <v>1970.61</v>
      </c>
      <c r="F92" s="63">
        <v>1698.11</v>
      </c>
    </row>
    <row r="93" spans="1:6">
      <c r="A93" s="130" t="s">
        <v>347</v>
      </c>
      <c r="B93" s="195" t="s">
        <v>348</v>
      </c>
      <c r="C93" s="195">
        <v>517</v>
      </c>
      <c r="D93" s="195" t="s">
        <v>152</v>
      </c>
      <c r="E93" s="197">
        <v>1811.32</v>
      </c>
      <c r="F93" s="63">
        <v>1698.11</v>
      </c>
    </row>
    <row r="94" spans="1:6">
      <c r="A94" s="130" t="s">
        <v>347</v>
      </c>
      <c r="B94" s="195" t="s">
        <v>348</v>
      </c>
      <c r="C94" s="195">
        <v>365</v>
      </c>
      <c r="D94" s="195" t="s">
        <v>123</v>
      </c>
      <c r="E94" s="197">
        <v>1811.32</v>
      </c>
      <c r="F94" s="63">
        <v>1698.11</v>
      </c>
    </row>
    <row r="95" spans="1:6">
      <c r="A95" s="130" t="s">
        <v>347</v>
      </c>
      <c r="B95" s="195" t="s">
        <v>348</v>
      </c>
      <c r="C95" s="195">
        <v>712</v>
      </c>
      <c r="D95" s="195" t="s">
        <v>150</v>
      </c>
      <c r="E95" s="197">
        <v>2023.71</v>
      </c>
      <c r="F95" s="63">
        <v>1698.11</v>
      </c>
    </row>
    <row r="96" spans="1:8">
      <c r="A96" s="130" t="s">
        <v>347</v>
      </c>
      <c r="B96" s="195" t="s">
        <v>348</v>
      </c>
      <c r="C96" s="195">
        <v>399</v>
      </c>
      <c r="D96" s="195" t="s">
        <v>110</v>
      </c>
      <c r="E96" s="197">
        <v>1811.32</v>
      </c>
      <c r="F96" s="232">
        <v>2668.98</v>
      </c>
      <c r="G96" s="233"/>
      <c r="H96" s="233"/>
    </row>
    <row r="97" spans="1:6">
      <c r="A97" s="130" t="s">
        <v>347</v>
      </c>
      <c r="B97" s="195" t="s">
        <v>348</v>
      </c>
      <c r="C97" s="195">
        <v>104430</v>
      </c>
      <c r="D97" s="195" t="s">
        <v>159</v>
      </c>
      <c r="E97" s="197">
        <v>1962.26</v>
      </c>
      <c r="F97" s="63">
        <v>1698.11</v>
      </c>
    </row>
    <row r="98" spans="1:6">
      <c r="A98" s="130" t="s">
        <v>347</v>
      </c>
      <c r="B98" s="195" t="s">
        <v>348</v>
      </c>
      <c r="C98" s="195">
        <v>104429</v>
      </c>
      <c r="D98" s="195" t="s">
        <v>130</v>
      </c>
      <c r="E98" s="197">
        <v>1962.26</v>
      </c>
      <c r="F98" s="63">
        <v>1698.11</v>
      </c>
    </row>
    <row r="99" spans="1:6">
      <c r="A99" s="130" t="s">
        <v>347</v>
      </c>
      <c r="B99" s="195" t="s">
        <v>348</v>
      </c>
      <c r="C99" s="195">
        <v>102478</v>
      </c>
      <c r="D99" s="195" t="s">
        <v>176</v>
      </c>
      <c r="E99" s="197">
        <v>1811.32</v>
      </c>
      <c r="F99" s="63">
        <v>1698.11</v>
      </c>
    </row>
    <row r="100" spans="1:6">
      <c r="A100" s="130" t="s">
        <v>347</v>
      </c>
      <c r="B100" s="195" t="s">
        <v>348</v>
      </c>
      <c r="C100" s="195">
        <v>102479</v>
      </c>
      <c r="D100" s="195" t="s">
        <v>136</v>
      </c>
      <c r="E100" s="197">
        <v>1811.32</v>
      </c>
      <c r="F100" s="63">
        <v>1698.11</v>
      </c>
    </row>
    <row r="101" spans="1:6">
      <c r="A101" s="130" t="s">
        <v>347</v>
      </c>
      <c r="B101" s="195" t="s">
        <v>348</v>
      </c>
      <c r="C101" s="195">
        <v>753</v>
      </c>
      <c r="D101" s="195" t="s">
        <v>114</v>
      </c>
      <c r="E101" s="197">
        <v>1917.51</v>
      </c>
      <c r="F101" s="63">
        <v>1698.11</v>
      </c>
    </row>
    <row r="102" spans="1:6">
      <c r="A102" s="130" t="s">
        <v>347</v>
      </c>
      <c r="B102" s="195" t="s">
        <v>348</v>
      </c>
      <c r="C102" s="195">
        <v>347</v>
      </c>
      <c r="D102" s="195" t="s">
        <v>125</v>
      </c>
      <c r="E102" s="197">
        <v>1917.51</v>
      </c>
      <c r="F102" s="63">
        <v>1698.11</v>
      </c>
    </row>
    <row r="103" spans="1:6">
      <c r="A103" s="130" t="s">
        <v>347</v>
      </c>
      <c r="B103" s="195" t="s">
        <v>348</v>
      </c>
      <c r="C103" s="195">
        <v>743</v>
      </c>
      <c r="D103" s="195" t="s">
        <v>156</v>
      </c>
      <c r="E103" s="197">
        <v>1917.51</v>
      </c>
      <c r="F103" s="63">
        <v>1698.11</v>
      </c>
    </row>
    <row r="104" spans="1:8">
      <c r="A104" s="130" t="s">
        <v>347</v>
      </c>
      <c r="B104" s="195" t="s">
        <v>348</v>
      </c>
      <c r="C104" s="195">
        <v>742</v>
      </c>
      <c r="D104" s="234" t="s">
        <v>158</v>
      </c>
      <c r="E104" s="197">
        <v>1917.51</v>
      </c>
      <c r="F104" s="232">
        <v>1804.31</v>
      </c>
      <c r="G104" s="233"/>
      <c r="H104" s="233"/>
    </row>
    <row r="105" spans="1:6">
      <c r="A105" s="130" t="s">
        <v>347</v>
      </c>
      <c r="B105" s="195" t="s">
        <v>348</v>
      </c>
      <c r="C105" s="195">
        <v>732</v>
      </c>
      <c r="D105" s="195" t="s">
        <v>190</v>
      </c>
      <c r="E105" s="197">
        <v>1970.63</v>
      </c>
      <c r="F105" s="63">
        <v>1698.11</v>
      </c>
    </row>
    <row r="106" spans="1:6">
      <c r="A106" s="130" t="s">
        <v>347</v>
      </c>
      <c r="B106" s="195" t="s">
        <v>348</v>
      </c>
      <c r="C106" s="195">
        <v>721</v>
      </c>
      <c r="D106" s="195" t="s">
        <v>163</v>
      </c>
      <c r="E106" s="197">
        <v>2023.73</v>
      </c>
      <c r="F106" s="63">
        <v>1698.11</v>
      </c>
    </row>
    <row r="107" spans="1:6">
      <c r="A107" s="130" t="s">
        <v>347</v>
      </c>
      <c r="B107" s="195" t="s">
        <v>348</v>
      </c>
      <c r="C107" s="195">
        <v>591</v>
      </c>
      <c r="D107" s="195" t="s">
        <v>171</v>
      </c>
      <c r="E107" s="197">
        <v>2023.73</v>
      </c>
      <c r="F107" s="63">
        <v>1698.11</v>
      </c>
    </row>
    <row r="108" spans="1:6">
      <c r="A108" s="130" t="s">
        <v>347</v>
      </c>
      <c r="B108" s="195" t="s">
        <v>348</v>
      </c>
      <c r="C108" s="195">
        <v>341</v>
      </c>
      <c r="D108" s="195" t="s">
        <v>187</v>
      </c>
      <c r="E108" s="197">
        <v>1917.53</v>
      </c>
      <c r="F108" s="63">
        <v>1698.11</v>
      </c>
    </row>
    <row r="109" spans="1:6">
      <c r="A109" s="130" t="s">
        <v>347</v>
      </c>
      <c r="B109" s="195" t="s">
        <v>348</v>
      </c>
      <c r="C109" s="195">
        <v>337</v>
      </c>
      <c r="D109" s="195" t="s">
        <v>141</v>
      </c>
      <c r="E109" s="197">
        <v>2264.15</v>
      </c>
      <c r="F109" s="63">
        <v>2207.55</v>
      </c>
    </row>
    <row r="110" spans="1:6">
      <c r="A110" s="130" t="s">
        <v>347</v>
      </c>
      <c r="B110" s="195" t="s">
        <v>348</v>
      </c>
      <c r="C110" s="195">
        <v>343</v>
      </c>
      <c r="D110" s="195" t="s">
        <v>143</v>
      </c>
      <c r="E110" s="197">
        <v>2476.54</v>
      </c>
      <c r="F110" s="63">
        <v>2207.55</v>
      </c>
    </row>
    <row r="111" spans="1:6">
      <c r="A111" s="130" t="s">
        <v>347</v>
      </c>
      <c r="B111" s="195" t="s">
        <v>348</v>
      </c>
      <c r="C111" s="195">
        <v>103639</v>
      </c>
      <c r="D111" s="195" t="s">
        <v>173</v>
      </c>
      <c r="E111" s="197">
        <v>1811.32</v>
      </c>
      <c r="F111" s="63">
        <v>1754.72</v>
      </c>
    </row>
    <row r="112" spans="1:6">
      <c r="A112" s="130" t="s">
        <v>347</v>
      </c>
      <c r="B112" s="195" t="s">
        <v>348</v>
      </c>
      <c r="C112" s="195">
        <v>582</v>
      </c>
      <c r="D112" s="234" t="s">
        <v>349</v>
      </c>
      <c r="E112" s="197">
        <v>2342.31</v>
      </c>
      <c r="F112" s="63">
        <v>1981.13</v>
      </c>
    </row>
    <row r="113" spans="1:6">
      <c r="A113" s="130" t="s">
        <v>347</v>
      </c>
      <c r="B113" s="195" t="s">
        <v>348</v>
      </c>
      <c r="C113" s="195">
        <v>377</v>
      </c>
      <c r="D113" s="195" t="s">
        <v>133</v>
      </c>
      <c r="E113" s="197">
        <v>1811.32</v>
      </c>
      <c r="F113" s="63">
        <v>1754.72</v>
      </c>
    </row>
    <row r="114" spans="1:6">
      <c r="A114" s="130" t="s">
        <v>347</v>
      </c>
      <c r="B114" s="195" t="s">
        <v>348</v>
      </c>
      <c r="C114" s="195">
        <v>339</v>
      </c>
      <c r="D114" s="234" t="s">
        <v>350</v>
      </c>
      <c r="E114" s="197">
        <v>1811.32</v>
      </c>
      <c r="F114" s="63">
        <v>2603.78</v>
      </c>
    </row>
    <row r="115" spans="1:6">
      <c r="A115" s="130" t="s">
        <v>347</v>
      </c>
      <c r="B115" s="195" t="s">
        <v>348</v>
      </c>
      <c r="C115" s="195">
        <v>349</v>
      </c>
      <c r="D115" s="195" t="s">
        <v>135</v>
      </c>
      <c r="E115" s="197">
        <v>1917.51</v>
      </c>
      <c r="F115" s="63">
        <v>1754.72</v>
      </c>
    </row>
    <row r="116" spans="1:6">
      <c r="A116" s="130" t="s">
        <v>347</v>
      </c>
      <c r="B116" s="195" t="s">
        <v>348</v>
      </c>
      <c r="C116" s="195">
        <v>308</v>
      </c>
      <c r="D116" s="195" t="s">
        <v>188</v>
      </c>
      <c r="E116" s="197">
        <v>2023.71</v>
      </c>
      <c r="F116" s="63">
        <v>1754.72</v>
      </c>
    </row>
    <row r="117" spans="1:8">
      <c r="A117" s="130" t="s">
        <v>347</v>
      </c>
      <c r="B117" s="195" t="s">
        <v>348</v>
      </c>
      <c r="C117" s="195">
        <v>740</v>
      </c>
      <c r="D117" s="195" t="s">
        <v>164</v>
      </c>
      <c r="E117" s="197">
        <v>1917.51</v>
      </c>
      <c r="F117" s="232">
        <v>2547.17</v>
      </c>
      <c r="G117" s="233"/>
      <c r="H117" s="233"/>
    </row>
    <row r="118" spans="1:6">
      <c r="A118" s="130" t="s">
        <v>347</v>
      </c>
      <c r="B118" s="195" t="s">
        <v>348</v>
      </c>
      <c r="C118" s="195">
        <v>598</v>
      </c>
      <c r="D118" s="195" t="s">
        <v>131</v>
      </c>
      <c r="E118" s="197">
        <v>1917.51</v>
      </c>
      <c r="F118" s="63">
        <v>1698.11</v>
      </c>
    </row>
    <row r="119" spans="1:6">
      <c r="A119" s="130" t="s">
        <v>347</v>
      </c>
      <c r="B119" s="195" t="s">
        <v>348</v>
      </c>
      <c r="C119" s="195">
        <v>707</v>
      </c>
      <c r="D119" s="195" t="s">
        <v>132</v>
      </c>
      <c r="E119" s="197">
        <v>1917.51</v>
      </c>
      <c r="F119" s="63">
        <v>1698.11</v>
      </c>
    </row>
    <row r="120" spans="1:6">
      <c r="A120" s="130" t="s">
        <v>347</v>
      </c>
      <c r="B120" s="195" t="s">
        <v>348</v>
      </c>
      <c r="C120" s="195">
        <v>581</v>
      </c>
      <c r="D120" s="195" t="s">
        <v>118</v>
      </c>
      <c r="E120" s="197">
        <v>1917.51</v>
      </c>
      <c r="F120" s="63">
        <v>1698.11</v>
      </c>
    </row>
    <row r="121" spans="1:6">
      <c r="A121" s="130" t="s">
        <v>347</v>
      </c>
      <c r="B121" s="195" t="s">
        <v>348</v>
      </c>
      <c r="C121" s="195">
        <v>359</v>
      </c>
      <c r="D121" s="195" t="s">
        <v>126</v>
      </c>
      <c r="E121" s="197">
        <v>1811.32</v>
      </c>
      <c r="F121" s="63">
        <v>1698.11</v>
      </c>
    </row>
    <row r="122" spans="1:6">
      <c r="A122" s="130" t="s">
        <v>347</v>
      </c>
      <c r="B122" s="195" t="s">
        <v>348</v>
      </c>
      <c r="C122" s="195">
        <v>102567</v>
      </c>
      <c r="D122" s="195" t="s">
        <v>178</v>
      </c>
      <c r="E122" s="197">
        <v>1811.32</v>
      </c>
      <c r="F122" s="63">
        <v>1698.11</v>
      </c>
    </row>
    <row r="123" spans="1:6">
      <c r="A123" s="130" t="s">
        <v>347</v>
      </c>
      <c r="B123" s="195" t="s">
        <v>348</v>
      </c>
      <c r="C123" s="195">
        <v>56</v>
      </c>
      <c r="D123" s="195" t="s">
        <v>157</v>
      </c>
      <c r="E123" s="197">
        <v>2023.75</v>
      </c>
      <c r="F123" s="63">
        <v>1698.11</v>
      </c>
    </row>
    <row r="124" spans="1:6">
      <c r="A124" s="130" t="s">
        <v>347</v>
      </c>
      <c r="B124" s="195" t="s">
        <v>348</v>
      </c>
      <c r="C124" s="195">
        <v>54</v>
      </c>
      <c r="D124" s="195" t="s">
        <v>189</v>
      </c>
      <c r="E124" s="197">
        <v>1970.65</v>
      </c>
      <c r="F124" s="63">
        <v>1698.11</v>
      </c>
    </row>
    <row r="125" spans="1:6">
      <c r="A125" s="130" t="s">
        <v>347</v>
      </c>
      <c r="B125" s="195" t="s">
        <v>348</v>
      </c>
      <c r="C125" s="195">
        <v>367</v>
      </c>
      <c r="D125" s="195" t="s">
        <v>124</v>
      </c>
      <c r="E125" s="197">
        <v>1811.36</v>
      </c>
      <c r="F125" s="63">
        <v>1698.11</v>
      </c>
    </row>
    <row r="126" spans="1:6">
      <c r="A126" s="130" t="s">
        <v>347</v>
      </c>
      <c r="B126" s="195" t="s">
        <v>348</v>
      </c>
      <c r="C126" s="195">
        <v>52</v>
      </c>
      <c r="D126" s="195" t="s">
        <v>139</v>
      </c>
      <c r="E126" s="197">
        <v>2342.34</v>
      </c>
      <c r="F126" s="63">
        <v>1698.11</v>
      </c>
    </row>
    <row r="127" spans="1:6">
      <c r="A127" s="130" t="s">
        <v>347</v>
      </c>
      <c r="B127" s="195" t="s">
        <v>348</v>
      </c>
      <c r="C127" s="195">
        <v>101453</v>
      </c>
      <c r="D127" s="195" t="s">
        <v>103</v>
      </c>
      <c r="E127" s="197">
        <v>1917.47</v>
      </c>
      <c r="F127" s="63">
        <v>1698.11</v>
      </c>
    </row>
    <row r="128" spans="1:6">
      <c r="A128" s="130" t="s">
        <v>347</v>
      </c>
      <c r="B128" s="195" t="s">
        <v>348</v>
      </c>
      <c r="C128" s="195">
        <v>755</v>
      </c>
      <c r="D128" s="195" t="s">
        <v>351</v>
      </c>
      <c r="E128" s="197">
        <v>301.92</v>
      </c>
      <c r="F128" s="63"/>
    </row>
    <row r="129" spans="1:6">
      <c r="A129" s="130" t="s">
        <v>347</v>
      </c>
      <c r="B129" s="195" t="s">
        <v>348</v>
      </c>
      <c r="C129" s="195">
        <v>329</v>
      </c>
      <c r="D129" s="195" t="s">
        <v>151</v>
      </c>
      <c r="E129" s="197">
        <v>2023.71</v>
      </c>
      <c r="F129" s="63">
        <v>1698.11</v>
      </c>
    </row>
    <row r="130" spans="1:6">
      <c r="A130" s="130" t="s">
        <v>347</v>
      </c>
      <c r="B130" s="195" t="s">
        <v>348</v>
      </c>
      <c r="C130" s="195">
        <v>747</v>
      </c>
      <c r="D130" s="195" t="s">
        <v>165</v>
      </c>
      <c r="E130" s="197">
        <v>2068.49</v>
      </c>
      <c r="F130" s="63">
        <v>1811.32</v>
      </c>
    </row>
    <row r="131" spans="1:6">
      <c r="A131" s="130" t="s">
        <v>347</v>
      </c>
      <c r="B131" s="195" t="s">
        <v>348</v>
      </c>
      <c r="C131" s="195">
        <v>748</v>
      </c>
      <c r="D131" s="195" t="s">
        <v>179</v>
      </c>
      <c r="E131" s="197">
        <v>1970.27</v>
      </c>
      <c r="F131" s="63">
        <v>1698.11</v>
      </c>
    </row>
    <row r="132" spans="1:6">
      <c r="A132" s="130" t="s">
        <v>347</v>
      </c>
      <c r="B132" s="195" t="s">
        <v>348</v>
      </c>
      <c r="C132" s="195">
        <v>105910</v>
      </c>
      <c r="D132" s="195" t="s">
        <v>96</v>
      </c>
      <c r="E132" s="197">
        <v>1713.46</v>
      </c>
      <c r="F132" s="63">
        <v>1754.72</v>
      </c>
    </row>
    <row r="133" spans="1:6">
      <c r="A133" s="130" t="s">
        <v>347</v>
      </c>
      <c r="B133" s="195" t="s">
        <v>348</v>
      </c>
      <c r="C133" s="195">
        <v>105751</v>
      </c>
      <c r="D133" s="195" t="s">
        <v>100</v>
      </c>
      <c r="E133" s="197">
        <v>1713.46</v>
      </c>
      <c r="F133" s="63">
        <v>1754.72</v>
      </c>
    </row>
    <row r="134" spans="1:6">
      <c r="A134" s="130" t="s">
        <v>347</v>
      </c>
      <c r="B134" s="195" t="s">
        <v>348</v>
      </c>
      <c r="C134" s="195">
        <v>105396</v>
      </c>
      <c r="D134" s="195" t="s">
        <v>101</v>
      </c>
      <c r="E134" s="197">
        <v>1811.32</v>
      </c>
      <c r="F134" s="63">
        <v>1698.11</v>
      </c>
    </row>
    <row r="135" spans="1:6">
      <c r="A135" s="130" t="s">
        <v>347</v>
      </c>
      <c r="B135" s="195" t="s">
        <v>348</v>
      </c>
      <c r="C135" s="195">
        <v>373</v>
      </c>
      <c r="D135" s="195" t="s">
        <v>105</v>
      </c>
      <c r="E135" s="197">
        <v>1358.48</v>
      </c>
      <c r="F135" s="63">
        <v>1698.11</v>
      </c>
    </row>
    <row r="136" spans="1:6">
      <c r="A136" s="130" t="s">
        <v>347</v>
      </c>
      <c r="B136" s="195" t="s">
        <v>348</v>
      </c>
      <c r="C136" s="195">
        <v>102564</v>
      </c>
      <c r="D136" s="195" t="s">
        <v>177</v>
      </c>
      <c r="E136" s="197">
        <v>1811.32</v>
      </c>
      <c r="F136" s="63">
        <v>1698.11</v>
      </c>
    </row>
    <row r="137" spans="1:6">
      <c r="A137" s="130" t="s">
        <v>347</v>
      </c>
      <c r="B137" s="195" t="s">
        <v>348</v>
      </c>
      <c r="C137" s="195">
        <v>106066</v>
      </c>
      <c r="D137" s="195" t="s">
        <v>200</v>
      </c>
      <c r="E137" s="197">
        <v>1819.65</v>
      </c>
      <c r="F137" s="63">
        <v>1698.11</v>
      </c>
    </row>
    <row r="138" spans="1:6">
      <c r="A138" s="130" t="s">
        <v>347</v>
      </c>
      <c r="B138" s="195" t="s">
        <v>348</v>
      </c>
      <c r="C138" s="195">
        <v>106485</v>
      </c>
      <c r="D138" s="195" t="s">
        <v>195</v>
      </c>
      <c r="E138" s="197">
        <v>1668.71</v>
      </c>
      <c r="F138" s="63">
        <v>1698.11</v>
      </c>
    </row>
    <row r="139" spans="1:6">
      <c r="A139" s="130" t="s">
        <v>347</v>
      </c>
      <c r="B139" s="195" t="s">
        <v>348</v>
      </c>
      <c r="C139" s="195">
        <v>106569</v>
      </c>
      <c r="D139" s="195" t="s">
        <v>204</v>
      </c>
      <c r="E139" s="197">
        <v>1668.71</v>
      </c>
      <c r="F139" s="63">
        <v>1698.11</v>
      </c>
    </row>
    <row r="140" spans="1:6">
      <c r="A140" s="130" t="s">
        <v>347</v>
      </c>
      <c r="B140" s="195" t="s">
        <v>348</v>
      </c>
      <c r="C140" s="195">
        <v>106399</v>
      </c>
      <c r="D140" s="195" t="s">
        <v>196</v>
      </c>
      <c r="E140" s="197">
        <v>1526.13</v>
      </c>
      <c r="F140" s="63">
        <v>1698.11</v>
      </c>
    </row>
    <row r="141" spans="1:6">
      <c r="A141" s="130" t="s">
        <v>347</v>
      </c>
      <c r="B141" s="195" t="s">
        <v>348</v>
      </c>
      <c r="C141" s="195">
        <v>106568</v>
      </c>
      <c r="D141" s="195" t="s">
        <v>197</v>
      </c>
      <c r="E141" s="197">
        <v>1366.83</v>
      </c>
      <c r="F141" s="63">
        <v>1698.11</v>
      </c>
    </row>
    <row r="142" spans="1:6">
      <c r="A142" s="130" t="s">
        <v>347</v>
      </c>
      <c r="B142" s="195" t="s">
        <v>348</v>
      </c>
      <c r="C142" s="195">
        <v>106865</v>
      </c>
      <c r="D142" s="195" t="s">
        <v>198</v>
      </c>
      <c r="E142" s="197">
        <v>1064.95</v>
      </c>
      <c r="F142" s="63">
        <v>1698.11</v>
      </c>
    </row>
    <row r="143" spans="1:6">
      <c r="A143" s="130" t="s">
        <v>347</v>
      </c>
      <c r="B143" s="195" t="s">
        <v>348</v>
      </c>
      <c r="C143" s="195">
        <v>107728</v>
      </c>
      <c r="D143" s="195" t="s">
        <v>203</v>
      </c>
      <c r="E143" s="197">
        <v>1091.33</v>
      </c>
      <c r="F143" s="63">
        <v>1698.11</v>
      </c>
    </row>
    <row r="144" spans="1:6">
      <c r="A144" s="130" t="s">
        <v>347</v>
      </c>
      <c r="B144" s="195" t="s">
        <v>352</v>
      </c>
      <c r="C144" s="195">
        <v>107658</v>
      </c>
      <c r="D144" s="195" t="s">
        <v>199</v>
      </c>
      <c r="E144" s="197">
        <v>1286.67</v>
      </c>
      <c r="F144" s="63">
        <v>1698.11</v>
      </c>
    </row>
    <row r="145" spans="1:6">
      <c r="A145" s="130" t="s">
        <v>347</v>
      </c>
      <c r="B145" s="195" t="s">
        <v>348</v>
      </c>
      <c r="C145" s="195">
        <v>311</v>
      </c>
      <c r="D145" s="195" t="s">
        <v>206</v>
      </c>
      <c r="E145" s="197">
        <v>265.49</v>
      </c>
      <c r="F145" s="63"/>
    </row>
    <row r="146" spans="1:6">
      <c r="A146" s="130" t="s">
        <v>347</v>
      </c>
      <c r="B146" s="195" t="s">
        <v>348</v>
      </c>
      <c r="C146" s="195">
        <v>107829</v>
      </c>
      <c r="D146" s="195" t="s">
        <v>202</v>
      </c>
      <c r="E146" s="197">
        <v>1073.29</v>
      </c>
      <c r="F146" s="63">
        <v>1754.72</v>
      </c>
    </row>
    <row r="147" spans="1:6">
      <c r="A147" s="130" t="s">
        <v>347</v>
      </c>
      <c r="B147" s="195" t="s">
        <v>348</v>
      </c>
      <c r="C147" s="195">
        <v>108277</v>
      </c>
      <c r="D147" s="195" t="s">
        <v>201</v>
      </c>
      <c r="E147" s="197">
        <v>913.99</v>
      </c>
      <c r="F147" s="63">
        <v>1754.72</v>
      </c>
    </row>
    <row r="148" spans="1:6">
      <c r="A148" s="130" t="s">
        <v>347</v>
      </c>
      <c r="B148" s="195" t="s">
        <v>348</v>
      </c>
      <c r="C148" s="195">
        <v>108656</v>
      </c>
      <c r="D148" s="195" t="s">
        <v>205</v>
      </c>
      <c r="E148" s="197">
        <v>914.03</v>
      </c>
      <c r="F148" s="63">
        <v>1698.11</v>
      </c>
    </row>
    <row r="149" spans="1:6">
      <c r="A149" s="130" t="s">
        <v>347</v>
      </c>
      <c r="B149" s="195" t="s">
        <v>348</v>
      </c>
      <c r="C149" s="195">
        <v>110378</v>
      </c>
      <c r="D149" s="195" t="s">
        <v>208</v>
      </c>
      <c r="E149" s="197">
        <v>310.23</v>
      </c>
      <c r="F149" s="63">
        <v>1698.11</v>
      </c>
    </row>
    <row r="150" spans="1:6">
      <c r="A150" s="130"/>
      <c r="B150" s="195" t="s">
        <v>348</v>
      </c>
      <c r="C150" s="195"/>
      <c r="D150" s="64" t="s">
        <v>209</v>
      </c>
      <c r="E150" s="63">
        <v>1811.32</v>
      </c>
      <c r="F150" s="63">
        <v>1698.11</v>
      </c>
    </row>
    <row r="151" spans="1:6">
      <c r="A151" s="130"/>
      <c r="B151" s="195" t="s">
        <v>348</v>
      </c>
      <c r="C151" s="195"/>
      <c r="D151" s="64" t="s">
        <v>353</v>
      </c>
      <c r="E151" s="63"/>
      <c r="F151" s="63">
        <v>2016.69</v>
      </c>
    </row>
    <row r="152" spans="1:6">
      <c r="A152" s="130"/>
      <c r="B152" s="195" t="s">
        <v>348</v>
      </c>
      <c r="C152" s="63"/>
      <c r="D152" s="64" t="s">
        <v>354</v>
      </c>
      <c r="E152" s="63"/>
      <c r="F152" s="63">
        <v>2016.69</v>
      </c>
    </row>
    <row r="153" spans="2:6">
      <c r="B153" s="64"/>
      <c r="C153" s="63"/>
      <c r="D153" s="63"/>
      <c r="E153" s="203">
        <v>216063.97</v>
      </c>
      <c r="F153" s="63">
        <v>212674.02</v>
      </c>
    </row>
    <row r="154" spans="2:6">
      <c r="B154" s="64" t="s">
        <v>355</v>
      </c>
      <c r="C154" s="63"/>
      <c r="D154" s="64"/>
      <c r="E154" s="63"/>
      <c r="F154" s="63"/>
    </row>
    <row r="155" spans="2:6">
      <c r="B155" s="64" t="s">
        <v>356</v>
      </c>
      <c r="C155" s="63"/>
      <c r="D155" s="64" t="s">
        <v>357</v>
      </c>
      <c r="E155" s="63"/>
      <c r="F155" s="63">
        <v>2016.69</v>
      </c>
    </row>
    <row r="156" spans="2:6">
      <c r="B156" s="64" t="s">
        <v>358</v>
      </c>
      <c r="C156" s="63"/>
      <c r="D156" s="64" t="s">
        <v>359</v>
      </c>
      <c r="E156" s="63"/>
      <c r="F156" s="63">
        <v>28867.92</v>
      </c>
    </row>
    <row r="157" spans="2:8">
      <c r="B157" s="64" t="s">
        <v>360</v>
      </c>
      <c r="C157" s="63"/>
      <c r="D157" s="64" t="s">
        <v>361</v>
      </c>
      <c r="E157" s="63"/>
      <c r="F157" s="235">
        <v>3982.3</v>
      </c>
      <c r="G157" s="230"/>
      <c r="H157" s="230"/>
    </row>
    <row r="158" spans="2:6">
      <c r="B158" s="64" t="s">
        <v>362</v>
      </c>
      <c r="C158" s="63"/>
      <c r="D158" s="64" t="s">
        <v>363</v>
      </c>
      <c r="E158" s="63"/>
      <c r="F158" s="63">
        <v>2300.88</v>
      </c>
    </row>
    <row r="159" spans="2:6">
      <c r="B159" s="63" t="s">
        <v>364</v>
      </c>
      <c r="C159" s="63"/>
      <c r="D159" s="64" t="s">
        <v>365</v>
      </c>
      <c r="E159" s="63"/>
      <c r="F159" s="63">
        <v>8000</v>
      </c>
    </row>
    <row r="160" spans="2:6">
      <c r="B160" s="236" t="s">
        <v>32</v>
      </c>
      <c r="C160" s="63"/>
      <c r="D160" s="64"/>
      <c r="E160" s="63"/>
      <c r="F160" s="236">
        <v>257841.81</v>
      </c>
    </row>
    <row r="162" spans="7:7">
      <c r="G162" s="237"/>
    </row>
    <row r="163" ht="18" customHeight="1" spans="7:7">
      <c r="G163" s="237"/>
    </row>
    <row r="164" spans="7:7">
      <c r="G164" s="237"/>
    </row>
    <row r="165" spans="7:7">
      <c r="G165" s="237"/>
    </row>
    <row r="166" spans="7:7">
      <c r="G166" s="237"/>
    </row>
    <row r="167" spans="7:7">
      <c r="G167" s="237"/>
    </row>
    <row r="168" spans="7:7">
      <c r="G168" s="237"/>
    </row>
    <row r="169" spans="7:7">
      <c r="G169" s="237"/>
    </row>
    <row r="170" spans="7:8">
      <c r="G170" s="238"/>
      <c r="H170" s="239"/>
    </row>
    <row r="171" spans="7:7">
      <c r="G171" s="237"/>
    </row>
    <row r="172" spans="7:7">
      <c r="G172" s="237"/>
    </row>
    <row r="173" spans="7:7">
      <c r="G173" s="237"/>
    </row>
    <row r="174" spans="7:7">
      <c r="G174" s="237"/>
    </row>
    <row r="175" spans="7:7">
      <c r="G175" s="237"/>
    </row>
    <row r="176" spans="7:7">
      <c r="G176" s="237"/>
    </row>
    <row r="177" spans="7:7">
      <c r="G177" s="237"/>
    </row>
    <row r="178" spans="7:7">
      <c r="G178" s="237"/>
    </row>
    <row r="179" spans="7:7">
      <c r="G179" s="237"/>
    </row>
    <row r="180" spans="7:7">
      <c r="G180" s="237"/>
    </row>
    <row r="181" spans="7:7">
      <c r="G181" s="237"/>
    </row>
    <row r="182" spans="7:7">
      <c r="G182" s="237"/>
    </row>
    <row r="183" spans="7:8">
      <c r="G183" s="238"/>
      <c r="H183" s="240"/>
    </row>
    <row r="184" spans="7:7">
      <c r="G184" s="237"/>
    </row>
    <row r="185" spans="7:7">
      <c r="G185" s="237"/>
    </row>
    <row r="186" spans="7:7">
      <c r="G186" s="237"/>
    </row>
    <row r="187" spans="7:7">
      <c r="G187" s="237"/>
    </row>
    <row r="188" spans="7:7">
      <c r="G188" s="237"/>
    </row>
    <row r="189" spans="7:7">
      <c r="G189" s="237"/>
    </row>
    <row r="190" spans="7:7">
      <c r="G190" s="237"/>
    </row>
    <row r="224" spans="2:3">
      <c r="B224" s="29" t="s">
        <v>6</v>
      </c>
      <c r="C224" s="29">
        <v>3962.26</v>
      </c>
    </row>
    <row r="225" spans="3:3">
      <c r="C225" s="29">
        <v>3030.19</v>
      </c>
    </row>
  </sheetData>
  <mergeCells count="2">
    <mergeCell ref="B1:F1"/>
    <mergeCell ref="A33:F33"/>
  </mergeCells>
  <hyperlinks>
    <hyperlink ref="G1" location="部门费用汇总表!A1" display="部门费用汇总表!A1"/>
  </hyperlink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workbookViewId="0">
      <pane ySplit="2" topLeftCell="A60" activePane="bottomLeft" state="frozen"/>
      <selection/>
      <selection pane="bottomLeft" activeCell="AP31" sqref="AP31"/>
    </sheetView>
  </sheetViews>
  <sheetFormatPr defaultColWidth="9" defaultRowHeight="14.25"/>
  <cols>
    <col min="1" max="1" width="13.625" style="166" customWidth="1"/>
    <col min="2" max="2" width="9.375" style="190" customWidth="1"/>
    <col min="3" max="3" width="44.875" style="166" customWidth="1"/>
    <col min="4" max="4" width="10.125" style="166" customWidth="1"/>
    <col min="5" max="5" width="11.625" style="190" customWidth="1"/>
    <col min="6" max="6" width="10.75" style="190" customWidth="1"/>
    <col min="7" max="7" width="10.75" style="166" customWidth="1"/>
    <col min="8" max="8" width="10.25" style="166" customWidth="1"/>
    <col min="9" max="9" width="10.125" style="166" customWidth="1"/>
    <col min="10" max="10" width="15.25" style="166" customWidth="1"/>
    <col min="11" max="16384" width="9" style="166"/>
  </cols>
  <sheetData>
    <row r="1" ht="19.5" spans="1:1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68" t="s">
        <v>366</v>
      </c>
    </row>
    <row r="2" ht="66" customHeight="1" spans="1:11">
      <c r="A2" s="191" t="s">
        <v>217</v>
      </c>
      <c r="B2" s="192"/>
      <c r="C2" s="191" t="s">
        <v>236</v>
      </c>
      <c r="D2" s="193" t="s">
        <v>237</v>
      </c>
      <c r="E2" s="194" t="s">
        <v>367</v>
      </c>
      <c r="F2" s="194" t="s">
        <v>368</v>
      </c>
      <c r="G2" s="194" t="s">
        <v>369</v>
      </c>
      <c r="H2" s="194" t="s">
        <v>370</v>
      </c>
      <c r="I2" s="194" t="s">
        <v>371</v>
      </c>
      <c r="J2" s="198"/>
      <c r="K2" s="168" t="s">
        <v>372</v>
      </c>
    </row>
    <row r="3" spans="1:10">
      <c r="A3" s="195" t="s">
        <v>373</v>
      </c>
      <c r="B3" s="196">
        <v>594</v>
      </c>
      <c r="C3" s="195" t="s">
        <v>172</v>
      </c>
      <c r="D3" s="197">
        <v>5559.7</v>
      </c>
      <c r="E3" s="188">
        <v>30</v>
      </c>
      <c r="F3" s="188">
        <v>360</v>
      </c>
      <c r="G3" s="63">
        <v>1863.12</v>
      </c>
      <c r="H3" s="170">
        <v>480</v>
      </c>
      <c r="I3" s="63">
        <v>2703.12</v>
      </c>
      <c r="J3" s="170"/>
    </row>
    <row r="4" spans="1:10">
      <c r="A4" s="195" t="s">
        <v>374</v>
      </c>
      <c r="B4" s="196">
        <v>716</v>
      </c>
      <c r="C4" s="195" t="s">
        <v>192</v>
      </c>
      <c r="D4" s="197">
        <v>5092.15</v>
      </c>
      <c r="E4" s="188">
        <v>40</v>
      </c>
      <c r="F4" s="188">
        <v>480</v>
      </c>
      <c r="G4" s="63">
        <v>1368</v>
      </c>
      <c r="H4" s="170">
        <v>480</v>
      </c>
      <c r="I4" s="63">
        <v>2328</v>
      </c>
      <c r="J4" s="170"/>
    </row>
    <row r="5" spans="1:10">
      <c r="A5" s="195" t="s">
        <v>374</v>
      </c>
      <c r="B5" s="196">
        <v>720</v>
      </c>
      <c r="C5" s="195" t="s">
        <v>129</v>
      </c>
      <c r="D5" s="197">
        <v>5102.99</v>
      </c>
      <c r="E5" s="188">
        <v>40</v>
      </c>
      <c r="F5" s="188">
        <v>480</v>
      </c>
      <c r="G5" s="63">
        <v>2880</v>
      </c>
      <c r="H5" s="170">
        <v>480</v>
      </c>
      <c r="I5" s="63">
        <v>3840</v>
      </c>
      <c r="J5" s="170"/>
    </row>
    <row r="6" spans="1:10">
      <c r="A6" s="195" t="s">
        <v>374</v>
      </c>
      <c r="B6" s="196">
        <v>726</v>
      </c>
      <c r="C6" s="195" t="s">
        <v>162</v>
      </c>
      <c r="D6" s="197">
        <v>4901.31</v>
      </c>
      <c r="E6" s="188">
        <v>50</v>
      </c>
      <c r="F6" s="188">
        <v>600</v>
      </c>
      <c r="G6" s="63">
        <v>1020</v>
      </c>
      <c r="H6" s="170">
        <v>720</v>
      </c>
      <c r="I6" s="63">
        <v>2340</v>
      </c>
      <c r="J6" s="170"/>
    </row>
    <row r="7" spans="1:10">
      <c r="A7" s="195" t="s">
        <v>374</v>
      </c>
      <c r="B7" s="196">
        <v>727</v>
      </c>
      <c r="C7" s="195" t="s">
        <v>97</v>
      </c>
      <c r="D7" s="197">
        <v>4901.32</v>
      </c>
      <c r="E7" s="188">
        <v>40</v>
      </c>
      <c r="F7" s="188">
        <v>480</v>
      </c>
      <c r="G7" s="63">
        <v>1020</v>
      </c>
      <c r="H7" s="170">
        <v>720</v>
      </c>
      <c r="I7" s="63">
        <v>2220</v>
      </c>
      <c r="J7" s="170"/>
    </row>
    <row r="8" spans="1:10">
      <c r="A8" s="195" t="s">
        <v>374</v>
      </c>
      <c r="B8" s="196">
        <v>732</v>
      </c>
      <c r="C8" s="195" t="s">
        <v>190</v>
      </c>
      <c r="D8" s="197">
        <v>4785.32</v>
      </c>
      <c r="E8" s="188">
        <v>30</v>
      </c>
      <c r="F8" s="188">
        <v>360</v>
      </c>
      <c r="G8" s="63">
        <v>2028</v>
      </c>
      <c r="H8" s="170">
        <v>480</v>
      </c>
      <c r="I8" s="63">
        <v>2868</v>
      </c>
      <c r="J8" s="170"/>
    </row>
    <row r="9" spans="1:10">
      <c r="A9" s="195" t="s">
        <v>374</v>
      </c>
      <c r="B9" s="196">
        <v>307</v>
      </c>
      <c r="C9" s="195" t="s">
        <v>194</v>
      </c>
      <c r="D9" s="197">
        <v>10806.69</v>
      </c>
      <c r="E9" s="188">
        <v>200</v>
      </c>
      <c r="F9" s="188">
        <v>2400</v>
      </c>
      <c r="G9" s="63">
        <v>1590</v>
      </c>
      <c r="H9" s="170">
        <v>1200</v>
      </c>
      <c r="I9" s="63">
        <v>5190</v>
      </c>
      <c r="J9" s="170"/>
    </row>
    <row r="10" spans="1:10">
      <c r="A10" s="195" t="s">
        <v>374</v>
      </c>
      <c r="B10" s="196">
        <v>308</v>
      </c>
      <c r="C10" s="195" t="s">
        <v>188</v>
      </c>
      <c r="D10" s="197">
        <v>6610.64</v>
      </c>
      <c r="E10" s="188">
        <v>50</v>
      </c>
      <c r="F10" s="188">
        <v>600</v>
      </c>
      <c r="G10" s="63">
        <v>4020</v>
      </c>
      <c r="H10" s="170">
        <v>720</v>
      </c>
      <c r="I10" s="63">
        <v>5340</v>
      </c>
      <c r="J10" s="170"/>
    </row>
    <row r="11" spans="1:10">
      <c r="A11" s="195" t="s">
        <v>374</v>
      </c>
      <c r="B11" s="196">
        <v>343</v>
      </c>
      <c r="C11" s="195" t="s">
        <v>143</v>
      </c>
      <c r="D11" s="197">
        <v>7243.25</v>
      </c>
      <c r="E11" s="188">
        <v>50</v>
      </c>
      <c r="F11" s="188">
        <v>600</v>
      </c>
      <c r="G11" s="63">
        <v>3804</v>
      </c>
      <c r="H11" s="170">
        <v>720</v>
      </c>
      <c r="I11" s="63">
        <v>5124</v>
      </c>
      <c r="J11" s="170"/>
    </row>
    <row r="12" spans="1:10">
      <c r="A12" s="195" t="s">
        <v>374</v>
      </c>
      <c r="B12" s="196">
        <v>349</v>
      </c>
      <c r="C12" s="195" t="s">
        <v>135</v>
      </c>
      <c r="D12" s="197">
        <v>4404.01</v>
      </c>
      <c r="E12" s="188">
        <v>40</v>
      </c>
      <c r="F12" s="188">
        <v>480</v>
      </c>
      <c r="G12" s="63">
        <v>3948</v>
      </c>
      <c r="H12" s="170">
        <v>720</v>
      </c>
      <c r="I12" s="63">
        <v>5148</v>
      </c>
      <c r="J12" s="170"/>
    </row>
    <row r="13" spans="1:10">
      <c r="A13" s="195" t="s">
        <v>374</v>
      </c>
      <c r="B13" s="196">
        <v>357</v>
      </c>
      <c r="C13" s="195" t="s">
        <v>104</v>
      </c>
      <c r="D13" s="197">
        <v>5266.32</v>
      </c>
      <c r="E13" s="188">
        <v>50</v>
      </c>
      <c r="F13" s="188">
        <v>600</v>
      </c>
      <c r="G13" s="63">
        <v>1020</v>
      </c>
      <c r="H13" s="170">
        <v>720</v>
      </c>
      <c r="I13" s="63">
        <v>2340</v>
      </c>
      <c r="J13" s="170"/>
    </row>
    <row r="14" spans="1:10">
      <c r="A14" s="195" t="s">
        <v>374</v>
      </c>
      <c r="B14" s="196">
        <v>359</v>
      </c>
      <c r="C14" s="195" t="s">
        <v>126</v>
      </c>
      <c r="D14" s="197">
        <v>5051.32</v>
      </c>
      <c r="E14" s="188">
        <v>40</v>
      </c>
      <c r="F14" s="188">
        <v>480</v>
      </c>
      <c r="G14" s="63">
        <v>1368</v>
      </c>
      <c r="H14" s="170">
        <v>720</v>
      </c>
      <c r="I14" s="63">
        <v>2568</v>
      </c>
      <c r="J14" s="170"/>
    </row>
    <row r="15" spans="1:10">
      <c r="A15" s="195" t="s">
        <v>374</v>
      </c>
      <c r="B15" s="196">
        <v>365</v>
      </c>
      <c r="C15" s="195" t="s">
        <v>123</v>
      </c>
      <c r="D15" s="197">
        <v>4418.05</v>
      </c>
      <c r="E15" s="188">
        <v>50</v>
      </c>
      <c r="F15" s="188">
        <v>600</v>
      </c>
      <c r="G15" s="63">
        <v>2688</v>
      </c>
      <c r="H15" s="170">
        <v>720</v>
      </c>
      <c r="I15" s="63">
        <v>4008</v>
      </c>
      <c r="J15" s="170"/>
    </row>
    <row r="16" spans="1:10">
      <c r="A16" s="195" t="s">
        <v>374</v>
      </c>
      <c r="B16" s="196">
        <v>373</v>
      </c>
      <c r="C16" s="195" t="s">
        <v>105</v>
      </c>
      <c r="D16" s="197">
        <v>4696.86</v>
      </c>
      <c r="E16" s="188">
        <v>50</v>
      </c>
      <c r="F16" s="188">
        <v>600</v>
      </c>
      <c r="G16" s="63">
        <v>1020</v>
      </c>
      <c r="H16" s="170">
        <v>720</v>
      </c>
      <c r="I16" s="63">
        <v>2340</v>
      </c>
      <c r="J16" s="170"/>
    </row>
    <row r="17" spans="1:10">
      <c r="A17" s="195" t="s">
        <v>374</v>
      </c>
      <c r="B17" s="196">
        <v>391</v>
      </c>
      <c r="C17" s="195" t="s">
        <v>184</v>
      </c>
      <c r="D17" s="197">
        <v>5609.32</v>
      </c>
      <c r="E17" s="188">
        <v>40</v>
      </c>
      <c r="F17" s="188">
        <v>480</v>
      </c>
      <c r="G17" s="63">
        <v>1728</v>
      </c>
      <c r="H17" s="170">
        <v>720</v>
      </c>
      <c r="I17" s="63">
        <v>2928</v>
      </c>
      <c r="J17" s="170"/>
    </row>
    <row r="18" spans="1:10">
      <c r="A18" s="195" t="s">
        <v>374</v>
      </c>
      <c r="B18" s="196">
        <v>570</v>
      </c>
      <c r="C18" s="195" t="s">
        <v>148</v>
      </c>
      <c r="D18" s="197">
        <v>5014.32</v>
      </c>
      <c r="E18" s="188">
        <v>40</v>
      </c>
      <c r="F18" s="188">
        <v>480</v>
      </c>
      <c r="G18" s="63">
        <v>2028</v>
      </c>
      <c r="H18" s="170">
        <v>720</v>
      </c>
      <c r="I18" s="63">
        <v>3228</v>
      </c>
      <c r="J18" s="170"/>
    </row>
    <row r="19" spans="1:10">
      <c r="A19" s="195" t="s">
        <v>374</v>
      </c>
      <c r="B19" s="196">
        <v>582</v>
      </c>
      <c r="C19" s="195" t="s">
        <v>140</v>
      </c>
      <c r="D19" s="197">
        <v>5932.32</v>
      </c>
      <c r="E19" s="188">
        <v>50</v>
      </c>
      <c r="F19" s="188">
        <v>600</v>
      </c>
      <c r="G19" s="63">
        <v>1020</v>
      </c>
      <c r="H19" s="170">
        <v>720</v>
      </c>
      <c r="I19" s="63">
        <v>2340</v>
      </c>
      <c r="J19" s="170"/>
    </row>
    <row r="20" spans="1:10">
      <c r="A20" s="195" t="s">
        <v>374</v>
      </c>
      <c r="B20" s="196">
        <v>598</v>
      </c>
      <c r="C20" s="195" t="s">
        <v>131</v>
      </c>
      <c r="D20" s="197">
        <v>4901.92</v>
      </c>
      <c r="E20" s="188">
        <v>40</v>
      </c>
      <c r="F20" s="188">
        <v>480</v>
      </c>
      <c r="G20" s="63">
        <v>1020</v>
      </c>
      <c r="H20" s="170">
        <v>720</v>
      </c>
      <c r="I20" s="63">
        <v>2220</v>
      </c>
      <c r="J20" s="170"/>
    </row>
    <row r="21" spans="1:10">
      <c r="A21" s="195" t="s">
        <v>374</v>
      </c>
      <c r="B21" s="196">
        <v>724</v>
      </c>
      <c r="C21" s="195" t="s">
        <v>117</v>
      </c>
      <c r="D21" s="197">
        <v>4645.32</v>
      </c>
      <c r="E21" s="188">
        <v>50</v>
      </c>
      <c r="F21" s="188">
        <v>600</v>
      </c>
      <c r="G21" s="63">
        <v>1020</v>
      </c>
      <c r="H21" s="170">
        <v>720</v>
      </c>
      <c r="I21" s="63">
        <v>2340</v>
      </c>
      <c r="J21" s="170"/>
    </row>
    <row r="22" spans="1:10">
      <c r="A22" s="195" t="s">
        <v>374</v>
      </c>
      <c r="B22" s="196">
        <v>351</v>
      </c>
      <c r="C22" s="195" t="s">
        <v>181</v>
      </c>
      <c r="D22" s="197">
        <v>5514.66</v>
      </c>
      <c r="E22" s="188">
        <v>40</v>
      </c>
      <c r="F22" s="188">
        <v>480</v>
      </c>
      <c r="G22" s="63">
        <v>1560</v>
      </c>
      <c r="H22" s="170">
        <v>720</v>
      </c>
      <c r="I22" s="63">
        <v>2760</v>
      </c>
      <c r="J22" s="170"/>
    </row>
    <row r="23" spans="1:10">
      <c r="A23" s="195" t="s">
        <v>374</v>
      </c>
      <c r="B23" s="196">
        <v>377</v>
      </c>
      <c r="C23" s="195" t="s">
        <v>133</v>
      </c>
      <c r="D23" s="197">
        <v>3848.02</v>
      </c>
      <c r="E23" s="188">
        <v>40</v>
      </c>
      <c r="F23" s="188">
        <v>480</v>
      </c>
      <c r="G23" s="63">
        <v>600</v>
      </c>
      <c r="H23" s="170">
        <v>720</v>
      </c>
      <c r="I23" s="63">
        <v>1800</v>
      </c>
      <c r="J23" s="170"/>
    </row>
    <row r="24" spans="1:10">
      <c r="A24" s="195" t="s">
        <v>374</v>
      </c>
      <c r="B24" s="196">
        <v>399</v>
      </c>
      <c r="C24" s="195" t="s">
        <v>110</v>
      </c>
      <c r="D24" s="197">
        <v>5270.32</v>
      </c>
      <c r="E24" s="188">
        <v>50</v>
      </c>
      <c r="F24" s="188">
        <v>600</v>
      </c>
      <c r="G24" s="63">
        <v>1020</v>
      </c>
      <c r="H24" s="170">
        <v>720</v>
      </c>
      <c r="I24" s="63">
        <v>2340</v>
      </c>
      <c r="J24" s="170"/>
    </row>
    <row r="25" spans="1:10">
      <c r="A25" s="195" t="s">
        <v>374</v>
      </c>
      <c r="B25" s="196">
        <v>587</v>
      </c>
      <c r="C25" s="195" t="s">
        <v>167</v>
      </c>
      <c r="D25" s="197">
        <v>4981.32</v>
      </c>
      <c r="E25" s="188">
        <v>40</v>
      </c>
      <c r="F25" s="188">
        <v>480</v>
      </c>
      <c r="G25" s="63">
        <v>1020</v>
      </c>
      <c r="H25" s="170">
        <v>720</v>
      </c>
      <c r="I25" s="63">
        <v>2220</v>
      </c>
      <c r="J25" s="170"/>
    </row>
    <row r="26" spans="1:10">
      <c r="A26" s="195" t="s">
        <v>374</v>
      </c>
      <c r="B26" s="196">
        <v>704</v>
      </c>
      <c r="C26" s="195" t="s">
        <v>168</v>
      </c>
      <c r="D26" s="197">
        <v>4901.32</v>
      </c>
      <c r="E26" s="188">
        <v>40</v>
      </c>
      <c r="F26" s="188">
        <v>480</v>
      </c>
      <c r="G26" s="63">
        <v>1020</v>
      </c>
      <c r="H26" s="170">
        <v>720</v>
      </c>
      <c r="I26" s="63">
        <v>2220</v>
      </c>
      <c r="J26" s="170"/>
    </row>
    <row r="27" spans="1:10">
      <c r="A27" s="195" t="s">
        <v>374</v>
      </c>
      <c r="B27" s="196">
        <v>706</v>
      </c>
      <c r="C27" s="195" t="s">
        <v>191</v>
      </c>
      <c r="D27" s="197">
        <v>5105.6</v>
      </c>
      <c r="E27" s="188">
        <v>30</v>
      </c>
      <c r="F27" s="188">
        <v>360</v>
      </c>
      <c r="G27" s="63">
        <v>1620</v>
      </c>
      <c r="H27" s="170">
        <v>480</v>
      </c>
      <c r="I27" s="63">
        <v>2460</v>
      </c>
      <c r="J27" s="170"/>
    </row>
    <row r="28" spans="1:10">
      <c r="A28" s="195" t="s">
        <v>374</v>
      </c>
      <c r="B28" s="196">
        <v>710</v>
      </c>
      <c r="C28" s="195" t="s">
        <v>112</v>
      </c>
      <c r="D28" s="197">
        <v>4652.33</v>
      </c>
      <c r="E28" s="188">
        <v>30</v>
      </c>
      <c r="F28" s="188">
        <v>360</v>
      </c>
      <c r="G28" s="63">
        <v>1380</v>
      </c>
      <c r="H28" s="170">
        <v>480</v>
      </c>
      <c r="I28" s="63">
        <v>2220</v>
      </c>
      <c r="J28" s="170"/>
    </row>
    <row r="29" spans="1:10">
      <c r="A29" s="195" t="s">
        <v>374</v>
      </c>
      <c r="B29" s="196">
        <v>713</v>
      </c>
      <c r="C29" s="195" t="s">
        <v>169</v>
      </c>
      <c r="D29" s="197">
        <v>3211.81</v>
      </c>
      <c r="E29" s="188">
        <v>30</v>
      </c>
      <c r="F29" s="188">
        <v>360</v>
      </c>
      <c r="G29" s="63">
        <v>600</v>
      </c>
      <c r="H29" s="170">
        <v>480</v>
      </c>
      <c r="I29" s="63">
        <v>1440</v>
      </c>
      <c r="J29" s="170"/>
    </row>
    <row r="30" spans="1:10">
      <c r="A30" s="195" t="s">
        <v>374</v>
      </c>
      <c r="B30" s="196">
        <v>737</v>
      </c>
      <c r="C30" s="195" t="s">
        <v>119</v>
      </c>
      <c r="D30" s="197">
        <v>4981.32</v>
      </c>
      <c r="E30" s="188">
        <v>40</v>
      </c>
      <c r="F30" s="188">
        <v>480</v>
      </c>
      <c r="G30" s="63">
        <v>1020</v>
      </c>
      <c r="H30" s="170">
        <v>720</v>
      </c>
      <c r="I30" s="63">
        <v>2220</v>
      </c>
      <c r="J30" s="170"/>
    </row>
    <row r="31" spans="1:10">
      <c r="A31" s="195" t="s">
        <v>374</v>
      </c>
      <c r="B31" s="196">
        <v>738</v>
      </c>
      <c r="C31" s="195" t="s">
        <v>99</v>
      </c>
      <c r="D31" s="197">
        <v>5337.21</v>
      </c>
      <c r="E31" s="188">
        <v>30</v>
      </c>
      <c r="F31" s="188">
        <v>360</v>
      </c>
      <c r="G31" s="63">
        <v>1668</v>
      </c>
      <c r="H31" s="170">
        <v>480</v>
      </c>
      <c r="I31" s="63">
        <v>2508</v>
      </c>
      <c r="J31" s="170"/>
    </row>
    <row r="32" spans="1:10">
      <c r="A32" s="195" t="s">
        <v>374</v>
      </c>
      <c r="B32" s="196">
        <v>355</v>
      </c>
      <c r="C32" s="195" t="s">
        <v>154</v>
      </c>
      <c r="D32" s="197">
        <v>4652.89</v>
      </c>
      <c r="E32" s="188">
        <v>50</v>
      </c>
      <c r="F32" s="188">
        <v>600</v>
      </c>
      <c r="G32" s="63">
        <v>2820</v>
      </c>
      <c r="H32" s="170">
        <v>720</v>
      </c>
      <c r="I32" s="63">
        <v>4140</v>
      </c>
      <c r="J32" s="170"/>
    </row>
    <row r="33" spans="1:10">
      <c r="A33" s="195" t="s">
        <v>374</v>
      </c>
      <c r="B33" s="196">
        <v>545</v>
      </c>
      <c r="C33" s="195" t="s">
        <v>138</v>
      </c>
      <c r="D33" s="197">
        <v>4785.32</v>
      </c>
      <c r="E33" s="188">
        <v>30</v>
      </c>
      <c r="F33" s="188">
        <v>360</v>
      </c>
      <c r="G33" s="63">
        <v>1020</v>
      </c>
      <c r="H33" s="170">
        <v>480</v>
      </c>
      <c r="I33" s="63">
        <v>1860</v>
      </c>
      <c r="J33" s="170"/>
    </row>
    <row r="34" spans="1:10">
      <c r="A34" s="195" t="s">
        <v>374</v>
      </c>
      <c r="B34" s="196">
        <v>581</v>
      </c>
      <c r="C34" s="195" t="s">
        <v>118</v>
      </c>
      <c r="D34" s="197">
        <v>4647.32</v>
      </c>
      <c r="E34" s="188">
        <v>50</v>
      </c>
      <c r="F34" s="188">
        <v>600</v>
      </c>
      <c r="G34" s="63">
        <v>1020</v>
      </c>
      <c r="H34" s="170">
        <v>720</v>
      </c>
      <c r="I34" s="63">
        <v>2340</v>
      </c>
      <c r="J34" s="170"/>
    </row>
    <row r="35" spans="1:10">
      <c r="A35" s="195" t="s">
        <v>374</v>
      </c>
      <c r="B35" s="196">
        <v>513</v>
      </c>
      <c r="C35" s="195" t="s">
        <v>102</v>
      </c>
      <c r="D35" s="197">
        <v>4501.18</v>
      </c>
      <c r="E35" s="188">
        <v>50</v>
      </c>
      <c r="F35" s="188">
        <v>600</v>
      </c>
      <c r="G35" s="63">
        <v>2388</v>
      </c>
      <c r="H35" s="170">
        <v>720</v>
      </c>
      <c r="I35" s="63">
        <v>3708</v>
      </c>
      <c r="J35" s="170"/>
    </row>
    <row r="36" spans="1:10">
      <c r="A36" s="195" t="s">
        <v>374</v>
      </c>
      <c r="B36" s="196">
        <v>341</v>
      </c>
      <c r="C36" s="195" t="s">
        <v>187</v>
      </c>
      <c r="D36" s="197">
        <v>4755.66</v>
      </c>
      <c r="E36" s="188">
        <v>110</v>
      </c>
      <c r="F36" s="188">
        <v>1320</v>
      </c>
      <c r="G36" s="63">
        <v>3444</v>
      </c>
      <c r="H36" s="170">
        <v>720</v>
      </c>
      <c r="I36" s="63">
        <v>5484</v>
      </c>
      <c r="J36" s="170"/>
    </row>
    <row r="37" spans="1:10">
      <c r="A37" s="195" t="s">
        <v>374</v>
      </c>
      <c r="B37" s="196">
        <v>371</v>
      </c>
      <c r="C37" s="195" t="s">
        <v>186</v>
      </c>
      <c r="D37" s="197">
        <v>4447.32</v>
      </c>
      <c r="E37" s="188">
        <v>30</v>
      </c>
      <c r="F37" s="188">
        <v>360</v>
      </c>
      <c r="G37" s="63">
        <v>2028</v>
      </c>
      <c r="H37" s="170">
        <v>480</v>
      </c>
      <c r="I37" s="63">
        <v>2868</v>
      </c>
      <c r="J37" s="170"/>
    </row>
    <row r="38" spans="1:10">
      <c r="A38" s="195" t="s">
        <v>374</v>
      </c>
      <c r="B38" s="196">
        <v>385</v>
      </c>
      <c r="C38" s="195" t="s">
        <v>180</v>
      </c>
      <c r="D38" s="197">
        <v>6159.32</v>
      </c>
      <c r="E38" s="188">
        <v>110</v>
      </c>
      <c r="F38" s="188">
        <v>1320</v>
      </c>
      <c r="G38" s="63">
        <v>2579.04</v>
      </c>
      <c r="H38" s="170">
        <v>720</v>
      </c>
      <c r="I38" s="63">
        <v>4619.04</v>
      </c>
      <c r="J38" s="170"/>
    </row>
    <row r="39" spans="1:10">
      <c r="A39" s="195" t="s">
        <v>374</v>
      </c>
      <c r="B39" s="196">
        <v>514</v>
      </c>
      <c r="C39" s="195" t="s">
        <v>183</v>
      </c>
      <c r="D39" s="197">
        <v>5672.84</v>
      </c>
      <c r="E39" s="188">
        <v>50</v>
      </c>
      <c r="F39" s="188">
        <v>600</v>
      </c>
      <c r="G39" s="63">
        <v>2155.2</v>
      </c>
      <c r="H39" s="170">
        <v>720</v>
      </c>
      <c r="I39" s="63">
        <v>3475.2</v>
      </c>
      <c r="J39" s="170"/>
    </row>
    <row r="40" spans="1:10">
      <c r="A40" s="195" t="s">
        <v>374</v>
      </c>
      <c r="B40" s="196">
        <v>511</v>
      </c>
      <c r="C40" s="195" t="s">
        <v>145</v>
      </c>
      <c r="D40" s="197">
        <v>5899.71</v>
      </c>
      <c r="E40" s="188">
        <v>40</v>
      </c>
      <c r="F40" s="188">
        <v>480</v>
      </c>
      <c r="G40" s="63">
        <v>3600</v>
      </c>
      <c r="H40" s="170">
        <v>720</v>
      </c>
      <c r="I40" s="63">
        <v>4800</v>
      </c>
      <c r="J40" s="170"/>
    </row>
    <row r="41" spans="1:10">
      <c r="A41" s="195" t="s">
        <v>374</v>
      </c>
      <c r="B41" s="196">
        <v>515</v>
      </c>
      <c r="C41" s="195" t="s">
        <v>98</v>
      </c>
      <c r="D41" s="197">
        <v>6316.33</v>
      </c>
      <c r="E41" s="188">
        <v>40</v>
      </c>
      <c r="F41" s="188">
        <v>480</v>
      </c>
      <c r="G41" s="63">
        <v>4104</v>
      </c>
      <c r="H41" s="170">
        <v>720</v>
      </c>
      <c r="I41" s="63">
        <v>5304</v>
      </c>
      <c r="J41" s="170"/>
    </row>
    <row r="42" spans="1:10">
      <c r="A42" s="195" t="s">
        <v>374</v>
      </c>
      <c r="B42" s="196">
        <v>337</v>
      </c>
      <c r="C42" s="195" t="s">
        <v>141</v>
      </c>
      <c r="D42" s="197">
        <v>7400.86</v>
      </c>
      <c r="E42" s="188">
        <v>50</v>
      </c>
      <c r="F42" s="188">
        <v>600</v>
      </c>
      <c r="G42" s="63">
        <v>3780</v>
      </c>
      <c r="H42" s="170">
        <v>1440</v>
      </c>
      <c r="I42" s="63">
        <v>5820</v>
      </c>
      <c r="J42" s="170"/>
    </row>
    <row r="43" spans="1:10">
      <c r="A43" s="195" t="s">
        <v>374</v>
      </c>
      <c r="B43" s="196">
        <v>573</v>
      </c>
      <c r="C43" s="195" t="s">
        <v>134</v>
      </c>
      <c r="D43" s="197">
        <v>4739.06</v>
      </c>
      <c r="E43" s="188">
        <v>30</v>
      </c>
      <c r="F43" s="188">
        <v>360</v>
      </c>
      <c r="G43" s="63">
        <v>1020</v>
      </c>
      <c r="H43" s="170">
        <v>720</v>
      </c>
      <c r="I43" s="63">
        <v>2100</v>
      </c>
      <c r="J43" s="170"/>
    </row>
    <row r="44" spans="1:10">
      <c r="A44" s="195" t="s">
        <v>374</v>
      </c>
      <c r="B44" s="196">
        <v>329</v>
      </c>
      <c r="C44" s="195" t="s">
        <v>151</v>
      </c>
      <c r="D44" s="197">
        <v>4503.89</v>
      </c>
      <c r="E44" s="188">
        <v>40</v>
      </c>
      <c r="F44" s="188">
        <v>480</v>
      </c>
      <c r="G44" s="63">
        <v>780</v>
      </c>
      <c r="H44" s="170">
        <v>720</v>
      </c>
      <c r="I44" s="63">
        <v>1980</v>
      </c>
      <c r="J44" s="170"/>
    </row>
    <row r="45" spans="1:10">
      <c r="A45" s="195" t="s">
        <v>374</v>
      </c>
      <c r="B45" s="196">
        <v>54</v>
      </c>
      <c r="C45" s="195" t="s">
        <v>189</v>
      </c>
      <c r="D45" s="197">
        <v>5884.54</v>
      </c>
      <c r="E45" s="188">
        <v>40</v>
      </c>
      <c r="F45" s="188">
        <v>480</v>
      </c>
      <c r="G45" s="63">
        <v>4548</v>
      </c>
      <c r="H45" s="170">
        <v>720</v>
      </c>
      <c r="I45" s="63">
        <v>5748</v>
      </c>
      <c r="J45" s="170"/>
    </row>
    <row r="46" spans="1:10">
      <c r="A46" s="195" t="s">
        <v>374</v>
      </c>
      <c r="B46" s="196">
        <v>56</v>
      </c>
      <c r="C46" s="195" t="s">
        <v>157</v>
      </c>
      <c r="D46" s="197">
        <v>4714.4</v>
      </c>
      <c r="E46" s="188">
        <v>30</v>
      </c>
      <c r="F46" s="188">
        <v>360</v>
      </c>
      <c r="G46" s="63">
        <v>1020</v>
      </c>
      <c r="H46" s="170">
        <v>480</v>
      </c>
      <c r="I46" s="63">
        <v>1860</v>
      </c>
      <c r="J46" s="170"/>
    </row>
    <row r="47" spans="1:10">
      <c r="A47" s="195" t="s">
        <v>374</v>
      </c>
      <c r="B47" s="196">
        <v>311</v>
      </c>
      <c r="C47" s="195" t="s">
        <v>206</v>
      </c>
      <c r="D47" s="197">
        <v>4356.33</v>
      </c>
      <c r="E47" s="188">
        <v>40</v>
      </c>
      <c r="F47" s="188">
        <v>480</v>
      </c>
      <c r="G47" s="63">
        <v>3600</v>
      </c>
      <c r="H47" s="170">
        <v>720</v>
      </c>
      <c r="I47" s="63">
        <v>4800</v>
      </c>
      <c r="J47" s="170"/>
    </row>
    <row r="48" spans="1:10">
      <c r="A48" s="195" t="s">
        <v>374</v>
      </c>
      <c r="B48" s="196">
        <v>740</v>
      </c>
      <c r="C48" s="195" t="s">
        <v>164</v>
      </c>
      <c r="D48" s="197">
        <v>2989.14</v>
      </c>
      <c r="E48" s="188">
        <v>30</v>
      </c>
      <c r="F48" s="188">
        <v>360</v>
      </c>
      <c r="G48" s="63">
        <v>353.52</v>
      </c>
      <c r="H48" s="170">
        <v>480</v>
      </c>
      <c r="I48" s="63">
        <v>1193.52</v>
      </c>
      <c r="J48" s="170"/>
    </row>
    <row r="49" spans="1:10">
      <c r="A49" s="195" t="s">
        <v>374</v>
      </c>
      <c r="B49" s="196">
        <v>103199</v>
      </c>
      <c r="C49" s="195" t="s">
        <v>116</v>
      </c>
      <c r="D49" s="197">
        <v>2252.7</v>
      </c>
      <c r="E49" s="188">
        <v>40</v>
      </c>
      <c r="F49" s="188">
        <v>480</v>
      </c>
      <c r="G49" s="63">
        <v>588</v>
      </c>
      <c r="H49" s="170">
        <v>720</v>
      </c>
      <c r="I49" s="63">
        <v>1788</v>
      </c>
      <c r="J49" s="170"/>
    </row>
    <row r="50" spans="1:10">
      <c r="A50" s="195" t="s">
        <v>374</v>
      </c>
      <c r="B50" s="196">
        <v>746</v>
      </c>
      <c r="C50" s="195" t="s">
        <v>108</v>
      </c>
      <c r="D50" s="197">
        <v>4237.5</v>
      </c>
      <c r="E50" s="188">
        <v>50</v>
      </c>
      <c r="F50" s="188">
        <v>600</v>
      </c>
      <c r="G50" s="63">
        <v>2928</v>
      </c>
      <c r="H50" s="170">
        <v>720</v>
      </c>
      <c r="I50" s="63">
        <v>4248</v>
      </c>
      <c r="J50" s="170"/>
    </row>
    <row r="51" spans="1:10">
      <c r="A51" s="195" t="s">
        <v>374</v>
      </c>
      <c r="B51" s="196">
        <v>733</v>
      </c>
      <c r="C51" s="195" t="s">
        <v>147</v>
      </c>
      <c r="D51" s="197">
        <v>4909</v>
      </c>
      <c r="E51" s="188">
        <v>30</v>
      </c>
      <c r="F51" s="188">
        <v>360</v>
      </c>
      <c r="G51" s="63">
        <v>3420</v>
      </c>
      <c r="H51" s="170">
        <v>480</v>
      </c>
      <c r="I51" s="63">
        <v>4260</v>
      </c>
      <c r="J51" s="170"/>
    </row>
    <row r="52" spans="1:10">
      <c r="A52" s="195" t="s">
        <v>374</v>
      </c>
      <c r="B52" s="196">
        <v>102567</v>
      </c>
      <c r="C52" s="195" t="s">
        <v>178</v>
      </c>
      <c r="D52" s="197">
        <v>5103.05</v>
      </c>
      <c r="E52" s="188">
        <v>30</v>
      </c>
      <c r="F52" s="188">
        <v>360</v>
      </c>
      <c r="G52" s="63">
        <v>3420</v>
      </c>
      <c r="H52" s="170">
        <v>720</v>
      </c>
      <c r="I52" s="63">
        <v>4500</v>
      </c>
      <c r="J52" s="170"/>
    </row>
    <row r="53" spans="1:10">
      <c r="A53" s="195" t="s">
        <v>374</v>
      </c>
      <c r="B53" s="196">
        <v>741</v>
      </c>
      <c r="C53" s="195" t="s">
        <v>120</v>
      </c>
      <c r="D53" s="197">
        <v>4028.5</v>
      </c>
      <c r="E53" s="188">
        <v>30</v>
      </c>
      <c r="F53" s="188">
        <v>360</v>
      </c>
      <c r="G53" s="63">
        <v>3000</v>
      </c>
      <c r="H53" s="170">
        <v>480</v>
      </c>
      <c r="I53" s="63">
        <v>3840</v>
      </c>
      <c r="J53" s="170"/>
    </row>
    <row r="54" spans="1:10">
      <c r="A54" s="195" t="s">
        <v>374</v>
      </c>
      <c r="B54" s="196">
        <v>721</v>
      </c>
      <c r="C54" s="195" t="s">
        <v>163</v>
      </c>
      <c r="D54" s="197">
        <v>5193.7</v>
      </c>
      <c r="E54" s="188">
        <v>40</v>
      </c>
      <c r="F54" s="188">
        <v>480</v>
      </c>
      <c r="G54" s="63">
        <v>4428</v>
      </c>
      <c r="H54" s="170">
        <v>720</v>
      </c>
      <c r="I54" s="63">
        <v>5628</v>
      </c>
      <c r="J54" s="170"/>
    </row>
    <row r="55" spans="1:10">
      <c r="A55" s="195" t="s">
        <v>374</v>
      </c>
      <c r="B55" s="196">
        <v>578</v>
      </c>
      <c r="C55" s="195" t="s">
        <v>144</v>
      </c>
      <c r="D55" s="197">
        <v>5197.24</v>
      </c>
      <c r="E55" s="188">
        <v>50</v>
      </c>
      <c r="F55" s="188">
        <v>600</v>
      </c>
      <c r="G55" s="63">
        <v>3588</v>
      </c>
      <c r="H55" s="170">
        <v>720</v>
      </c>
      <c r="I55" s="63">
        <v>4908</v>
      </c>
      <c r="J55" s="170"/>
    </row>
    <row r="56" spans="1:10">
      <c r="A56" s="195" t="s">
        <v>374</v>
      </c>
      <c r="B56" s="196">
        <v>104428</v>
      </c>
      <c r="C56" s="195" t="s">
        <v>160</v>
      </c>
      <c r="D56" s="197">
        <v>5445.07</v>
      </c>
      <c r="E56" s="188">
        <v>40</v>
      </c>
      <c r="F56" s="188">
        <v>480</v>
      </c>
      <c r="G56" s="63">
        <v>4128</v>
      </c>
      <c r="H56" s="170">
        <v>480</v>
      </c>
      <c r="I56" s="63">
        <v>5088</v>
      </c>
      <c r="J56" s="170"/>
    </row>
    <row r="57" spans="1:10">
      <c r="A57" s="195" t="s">
        <v>374</v>
      </c>
      <c r="B57" s="196">
        <v>104430</v>
      </c>
      <c r="C57" s="195" t="s">
        <v>159</v>
      </c>
      <c r="D57" s="197">
        <v>4206.28</v>
      </c>
      <c r="E57" s="188">
        <v>30</v>
      </c>
      <c r="F57" s="188">
        <v>360</v>
      </c>
      <c r="G57" s="63">
        <v>3420</v>
      </c>
      <c r="H57" s="170">
        <v>480</v>
      </c>
      <c r="I57" s="63">
        <v>4260</v>
      </c>
      <c r="J57" s="170"/>
    </row>
    <row r="58" spans="1:10">
      <c r="A58" s="195" t="s">
        <v>374</v>
      </c>
      <c r="B58" s="196">
        <v>712</v>
      </c>
      <c r="C58" s="195" t="s">
        <v>150</v>
      </c>
      <c r="D58" s="197">
        <v>3994.5</v>
      </c>
      <c r="E58" s="188">
        <v>50</v>
      </c>
      <c r="F58" s="188">
        <v>600</v>
      </c>
      <c r="G58" s="63">
        <v>3084</v>
      </c>
      <c r="H58" s="170">
        <v>720</v>
      </c>
      <c r="I58" s="63">
        <v>4404</v>
      </c>
      <c r="J58" s="170"/>
    </row>
    <row r="59" spans="1:10">
      <c r="A59" s="195" t="s">
        <v>374</v>
      </c>
      <c r="B59" s="196">
        <v>105396</v>
      </c>
      <c r="C59" s="195" t="s">
        <v>101</v>
      </c>
      <c r="D59" s="197">
        <v>2517.68</v>
      </c>
      <c r="E59" s="188">
        <v>30</v>
      </c>
      <c r="F59" s="188">
        <v>360</v>
      </c>
      <c r="G59" s="63">
        <v>1200</v>
      </c>
      <c r="H59" s="170">
        <v>480</v>
      </c>
      <c r="I59" s="63">
        <v>2040</v>
      </c>
      <c r="J59" s="170"/>
    </row>
    <row r="60" spans="1:10">
      <c r="A60" s="195" t="s">
        <v>374</v>
      </c>
      <c r="B60" s="196">
        <v>546</v>
      </c>
      <c r="C60" s="195" t="s">
        <v>115</v>
      </c>
      <c r="D60" s="197">
        <v>5187.25</v>
      </c>
      <c r="E60" s="188">
        <v>50</v>
      </c>
      <c r="F60" s="188">
        <v>600</v>
      </c>
      <c r="G60" s="63">
        <v>3060</v>
      </c>
      <c r="H60" s="170">
        <v>720</v>
      </c>
      <c r="I60" s="63">
        <v>4380</v>
      </c>
      <c r="J60" s="170"/>
    </row>
    <row r="61" spans="1:10">
      <c r="A61" s="195" t="s">
        <v>374</v>
      </c>
      <c r="B61" s="196">
        <v>709</v>
      </c>
      <c r="C61" s="195" t="s">
        <v>161</v>
      </c>
      <c r="D61" s="197">
        <v>4009.34</v>
      </c>
      <c r="E61" s="188">
        <v>50</v>
      </c>
      <c r="F61" s="188">
        <v>600</v>
      </c>
      <c r="G61" s="63">
        <v>2592</v>
      </c>
      <c r="H61" s="170">
        <v>720</v>
      </c>
      <c r="I61" s="63">
        <v>3912</v>
      </c>
      <c r="J61" s="170"/>
    </row>
    <row r="62" spans="1:10">
      <c r="A62" s="195" t="s">
        <v>374</v>
      </c>
      <c r="B62" s="196">
        <v>571</v>
      </c>
      <c r="C62" s="195" t="s">
        <v>170</v>
      </c>
      <c r="D62" s="197">
        <v>4356.84</v>
      </c>
      <c r="E62" s="188">
        <v>50</v>
      </c>
      <c r="F62" s="188">
        <v>600</v>
      </c>
      <c r="G62" s="63">
        <v>3000</v>
      </c>
      <c r="H62" s="170">
        <v>720</v>
      </c>
      <c r="I62" s="63">
        <v>4320</v>
      </c>
      <c r="J62" s="170"/>
    </row>
    <row r="63" spans="1:10">
      <c r="A63" s="195" t="s">
        <v>374</v>
      </c>
      <c r="B63" s="196">
        <v>753</v>
      </c>
      <c r="C63" s="195" t="s">
        <v>114</v>
      </c>
      <c r="D63" s="197">
        <v>5265.27</v>
      </c>
      <c r="E63" s="188">
        <v>30</v>
      </c>
      <c r="F63" s="188">
        <v>360</v>
      </c>
      <c r="G63" s="63">
        <v>3780</v>
      </c>
      <c r="H63" s="170">
        <v>480</v>
      </c>
      <c r="I63" s="63">
        <v>4620</v>
      </c>
      <c r="J63" s="170"/>
    </row>
    <row r="64" spans="1:10">
      <c r="A64" s="195" t="s">
        <v>374</v>
      </c>
      <c r="B64" s="196">
        <v>102934</v>
      </c>
      <c r="C64" s="195" t="s">
        <v>174</v>
      </c>
      <c r="D64" s="197">
        <v>5582.2</v>
      </c>
      <c r="E64" s="188">
        <v>50</v>
      </c>
      <c r="F64" s="188">
        <v>600</v>
      </c>
      <c r="G64" s="63">
        <v>3420</v>
      </c>
      <c r="H64" s="170">
        <v>720</v>
      </c>
      <c r="I64" s="63">
        <v>4740</v>
      </c>
      <c r="J64" s="170"/>
    </row>
    <row r="65" spans="1:10">
      <c r="A65" s="195" t="s">
        <v>374</v>
      </c>
      <c r="B65" s="196">
        <v>723</v>
      </c>
      <c r="C65" s="195" t="s">
        <v>146</v>
      </c>
      <c r="D65" s="197">
        <v>4909.5</v>
      </c>
      <c r="E65" s="188">
        <v>40</v>
      </c>
      <c r="F65" s="188">
        <v>480</v>
      </c>
      <c r="G65" s="63">
        <v>3420</v>
      </c>
      <c r="H65" s="170">
        <v>480</v>
      </c>
      <c r="I65" s="63">
        <v>4380</v>
      </c>
      <c r="J65" s="170"/>
    </row>
    <row r="66" spans="1:10">
      <c r="A66" s="195" t="s">
        <v>374</v>
      </c>
      <c r="B66" s="196">
        <v>730</v>
      </c>
      <c r="C66" s="195" t="s">
        <v>111</v>
      </c>
      <c r="D66" s="197">
        <v>4389.5</v>
      </c>
      <c r="E66" s="188">
        <v>50</v>
      </c>
      <c r="F66" s="188">
        <v>600</v>
      </c>
      <c r="G66" s="63">
        <v>2700</v>
      </c>
      <c r="H66" s="170">
        <v>720</v>
      </c>
      <c r="I66" s="63">
        <v>4020</v>
      </c>
      <c r="J66" s="170"/>
    </row>
    <row r="67" spans="1:10">
      <c r="A67" s="195" t="s">
        <v>374</v>
      </c>
      <c r="B67" s="196">
        <v>102565</v>
      </c>
      <c r="C67" s="195" t="s">
        <v>113</v>
      </c>
      <c r="D67" s="197">
        <v>5076.2</v>
      </c>
      <c r="E67" s="188">
        <v>40</v>
      </c>
      <c r="F67" s="188">
        <v>480</v>
      </c>
      <c r="G67" s="63">
        <v>3420</v>
      </c>
      <c r="H67" s="170">
        <v>720</v>
      </c>
      <c r="I67" s="63">
        <v>4620</v>
      </c>
      <c r="J67" s="170"/>
    </row>
    <row r="68" spans="1:10">
      <c r="A68" s="195" t="s">
        <v>374</v>
      </c>
      <c r="B68" s="196">
        <v>103198</v>
      </c>
      <c r="C68" s="195" t="s">
        <v>107</v>
      </c>
      <c r="D68" s="197">
        <v>4740.5</v>
      </c>
      <c r="E68" s="188">
        <v>40</v>
      </c>
      <c r="F68" s="188">
        <v>480</v>
      </c>
      <c r="G68" s="63">
        <v>3420</v>
      </c>
      <c r="H68" s="170">
        <v>720</v>
      </c>
      <c r="I68" s="63">
        <v>4620</v>
      </c>
      <c r="J68" s="170"/>
    </row>
    <row r="69" spans="1:10">
      <c r="A69" s="195" t="s">
        <v>374</v>
      </c>
      <c r="B69" s="196">
        <v>379</v>
      </c>
      <c r="C69" s="195" t="s">
        <v>128</v>
      </c>
      <c r="D69" s="197">
        <v>4509.5</v>
      </c>
      <c r="E69" s="188">
        <v>50</v>
      </c>
      <c r="F69" s="188">
        <v>600</v>
      </c>
      <c r="G69" s="63">
        <v>2820</v>
      </c>
      <c r="H69" s="170">
        <v>720</v>
      </c>
      <c r="I69" s="63">
        <v>4140</v>
      </c>
      <c r="J69" s="170"/>
    </row>
    <row r="70" spans="1:10">
      <c r="A70" s="195" t="s">
        <v>374</v>
      </c>
      <c r="B70" s="196">
        <v>367</v>
      </c>
      <c r="C70" s="195" t="s">
        <v>124</v>
      </c>
      <c r="D70" s="197">
        <v>5525.31</v>
      </c>
      <c r="E70" s="188">
        <v>40</v>
      </c>
      <c r="F70" s="188">
        <v>480</v>
      </c>
      <c r="G70" s="63">
        <v>4077.6</v>
      </c>
      <c r="H70" s="170">
        <v>720</v>
      </c>
      <c r="I70" s="63">
        <v>5277.6</v>
      </c>
      <c r="J70" s="170"/>
    </row>
    <row r="71" spans="1:10">
      <c r="A71" s="195" t="s">
        <v>374</v>
      </c>
      <c r="B71" s="196">
        <v>104838</v>
      </c>
      <c r="C71" s="195" t="s">
        <v>153</v>
      </c>
      <c r="D71" s="197">
        <v>5028.97</v>
      </c>
      <c r="E71" s="188">
        <v>30</v>
      </c>
      <c r="F71" s="188">
        <v>360</v>
      </c>
      <c r="G71" s="63">
        <v>3900</v>
      </c>
      <c r="H71" s="170">
        <v>480</v>
      </c>
      <c r="I71" s="63">
        <v>4740</v>
      </c>
      <c r="J71" s="170"/>
    </row>
    <row r="72" spans="1:10">
      <c r="A72" s="195" t="s">
        <v>374</v>
      </c>
      <c r="B72" s="196">
        <v>747</v>
      </c>
      <c r="C72" s="195" t="s">
        <v>165</v>
      </c>
      <c r="D72" s="197">
        <v>3417.85</v>
      </c>
      <c r="E72" s="188">
        <v>50</v>
      </c>
      <c r="F72" s="188">
        <v>600</v>
      </c>
      <c r="G72" s="63">
        <v>2574</v>
      </c>
      <c r="H72" s="170">
        <v>480</v>
      </c>
      <c r="I72" s="63">
        <v>3654</v>
      </c>
      <c r="J72" s="170"/>
    </row>
    <row r="73" spans="1:10">
      <c r="A73" s="195" t="s">
        <v>374</v>
      </c>
      <c r="B73" s="196">
        <v>347</v>
      </c>
      <c r="C73" s="195" t="s">
        <v>125</v>
      </c>
      <c r="D73" s="197">
        <v>5109.5</v>
      </c>
      <c r="E73" s="188">
        <v>40</v>
      </c>
      <c r="F73" s="188">
        <v>480</v>
      </c>
      <c r="G73" s="63">
        <v>3420</v>
      </c>
      <c r="H73" s="170">
        <v>720</v>
      </c>
      <c r="I73" s="63">
        <v>4620</v>
      </c>
      <c r="J73" s="170"/>
    </row>
    <row r="74" spans="1:10">
      <c r="A74" s="195" t="s">
        <v>374</v>
      </c>
      <c r="B74" s="196">
        <v>102935</v>
      </c>
      <c r="C74" s="195" t="s">
        <v>175</v>
      </c>
      <c r="D74" s="197">
        <v>5315.5</v>
      </c>
      <c r="E74" s="188">
        <v>40</v>
      </c>
      <c r="F74" s="188">
        <v>480</v>
      </c>
      <c r="G74" s="63">
        <v>3768</v>
      </c>
      <c r="H74" s="170">
        <v>720</v>
      </c>
      <c r="I74" s="63">
        <v>4968</v>
      </c>
      <c r="J74" s="170"/>
    </row>
    <row r="75" spans="1:10">
      <c r="A75" s="195" t="s">
        <v>374</v>
      </c>
      <c r="B75" s="196">
        <v>103639</v>
      </c>
      <c r="C75" s="195" t="s">
        <v>173</v>
      </c>
      <c r="D75" s="197">
        <v>4707.5</v>
      </c>
      <c r="E75" s="188">
        <v>40</v>
      </c>
      <c r="F75" s="188">
        <v>480</v>
      </c>
      <c r="G75" s="63">
        <v>2811.6</v>
      </c>
      <c r="H75" s="170">
        <v>720</v>
      </c>
      <c r="I75" s="63">
        <v>4011.6</v>
      </c>
      <c r="J75" s="170"/>
    </row>
    <row r="76" spans="1:10">
      <c r="A76" s="195" t="s">
        <v>374</v>
      </c>
      <c r="B76" s="196">
        <v>585</v>
      </c>
      <c r="C76" s="195" t="s">
        <v>166</v>
      </c>
      <c r="D76" s="197">
        <v>5109.5</v>
      </c>
      <c r="E76" s="188">
        <v>50</v>
      </c>
      <c r="F76" s="188">
        <v>600</v>
      </c>
      <c r="G76" s="63">
        <v>3420</v>
      </c>
      <c r="H76" s="170">
        <v>720</v>
      </c>
      <c r="I76" s="63">
        <v>4740</v>
      </c>
      <c r="J76" s="170"/>
    </row>
    <row r="77" spans="1:10">
      <c r="A77" s="195" t="s">
        <v>374</v>
      </c>
      <c r="B77" s="196">
        <v>752</v>
      </c>
      <c r="C77" s="195" t="s">
        <v>193</v>
      </c>
      <c r="D77" s="197">
        <v>5257.5</v>
      </c>
      <c r="E77" s="188">
        <v>30</v>
      </c>
      <c r="F77" s="188">
        <v>360</v>
      </c>
      <c r="G77" s="63">
        <v>3768</v>
      </c>
      <c r="H77" s="170">
        <v>480</v>
      </c>
      <c r="I77" s="63">
        <v>4608</v>
      </c>
      <c r="J77" s="170"/>
    </row>
    <row r="78" spans="1:10">
      <c r="A78" s="195" t="s">
        <v>374</v>
      </c>
      <c r="B78" s="196">
        <v>717</v>
      </c>
      <c r="C78" s="195" t="s">
        <v>149</v>
      </c>
      <c r="D78" s="197">
        <v>4929.5</v>
      </c>
      <c r="E78" s="188">
        <v>40</v>
      </c>
      <c r="F78" s="188">
        <v>480</v>
      </c>
      <c r="G78" s="63">
        <v>4080</v>
      </c>
      <c r="H78" s="170">
        <v>720</v>
      </c>
      <c r="I78" s="63">
        <v>5280</v>
      </c>
      <c r="J78" s="170"/>
    </row>
    <row r="79" spans="1:10">
      <c r="A79" s="195" t="s">
        <v>374</v>
      </c>
      <c r="B79" s="196">
        <v>104533</v>
      </c>
      <c r="C79" s="195" t="s">
        <v>121</v>
      </c>
      <c r="D79" s="197">
        <v>4499.5</v>
      </c>
      <c r="E79" s="188">
        <v>30</v>
      </c>
      <c r="F79" s="188">
        <v>360</v>
      </c>
      <c r="G79" s="63">
        <v>3360</v>
      </c>
      <c r="H79" s="170">
        <v>480</v>
      </c>
      <c r="I79" s="63">
        <v>4200</v>
      </c>
      <c r="J79" s="170"/>
    </row>
    <row r="80" spans="1:10">
      <c r="A80" s="195" t="s">
        <v>374</v>
      </c>
      <c r="B80" s="196">
        <v>539</v>
      </c>
      <c r="C80" s="195" t="s">
        <v>155</v>
      </c>
      <c r="D80" s="197">
        <v>3823.63</v>
      </c>
      <c r="E80" s="188">
        <v>40</v>
      </c>
      <c r="F80" s="188">
        <v>480</v>
      </c>
      <c r="G80" s="63">
        <v>2928</v>
      </c>
      <c r="H80" s="170">
        <v>480</v>
      </c>
      <c r="I80" s="63">
        <v>3888</v>
      </c>
      <c r="J80" s="170"/>
    </row>
    <row r="81" spans="1:10">
      <c r="A81" s="195" t="s">
        <v>374</v>
      </c>
      <c r="B81" s="196">
        <v>102564</v>
      </c>
      <c r="C81" s="195" t="s">
        <v>177</v>
      </c>
      <c r="D81" s="197">
        <v>4183.43</v>
      </c>
      <c r="E81" s="188">
        <v>30</v>
      </c>
      <c r="F81" s="188">
        <v>360</v>
      </c>
      <c r="G81" s="63">
        <v>2579.04</v>
      </c>
      <c r="H81" s="170">
        <v>720</v>
      </c>
      <c r="I81" s="63">
        <v>3659.04</v>
      </c>
      <c r="J81" s="170"/>
    </row>
    <row r="82" spans="1:10">
      <c r="A82" s="195" t="s">
        <v>374</v>
      </c>
      <c r="B82" s="196">
        <v>572</v>
      </c>
      <c r="C82" s="195" t="s">
        <v>95</v>
      </c>
      <c r="D82" s="197">
        <v>4680</v>
      </c>
      <c r="E82" s="188">
        <v>40</v>
      </c>
      <c r="F82" s="188">
        <v>480</v>
      </c>
      <c r="G82" s="63">
        <v>2994</v>
      </c>
      <c r="H82" s="170">
        <v>720</v>
      </c>
      <c r="I82" s="63">
        <v>4194</v>
      </c>
      <c r="J82" s="170"/>
    </row>
    <row r="83" spans="1:10">
      <c r="A83" s="195" t="s">
        <v>374</v>
      </c>
      <c r="B83" s="196">
        <v>742</v>
      </c>
      <c r="C83" s="195" t="s">
        <v>158</v>
      </c>
      <c r="D83" s="197">
        <v>2709.5</v>
      </c>
      <c r="E83" s="188">
        <v>50</v>
      </c>
      <c r="F83" s="188">
        <v>600</v>
      </c>
      <c r="G83" s="63">
        <v>2028</v>
      </c>
      <c r="H83" s="170">
        <v>720</v>
      </c>
      <c r="I83" s="63">
        <v>3348</v>
      </c>
      <c r="J83" s="170"/>
    </row>
    <row r="84" spans="1:10">
      <c r="A84" s="195" t="s">
        <v>374</v>
      </c>
      <c r="B84" s="196">
        <v>591</v>
      </c>
      <c r="C84" s="195" t="s">
        <v>171</v>
      </c>
      <c r="D84" s="197">
        <v>4266.3</v>
      </c>
      <c r="E84" s="188">
        <v>40</v>
      </c>
      <c r="F84" s="188">
        <v>480</v>
      </c>
      <c r="G84" s="63">
        <v>2579.04</v>
      </c>
      <c r="H84" s="170">
        <v>720</v>
      </c>
      <c r="I84" s="63">
        <v>3779.04</v>
      </c>
      <c r="J84" s="170"/>
    </row>
    <row r="85" spans="1:10">
      <c r="A85" s="195" t="s">
        <v>374</v>
      </c>
      <c r="B85" s="196">
        <v>517</v>
      </c>
      <c r="C85" s="195" t="s">
        <v>152</v>
      </c>
      <c r="D85" s="197">
        <v>4363.16</v>
      </c>
      <c r="E85" s="188">
        <v>50</v>
      </c>
      <c r="F85" s="188">
        <v>600</v>
      </c>
      <c r="G85" s="63">
        <v>3408</v>
      </c>
      <c r="H85" s="170">
        <v>720</v>
      </c>
      <c r="I85" s="63">
        <v>4728</v>
      </c>
      <c r="J85" s="170"/>
    </row>
    <row r="86" spans="1:10">
      <c r="A86" s="195" t="s">
        <v>374</v>
      </c>
      <c r="B86" s="196">
        <v>52</v>
      </c>
      <c r="C86" s="195" t="s">
        <v>139</v>
      </c>
      <c r="D86" s="197">
        <v>3589.7</v>
      </c>
      <c r="E86" s="188">
        <v>40</v>
      </c>
      <c r="F86" s="188">
        <v>480</v>
      </c>
      <c r="G86" s="63">
        <v>1860</v>
      </c>
      <c r="H86" s="170">
        <v>720</v>
      </c>
      <c r="I86" s="63">
        <v>3060</v>
      </c>
      <c r="J86" s="170"/>
    </row>
    <row r="87" spans="1:10">
      <c r="A87" s="195" t="s">
        <v>374</v>
      </c>
      <c r="B87" s="196">
        <v>745</v>
      </c>
      <c r="C87" s="195" t="s">
        <v>122</v>
      </c>
      <c r="D87" s="197">
        <v>4962.5</v>
      </c>
      <c r="E87" s="188">
        <v>40</v>
      </c>
      <c r="F87" s="188">
        <v>480</v>
      </c>
      <c r="G87" s="63">
        <v>3360</v>
      </c>
      <c r="H87" s="170">
        <v>720</v>
      </c>
      <c r="I87" s="63">
        <v>4560</v>
      </c>
      <c r="J87" s="170"/>
    </row>
    <row r="88" spans="1:10">
      <c r="A88" s="195" t="s">
        <v>374</v>
      </c>
      <c r="B88" s="196">
        <v>102478</v>
      </c>
      <c r="C88" s="195" t="s">
        <v>176</v>
      </c>
      <c r="D88" s="197">
        <v>5623.5</v>
      </c>
      <c r="E88" s="188">
        <v>0</v>
      </c>
      <c r="F88" s="188"/>
      <c r="G88" s="63">
        <v>3420</v>
      </c>
      <c r="H88" s="170">
        <v>480</v>
      </c>
      <c r="I88" s="63">
        <v>3900</v>
      </c>
      <c r="J88" s="170"/>
    </row>
    <row r="89" spans="1:10">
      <c r="A89" s="195" t="s">
        <v>374</v>
      </c>
      <c r="B89" s="196">
        <v>106066</v>
      </c>
      <c r="C89" s="195" t="s">
        <v>200</v>
      </c>
      <c r="D89" s="197">
        <v>6093.02</v>
      </c>
      <c r="E89" s="188">
        <v>0</v>
      </c>
      <c r="F89" s="188"/>
      <c r="G89" s="63">
        <v>3600</v>
      </c>
      <c r="H89" s="170">
        <v>480</v>
      </c>
      <c r="I89" s="63">
        <v>4080</v>
      </c>
      <c r="J89" s="170"/>
    </row>
    <row r="90" spans="1:10">
      <c r="A90" s="195" t="s">
        <v>374</v>
      </c>
      <c r="B90" s="196">
        <v>754</v>
      </c>
      <c r="C90" s="195" t="s">
        <v>127</v>
      </c>
      <c r="D90" s="197">
        <v>5740.2</v>
      </c>
      <c r="E90" s="188">
        <v>50</v>
      </c>
      <c r="F90" s="188">
        <v>600</v>
      </c>
      <c r="G90" s="63">
        <v>4080</v>
      </c>
      <c r="H90" s="170">
        <v>480</v>
      </c>
      <c r="I90" s="63">
        <v>5160</v>
      </c>
      <c r="J90" s="170"/>
    </row>
    <row r="91" spans="1:10">
      <c r="A91" s="195" t="s">
        <v>374</v>
      </c>
      <c r="B91" s="196">
        <v>387</v>
      </c>
      <c r="C91" s="195" t="s">
        <v>185</v>
      </c>
      <c r="D91" s="197">
        <v>4734.05</v>
      </c>
      <c r="E91" s="188">
        <v>50</v>
      </c>
      <c r="F91" s="188">
        <v>600</v>
      </c>
      <c r="G91" s="63">
        <v>3420</v>
      </c>
      <c r="H91" s="170">
        <v>720</v>
      </c>
      <c r="I91" s="63">
        <v>4740</v>
      </c>
      <c r="J91" s="170"/>
    </row>
    <row r="92" spans="1:10">
      <c r="A92" s="195" t="s">
        <v>374</v>
      </c>
      <c r="B92" s="196">
        <v>101453</v>
      </c>
      <c r="C92" s="195" t="s">
        <v>103</v>
      </c>
      <c r="D92" s="197">
        <v>5422</v>
      </c>
      <c r="E92" s="188">
        <v>40</v>
      </c>
      <c r="F92" s="188">
        <v>480</v>
      </c>
      <c r="G92" s="63">
        <v>5064</v>
      </c>
      <c r="H92" s="170">
        <v>720</v>
      </c>
      <c r="I92" s="63">
        <v>6264</v>
      </c>
      <c r="J92" s="170"/>
    </row>
    <row r="93" spans="1:10">
      <c r="A93" s="195" t="s">
        <v>374</v>
      </c>
      <c r="B93" s="196">
        <v>105910</v>
      </c>
      <c r="C93" s="195" t="s">
        <v>96</v>
      </c>
      <c r="D93" s="197">
        <v>3448.46</v>
      </c>
      <c r="E93" s="188">
        <v>30</v>
      </c>
      <c r="F93" s="188">
        <v>360</v>
      </c>
      <c r="G93" s="63">
        <v>3600</v>
      </c>
      <c r="H93" s="170">
        <v>480</v>
      </c>
      <c r="I93" s="63">
        <v>4440</v>
      </c>
      <c r="J93" s="170"/>
    </row>
    <row r="94" spans="1:10">
      <c r="A94" s="195" t="s">
        <v>374</v>
      </c>
      <c r="B94" s="196">
        <v>549</v>
      </c>
      <c r="C94" s="195" t="s">
        <v>109</v>
      </c>
      <c r="D94" s="197">
        <v>3204.5</v>
      </c>
      <c r="E94" s="188">
        <v>140</v>
      </c>
      <c r="F94" s="188">
        <v>1680</v>
      </c>
      <c r="G94" s="63">
        <v>5160</v>
      </c>
      <c r="H94" s="170">
        <v>480</v>
      </c>
      <c r="I94" s="63">
        <v>7320</v>
      </c>
      <c r="J94" s="170"/>
    </row>
    <row r="95" spans="1:10">
      <c r="A95" s="195" t="s">
        <v>374</v>
      </c>
      <c r="B95" s="196">
        <v>744</v>
      </c>
      <c r="C95" s="195" t="s">
        <v>142</v>
      </c>
      <c r="D95" s="197">
        <v>7013.91</v>
      </c>
      <c r="E95" s="188">
        <v>50</v>
      </c>
      <c r="F95" s="188">
        <v>600</v>
      </c>
      <c r="G95" s="63">
        <v>720</v>
      </c>
      <c r="H95" s="170">
        <v>720</v>
      </c>
      <c r="I95" s="63">
        <v>2040</v>
      </c>
      <c r="J95" s="170"/>
    </row>
    <row r="96" spans="1:10">
      <c r="A96" s="195" t="s">
        <v>374</v>
      </c>
      <c r="B96" s="196">
        <v>105267</v>
      </c>
      <c r="C96" s="195" t="s">
        <v>137</v>
      </c>
      <c r="D96" s="197">
        <v>4280.12</v>
      </c>
      <c r="E96" s="188">
        <v>40</v>
      </c>
      <c r="F96" s="188">
        <v>480</v>
      </c>
      <c r="G96" s="63">
        <v>3600</v>
      </c>
      <c r="H96" s="170">
        <v>480</v>
      </c>
      <c r="I96" s="63">
        <v>4560</v>
      </c>
      <c r="J96" s="170"/>
    </row>
    <row r="97" spans="1:10">
      <c r="A97" s="195" t="s">
        <v>374</v>
      </c>
      <c r="B97" s="196">
        <v>105751</v>
      </c>
      <c r="C97" s="195" t="s">
        <v>100</v>
      </c>
      <c r="D97" s="197">
        <v>3786.33</v>
      </c>
      <c r="E97" s="188">
        <v>40</v>
      </c>
      <c r="F97" s="188">
        <v>480</v>
      </c>
      <c r="G97" s="63">
        <v>4788</v>
      </c>
      <c r="H97" s="170">
        <v>480</v>
      </c>
      <c r="I97" s="63">
        <v>5748</v>
      </c>
      <c r="J97" s="170"/>
    </row>
    <row r="98" spans="1:10">
      <c r="A98" s="195" t="s">
        <v>374</v>
      </c>
      <c r="B98" s="196">
        <v>743</v>
      </c>
      <c r="C98" s="195" t="s">
        <v>156</v>
      </c>
      <c r="D98" s="197">
        <v>3027.5</v>
      </c>
      <c r="E98" s="188">
        <v>40</v>
      </c>
      <c r="F98" s="188">
        <v>480</v>
      </c>
      <c r="G98" s="63">
        <v>3768</v>
      </c>
      <c r="H98" s="170">
        <v>480</v>
      </c>
      <c r="I98" s="63">
        <v>4728</v>
      </c>
      <c r="J98" s="170"/>
    </row>
    <row r="99" spans="1:10">
      <c r="A99" s="195" t="s">
        <v>374</v>
      </c>
      <c r="B99" s="196">
        <v>748</v>
      </c>
      <c r="C99" s="195" t="s">
        <v>179</v>
      </c>
      <c r="D99" s="197">
        <v>3837.99</v>
      </c>
      <c r="E99" s="188">
        <v>40</v>
      </c>
      <c r="F99" s="188">
        <v>480</v>
      </c>
      <c r="G99" s="63">
        <v>2760</v>
      </c>
      <c r="H99" s="170">
        <v>480</v>
      </c>
      <c r="I99" s="63">
        <v>3720</v>
      </c>
      <c r="J99" s="170"/>
    </row>
    <row r="100" spans="1:10">
      <c r="A100" s="195" t="s">
        <v>374</v>
      </c>
      <c r="B100" s="196">
        <v>102479</v>
      </c>
      <c r="C100" s="195" t="s">
        <v>136</v>
      </c>
      <c r="D100" s="197">
        <v>4839.5</v>
      </c>
      <c r="E100" s="188">
        <v>40</v>
      </c>
      <c r="F100" s="188">
        <v>480</v>
      </c>
      <c r="G100" s="63">
        <v>4788</v>
      </c>
      <c r="H100" s="170">
        <v>720</v>
      </c>
      <c r="I100" s="63">
        <v>5988</v>
      </c>
      <c r="J100" s="170"/>
    </row>
    <row r="101" spans="1:10">
      <c r="A101" s="195" t="s">
        <v>374</v>
      </c>
      <c r="B101" s="196">
        <v>339</v>
      </c>
      <c r="C101" s="195" t="s">
        <v>106</v>
      </c>
      <c r="D101" s="197">
        <v>2813.84</v>
      </c>
      <c r="E101" s="188">
        <v>0</v>
      </c>
      <c r="F101" s="188">
        <v>0</v>
      </c>
      <c r="G101" s="63">
        <v>3360</v>
      </c>
      <c r="H101" s="170">
        <v>720</v>
      </c>
      <c r="I101" s="63">
        <v>4080</v>
      </c>
      <c r="J101" s="170"/>
    </row>
    <row r="102" spans="1:10">
      <c r="A102" s="195" t="s">
        <v>374</v>
      </c>
      <c r="B102" s="196">
        <v>707</v>
      </c>
      <c r="C102" s="195" t="s">
        <v>132</v>
      </c>
      <c r="D102" s="197">
        <v>4086.5</v>
      </c>
      <c r="E102" s="188">
        <v>50</v>
      </c>
      <c r="F102" s="188">
        <v>600</v>
      </c>
      <c r="G102" s="63">
        <v>3420</v>
      </c>
      <c r="H102" s="170">
        <v>720</v>
      </c>
      <c r="I102" s="63">
        <v>4740</v>
      </c>
      <c r="J102" s="170"/>
    </row>
    <row r="103" spans="1:10">
      <c r="A103" s="195" t="s">
        <v>374</v>
      </c>
      <c r="B103" s="196">
        <v>104429</v>
      </c>
      <c r="C103" s="195" t="s">
        <v>130</v>
      </c>
      <c r="D103" s="197">
        <v>3520.02</v>
      </c>
      <c r="E103" s="188">
        <v>30</v>
      </c>
      <c r="F103" s="188">
        <v>360</v>
      </c>
      <c r="G103" s="63">
        <v>1800</v>
      </c>
      <c r="H103" s="170">
        <v>480</v>
      </c>
      <c r="I103" s="63">
        <v>2640</v>
      </c>
      <c r="J103" s="170"/>
    </row>
    <row r="104" spans="1:10">
      <c r="A104" s="195" t="s">
        <v>374</v>
      </c>
      <c r="B104" s="196">
        <v>106399</v>
      </c>
      <c r="C104" s="195" t="s">
        <v>196</v>
      </c>
      <c r="D104" s="197">
        <v>1831.93</v>
      </c>
      <c r="E104" s="188">
        <v>30</v>
      </c>
      <c r="F104" s="188">
        <v>360</v>
      </c>
      <c r="G104" s="63">
        <v>1200</v>
      </c>
      <c r="H104" s="170">
        <v>480</v>
      </c>
      <c r="I104" s="63">
        <v>2040</v>
      </c>
      <c r="J104" s="170"/>
    </row>
    <row r="105" spans="1:10">
      <c r="A105" s="195" t="s">
        <v>374</v>
      </c>
      <c r="B105" s="196">
        <v>106569</v>
      </c>
      <c r="C105" s="195" t="s">
        <v>204</v>
      </c>
      <c r="D105" s="197">
        <v>2432.37</v>
      </c>
      <c r="E105" s="188">
        <v>30</v>
      </c>
      <c r="F105" s="188">
        <v>360</v>
      </c>
      <c r="G105" s="63">
        <v>1200</v>
      </c>
      <c r="H105" s="170">
        <v>480</v>
      </c>
      <c r="I105" s="63">
        <v>2040</v>
      </c>
      <c r="J105" s="170"/>
    </row>
    <row r="106" spans="1:10">
      <c r="A106" s="195" t="s">
        <v>374</v>
      </c>
      <c r="B106" s="196">
        <v>106485</v>
      </c>
      <c r="C106" s="195" t="s">
        <v>195</v>
      </c>
      <c r="D106" s="197">
        <v>2524.31</v>
      </c>
      <c r="E106" s="188">
        <v>30</v>
      </c>
      <c r="F106" s="188">
        <v>360</v>
      </c>
      <c r="G106" s="63">
        <v>3600</v>
      </c>
      <c r="H106" s="170">
        <v>480</v>
      </c>
      <c r="I106" s="63">
        <v>4440</v>
      </c>
      <c r="J106" s="170"/>
    </row>
    <row r="107" spans="1:10">
      <c r="A107" s="195" t="s">
        <v>374</v>
      </c>
      <c r="B107" s="196">
        <v>106568</v>
      </c>
      <c r="C107" s="195" t="s">
        <v>197</v>
      </c>
      <c r="D107" s="197">
        <v>2143.86</v>
      </c>
      <c r="E107" s="188">
        <v>30</v>
      </c>
      <c r="F107" s="188">
        <v>360</v>
      </c>
      <c r="G107" s="63">
        <v>4788</v>
      </c>
      <c r="H107" s="170">
        <v>480</v>
      </c>
      <c r="I107" s="63">
        <v>5628</v>
      </c>
      <c r="J107" s="170"/>
    </row>
    <row r="108" spans="1:10">
      <c r="A108" s="195" t="s">
        <v>374</v>
      </c>
      <c r="B108" s="196">
        <v>107658</v>
      </c>
      <c r="C108" s="195" t="s">
        <v>199</v>
      </c>
      <c r="D108" s="197">
        <v>1793.2</v>
      </c>
      <c r="E108" s="188">
        <v>30</v>
      </c>
      <c r="F108" s="188">
        <v>360</v>
      </c>
      <c r="G108" s="63">
        <v>2388</v>
      </c>
      <c r="H108" s="170">
        <v>480</v>
      </c>
      <c r="I108" s="63">
        <v>3228</v>
      </c>
      <c r="J108" s="170"/>
    </row>
    <row r="109" spans="1:10">
      <c r="A109" s="195" t="s">
        <v>374</v>
      </c>
      <c r="B109" s="196">
        <v>106865</v>
      </c>
      <c r="C109" s="195" t="s">
        <v>198</v>
      </c>
      <c r="D109" s="197">
        <v>1265.11</v>
      </c>
      <c r="E109" s="188">
        <v>30</v>
      </c>
      <c r="F109" s="188">
        <v>360</v>
      </c>
      <c r="G109" s="63">
        <v>2196</v>
      </c>
      <c r="H109" s="170">
        <v>480</v>
      </c>
      <c r="I109" s="63">
        <v>3036</v>
      </c>
      <c r="J109" s="170"/>
    </row>
    <row r="110" spans="1:10">
      <c r="A110" s="195" t="s">
        <v>374</v>
      </c>
      <c r="B110" s="196">
        <v>108656</v>
      </c>
      <c r="C110" s="195" t="s">
        <v>205</v>
      </c>
      <c r="D110" s="197">
        <v>1924.47</v>
      </c>
      <c r="E110" s="188">
        <v>30</v>
      </c>
      <c r="F110" s="188">
        <v>360</v>
      </c>
      <c r="G110" s="63">
        <v>4788</v>
      </c>
      <c r="H110" s="170">
        <v>480</v>
      </c>
      <c r="I110" s="63">
        <v>5628</v>
      </c>
      <c r="J110" s="170"/>
    </row>
    <row r="111" spans="1:10">
      <c r="A111" s="195" t="s">
        <v>374</v>
      </c>
      <c r="B111" s="196">
        <v>107728</v>
      </c>
      <c r="C111" s="195" t="s">
        <v>203</v>
      </c>
      <c r="D111" s="197">
        <v>1445.5</v>
      </c>
      <c r="E111" s="188">
        <v>30</v>
      </c>
      <c r="F111" s="188">
        <v>360</v>
      </c>
      <c r="G111" s="63">
        <v>3858</v>
      </c>
      <c r="H111" s="170">
        <v>480</v>
      </c>
      <c r="I111" s="63">
        <v>4698</v>
      </c>
      <c r="J111" s="170"/>
    </row>
    <row r="112" spans="1:10">
      <c r="A112" s="195" t="s">
        <v>374</v>
      </c>
      <c r="B112" s="196">
        <v>107829</v>
      </c>
      <c r="C112" s="195" t="s">
        <v>202</v>
      </c>
      <c r="D112" s="197">
        <v>1493.44</v>
      </c>
      <c r="E112" s="188">
        <v>30</v>
      </c>
      <c r="F112" s="188">
        <v>360</v>
      </c>
      <c r="G112" s="63">
        <v>2298</v>
      </c>
      <c r="H112" s="170">
        <v>480</v>
      </c>
      <c r="I112" s="63">
        <v>3138</v>
      </c>
      <c r="J112" s="170"/>
    </row>
    <row r="113" spans="1:10">
      <c r="A113" s="199" t="s">
        <v>374</v>
      </c>
      <c r="B113" s="196">
        <v>108277</v>
      </c>
      <c r="C113" s="195" t="s">
        <v>201</v>
      </c>
      <c r="D113" s="197">
        <v>1224.5</v>
      </c>
      <c r="E113" s="188">
        <v>30</v>
      </c>
      <c r="F113" s="188">
        <v>360</v>
      </c>
      <c r="G113" s="63">
        <v>2376</v>
      </c>
      <c r="H113" s="170">
        <v>480</v>
      </c>
      <c r="I113" s="63">
        <v>3216</v>
      </c>
      <c r="J113" s="170"/>
    </row>
    <row r="114" spans="1:10">
      <c r="A114" s="199" t="s">
        <v>374</v>
      </c>
      <c r="B114" s="196">
        <v>110378</v>
      </c>
      <c r="C114" s="195" t="s">
        <v>208</v>
      </c>
      <c r="D114" s="197">
        <v>119.5</v>
      </c>
      <c r="E114" s="188">
        <v>30</v>
      </c>
      <c r="F114" s="188">
        <v>360</v>
      </c>
      <c r="G114" s="63">
        <v>2052</v>
      </c>
      <c r="H114" s="170">
        <v>480</v>
      </c>
      <c r="I114" s="63">
        <v>2892</v>
      </c>
      <c r="J114" s="170"/>
    </row>
    <row r="115" spans="1:10">
      <c r="A115" s="199"/>
      <c r="B115" s="196"/>
      <c r="C115" s="195" t="s">
        <v>375</v>
      </c>
      <c r="D115" s="197"/>
      <c r="E115" s="188"/>
      <c r="F115" s="188"/>
      <c r="G115" s="63"/>
      <c r="H115" s="170"/>
      <c r="I115" s="63">
        <v>2748</v>
      </c>
      <c r="J115" s="170"/>
    </row>
    <row r="116" spans="1:10">
      <c r="A116" s="199"/>
      <c r="B116" s="196"/>
      <c r="C116" s="195" t="s">
        <v>353</v>
      </c>
      <c r="D116" s="197"/>
      <c r="E116" s="188"/>
      <c r="F116" s="188"/>
      <c r="G116" s="63"/>
      <c r="H116" s="170"/>
      <c r="I116" s="63">
        <v>2748</v>
      </c>
      <c r="J116" s="170"/>
    </row>
    <row r="117" spans="1:10">
      <c r="A117" s="199"/>
      <c r="B117" s="200">
        <v>750</v>
      </c>
      <c r="C117" s="200" t="s">
        <v>209</v>
      </c>
      <c r="D117" s="197">
        <v>4096.2</v>
      </c>
      <c r="E117" s="188">
        <v>50</v>
      </c>
      <c r="F117" s="188">
        <v>600</v>
      </c>
      <c r="G117" s="63">
        <v>3819.6</v>
      </c>
      <c r="H117" s="170">
        <v>720</v>
      </c>
      <c r="I117" s="63">
        <v>5139.6</v>
      </c>
      <c r="J117" s="170"/>
    </row>
    <row r="118" spans="2:10">
      <c r="B118" s="201"/>
      <c r="C118" s="176" t="s">
        <v>376</v>
      </c>
      <c r="D118" s="170"/>
      <c r="E118" s="201"/>
      <c r="F118" s="201">
        <v>3600</v>
      </c>
      <c r="G118" s="170">
        <v>23880</v>
      </c>
      <c r="H118" s="170">
        <v>4800</v>
      </c>
      <c r="I118" s="170">
        <v>32280</v>
      </c>
      <c r="J118" s="170"/>
    </row>
    <row r="119" spans="1:10">
      <c r="A119" s="202"/>
      <c r="B119" s="64" t="s">
        <v>32</v>
      </c>
      <c r="C119" s="63"/>
      <c r="D119" s="203">
        <v>509529.15</v>
      </c>
      <c r="E119" s="204">
        <v>4780</v>
      </c>
      <c r="F119" s="204">
        <v>60960</v>
      </c>
      <c r="G119" s="204">
        <v>325763.76</v>
      </c>
      <c r="H119" s="204">
        <v>76560</v>
      </c>
      <c r="I119" s="206">
        <v>468779.76</v>
      </c>
      <c r="J119" s="177"/>
    </row>
    <row r="120" spans="3:3">
      <c r="C120" s="205"/>
    </row>
    <row r="121" spans="9:9">
      <c r="I121" s="207"/>
    </row>
    <row r="167" spans="1:1">
      <c r="A167" s="166" t="s">
        <v>6</v>
      </c>
    </row>
  </sheetData>
  <hyperlinks>
    <hyperlink ref="K1" location="行政科!A1" display="行政科!A1"/>
    <hyperlink ref="K2" location="部门提起费用在门店!A1" display="部门提起费用在门店!A1"/>
  </hyperlinks>
  <pageMargins left="0.7" right="0.7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pane ySplit="2" topLeftCell="A21" activePane="bottomLeft" state="frozen"/>
      <selection/>
      <selection pane="bottomLeft" activeCell="AP31" sqref="AP31"/>
    </sheetView>
  </sheetViews>
  <sheetFormatPr defaultColWidth="22.625" defaultRowHeight="14.25" outlineLevelCol="6"/>
  <cols>
    <col min="1" max="1" width="22.625" style="29" customWidth="1"/>
    <col min="2" max="5" width="22.625" style="29"/>
    <col min="6" max="16384" width="22.625" style="166"/>
  </cols>
  <sheetData>
    <row r="1" ht="20.25" spans="1:5">
      <c r="A1" s="179" t="s">
        <v>377</v>
      </c>
      <c r="B1" s="179"/>
      <c r="C1" s="179"/>
      <c r="D1" s="179"/>
      <c r="E1" s="180"/>
    </row>
    <row r="2" ht="24" customHeight="1" spans="1:7">
      <c r="A2" s="181" t="s">
        <v>378</v>
      </c>
      <c r="B2" s="181" t="s">
        <v>236</v>
      </c>
      <c r="C2" s="181" t="s">
        <v>237</v>
      </c>
      <c r="D2" s="181" t="s">
        <v>379</v>
      </c>
      <c r="E2" s="181" t="s">
        <v>248</v>
      </c>
      <c r="F2" s="168" t="s">
        <v>366</v>
      </c>
      <c r="G2" s="168" t="s">
        <v>243</v>
      </c>
    </row>
    <row r="3" spans="1:5">
      <c r="A3" s="182">
        <v>307</v>
      </c>
      <c r="B3" s="183" t="s">
        <v>380</v>
      </c>
      <c r="C3" s="183">
        <v>114217</v>
      </c>
      <c r="D3" s="184">
        <v>145284</v>
      </c>
      <c r="E3" s="184"/>
    </row>
    <row r="4" spans="1:5">
      <c r="A4" s="182">
        <v>337</v>
      </c>
      <c r="B4" s="183" t="s">
        <v>381</v>
      </c>
      <c r="C4" s="183">
        <v>11528.88</v>
      </c>
      <c r="D4" s="184">
        <v>11472</v>
      </c>
      <c r="E4" s="184"/>
    </row>
    <row r="5" spans="1:5">
      <c r="A5" s="182">
        <v>343</v>
      </c>
      <c r="B5" s="183" t="s">
        <v>382</v>
      </c>
      <c r="C5" s="183">
        <v>2388.72</v>
      </c>
      <c r="D5" s="184">
        <v>2532</v>
      </c>
      <c r="E5" s="184"/>
    </row>
    <row r="6" spans="1:5">
      <c r="A6" s="182">
        <v>571</v>
      </c>
      <c r="B6" s="183" t="s">
        <v>383</v>
      </c>
      <c r="C6" s="183">
        <v>5114.48</v>
      </c>
      <c r="D6" s="184">
        <v>5421.36</v>
      </c>
      <c r="E6" s="184"/>
    </row>
    <row r="7" spans="1:5">
      <c r="A7" s="182">
        <v>712</v>
      </c>
      <c r="B7" s="183" t="s">
        <v>384</v>
      </c>
      <c r="C7" s="183">
        <v>4050.41</v>
      </c>
      <c r="D7" s="184">
        <v>4474.57</v>
      </c>
      <c r="E7" s="184"/>
    </row>
    <row r="8" spans="1:5">
      <c r="A8" s="182">
        <v>365</v>
      </c>
      <c r="B8" s="183" t="s">
        <v>385</v>
      </c>
      <c r="C8" s="183">
        <v>5277</v>
      </c>
      <c r="D8" s="184">
        <v>5593.68</v>
      </c>
      <c r="E8" s="184"/>
    </row>
    <row r="9" spans="1:5">
      <c r="A9" s="182">
        <v>387</v>
      </c>
      <c r="B9" s="183" t="s">
        <v>386</v>
      </c>
      <c r="C9" s="183">
        <v>5621.2</v>
      </c>
      <c r="D9" s="184">
        <v>5621.2</v>
      </c>
      <c r="E9" s="184"/>
    </row>
    <row r="10" spans="1:5">
      <c r="A10" s="182">
        <v>517</v>
      </c>
      <c r="B10" s="183" t="s">
        <v>387</v>
      </c>
      <c r="C10" s="183">
        <v>7465.82</v>
      </c>
      <c r="D10" s="184">
        <v>6435.84</v>
      </c>
      <c r="E10" s="184"/>
    </row>
    <row r="11" spans="1:5">
      <c r="A11" s="182">
        <v>585</v>
      </c>
      <c r="B11" s="183" t="s">
        <v>388</v>
      </c>
      <c r="C11" s="183">
        <v>2504.8</v>
      </c>
      <c r="D11" s="184">
        <v>2505.6</v>
      </c>
      <c r="E11" s="184"/>
    </row>
    <row r="12" spans="1:5">
      <c r="A12" s="182">
        <v>742</v>
      </c>
      <c r="B12" s="183" t="s">
        <v>389</v>
      </c>
      <c r="C12" s="183">
        <v>4909.8</v>
      </c>
      <c r="D12" s="184">
        <v>4045.68</v>
      </c>
      <c r="E12" s="184"/>
    </row>
    <row r="13" spans="1:5">
      <c r="A13" s="182">
        <v>707</v>
      </c>
      <c r="B13" s="183" t="s">
        <v>390</v>
      </c>
      <c r="C13" s="183">
        <v>3863.89</v>
      </c>
      <c r="D13" s="184">
        <v>4914.84</v>
      </c>
      <c r="E13" s="184"/>
    </row>
    <row r="14" spans="1:5">
      <c r="A14" s="182">
        <v>726</v>
      </c>
      <c r="B14" s="183" t="s">
        <v>391</v>
      </c>
      <c r="C14" s="183">
        <v>2300.4</v>
      </c>
      <c r="D14" s="184">
        <v>2300.4</v>
      </c>
      <c r="E14" s="184"/>
    </row>
    <row r="15" spans="1:5">
      <c r="A15" s="182">
        <v>546</v>
      </c>
      <c r="B15" s="183" t="s">
        <v>392</v>
      </c>
      <c r="C15" s="183">
        <v>3894.4</v>
      </c>
      <c r="D15" s="184">
        <v>6201.12</v>
      </c>
      <c r="E15" s="184"/>
    </row>
    <row r="16" spans="1:5">
      <c r="A16" s="182">
        <v>744</v>
      </c>
      <c r="B16" s="183" t="s">
        <v>393</v>
      </c>
      <c r="C16" s="183">
        <v>4680</v>
      </c>
      <c r="D16" s="184">
        <v>4680</v>
      </c>
      <c r="E16" s="184"/>
    </row>
    <row r="17" spans="1:5">
      <c r="A17" s="182">
        <v>730</v>
      </c>
      <c r="B17" s="183" t="s">
        <v>394</v>
      </c>
      <c r="C17" s="183">
        <v>867</v>
      </c>
      <c r="D17" s="184">
        <v>3466</v>
      </c>
      <c r="E17" s="184"/>
    </row>
    <row r="18" ht="22.5" spans="1:5">
      <c r="A18" s="182">
        <v>724</v>
      </c>
      <c r="B18" s="183" t="s">
        <v>395</v>
      </c>
      <c r="C18" s="183">
        <v>5000.7</v>
      </c>
      <c r="D18" s="184">
        <v>3108</v>
      </c>
      <c r="E18" s="184" t="s">
        <v>396</v>
      </c>
    </row>
    <row r="19" spans="1:5">
      <c r="A19" s="182">
        <v>373</v>
      </c>
      <c r="B19" s="183" t="s">
        <v>397</v>
      </c>
      <c r="C19" s="183">
        <v>2978.85</v>
      </c>
      <c r="D19" s="184">
        <v>6808.8</v>
      </c>
      <c r="E19" s="184"/>
    </row>
    <row r="20" spans="1:5">
      <c r="A20" s="182">
        <v>391</v>
      </c>
      <c r="B20" s="183" t="s">
        <v>398</v>
      </c>
      <c r="C20" s="183">
        <v>2808</v>
      </c>
      <c r="D20" s="184">
        <v>2808</v>
      </c>
      <c r="E20" s="184"/>
    </row>
    <row r="21" spans="1:5">
      <c r="A21" s="182">
        <v>513</v>
      </c>
      <c r="B21" s="183" t="s">
        <v>399</v>
      </c>
      <c r="C21" s="183">
        <v>2633.05</v>
      </c>
      <c r="D21" s="184">
        <v>1975.05</v>
      </c>
      <c r="E21" s="184"/>
    </row>
    <row r="22" spans="1:5">
      <c r="A22" s="182">
        <v>514</v>
      </c>
      <c r="B22" s="183" t="s">
        <v>400</v>
      </c>
      <c r="C22" s="183">
        <v>190</v>
      </c>
      <c r="D22" s="184">
        <v>456</v>
      </c>
      <c r="E22" s="184"/>
    </row>
    <row r="23" spans="1:5">
      <c r="A23" s="182">
        <v>578</v>
      </c>
      <c r="B23" s="183" t="s">
        <v>401</v>
      </c>
      <c r="C23" s="183">
        <v>10309.07</v>
      </c>
      <c r="D23" s="184">
        <v>8211.36</v>
      </c>
      <c r="E23" s="184"/>
    </row>
    <row r="24" spans="1:5">
      <c r="A24" s="182">
        <v>511</v>
      </c>
      <c r="B24" s="183" t="s">
        <v>402</v>
      </c>
      <c r="C24" s="183">
        <v>3155.25</v>
      </c>
      <c r="D24" s="184">
        <v>3344.57</v>
      </c>
      <c r="E24" s="184"/>
    </row>
    <row r="25" spans="1:5">
      <c r="A25" s="182">
        <v>399</v>
      </c>
      <c r="B25" s="183" t="s">
        <v>403</v>
      </c>
      <c r="C25" s="183">
        <v>3800.44</v>
      </c>
      <c r="D25" s="184">
        <v>3366.36</v>
      </c>
      <c r="E25" s="184"/>
    </row>
    <row r="26" spans="1:5">
      <c r="A26" s="182">
        <v>349</v>
      </c>
      <c r="B26" s="183" t="s">
        <v>404</v>
      </c>
      <c r="C26" s="183">
        <v>6955.2</v>
      </c>
      <c r="D26" s="184">
        <v>2544</v>
      </c>
      <c r="E26" s="184"/>
    </row>
    <row r="27" spans="1:5">
      <c r="A27" s="182">
        <v>515</v>
      </c>
      <c r="B27" s="183" t="s">
        <v>405</v>
      </c>
      <c r="C27" s="183">
        <v>1605</v>
      </c>
      <c r="D27" s="184">
        <v>708</v>
      </c>
      <c r="E27" s="184"/>
    </row>
    <row r="28" spans="1:5">
      <c r="A28" s="182">
        <v>515</v>
      </c>
      <c r="B28" s="183" t="s">
        <v>406</v>
      </c>
      <c r="C28" s="183">
        <v>1605</v>
      </c>
      <c r="D28" s="184">
        <v>900</v>
      </c>
      <c r="E28" s="184"/>
    </row>
    <row r="29" spans="1:5">
      <c r="A29" s="182">
        <v>598</v>
      </c>
      <c r="B29" s="183" t="s">
        <v>407</v>
      </c>
      <c r="C29" s="183">
        <v>2759.84</v>
      </c>
      <c r="D29" s="184">
        <v>4919.28</v>
      </c>
      <c r="E29" s="184"/>
    </row>
    <row r="30" spans="1:5">
      <c r="A30" s="182">
        <v>339</v>
      </c>
      <c r="B30" s="183" t="s">
        <v>408</v>
      </c>
      <c r="C30" s="183">
        <v>1345.2</v>
      </c>
      <c r="D30" s="184">
        <v>1345.2</v>
      </c>
      <c r="E30" s="184"/>
    </row>
    <row r="31" spans="1:5">
      <c r="A31" s="182">
        <v>709</v>
      </c>
      <c r="B31" s="183" t="s">
        <v>409</v>
      </c>
      <c r="C31" s="183">
        <v>3086.88</v>
      </c>
      <c r="D31" s="184">
        <v>3020.4</v>
      </c>
      <c r="E31" s="184"/>
    </row>
    <row r="32" spans="1:5">
      <c r="A32" s="182">
        <v>329</v>
      </c>
      <c r="B32" s="183" t="s">
        <v>410</v>
      </c>
      <c r="C32" s="183">
        <v>3672.25</v>
      </c>
      <c r="D32" s="184">
        <v>2937</v>
      </c>
      <c r="E32" s="184"/>
    </row>
    <row r="33" spans="1:5">
      <c r="A33" s="182">
        <v>745</v>
      </c>
      <c r="B33" s="183" t="s">
        <v>411</v>
      </c>
      <c r="C33" s="183">
        <v>810</v>
      </c>
      <c r="D33" s="184">
        <v>810</v>
      </c>
      <c r="E33" s="184"/>
    </row>
    <row r="34" spans="1:5">
      <c r="A34" s="182">
        <v>570</v>
      </c>
      <c r="B34" s="183" t="s">
        <v>412</v>
      </c>
      <c r="C34" s="183">
        <v>13616.82</v>
      </c>
      <c r="D34" s="184">
        <v>3387.12</v>
      </c>
      <c r="E34" s="184"/>
    </row>
    <row r="35" spans="1:5">
      <c r="A35" s="182">
        <v>357</v>
      </c>
      <c r="B35" s="183" t="s">
        <v>413</v>
      </c>
      <c r="C35" s="183">
        <v>4665.2</v>
      </c>
      <c r="D35" s="184">
        <v>4665.2</v>
      </c>
      <c r="E35" s="184"/>
    </row>
    <row r="36" spans="1:5">
      <c r="A36" s="182">
        <v>591</v>
      </c>
      <c r="B36" s="183" t="s">
        <v>414</v>
      </c>
      <c r="C36" s="183">
        <v>582.52</v>
      </c>
      <c r="D36" s="184">
        <v>600</v>
      </c>
      <c r="E36" s="184"/>
    </row>
    <row r="37" spans="1:5">
      <c r="A37" s="182">
        <v>379</v>
      </c>
      <c r="B37" s="183" t="s">
        <v>415</v>
      </c>
      <c r="C37" s="183">
        <v>11139.69</v>
      </c>
      <c r="D37" s="184">
        <v>11640</v>
      </c>
      <c r="E37" s="184"/>
    </row>
    <row r="38" spans="1:5">
      <c r="A38" s="182">
        <v>545</v>
      </c>
      <c r="B38" s="183" t="s">
        <v>416</v>
      </c>
      <c r="C38" s="183">
        <v>2007.69</v>
      </c>
      <c r="D38" s="184">
        <v>1418.76</v>
      </c>
      <c r="E38" s="184"/>
    </row>
    <row r="39" spans="1:5">
      <c r="A39" s="182">
        <v>741</v>
      </c>
      <c r="B39" s="183" t="s">
        <v>417</v>
      </c>
      <c r="C39" s="183">
        <v>3270.75</v>
      </c>
      <c r="D39" s="184">
        <v>3185.64</v>
      </c>
      <c r="E39" s="184"/>
    </row>
    <row r="40" spans="1:5">
      <c r="A40" s="182">
        <v>721</v>
      </c>
      <c r="B40" s="183" t="s">
        <v>418</v>
      </c>
      <c r="C40" s="183">
        <v>1050</v>
      </c>
      <c r="D40" s="184">
        <v>1050</v>
      </c>
      <c r="E40" s="184"/>
    </row>
    <row r="41" spans="1:5">
      <c r="A41" s="182">
        <v>573</v>
      </c>
      <c r="B41" s="183" t="s">
        <v>419</v>
      </c>
      <c r="C41" s="183">
        <v>2762.88</v>
      </c>
      <c r="D41" s="184">
        <v>2762.88</v>
      </c>
      <c r="E41" s="184"/>
    </row>
    <row r="42" spans="1:5">
      <c r="A42" s="182">
        <v>740</v>
      </c>
      <c r="B42" s="183" t="s">
        <v>420</v>
      </c>
      <c r="C42" s="183">
        <v>4920.24</v>
      </c>
      <c r="D42" s="184">
        <v>5538.4</v>
      </c>
      <c r="E42" s="184"/>
    </row>
    <row r="43" spans="1:5">
      <c r="A43" s="182">
        <v>723</v>
      </c>
      <c r="B43" s="183" t="s">
        <v>421</v>
      </c>
      <c r="C43" s="183">
        <v>2671.68</v>
      </c>
      <c r="D43" s="184">
        <v>2832</v>
      </c>
      <c r="E43" s="184"/>
    </row>
    <row r="44" spans="1:5">
      <c r="A44" s="182">
        <v>727</v>
      </c>
      <c r="B44" s="183" t="s">
        <v>422</v>
      </c>
      <c r="C44" s="183">
        <v>1398</v>
      </c>
      <c r="D44" s="184">
        <v>1398</v>
      </c>
      <c r="E44" s="184"/>
    </row>
    <row r="45" spans="1:5">
      <c r="A45" s="182">
        <v>743</v>
      </c>
      <c r="B45" s="183" t="s">
        <v>423</v>
      </c>
      <c r="C45" s="183">
        <v>6169.39</v>
      </c>
      <c r="D45" s="184">
        <v>5464.8</v>
      </c>
      <c r="E45" s="184"/>
    </row>
    <row r="46" spans="1:5">
      <c r="A46" s="182">
        <v>732</v>
      </c>
      <c r="B46" s="183" t="s">
        <v>424</v>
      </c>
      <c r="C46" s="183">
        <v>700</v>
      </c>
      <c r="D46" s="184">
        <v>700</v>
      </c>
      <c r="E46" s="184"/>
    </row>
    <row r="47" spans="1:5">
      <c r="A47" s="182">
        <v>753</v>
      </c>
      <c r="B47" s="185" t="s">
        <v>425</v>
      </c>
      <c r="C47" s="183">
        <v>2080</v>
      </c>
      <c r="D47" s="184">
        <v>1920</v>
      </c>
      <c r="E47" s="184"/>
    </row>
    <row r="48" spans="1:5">
      <c r="A48" s="182">
        <v>752</v>
      </c>
      <c r="B48" s="185" t="s">
        <v>426</v>
      </c>
      <c r="C48" s="183">
        <v>3949.93</v>
      </c>
      <c r="D48" s="184">
        <v>4188</v>
      </c>
      <c r="E48" s="184"/>
    </row>
    <row r="49" spans="1:5">
      <c r="A49" s="182">
        <v>102564</v>
      </c>
      <c r="B49" s="185" t="s">
        <v>427</v>
      </c>
      <c r="C49" s="183">
        <v>3909</v>
      </c>
      <c r="D49" s="184">
        <v>3908</v>
      </c>
      <c r="E49" s="184"/>
    </row>
    <row r="50" spans="1:5">
      <c r="A50" s="182">
        <v>102479</v>
      </c>
      <c r="B50" s="186" t="s">
        <v>428</v>
      </c>
      <c r="C50" s="183">
        <v>4330.1</v>
      </c>
      <c r="D50" s="184">
        <v>4980</v>
      </c>
      <c r="E50" s="184"/>
    </row>
    <row r="51" spans="1:5">
      <c r="A51" s="182">
        <v>102478</v>
      </c>
      <c r="B51" s="187" t="s">
        <v>429</v>
      </c>
      <c r="C51" s="183">
        <v>4755.82</v>
      </c>
      <c r="D51" s="184">
        <v>4605</v>
      </c>
      <c r="E51" s="184"/>
    </row>
    <row r="52" spans="1:5">
      <c r="A52" s="182">
        <v>101453</v>
      </c>
      <c r="B52" s="185" t="s">
        <v>430</v>
      </c>
      <c r="C52" s="183">
        <v>2548.81</v>
      </c>
      <c r="D52" s="184">
        <v>5097.62</v>
      </c>
      <c r="E52" s="184"/>
    </row>
    <row r="53" spans="1:5">
      <c r="A53" s="182">
        <v>754</v>
      </c>
      <c r="B53" s="185" t="s">
        <v>431</v>
      </c>
      <c r="C53" s="183">
        <v>1296</v>
      </c>
      <c r="D53" s="184">
        <v>4560</v>
      </c>
      <c r="E53" s="184"/>
    </row>
    <row r="54" spans="1:5">
      <c r="A54" s="182">
        <v>103198</v>
      </c>
      <c r="B54" s="185" t="s">
        <v>432</v>
      </c>
      <c r="C54" s="183">
        <v>5073.34</v>
      </c>
      <c r="D54" s="184">
        <v>5347.2</v>
      </c>
      <c r="E54" s="184"/>
    </row>
    <row r="55" spans="1:5">
      <c r="A55" s="182">
        <v>102565</v>
      </c>
      <c r="B55" s="185" t="s">
        <v>433</v>
      </c>
      <c r="C55" s="183">
        <v>5962</v>
      </c>
      <c r="D55" s="184">
        <v>5964</v>
      </c>
      <c r="E55" s="184"/>
    </row>
    <row r="56" spans="1:5">
      <c r="A56" s="182">
        <v>102934</v>
      </c>
      <c r="B56" s="185" t="s">
        <v>434</v>
      </c>
      <c r="C56" s="183">
        <v>3585.03</v>
      </c>
      <c r="D56" s="184">
        <v>3507.84</v>
      </c>
      <c r="E56" s="184"/>
    </row>
    <row r="57" spans="1:5">
      <c r="A57" s="182">
        <v>581</v>
      </c>
      <c r="B57" s="185" t="s">
        <v>435</v>
      </c>
      <c r="C57" s="183">
        <v>4009.93</v>
      </c>
      <c r="D57" s="184">
        <v>6124.44</v>
      </c>
      <c r="E57" s="184"/>
    </row>
    <row r="58" spans="1:5">
      <c r="A58" s="182">
        <v>104429</v>
      </c>
      <c r="B58" s="185" t="s">
        <v>436</v>
      </c>
      <c r="C58" s="183">
        <v>3122.26</v>
      </c>
      <c r="D58" s="184">
        <v>3123.6</v>
      </c>
      <c r="E58" s="184"/>
    </row>
    <row r="59" spans="1:5">
      <c r="A59" s="182">
        <v>104430</v>
      </c>
      <c r="B59" s="185" t="s">
        <v>437</v>
      </c>
      <c r="C59" s="183">
        <v>2479.2</v>
      </c>
      <c r="D59" s="184">
        <v>2479.2</v>
      </c>
      <c r="E59" s="184"/>
    </row>
    <row r="60" spans="1:5">
      <c r="A60" s="182">
        <v>103199</v>
      </c>
      <c r="B60" s="185" t="s">
        <v>438</v>
      </c>
      <c r="C60" s="183">
        <v>5416.26</v>
      </c>
      <c r="D60" s="184">
        <v>5421.24</v>
      </c>
      <c r="E60" s="184"/>
    </row>
    <row r="61" spans="1:5">
      <c r="A61" s="182">
        <v>102935</v>
      </c>
      <c r="B61" s="185" t="s">
        <v>439</v>
      </c>
      <c r="C61" s="183">
        <v>6028.41</v>
      </c>
      <c r="D61" s="184">
        <v>4528.8</v>
      </c>
      <c r="E61" s="184"/>
    </row>
    <row r="62" spans="1:5">
      <c r="A62" s="182">
        <v>103639</v>
      </c>
      <c r="B62" s="185" t="s">
        <v>440</v>
      </c>
      <c r="C62" s="183">
        <v>9436.96</v>
      </c>
      <c r="D62" s="184">
        <v>7502.4</v>
      </c>
      <c r="E62" s="184"/>
    </row>
    <row r="63" spans="1:5">
      <c r="A63" s="182">
        <v>105751</v>
      </c>
      <c r="B63" s="185" t="s">
        <v>441</v>
      </c>
      <c r="C63" s="183">
        <v>884</v>
      </c>
      <c r="D63" s="184">
        <v>816</v>
      </c>
      <c r="E63" s="184"/>
    </row>
    <row r="64" spans="1:5">
      <c r="A64" s="182">
        <v>105267</v>
      </c>
      <c r="B64" s="185" t="s">
        <v>442</v>
      </c>
      <c r="C64" s="183">
        <v>3416.01</v>
      </c>
      <c r="D64" s="184">
        <v>2608.8</v>
      </c>
      <c r="E64" s="184"/>
    </row>
    <row r="65" spans="1:5">
      <c r="A65" s="182">
        <v>106485</v>
      </c>
      <c r="B65" s="185" t="s">
        <v>443</v>
      </c>
      <c r="C65" s="183">
        <v>1285.74</v>
      </c>
      <c r="D65" s="184">
        <v>1714.32</v>
      </c>
      <c r="E65" s="184"/>
    </row>
    <row r="66" spans="1:5">
      <c r="A66" s="182">
        <v>107658</v>
      </c>
      <c r="B66" s="185" t="s">
        <v>444</v>
      </c>
      <c r="C66" s="183">
        <v>2770.47</v>
      </c>
      <c r="D66" s="184">
        <v>2936.7</v>
      </c>
      <c r="E66" s="184"/>
    </row>
    <row r="67" spans="1:5">
      <c r="A67" s="182">
        <v>106399</v>
      </c>
      <c r="B67" s="185" t="s">
        <v>445</v>
      </c>
      <c r="C67" s="183">
        <v>3275.7</v>
      </c>
      <c r="D67" s="184">
        <v>3930.84</v>
      </c>
      <c r="E67" s="184"/>
    </row>
    <row r="68" spans="1:5">
      <c r="A68" s="182">
        <v>106569</v>
      </c>
      <c r="B68" s="185" t="s">
        <v>446</v>
      </c>
      <c r="C68" s="183">
        <v>3679.72</v>
      </c>
      <c r="D68" s="184">
        <v>4681.2</v>
      </c>
      <c r="E68" s="184"/>
    </row>
    <row r="69" spans="1:5">
      <c r="A69" s="182">
        <v>105910</v>
      </c>
      <c r="B69" s="185" t="s">
        <v>447</v>
      </c>
      <c r="C69" s="183">
        <v>2690.68</v>
      </c>
      <c r="D69" s="184">
        <v>3178.8</v>
      </c>
      <c r="E69" s="184"/>
    </row>
    <row r="70" spans="1:5">
      <c r="A70" s="182">
        <v>106568</v>
      </c>
      <c r="B70" s="185" t="s">
        <v>448</v>
      </c>
      <c r="C70" s="183">
        <v>851.4</v>
      </c>
      <c r="D70" s="184">
        <v>1702.8</v>
      </c>
      <c r="E70" s="184"/>
    </row>
    <row r="71" ht="22.5" spans="1:5">
      <c r="A71" s="182">
        <v>105396</v>
      </c>
      <c r="B71" s="185" t="s">
        <v>449</v>
      </c>
      <c r="C71" s="183">
        <v>5916.28</v>
      </c>
      <c r="D71" s="184">
        <v>5002.56</v>
      </c>
      <c r="E71" s="184" t="s">
        <v>450</v>
      </c>
    </row>
    <row r="72" spans="1:5">
      <c r="A72" s="182">
        <v>107728</v>
      </c>
      <c r="B72" s="185" t="s">
        <v>451</v>
      </c>
      <c r="C72" s="183">
        <v>2505</v>
      </c>
      <c r="D72" s="184">
        <v>4296</v>
      </c>
      <c r="E72" s="184"/>
    </row>
    <row r="73" spans="1:5">
      <c r="A73" s="182">
        <v>104533</v>
      </c>
      <c r="B73" s="185" t="s">
        <v>452</v>
      </c>
      <c r="C73" s="183">
        <v>7074</v>
      </c>
      <c r="D73" s="184">
        <v>2383</v>
      </c>
      <c r="E73" s="184"/>
    </row>
    <row r="74" spans="1:5">
      <c r="A74" s="182">
        <v>104428</v>
      </c>
      <c r="B74" s="185" t="s">
        <v>453</v>
      </c>
      <c r="C74" s="183">
        <v>1095</v>
      </c>
      <c r="D74" s="184">
        <v>2190</v>
      </c>
      <c r="E74" s="184"/>
    </row>
    <row r="75" spans="1:5">
      <c r="A75" s="182">
        <v>106066</v>
      </c>
      <c r="B75" s="185" t="s">
        <v>454</v>
      </c>
      <c r="C75" s="183">
        <v>15180</v>
      </c>
      <c r="D75" s="184">
        <v>17700</v>
      </c>
      <c r="E75" s="184"/>
    </row>
    <row r="76" spans="1:5">
      <c r="A76" s="182">
        <v>106865</v>
      </c>
      <c r="B76" s="185" t="s">
        <v>455</v>
      </c>
      <c r="C76" s="183">
        <v>4150.4</v>
      </c>
      <c r="D76" s="184">
        <v>6222</v>
      </c>
      <c r="E76" s="184"/>
    </row>
    <row r="77" spans="1:5">
      <c r="A77" s="63"/>
      <c r="B77" s="64" t="s">
        <v>456</v>
      </c>
      <c r="C77" s="183"/>
      <c r="D77" s="188">
        <v>10000</v>
      </c>
      <c r="E77" s="64" t="s">
        <v>457</v>
      </c>
    </row>
    <row r="78" spans="1:5">
      <c r="A78" s="63"/>
      <c r="B78" s="63" t="s">
        <v>32</v>
      </c>
      <c r="C78" s="188">
        <v>409110.84</v>
      </c>
      <c r="D78" s="188">
        <v>449473.47</v>
      </c>
      <c r="E78" s="63"/>
    </row>
    <row r="80" spans="4:4">
      <c r="D80" s="189"/>
    </row>
    <row r="84" ht="30" customHeight="1"/>
  </sheetData>
  <hyperlinks>
    <hyperlink ref="F2" location="行政科!A1" display="行政科!A1"/>
    <hyperlink ref="G2" location="部门提起费用在门店!A1" display="部门提起费用在门店!A1"/>
  </hyperlink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5"/>
  <sheetViews>
    <sheetView topLeftCell="B1" workbookViewId="0">
      <pane xSplit="1" ySplit="2" topLeftCell="C57" activePane="bottomRight" state="frozen"/>
      <selection/>
      <selection pane="topRight"/>
      <selection pane="bottomLeft"/>
      <selection pane="bottomRight" activeCell="G2" sqref="G2"/>
    </sheetView>
  </sheetViews>
  <sheetFormatPr defaultColWidth="9" defaultRowHeight="14.25" outlineLevelCol="7"/>
  <cols>
    <col min="1" max="1" width="9" style="166" hidden="1" customWidth="1"/>
    <col min="2" max="2" width="14.75" style="166" customWidth="1"/>
    <col min="3" max="3" width="9.625" style="166" hidden="1" customWidth="1"/>
    <col min="4" max="4" width="43" style="166" customWidth="1"/>
    <col min="5" max="6" width="14.875" style="166" customWidth="1"/>
    <col min="7" max="7" width="9" style="166"/>
    <col min="8" max="8" width="18.625" style="166" customWidth="1"/>
    <col min="9" max="16384" width="9" style="166"/>
  </cols>
  <sheetData>
    <row r="1" ht="20.25" spans="1:7">
      <c r="A1" s="167" t="s">
        <v>458</v>
      </c>
      <c r="B1" s="167"/>
      <c r="C1" s="167"/>
      <c r="D1" s="167"/>
      <c r="E1" s="167"/>
      <c r="F1" s="167"/>
      <c r="G1" s="168"/>
    </row>
    <row r="2" ht="18.75" spans="2:8">
      <c r="B2" s="169" t="s">
        <v>217</v>
      </c>
      <c r="C2" s="170"/>
      <c r="D2" s="169" t="s">
        <v>236</v>
      </c>
      <c r="E2" s="171" t="s">
        <v>237</v>
      </c>
      <c r="F2" s="171" t="s">
        <v>238</v>
      </c>
      <c r="G2" s="168" t="s">
        <v>366</v>
      </c>
      <c r="H2" s="168" t="s">
        <v>243</v>
      </c>
    </row>
    <row r="3" spans="1:6">
      <c r="A3" s="172" t="s">
        <v>459</v>
      </c>
      <c r="B3" s="173" t="s">
        <v>49</v>
      </c>
      <c r="C3" s="173">
        <v>103639</v>
      </c>
      <c r="D3" s="173" t="s">
        <v>173</v>
      </c>
      <c r="E3" s="174">
        <v>1676.99</v>
      </c>
      <c r="F3" s="170">
        <v>1702.42</v>
      </c>
    </row>
    <row r="4" spans="1:6">
      <c r="A4" s="172" t="s">
        <v>459</v>
      </c>
      <c r="B4" s="173" t="s">
        <v>49</v>
      </c>
      <c r="C4" s="173">
        <v>103199</v>
      </c>
      <c r="D4" s="173" t="s">
        <v>116</v>
      </c>
      <c r="E4" s="174">
        <v>3647.67</v>
      </c>
      <c r="F4" s="170">
        <v>3860.2</v>
      </c>
    </row>
    <row r="5" spans="1:6">
      <c r="A5" s="172" t="s">
        <v>459</v>
      </c>
      <c r="B5" s="173" t="s">
        <v>49</v>
      </c>
      <c r="C5" s="173">
        <v>104428</v>
      </c>
      <c r="D5" s="173" t="s">
        <v>160</v>
      </c>
      <c r="E5" s="174">
        <v>2416.34</v>
      </c>
      <c r="F5" s="170">
        <v>2441.77</v>
      </c>
    </row>
    <row r="6" spans="1:6">
      <c r="A6" s="172" t="s">
        <v>459</v>
      </c>
      <c r="B6" s="173" t="s">
        <v>49</v>
      </c>
      <c r="C6" s="173">
        <v>102934</v>
      </c>
      <c r="D6" s="173" t="s">
        <v>174</v>
      </c>
      <c r="E6" s="174">
        <v>4142.97</v>
      </c>
      <c r="F6" s="170">
        <v>4168.4</v>
      </c>
    </row>
    <row r="7" spans="1:6">
      <c r="A7" s="172" t="s">
        <v>459</v>
      </c>
      <c r="B7" s="173" t="s">
        <v>49</v>
      </c>
      <c r="C7" s="173">
        <v>391</v>
      </c>
      <c r="D7" s="173" t="s">
        <v>184</v>
      </c>
      <c r="E7" s="174">
        <v>3434.06</v>
      </c>
      <c r="F7" s="170">
        <v>3459.49</v>
      </c>
    </row>
    <row r="8" spans="1:6">
      <c r="A8" s="172" t="s">
        <v>459</v>
      </c>
      <c r="B8" s="173" t="s">
        <v>49</v>
      </c>
      <c r="C8" s="173">
        <v>539</v>
      </c>
      <c r="D8" s="173" t="s">
        <v>155</v>
      </c>
      <c r="E8" s="174">
        <v>4566.64</v>
      </c>
      <c r="F8" s="170">
        <v>4592.07</v>
      </c>
    </row>
    <row r="9" spans="1:6">
      <c r="A9" s="172" t="s">
        <v>459</v>
      </c>
      <c r="B9" s="173" t="s">
        <v>49</v>
      </c>
      <c r="C9" s="173">
        <v>105396</v>
      </c>
      <c r="D9" s="173" t="s">
        <v>101</v>
      </c>
      <c r="E9" s="174">
        <v>3404.24</v>
      </c>
      <c r="F9" s="170">
        <v>3616.77</v>
      </c>
    </row>
    <row r="10" spans="1:6">
      <c r="A10" s="172" t="s">
        <v>459</v>
      </c>
      <c r="B10" s="173" t="s">
        <v>49</v>
      </c>
      <c r="C10" s="173">
        <v>105751</v>
      </c>
      <c r="D10" s="173" t="s">
        <v>100</v>
      </c>
      <c r="E10" s="174">
        <v>5713.31</v>
      </c>
      <c r="F10" s="170">
        <v>5925.84</v>
      </c>
    </row>
    <row r="11" spans="1:6">
      <c r="A11" s="172" t="s">
        <v>459</v>
      </c>
      <c r="B11" s="173" t="s">
        <v>49</v>
      </c>
      <c r="C11" s="173">
        <v>105910</v>
      </c>
      <c r="D11" s="173" t="s">
        <v>96</v>
      </c>
      <c r="E11" s="174">
        <v>5760.43</v>
      </c>
      <c r="F11" s="170">
        <v>5972.96</v>
      </c>
    </row>
    <row r="12" spans="1:6">
      <c r="A12" s="172" t="s">
        <v>459</v>
      </c>
      <c r="B12" s="173" t="s">
        <v>49</v>
      </c>
      <c r="C12" s="173">
        <v>106066</v>
      </c>
      <c r="D12" s="173" t="s">
        <v>200</v>
      </c>
      <c r="E12" s="174">
        <v>3217.84</v>
      </c>
      <c r="F12" s="170">
        <v>3243.27</v>
      </c>
    </row>
    <row r="13" spans="1:6">
      <c r="A13" s="172" t="s">
        <v>459</v>
      </c>
      <c r="B13" s="173" t="s">
        <v>49</v>
      </c>
      <c r="C13" s="173">
        <v>307</v>
      </c>
      <c r="D13" s="173" t="s">
        <v>194</v>
      </c>
      <c r="E13" s="174">
        <v>47023.67</v>
      </c>
      <c r="F13" s="170">
        <v>47049.1</v>
      </c>
    </row>
    <row r="14" spans="1:6">
      <c r="A14" s="172" t="s">
        <v>459</v>
      </c>
      <c r="B14" s="173" t="s">
        <v>49</v>
      </c>
      <c r="C14" s="173">
        <v>104838</v>
      </c>
      <c r="D14" s="173" t="s">
        <v>153</v>
      </c>
      <c r="E14" s="174">
        <v>2325.83</v>
      </c>
      <c r="F14" s="170">
        <v>2351.26</v>
      </c>
    </row>
    <row r="15" spans="1:6">
      <c r="A15" s="172" t="s">
        <v>459</v>
      </c>
      <c r="B15" s="173" t="s">
        <v>49</v>
      </c>
      <c r="C15" s="173">
        <v>371</v>
      </c>
      <c r="D15" s="173" t="s">
        <v>186</v>
      </c>
      <c r="E15" s="174">
        <v>1411.11</v>
      </c>
      <c r="F15" s="170">
        <v>1436.54</v>
      </c>
    </row>
    <row r="16" spans="1:6">
      <c r="A16" s="172" t="s">
        <v>459</v>
      </c>
      <c r="B16" s="173" t="s">
        <v>49</v>
      </c>
      <c r="C16" s="173">
        <v>514</v>
      </c>
      <c r="D16" s="173" t="s">
        <v>183</v>
      </c>
      <c r="E16" s="174">
        <v>3747.56</v>
      </c>
      <c r="F16" s="170">
        <v>3772.99</v>
      </c>
    </row>
    <row r="17" spans="1:6">
      <c r="A17" s="172" t="s">
        <v>459</v>
      </c>
      <c r="B17" s="173" t="s">
        <v>49</v>
      </c>
      <c r="C17" s="173">
        <v>748</v>
      </c>
      <c r="D17" s="173" t="s">
        <v>179</v>
      </c>
      <c r="E17" s="174">
        <v>5847.54</v>
      </c>
      <c r="F17" s="170">
        <v>5872.97</v>
      </c>
    </row>
    <row r="18" spans="1:6">
      <c r="A18" s="172" t="s">
        <v>459</v>
      </c>
      <c r="B18" s="173" t="s">
        <v>49</v>
      </c>
      <c r="C18" s="173">
        <v>594</v>
      </c>
      <c r="D18" s="173" t="s">
        <v>172</v>
      </c>
      <c r="E18" s="174">
        <v>6443.54</v>
      </c>
      <c r="F18" s="170">
        <v>6468.97</v>
      </c>
    </row>
    <row r="19" spans="1:6">
      <c r="A19" s="172" t="s">
        <v>459</v>
      </c>
      <c r="B19" s="173" t="s">
        <v>49</v>
      </c>
      <c r="C19" s="173">
        <v>717</v>
      </c>
      <c r="D19" s="173" t="s">
        <v>149</v>
      </c>
      <c r="E19" s="174">
        <v>5160.53</v>
      </c>
      <c r="F19" s="170">
        <v>5185.96</v>
      </c>
    </row>
    <row r="20" spans="1:6">
      <c r="A20" s="172" t="s">
        <v>459</v>
      </c>
      <c r="B20" s="173" t="s">
        <v>49</v>
      </c>
      <c r="C20" s="173">
        <v>716</v>
      </c>
      <c r="D20" s="173" t="s">
        <v>192</v>
      </c>
      <c r="E20" s="174">
        <v>3571.98</v>
      </c>
      <c r="F20" s="170">
        <v>3597.41</v>
      </c>
    </row>
    <row r="21" spans="1:6">
      <c r="A21" s="172" t="s">
        <v>459</v>
      </c>
      <c r="B21" s="173" t="s">
        <v>49</v>
      </c>
      <c r="C21" s="173">
        <v>720</v>
      </c>
      <c r="D21" s="173" t="s">
        <v>129</v>
      </c>
      <c r="E21" s="174">
        <v>2655.7</v>
      </c>
      <c r="F21" s="170">
        <v>2868.23</v>
      </c>
    </row>
    <row r="22" spans="1:6">
      <c r="A22" s="172" t="s">
        <v>459</v>
      </c>
      <c r="B22" s="173" t="s">
        <v>49</v>
      </c>
      <c r="C22" s="173">
        <v>746</v>
      </c>
      <c r="D22" s="173" t="s">
        <v>108</v>
      </c>
      <c r="E22" s="174">
        <v>5813.17</v>
      </c>
      <c r="F22" s="170">
        <v>6025.7</v>
      </c>
    </row>
    <row r="23" spans="1:6">
      <c r="A23" s="172" t="s">
        <v>459</v>
      </c>
      <c r="B23" s="173" t="s">
        <v>49</v>
      </c>
      <c r="C23" s="173">
        <v>341</v>
      </c>
      <c r="D23" s="173" t="s">
        <v>187</v>
      </c>
      <c r="E23" s="174">
        <v>10170.01</v>
      </c>
      <c r="F23" s="170">
        <v>9595.44</v>
      </c>
    </row>
    <row r="24" spans="1:6">
      <c r="A24" s="172" t="s">
        <v>459</v>
      </c>
      <c r="B24" s="173" t="s">
        <v>49</v>
      </c>
      <c r="C24" s="173">
        <v>591</v>
      </c>
      <c r="D24" s="173" t="s">
        <v>171</v>
      </c>
      <c r="E24" s="174">
        <v>2659.52</v>
      </c>
      <c r="F24" s="170">
        <v>2684.95</v>
      </c>
    </row>
    <row r="25" spans="1:6">
      <c r="A25" s="172" t="s">
        <v>459</v>
      </c>
      <c r="B25" s="173" t="s">
        <v>49</v>
      </c>
      <c r="C25" s="173">
        <v>721</v>
      </c>
      <c r="D25" s="173" t="s">
        <v>163</v>
      </c>
      <c r="E25" s="174">
        <v>1767.29</v>
      </c>
      <c r="F25" s="170">
        <v>1792.72</v>
      </c>
    </row>
    <row r="26" spans="1:6">
      <c r="A26" s="172" t="s">
        <v>459</v>
      </c>
      <c r="B26" s="173" t="s">
        <v>49</v>
      </c>
      <c r="C26" s="173">
        <v>732</v>
      </c>
      <c r="D26" s="173" t="s">
        <v>190</v>
      </c>
      <c r="E26" s="174">
        <v>3520.56</v>
      </c>
      <c r="F26" s="170">
        <v>3545.99</v>
      </c>
    </row>
    <row r="27" spans="1:6">
      <c r="A27" s="172" t="s">
        <v>459</v>
      </c>
      <c r="B27" s="173" t="s">
        <v>49</v>
      </c>
      <c r="C27" s="173">
        <v>329</v>
      </c>
      <c r="D27" s="173" t="s">
        <v>151</v>
      </c>
      <c r="E27" s="174">
        <v>2811.63</v>
      </c>
      <c r="F27" s="170">
        <v>2837.06</v>
      </c>
    </row>
    <row r="28" spans="1:6">
      <c r="A28" s="172" t="s">
        <v>459</v>
      </c>
      <c r="B28" s="173" t="s">
        <v>49</v>
      </c>
      <c r="C28" s="173">
        <v>54</v>
      </c>
      <c r="D28" s="173" t="s">
        <v>189</v>
      </c>
      <c r="E28" s="174">
        <v>2974.98</v>
      </c>
      <c r="F28" s="170">
        <v>3000.41</v>
      </c>
    </row>
    <row r="29" spans="1:6">
      <c r="A29" s="172" t="s">
        <v>459</v>
      </c>
      <c r="B29" s="173" t="s">
        <v>49</v>
      </c>
      <c r="C29" s="173">
        <v>56</v>
      </c>
      <c r="D29" s="173" t="s">
        <v>157</v>
      </c>
      <c r="E29" s="174">
        <v>1946.89</v>
      </c>
      <c r="F29" s="170">
        <v>1972.32</v>
      </c>
    </row>
    <row r="30" spans="1:6">
      <c r="A30" s="172" t="s">
        <v>459</v>
      </c>
      <c r="B30" s="173" t="s">
        <v>49</v>
      </c>
      <c r="C30" s="173">
        <v>367</v>
      </c>
      <c r="D30" s="173" t="s">
        <v>124</v>
      </c>
      <c r="E30" s="174">
        <v>3481.01</v>
      </c>
      <c r="F30" s="170">
        <v>3693.54</v>
      </c>
    </row>
    <row r="31" spans="1:6">
      <c r="A31" s="172" t="s">
        <v>459</v>
      </c>
      <c r="B31" s="173" t="s">
        <v>49</v>
      </c>
      <c r="C31" s="173">
        <v>351</v>
      </c>
      <c r="D31" s="173" t="s">
        <v>181</v>
      </c>
      <c r="E31" s="174">
        <v>3669.85</v>
      </c>
      <c r="F31" s="170">
        <v>3695.28</v>
      </c>
    </row>
    <row r="32" spans="1:6">
      <c r="A32" s="172" t="s">
        <v>459</v>
      </c>
      <c r="B32" s="173" t="s">
        <v>49</v>
      </c>
      <c r="C32" s="173">
        <v>587</v>
      </c>
      <c r="D32" s="173" t="s">
        <v>167</v>
      </c>
      <c r="E32" s="174">
        <v>2111.74</v>
      </c>
      <c r="F32" s="170">
        <v>2137.17</v>
      </c>
    </row>
    <row r="33" spans="1:6">
      <c r="A33" s="172" t="s">
        <v>459</v>
      </c>
      <c r="B33" s="173" t="s">
        <v>49</v>
      </c>
      <c r="C33" s="173">
        <v>704</v>
      </c>
      <c r="D33" s="173" t="s">
        <v>168</v>
      </c>
      <c r="E33" s="174">
        <v>2411.95</v>
      </c>
      <c r="F33" s="170">
        <v>2437.38</v>
      </c>
    </row>
    <row r="34" spans="1:6">
      <c r="A34" s="172" t="s">
        <v>459</v>
      </c>
      <c r="B34" s="173" t="s">
        <v>49</v>
      </c>
      <c r="C34" s="173">
        <v>706</v>
      </c>
      <c r="D34" s="173" t="s">
        <v>191</v>
      </c>
      <c r="E34" s="174">
        <v>2722.38</v>
      </c>
      <c r="F34" s="170">
        <v>2747.81</v>
      </c>
    </row>
    <row r="35" spans="1:6">
      <c r="A35" s="172" t="s">
        <v>459</v>
      </c>
      <c r="B35" s="173" t="s">
        <v>49</v>
      </c>
      <c r="C35" s="173">
        <v>710</v>
      </c>
      <c r="D35" s="173" t="s">
        <v>112</v>
      </c>
      <c r="E35" s="174">
        <v>4656.82</v>
      </c>
      <c r="F35" s="170">
        <v>4869.35</v>
      </c>
    </row>
    <row r="36" spans="1:6">
      <c r="A36" s="172" t="s">
        <v>459</v>
      </c>
      <c r="B36" s="173" t="s">
        <v>49</v>
      </c>
      <c r="C36" s="173">
        <v>713</v>
      </c>
      <c r="D36" s="173" t="s">
        <v>169</v>
      </c>
      <c r="E36" s="174">
        <v>1966.25</v>
      </c>
      <c r="F36" s="170">
        <v>1991.68</v>
      </c>
    </row>
    <row r="37" spans="1:6">
      <c r="A37" s="172" t="s">
        <v>459</v>
      </c>
      <c r="B37" s="173" t="s">
        <v>49</v>
      </c>
      <c r="C37" s="173">
        <v>738</v>
      </c>
      <c r="D37" s="173" t="s">
        <v>99</v>
      </c>
      <c r="E37" s="174">
        <v>2349.28</v>
      </c>
      <c r="F37" s="170">
        <v>2561.81</v>
      </c>
    </row>
    <row r="38" spans="1:6">
      <c r="A38" s="172" t="s">
        <v>459</v>
      </c>
      <c r="B38" s="173" t="s">
        <v>49</v>
      </c>
      <c r="C38" s="173">
        <v>747</v>
      </c>
      <c r="D38" s="173" t="s">
        <v>165</v>
      </c>
      <c r="E38" s="174">
        <v>2965.33</v>
      </c>
      <c r="F38" s="170">
        <v>2990.76</v>
      </c>
    </row>
    <row r="39" spans="1:6">
      <c r="A39" s="172" t="s">
        <v>459</v>
      </c>
      <c r="B39" s="173" t="s">
        <v>49</v>
      </c>
      <c r="C39" s="173">
        <v>572</v>
      </c>
      <c r="D39" s="173" t="s">
        <v>95</v>
      </c>
      <c r="E39" s="174">
        <v>2134.69</v>
      </c>
      <c r="F39" s="170">
        <v>2347.22</v>
      </c>
    </row>
    <row r="40" spans="1:6">
      <c r="A40" s="172" t="s">
        <v>459</v>
      </c>
      <c r="B40" s="173" t="s">
        <v>49</v>
      </c>
      <c r="C40" s="173">
        <v>337</v>
      </c>
      <c r="D40" s="173" t="s">
        <v>141</v>
      </c>
      <c r="E40" s="174">
        <v>3305.59</v>
      </c>
      <c r="F40" s="170">
        <v>3331.02</v>
      </c>
    </row>
    <row r="41" spans="1:6">
      <c r="A41" s="172" t="s">
        <v>459</v>
      </c>
      <c r="B41" s="173" t="s">
        <v>49</v>
      </c>
      <c r="C41" s="173">
        <v>355</v>
      </c>
      <c r="D41" s="173" t="s">
        <v>154</v>
      </c>
      <c r="E41" s="174">
        <v>4892.08</v>
      </c>
      <c r="F41" s="170">
        <v>4917.51</v>
      </c>
    </row>
    <row r="42" spans="1:6">
      <c r="A42" s="172" t="s">
        <v>459</v>
      </c>
      <c r="B42" s="173" t="s">
        <v>49</v>
      </c>
      <c r="C42" s="173">
        <v>515</v>
      </c>
      <c r="D42" s="173" t="s">
        <v>98</v>
      </c>
      <c r="E42" s="174">
        <v>2736.34</v>
      </c>
      <c r="F42" s="170">
        <v>2948.71</v>
      </c>
    </row>
    <row r="43" spans="1:6">
      <c r="A43" s="172" t="s">
        <v>459</v>
      </c>
      <c r="B43" s="173" t="s">
        <v>49</v>
      </c>
      <c r="C43" s="173">
        <v>578</v>
      </c>
      <c r="D43" s="173" t="s">
        <v>144</v>
      </c>
      <c r="E43" s="174">
        <v>2654.83</v>
      </c>
      <c r="F43" s="170">
        <v>2680.26</v>
      </c>
    </row>
    <row r="44" spans="1:6">
      <c r="A44" s="172" t="s">
        <v>459</v>
      </c>
      <c r="B44" s="173" t="s">
        <v>49</v>
      </c>
      <c r="C44" s="173">
        <v>373</v>
      </c>
      <c r="D44" s="173" t="s">
        <v>105</v>
      </c>
      <c r="E44" s="174">
        <v>1710.94</v>
      </c>
      <c r="F44" s="170">
        <v>1923.68</v>
      </c>
    </row>
    <row r="45" spans="1:6">
      <c r="A45" s="172" t="s">
        <v>459</v>
      </c>
      <c r="B45" s="173" t="s">
        <v>49</v>
      </c>
      <c r="C45" s="173">
        <v>723</v>
      </c>
      <c r="D45" s="173" t="s">
        <v>146</v>
      </c>
      <c r="E45" s="174">
        <v>1562.93</v>
      </c>
      <c r="F45" s="170">
        <v>1588.36</v>
      </c>
    </row>
    <row r="46" spans="1:6">
      <c r="A46" s="172" t="s">
        <v>459</v>
      </c>
      <c r="B46" s="173" t="s">
        <v>49</v>
      </c>
      <c r="C46" s="173">
        <v>742</v>
      </c>
      <c r="D46" s="173" t="s">
        <v>158</v>
      </c>
      <c r="E46" s="174">
        <v>2858.85</v>
      </c>
      <c r="F46" s="170">
        <v>2884.28</v>
      </c>
    </row>
    <row r="47" spans="1:6">
      <c r="A47" s="172" t="s">
        <v>459</v>
      </c>
      <c r="B47" s="173" t="s">
        <v>49</v>
      </c>
      <c r="C47" s="173">
        <v>517</v>
      </c>
      <c r="D47" s="173" t="s">
        <v>152</v>
      </c>
      <c r="E47" s="174">
        <v>4425.53</v>
      </c>
      <c r="F47" s="170">
        <v>4450.96</v>
      </c>
    </row>
    <row r="48" spans="1:6">
      <c r="A48" s="172" t="s">
        <v>459</v>
      </c>
      <c r="B48" s="173" t="s">
        <v>49</v>
      </c>
      <c r="C48" s="173">
        <v>349</v>
      </c>
      <c r="D48" s="173" t="s">
        <v>135</v>
      </c>
      <c r="E48" s="174">
        <v>2602.27</v>
      </c>
      <c r="F48" s="170">
        <v>2814.8</v>
      </c>
    </row>
    <row r="49" spans="1:6">
      <c r="A49" s="172" t="s">
        <v>459</v>
      </c>
      <c r="B49" s="173" t="s">
        <v>49</v>
      </c>
      <c r="C49" s="173">
        <v>744</v>
      </c>
      <c r="D49" s="173" t="s">
        <v>142</v>
      </c>
      <c r="E49" s="174">
        <v>2017.9</v>
      </c>
      <c r="F49" s="170">
        <v>2043.33</v>
      </c>
    </row>
    <row r="50" spans="1:6">
      <c r="A50" s="172" t="s">
        <v>459</v>
      </c>
      <c r="B50" s="173" t="s">
        <v>49</v>
      </c>
      <c r="C50" s="173">
        <v>102478</v>
      </c>
      <c r="D50" s="173" t="s">
        <v>176</v>
      </c>
      <c r="E50" s="174">
        <v>625.83</v>
      </c>
      <c r="F50" s="170">
        <v>651.26</v>
      </c>
    </row>
    <row r="51" spans="1:6">
      <c r="A51" s="172" t="s">
        <v>459</v>
      </c>
      <c r="B51" s="173" t="s">
        <v>49</v>
      </c>
      <c r="C51" s="173">
        <v>102567</v>
      </c>
      <c r="D51" s="173" t="s">
        <v>178</v>
      </c>
      <c r="E51" s="174">
        <v>1671</v>
      </c>
      <c r="F51" s="170">
        <v>1696.43</v>
      </c>
    </row>
    <row r="52" spans="1:6">
      <c r="A52" s="172" t="s">
        <v>459</v>
      </c>
      <c r="B52" s="173" t="s">
        <v>49</v>
      </c>
      <c r="C52" s="173">
        <v>102564</v>
      </c>
      <c r="D52" s="173" t="s">
        <v>177</v>
      </c>
      <c r="E52" s="174">
        <v>695.29</v>
      </c>
      <c r="F52" s="170">
        <v>720.72</v>
      </c>
    </row>
    <row r="53" spans="1:6">
      <c r="A53" s="172" t="s">
        <v>459</v>
      </c>
      <c r="B53" s="173" t="s">
        <v>49</v>
      </c>
      <c r="C53" s="173">
        <v>103198</v>
      </c>
      <c r="D53" s="173" t="s">
        <v>107</v>
      </c>
      <c r="E53" s="174">
        <v>3908.95</v>
      </c>
      <c r="F53" s="170">
        <v>4121.48</v>
      </c>
    </row>
    <row r="54" spans="1:6">
      <c r="A54" s="172" t="s">
        <v>459</v>
      </c>
      <c r="B54" s="173" t="s">
        <v>49</v>
      </c>
      <c r="C54" s="173">
        <v>104533</v>
      </c>
      <c r="D54" s="173" t="s">
        <v>121</v>
      </c>
      <c r="E54" s="174">
        <v>1325.29</v>
      </c>
      <c r="F54" s="170">
        <v>1537.82</v>
      </c>
    </row>
    <row r="55" spans="1:6">
      <c r="A55" s="172" t="s">
        <v>459</v>
      </c>
      <c r="B55" s="173" t="s">
        <v>49</v>
      </c>
      <c r="C55" s="173">
        <v>104430</v>
      </c>
      <c r="D55" s="173" t="s">
        <v>159</v>
      </c>
      <c r="E55" s="174">
        <v>2614.33</v>
      </c>
      <c r="F55" s="170">
        <v>2639.76</v>
      </c>
    </row>
    <row r="56" spans="1:6">
      <c r="A56" s="172" t="s">
        <v>459</v>
      </c>
      <c r="B56" s="173" t="s">
        <v>49</v>
      </c>
      <c r="C56" s="173">
        <v>545</v>
      </c>
      <c r="D56" s="173" t="s">
        <v>138</v>
      </c>
      <c r="E56" s="174">
        <v>1998.53</v>
      </c>
      <c r="F56" s="170">
        <v>2023.96</v>
      </c>
    </row>
    <row r="57" spans="1:6">
      <c r="A57" s="172" t="s">
        <v>459</v>
      </c>
      <c r="B57" s="173" t="s">
        <v>49</v>
      </c>
      <c r="C57" s="173">
        <v>712</v>
      </c>
      <c r="D57" s="173" t="s">
        <v>150</v>
      </c>
      <c r="E57" s="174">
        <v>3480.7</v>
      </c>
      <c r="F57" s="170">
        <v>3506.13</v>
      </c>
    </row>
    <row r="58" spans="1:6">
      <c r="A58" s="172" t="s">
        <v>459</v>
      </c>
      <c r="B58" s="173" t="s">
        <v>49</v>
      </c>
      <c r="C58" s="173">
        <v>740</v>
      </c>
      <c r="D58" s="173" t="s">
        <v>164</v>
      </c>
      <c r="E58" s="174">
        <v>4910.59</v>
      </c>
      <c r="F58" s="170">
        <v>4936.02</v>
      </c>
    </row>
    <row r="59" spans="1:6">
      <c r="A59" s="172" t="s">
        <v>459</v>
      </c>
      <c r="B59" s="173" t="s">
        <v>49</v>
      </c>
      <c r="C59" s="173">
        <v>598</v>
      </c>
      <c r="D59" s="173" t="s">
        <v>131</v>
      </c>
      <c r="E59" s="174">
        <v>1583.39</v>
      </c>
      <c r="F59" s="170">
        <v>1795.92</v>
      </c>
    </row>
    <row r="60" spans="1:6">
      <c r="A60" s="172" t="s">
        <v>459</v>
      </c>
      <c r="B60" s="173" t="s">
        <v>49</v>
      </c>
      <c r="C60" s="173">
        <v>707</v>
      </c>
      <c r="D60" s="173" t="s">
        <v>132</v>
      </c>
      <c r="E60" s="174">
        <v>3750.47</v>
      </c>
      <c r="F60" s="170">
        <v>3963</v>
      </c>
    </row>
    <row r="61" spans="1:6">
      <c r="A61" s="172" t="s">
        <v>459</v>
      </c>
      <c r="B61" s="173" t="s">
        <v>49</v>
      </c>
      <c r="C61" s="173">
        <v>724</v>
      </c>
      <c r="D61" s="173" t="s">
        <v>117</v>
      </c>
      <c r="E61" s="174">
        <v>2419.79</v>
      </c>
      <c r="F61" s="170">
        <v>2632.32</v>
      </c>
    </row>
    <row r="62" spans="1:6">
      <c r="A62" s="172" t="s">
        <v>459</v>
      </c>
      <c r="B62" s="173" t="s">
        <v>49</v>
      </c>
      <c r="C62" s="173">
        <v>571</v>
      </c>
      <c r="D62" s="173" t="s">
        <v>170</v>
      </c>
      <c r="E62" s="174">
        <v>4237.79</v>
      </c>
      <c r="F62" s="170">
        <v>4263.22</v>
      </c>
    </row>
    <row r="63" spans="1:6">
      <c r="A63" s="172" t="s">
        <v>459</v>
      </c>
      <c r="B63" s="173" t="s">
        <v>49</v>
      </c>
      <c r="C63" s="173">
        <v>743</v>
      </c>
      <c r="D63" s="173" t="s">
        <v>156</v>
      </c>
      <c r="E63" s="174">
        <v>3867.99</v>
      </c>
      <c r="F63" s="170">
        <v>3893.42</v>
      </c>
    </row>
    <row r="64" spans="1:6">
      <c r="A64" s="172" t="s">
        <v>459</v>
      </c>
      <c r="B64" s="173" t="s">
        <v>49</v>
      </c>
      <c r="C64" s="173">
        <v>737</v>
      </c>
      <c r="D64" s="173" t="s">
        <v>119</v>
      </c>
      <c r="E64" s="174">
        <v>1849.71</v>
      </c>
      <c r="F64" s="170">
        <v>2062.24</v>
      </c>
    </row>
    <row r="65" spans="1:6">
      <c r="A65" s="172" t="s">
        <v>459</v>
      </c>
      <c r="B65" s="173" t="s">
        <v>49</v>
      </c>
      <c r="C65" s="173">
        <v>546</v>
      </c>
      <c r="D65" s="173" t="s">
        <v>115</v>
      </c>
      <c r="E65" s="174">
        <v>2588.33</v>
      </c>
      <c r="F65" s="170">
        <v>2800.86</v>
      </c>
    </row>
    <row r="66" spans="1:6">
      <c r="A66" s="172" t="s">
        <v>459</v>
      </c>
      <c r="B66" s="173" t="s">
        <v>49</v>
      </c>
      <c r="C66" s="173">
        <v>377</v>
      </c>
      <c r="D66" s="173" t="s">
        <v>133</v>
      </c>
      <c r="E66" s="174">
        <v>2630.21</v>
      </c>
      <c r="F66" s="170">
        <v>2842.74</v>
      </c>
    </row>
    <row r="67" spans="1:6">
      <c r="A67" s="172" t="s">
        <v>459</v>
      </c>
      <c r="B67" s="173" t="s">
        <v>49</v>
      </c>
      <c r="C67" s="173">
        <v>399</v>
      </c>
      <c r="D67" s="173" t="s">
        <v>110</v>
      </c>
      <c r="E67" s="174">
        <v>2942.16</v>
      </c>
      <c r="F67" s="170">
        <v>3154.69</v>
      </c>
    </row>
    <row r="68" spans="1:6">
      <c r="A68" s="172" t="s">
        <v>459</v>
      </c>
      <c r="B68" s="173" t="s">
        <v>49</v>
      </c>
      <c r="C68" s="173">
        <v>387</v>
      </c>
      <c r="D68" s="173" t="s">
        <v>185</v>
      </c>
      <c r="E68" s="174">
        <v>2102.99</v>
      </c>
      <c r="F68" s="170">
        <v>2128.42</v>
      </c>
    </row>
    <row r="69" spans="1:6">
      <c r="A69" s="172" t="s">
        <v>459</v>
      </c>
      <c r="B69" s="173" t="s">
        <v>49</v>
      </c>
      <c r="C69" s="173">
        <v>573</v>
      </c>
      <c r="D69" s="173" t="s">
        <v>134</v>
      </c>
      <c r="E69" s="174">
        <v>1881.15</v>
      </c>
      <c r="F69" s="170">
        <v>2093.68</v>
      </c>
    </row>
    <row r="70" spans="1:6">
      <c r="A70" s="172" t="s">
        <v>459</v>
      </c>
      <c r="B70" s="173" t="s">
        <v>49</v>
      </c>
      <c r="C70" s="173">
        <v>733</v>
      </c>
      <c r="D70" s="173" t="s">
        <v>147</v>
      </c>
      <c r="E70" s="174">
        <v>1579.85</v>
      </c>
      <c r="F70" s="170">
        <v>1605.28</v>
      </c>
    </row>
    <row r="71" spans="1:6">
      <c r="A71" s="172" t="s">
        <v>459</v>
      </c>
      <c r="B71" s="173" t="s">
        <v>49</v>
      </c>
      <c r="C71" s="173">
        <v>357</v>
      </c>
      <c r="D71" s="173" t="s">
        <v>104</v>
      </c>
      <c r="E71" s="174">
        <v>4096.59</v>
      </c>
      <c r="F71" s="170">
        <v>4309.12</v>
      </c>
    </row>
    <row r="72" spans="1:6">
      <c r="A72" s="172" t="s">
        <v>459</v>
      </c>
      <c r="B72" s="173" t="s">
        <v>49</v>
      </c>
      <c r="C72" s="173">
        <v>570</v>
      </c>
      <c r="D72" s="173" t="s">
        <v>148</v>
      </c>
      <c r="E72" s="174">
        <v>2772.7</v>
      </c>
      <c r="F72" s="170">
        <v>2798.13</v>
      </c>
    </row>
    <row r="73" spans="1:6">
      <c r="A73" s="172" t="s">
        <v>459</v>
      </c>
      <c r="B73" s="173" t="s">
        <v>49</v>
      </c>
      <c r="C73" s="173">
        <v>379</v>
      </c>
      <c r="D73" s="173" t="s">
        <v>128</v>
      </c>
      <c r="E73" s="174">
        <v>3046.59</v>
      </c>
      <c r="F73" s="170">
        <v>3259.12</v>
      </c>
    </row>
    <row r="74" spans="1:6">
      <c r="A74" s="172" t="s">
        <v>459</v>
      </c>
      <c r="B74" s="173" t="s">
        <v>49</v>
      </c>
      <c r="C74" s="173">
        <v>365</v>
      </c>
      <c r="D74" s="173" t="s">
        <v>123</v>
      </c>
      <c r="E74" s="174">
        <v>6857.55</v>
      </c>
      <c r="F74" s="170">
        <v>7070.08</v>
      </c>
    </row>
    <row r="75" spans="1:6">
      <c r="A75" s="172" t="s">
        <v>459</v>
      </c>
      <c r="B75" s="173" t="s">
        <v>49</v>
      </c>
      <c r="C75" s="173">
        <v>582</v>
      </c>
      <c r="D75" s="173" t="s">
        <v>140</v>
      </c>
      <c r="E75" s="174">
        <v>6832.39</v>
      </c>
      <c r="F75" s="170">
        <v>6857.82</v>
      </c>
    </row>
    <row r="76" spans="1:6">
      <c r="A76" s="172" t="s">
        <v>459</v>
      </c>
      <c r="B76" s="173" t="s">
        <v>49</v>
      </c>
      <c r="C76" s="173">
        <v>343</v>
      </c>
      <c r="D76" s="173" t="s">
        <v>143</v>
      </c>
      <c r="E76" s="174">
        <v>7654.16</v>
      </c>
      <c r="F76" s="170">
        <v>7679.59</v>
      </c>
    </row>
    <row r="77" spans="1:6">
      <c r="A77" s="172" t="s">
        <v>459</v>
      </c>
      <c r="B77" s="173" t="s">
        <v>49</v>
      </c>
      <c r="C77" s="173">
        <v>347</v>
      </c>
      <c r="D77" s="173" t="s">
        <v>125</v>
      </c>
      <c r="E77" s="174">
        <v>4390.01</v>
      </c>
      <c r="F77" s="170">
        <v>4602.54</v>
      </c>
    </row>
    <row r="78" spans="1:6">
      <c r="A78" s="172" t="s">
        <v>459</v>
      </c>
      <c r="B78" s="173" t="s">
        <v>49</v>
      </c>
      <c r="C78" s="173">
        <v>745</v>
      </c>
      <c r="D78" s="173" t="s">
        <v>122</v>
      </c>
      <c r="E78" s="174">
        <v>2357.65</v>
      </c>
      <c r="F78" s="170">
        <v>2570.18</v>
      </c>
    </row>
    <row r="79" spans="1:6">
      <c r="A79" s="172" t="s">
        <v>459</v>
      </c>
      <c r="B79" s="173" t="s">
        <v>49</v>
      </c>
      <c r="C79" s="173">
        <v>709</v>
      </c>
      <c r="D79" s="173" t="s">
        <v>161</v>
      </c>
      <c r="E79" s="174">
        <v>3115.05</v>
      </c>
      <c r="F79" s="170">
        <v>3140.48</v>
      </c>
    </row>
    <row r="80" spans="1:6">
      <c r="A80" s="172" t="s">
        <v>459</v>
      </c>
      <c r="B80" s="173" t="s">
        <v>49</v>
      </c>
      <c r="C80" s="173">
        <v>339</v>
      </c>
      <c r="D80" s="173" t="s">
        <v>106</v>
      </c>
      <c r="E80" s="174">
        <v>4469.91</v>
      </c>
      <c r="F80" s="170">
        <v>4682.44</v>
      </c>
    </row>
    <row r="81" spans="1:6">
      <c r="A81" s="172" t="s">
        <v>459</v>
      </c>
      <c r="B81" s="173" t="s">
        <v>49</v>
      </c>
      <c r="C81" s="173">
        <v>581</v>
      </c>
      <c r="D81" s="173" t="s">
        <v>118</v>
      </c>
      <c r="E81" s="174">
        <v>2881.19</v>
      </c>
      <c r="F81" s="170">
        <v>3093.72</v>
      </c>
    </row>
    <row r="82" spans="1:6">
      <c r="A82" s="172" t="s">
        <v>459</v>
      </c>
      <c r="B82" s="173" t="s">
        <v>49</v>
      </c>
      <c r="C82" s="173">
        <v>741</v>
      </c>
      <c r="D82" s="173" t="s">
        <v>120</v>
      </c>
      <c r="E82" s="174">
        <v>1271.63</v>
      </c>
      <c r="F82" s="170">
        <v>1484.16</v>
      </c>
    </row>
    <row r="83" spans="1:6">
      <c r="A83" s="172" t="s">
        <v>459</v>
      </c>
      <c r="B83" s="173" t="s">
        <v>49</v>
      </c>
      <c r="C83" s="173">
        <v>727</v>
      </c>
      <c r="D83" s="173" t="s">
        <v>97</v>
      </c>
      <c r="E83" s="174">
        <v>2549.72</v>
      </c>
      <c r="F83" s="170">
        <v>2762.25</v>
      </c>
    </row>
    <row r="84" spans="1:6">
      <c r="A84" s="172" t="s">
        <v>459</v>
      </c>
      <c r="B84" s="173" t="s">
        <v>49</v>
      </c>
      <c r="C84" s="173">
        <v>726</v>
      </c>
      <c r="D84" s="173" t="s">
        <v>162</v>
      </c>
      <c r="E84" s="174">
        <v>2728.31</v>
      </c>
      <c r="F84" s="170">
        <v>2753.74</v>
      </c>
    </row>
    <row r="85" spans="1:6">
      <c r="A85" s="172" t="s">
        <v>459</v>
      </c>
      <c r="B85" s="173" t="s">
        <v>49</v>
      </c>
      <c r="C85" s="173">
        <v>585</v>
      </c>
      <c r="D85" s="173" t="s">
        <v>166</v>
      </c>
      <c r="E85" s="174">
        <v>4496.65</v>
      </c>
      <c r="F85" s="170">
        <v>4522.08</v>
      </c>
    </row>
    <row r="86" spans="1:6">
      <c r="A86" s="172" t="s">
        <v>459</v>
      </c>
      <c r="B86" s="173" t="s">
        <v>49</v>
      </c>
      <c r="C86" s="173">
        <v>311</v>
      </c>
      <c r="D86" s="173" t="s">
        <v>206</v>
      </c>
      <c r="E86" s="174">
        <v>5015.01</v>
      </c>
      <c r="F86" s="170">
        <v>5040.44</v>
      </c>
    </row>
    <row r="87" spans="1:6">
      <c r="A87" s="172" t="s">
        <v>459</v>
      </c>
      <c r="B87" s="173" t="s">
        <v>49</v>
      </c>
      <c r="C87" s="173">
        <v>752</v>
      </c>
      <c r="D87" s="173" t="s">
        <v>193</v>
      </c>
      <c r="E87" s="174">
        <v>1559.81</v>
      </c>
      <c r="F87" s="170">
        <v>1585.24</v>
      </c>
    </row>
    <row r="88" spans="1:6">
      <c r="A88" s="172" t="s">
        <v>459</v>
      </c>
      <c r="B88" s="173" t="s">
        <v>49</v>
      </c>
      <c r="C88" s="173">
        <v>753</v>
      </c>
      <c r="D88" s="173" t="s">
        <v>114</v>
      </c>
      <c r="E88" s="174">
        <v>894.99</v>
      </c>
      <c r="F88" s="170">
        <v>1107.52</v>
      </c>
    </row>
    <row r="89" spans="1:6">
      <c r="A89" s="172" t="s">
        <v>459</v>
      </c>
      <c r="B89" s="173" t="s">
        <v>49</v>
      </c>
      <c r="C89" s="173">
        <v>754</v>
      </c>
      <c r="D89" s="173" t="s">
        <v>127</v>
      </c>
      <c r="E89" s="174">
        <v>2418.83</v>
      </c>
      <c r="F89" s="170">
        <v>2631.36</v>
      </c>
    </row>
    <row r="90" spans="1:6">
      <c r="A90" s="172" t="s">
        <v>459</v>
      </c>
      <c r="B90" s="173" t="s">
        <v>49</v>
      </c>
      <c r="C90" s="173">
        <v>101453</v>
      </c>
      <c r="D90" s="173" t="s">
        <v>103</v>
      </c>
      <c r="E90" s="174">
        <v>1688.13</v>
      </c>
      <c r="F90" s="170">
        <v>1900.66</v>
      </c>
    </row>
    <row r="91" spans="1:6">
      <c r="A91" s="172" t="s">
        <v>459</v>
      </c>
      <c r="B91" s="173" t="s">
        <v>49</v>
      </c>
      <c r="C91" s="173">
        <v>102479</v>
      </c>
      <c r="D91" s="173" t="s">
        <v>136</v>
      </c>
      <c r="E91" s="174">
        <v>1276.97</v>
      </c>
      <c r="F91" s="170">
        <v>1489.5</v>
      </c>
    </row>
    <row r="92" spans="1:6">
      <c r="A92" s="172" t="s">
        <v>459</v>
      </c>
      <c r="B92" s="173" t="s">
        <v>49</v>
      </c>
      <c r="C92" s="173">
        <v>102565</v>
      </c>
      <c r="D92" s="173" t="s">
        <v>113</v>
      </c>
      <c r="E92" s="174">
        <v>1086.85</v>
      </c>
      <c r="F92" s="170">
        <v>1299.38</v>
      </c>
    </row>
    <row r="93" spans="1:6">
      <c r="A93" s="172" t="s">
        <v>459</v>
      </c>
      <c r="B93" s="173" t="s">
        <v>49</v>
      </c>
      <c r="C93" s="173">
        <v>102935</v>
      </c>
      <c r="D93" s="173" t="s">
        <v>175</v>
      </c>
      <c r="E93" s="174">
        <v>1741.29</v>
      </c>
      <c r="F93" s="170">
        <v>1766.72</v>
      </c>
    </row>
    <row r="94" spans="1:6">
      <c r="A94" s="172" t="s">
        <v>459</v>
      </c>
      <c r="B94" s="173" t="s">
        <v>49</v>
      </c>
      <c r="C94" s="173">
        <v>730</v>
      </c>
      <c r="D94" s="173" t="s">
        <v>111</v>
      </c>
      <c r="E94" s="174">
        <v>2858.98</v>
      </c>
      <c r="F94" s="170">
        <v>3071.51</v>
      </c>
    </row>
    <row r="95" spans="1:6">
      <c r="A95" s="172" t="s">
        <v>459</v>
      </c>
      <c r="B95" s="173" t="s">
        <v>49</v>
      </c>
      <c r="C95" s="173">
        <v>105267</v>
      </c>
      <c r="D95" s="173" t="s">
        <v>137</v>
      </c>
      <c r="E95" s="174">
        <v>4086.31</v>
      </c>
      <c r="F95" s="170">
        <v>4298.84</v>
      </c>
    </row>
    <row r="96" spans="1:6">
      <c r="A96" s="172" t="s">
        <v>459</v>
      </c>
      <c r="B96" s="173" t="s">
        <v>49</v>
      </c>
      <c r="C96" s="173">
        <v>104429</v>
      </c>
      <c r="D96" s="173" t="s">
        <v>130</v>
      </c>
      <c r="E96" s="174">
        <v>3050.5</v>
      </c>
      <c r="F96" s="170">
        <v>3263.03</v>
      </c>
    </row>
    <row r="97" spans="1:6">
      <c r="A97" s="172" t="s">
        <v>459</v>
      </c>
      <c r="B97" s="173" t="s">
        <v>49</v>
      </c>
      <c r="C97" s="173">
        <v>385</v>
      </c>
      <c r="D97" s="173" t="s">
        <v>180</v>
      </c>
      <c r="E97" s="174">
        <v>3990.69</v>
      </c>
      <c r="F97" s="170">
        <v>4016.12</v>
      </c>
    </row>
    <row r="98" spans="1:6">
      <c r="A98" s="172" t="s">
        <v>459</v>
      </c>
      <c r="B98" s="173" t="s">
        <v>49</v>
      </c>
      <c r="C98" s="173">
        <v>308</v>
      </c>
      <c r="D98" s="173" t="s">
        <v>188</v>
      </c>
      <c r="E98" s="174">
        <v>4933.67</v>
      </c>
      <c r="F98" s="170">
        <v>4959.1</v>
      </c>
    </row>
    <row r="99" spans="1:6">
      <c r="A99" s="172" t="s">
        <v>459</v>
      </c>
      <c r="B99" s="173" t="s">
        <v>49</v>
      </c>
      <c r="C99" s="173">
        <v>359</v>
      </c>
      <c r="D99" s="173" t="s">
        <v>126</v>
      </c>
      <c r="E99" s="174">
        <v>4334.51</v>
      </c>
      <c r="F99" s="170">
        <v>4547.04</v>
      </c>
    </row>
    <row r="100" spans="1:6">
      <c r="A100" s="172" t="s">
        <v>459</v>
      </c>
      <c r="B100" s="173" t="s">
        <v>49</v>
      </c>
      <c r="C100" s="173">
        <v>549</v>
      </c>
      <c r="D100" s="173" t="s">
        <v>109</v>
      </c>
      <c r="E100" s="174">
        <v>6928.11</v>
      </c>
      <c r="F100" s="170">
        <v>7140.64</v>
      </c>
    </row>
    <row r="101" spans="1:6">
      <c r="A101" s="172" t="s">
        <v>459</v>
      </c>
      <c r="B101" s="173" t="s">
        <v>49</v>
      </c>
      <c r="C101" s="173">
        <v>52</v>
      </c>
      <c r="D101" s="173" t="s">
        <v>139</v>
      </c>
      <c r="E101" s="174">
        <v>3457.41</v>
      </c>
      <c r="F101" s="170">
        <v>3482.84</v>
      </c>
    </row>
    <row r="102" spans="1:6">
      <c r="A102" s="172" t="s">
        <v>459</v>
      </c>
      <c r="B102" s="173" t="s">
        <v>49</v>
      </c>
      <c r="C102" s="173">
        <v>513</v>
      </c>
      <c r="D102" s="173" t="s">
        <v>102</v>
      </c>
      <c r="E102" s="174">
        <v>4498.65</v>
      </c>
      <c r="F102" s="170">
        <v>4711.18</v>
      </c>
    </row>
    <row r="103" spans="1:6">
      <c r="A103" s="172" t="s">
        <v>459</v>
      </c>
      <c r="B103" s="173" t="s">
        <v>49</v>
      </c>
      <c r="C103" s="173">
        <v>106485</v>
      </c>
      <c r="D103" s="173" t="s">
        <v>195</v>
      </c>
      <c r="E103" s="174">
        <v>4714.88</v>
      </c>
      <c r="F103" s="170">
        <v>4740.31</v>
      </c>
    </row>
    <row r="104" spans="1:6">
      <c r="A104" s="172" t="s">
        <v>459</v>
      </c>
      <c r="B104" s="173" t="s">
        <v>49</v>
      </c>
      <c r="C104" s="173">
        <v>106569</v>
      </c>
      <c r="D104" s="173" t="s">
        <v>204</v>
      </c>
      <c r="E104" s="174">
        <v>3430.68</v>
      </c>
      <c r="F104" s="170">
        <v>3456.11</v>
      </c>
    </row>
    <row r="105" spans="1:6">
      <c r="A105" s="172" t="s">
        <v>459</v>
      </c>
      <c r="B105" s="173" t="s">
        <v>49</v>
      </c>
      <c r="C105" s="173">
        <v>106399</v>
      </c>
      <c r="D105" s="173" t="s">
        <v>196</v>
      </c>
      <c r="E105" s="174">
        <v>5626.49</v>
      </c>
      <c r="F105" s="170">
        <v>5651.92</v>
      </c>
    </row>
    <row r="106" spans="1:6">
      <c r="A106" s="172" t="s">
        <v>459</v>
      </c>
      <c r="B106" s="173" t="s">
        <v>49</v>
      </c>
      <c r="C106" s="173">
        <v>106568</v>
      </c>
      <c r="D106" s="173" t="s">
        <v>197</v>
      </c>
      <c r="E106" s="174">
        <v>4912.81</v>
      </c>
      <c r="F106" s="170">
        <v>4938.24</v>
      </c>
    </row>
    <row r="107" spans="1:6">
      <c r="A107" s="172" t="s">
        <v>459</v>
      </c>
      <c r="B107" s="173" t="s">
        <v>49</v>
      </c>
      <c r="C107" s="173">
        <v>106865</v>
      </c>
      <c r="D107" s="173" t="s">
        <v>198</v>
      </c>
      <c r="E107" s="174">
        <v>6281.95</v>
      </c>
      <c r="F107" s="170">
        <v>6307.38</v>
      </c>
    </row>
    <row r="108" spans="1:6">
      <c r="A108" s="172" t="s">
        <v>459</v>
      </c>
      <c r="B108" s="173" t="s">
        <v>49</v>
      </c>
      <c r="C108" s="173">
        <v>511</v>
      </c>
      <c r="D108" s="173" t="s">
        <v>145</v>
      </c>
      <c r="E108" s="174">
        <v>2088.3</v>
      </c>
      <c r="F108" s="170">
        <v>2113.73</v>
      </c>
    </row>
    <row r="109" spans="1:6">
      <c r="A109" s="172" t="s">
        <v>459</v>
      </c>
      <c r="B109" s="173" t="s">
        <v>49</v>
      </c>
      <c r="C109" s="173">
        <v>107728</v>
      </c>
      <c r="D109" s="173" t="s">
        <v>203</v>
      </c>
      <c r="E109" s="174">
        <v>5891.12</v>
      </c>
      <c r="F109" s="170">
        <v>5916.55</v>
      </c>
    </row>
    <row r="110" spans="1:6">
      <c r="A110" s="172" t="s">
        <v>459</v>
      </c>
      <c r="B110" s="173" t="s">
        <v>49</v>
      </c>
      <c r="C110" s="173">
        <v>107829</v>
      </c>
      <c r="D110" s="173" t="s">
        <v>202</v>
      </c>
      <c r="E110" s="174">
        <v>5399.64</v>
      </c>
      <c r="F110" s="170">
        <v>5425.07</v>
      </c>
    </row>
    <row r="111" spans="1:6">
      <c r="A111" s="172" t="s">
        <v>459</v>
      </c>
      <c r="B111" s="173" t="s">
        <v>49</v>
      </c>
      <c r="C111" s="173">
        <v>107658</v>
      </c>
      <c r="D111" s="173" t="s">
        <v>199</v>
      </c>
      <c r="E111" s="174">
        <v>5186.26</v>
      </c>
      <c r="F111" s="170">
        <v>5211.69</v>
      </c>
    </row>
    <row r="112" spans="1:6">
      <c r="A112" s="172" t="s">
        <v>459</v>
      </c>
      <c r="B112" s="173" t="s">
        <v>49</v>
      </c>
      <c r="C112" s="173">
        <v>108277</v>
      </c>
      <c r="D112" s="173" t="s">
        <v>201</v>
      </c>
      <c r="E112" s="174">
        <v>5465.98</v>
      </c>
      <c r="F112" s="170">
        <v>5491.41</v>
      </c>
    </row>
    <row r="113" spans="1:6">
      <c r="A113" s="172" t="s">
        <v>459</v>
      </c>
      <c r="B113" s="173" t="s">
        <v>49</v>
      </c>
      <c r="C113" s="173">
        <v>108656</v>
      </c>
      <c r="D113" s="173" t="s">
        <v>205</v>
      </c>
      <c r="E113" s="174">
        <v>2026.12</v>
      </c>
      <c r="F113" s="170">
        <v>2051.55</v>
      </c>
    </row>
    <row r="114" spans="1:6">
      <c r="A114" s="172" t="s">
        <v>459</v>
      </c>
      <c r="B114" s="173" t="s">
        <v>49</v>
      </c>
      <c r="C114" s="173">
        <v>110378</v>
      </c>
      <c r="D114" s="173" t="s">
        <v>208</v>
      </c>
      <c r="E114" s="174">
        <v>2093.12</v>
      </c>
      <c r="F114" s="170">
        <v>2118.55</v>
      </c>
    </row>
    <row r="115" spans="1:6">
      <c r="A115" s="172" t="s">
        <v>459</v>
      </c>
      <c r="B115" s="173" t="s">
        <v>49</v>
      </c>
      <c r="C115" s="173">
        <v>111064</v>
      </c>
      <c r="D115" s="173" t="s">
        <v>207</v>
      </c>
      <c r="E115" s="174">
        <v>390</v>
      </c>
      <c r="F115" s="170">
        <v>4600</v>
      </c>
    </row>
    <row r="116" spans="1:6">
      <c r="A116" s="172"/>
      <c r="B116" s="173"/>
      <c r="C116" s="173"/>
      <c r="D116" s="173" t="s">
        <v>182</v>
      </c>
      <c r="E116" s="174"/>
      <c r="F116" s="170">
        <v>4600</v>
      </c>
    </row>
    <row r="117" spans="1:6">
      <c r="A117" s="172"/>
      <c r="B117" s="173"/>
      <c r="C117" s="173"/>
      <c r="D117" s="175" t="s">
        <v>209</v>
      </c>
      <c r="E117" s="174"/>
      <c r="F117" s="170">
        <v>32000</v>
      </c>
    </row>
    <row r="118" spans="1:6">
      <c r="A118" s="172"/>
      <c r="B118" s="173"/>
      <c r="C118" s="173"/>
      <c r="D118" s="175" t="s">
        <v>210</v>
      </c>
      <c r="E118" s="174"/>
      <c r="F118" s="170">
        <f>1815.43+2500</f>
        <v>4315.43</v>
      </c>
    </row>
    <row r="119" spans="2:8">
      <c r="B119" s="176" t="s">
        <v>32</v>
      </c>
      <c r="C119" s="170"/>
      <c r="D119" s="170"/>
      <c r="E119" s="177">
        <v>424581.06</v>
      </c>
      <c r="F119" s="170">
        <v>480000</v>
      </c>
      <c r="H119" s="178"/>
    </row>
    <row r="164" spans="2:3">
      <c r="B164" s="166" t="s">
        <v>6</v>
      </c>
      <c r="C164" s="166">
        <v>3962.26</v>
      </c>
    </row>
    <row r="165" spans="3:3">
      <c r="C165" s="166">
        <v>3030.19</v>
      </c>
    </row>
  </sheetData>
  <hyperlinks>
    <hyperlink ref="G2" location="行政科!A1" display="行政科!A1"/>
    <hyperlink ref="H2" location="部门提起费用在门店!A1" display="部门提起费用在门店!A1"/>
  </hyperlinks>
  <pageMargins left="0.7" right="0.7" top="0.75" bottom="0.75" header="0.3" footer="0.3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4" workbookViewId="0">
      <selection activeCell="H1" sqref="H1"/>
    </sheetView>
  </sheetViews>
  <sheetFormatPr defaultColWidth="9" defaultRowHeight="14.25" outlineLevelCol="7"/>
  <cols>
    <col min="1" max="1" width="9" style="22"/>
    <col min="2" max="2" width="40.5" style="22" customWidth="1"/>
    <col min="3" max="3" width="56.25" style="22" customWidth="1"/>
    <col min="4" max="4" width="15.125" style="22" customWidth="1"/>
    <col min="5" max="5" width="14.625" style="22" customWidth="1"/>
    <col min="6" max="6" width="9" style="22"/>
    <col min="7" max="7" width="10.125" style="22" customWidth="1"/>
    <col min="8" max="16384" width="9" style="22"/>
  </cols>
  <sheetData>
    <row r="1" ht="18.75" spans="1:8">
      <c r="A1" s="62" t="s">
        <v>460</v>
      </c>
      <c r="B1" s="157"/>
      <c r="C1" s="157"/>
      <c r="D1" s="157"/>
      <c r="E1" s="157"/>
      <c r="F1" s="157"/>
      <c r="G1" s="157"/>
      <c r="H1" s="25" t="s">
        <v>215</v>
      </c>
    </row>
    <row r="2" spans="1:8">
      <c r="A2" s="28" t="s">
        <v>216</v>
      </c>
      <c r="B2" s="28" t="s">
        <v>217</v>
      </c>
      <c r="C2" s="28" t="s">
        <v>218</v>
      </c>
      <c r="D2" s="28" t="s">
        <v>219</v>
      </c>
      <c r="E2" s="47" t="s">
        <v>220</v>
      </c>
      <c r="F2" s="28" t="s">
        <v>221</v>
      </c>
      <c r="G2" s="28" t="s">
        <v>222</v>
      </c>
      <c r="H2" s="25" t="s">
        <v>243</v>
      </c>
    </row>
    <row r="3" spans="1:8">
      <c r="A3" s="33">
        <v>1</v>
      </c>
      <c r="B3" s="51" t="s">
        <v>249</v>
      </c>
      <c r="C3" s="51" t="s">
        <v>461</v>
      </c>
      <c r="D3" s="49">
        <v>928</v>
      </c>
      <c r="E3" s="33">
        <v>1000</v>
      </c>
      <c r="F3" s="33"/>
      <c r="G3" s="34"/>
      <c r="H3" s="29"/>
    </row>
    <row r="4" spans="1:8">
      <c r="A4" s="33">
        <v>2</v>
      </c>
      <c r="B4" s="48" t="s">
        <v>44</v>
      </c>
      <c r="C4" s="48" t="s">
        <v>462</v>
      </c>
      <c r="D4" s="49">
        <v>32542.45</v>
      </c>
      <c r="E4" s="33">
        <v>8000</v>
      </c>
      <c r="F4" s="33"/>
      <c r="G4" s="34"/>
      <c r="H4" s="29"/>
    </row>
    <row r="5" spans="1:8">
      <c r="A5" s="30">
        <v>3</v>
      </c>
      <c r="B5" s="158" t="s">
        <v>49</v>
      </c>
      <c r="C5" s="48" t="s">
        <v>463</v>
      </c>
      <c r="D5" s="49">
        <v>530</v>
      </c>
      <c r="E5" s="33">
        <v>0</v>
      </c>
      <c r="F5" s="33"/>
      <c r="G5" s="34"/>
      <c r="H5" s="29"/>
    </row>
    <row r="6" spans="1:8">
      <c r="A6" s="30"/>
      <c r="B6" s="158"/>
      <c r="C6" s="48" t="s">
        <v>464</v>
      </c>
      <c r="D6" s="49">
        <v>5972.9</v>
      </c>
      <c r="E6" s="33">
        <v>5000</v>
      </c>
      <c r="F6" s="33"/>
      <c r="G6" s="34"/>
      <c r="H6" s="29"/>
    </row>
    <row r="7" spans="1:8">
      <c r="A7" s="33">
        <v>4</v>
      </c>
      <c r="B7" s="51" t="s">
        <v>465</v>
      </c>
      <c r="C7" s="48" t="s">
        <v>466</v>
      </c>
      <c r="D7" s="49"/>
      <c r="E7" s="33">
        <v>690000</v>
      </c>
      <c r="F7" s="33"/>
      <c r="G7" s="34"/>
      <c r="H7" s="29"/>
    </row>
    <row r="8" spans="1:8">
      <c r="A8" s="33">
        <v>5</v>
      </c>
      <c r="B8" s="51" t="s">
        <v>69</v>
      </c>
      <c r="C8" s="48" t="s">
        <v>467</v>
      </c>
      <c r="D8" s="33">
        <v>7500</v>
      </c>
      <c r="E8" s="33">
        <v>1000</v>
      </c>
      <c r="F8" s="33"/>
      <c r="G8" s="34"/>
      <c r="H8" s="29"/>
    </row>
    <row r="9" spans="1:8">
      <c r="A9" s="33">
        <v>6</v>
      </c>
      <c r="B9" s="51" t="s">
        <v>53</v>
      </c>
      <c r="C9" s="48" t="s">
        <v>468</v>
      </c>
      <c r="D9" s="49">
        <v>1635</v>
      </c>
      <c r="E9" s="33">
        <v>1800</v>
      </c>
      <c r="F9" s="33"/>
      <c r="G9" s="34"/>
      <c r="H9" s="29"/>
    </row>
    <row r="10" spans="1:8">
      <c r="A10" s="33">
        <v>7</v>
      </c>
      <c r="B10" s="51" t="s">
        <v>55</v>
      </c>
      <c r="C10" s="48" t="s">
        <v>469</v>
      </c>
      <c r="D10" s="49">
        <v>980</v>
      </c>
      <c r="E10" s="33">
        <v>1000</v>
      </c>
      <c r="F10" s="33"/>
      <c r="G10" s="34"/>
      <c r="H10" s="29"/>
    </row>
    <row r="11" spans="1:8">
      <c r="A11" s="33">
        <v>8</v>
      </c>
      <c r="B11" s="51" t="s">
        <v>46</v>
      </c>
      <c r="C11" s="48" t="s">
        <v>470</v>
      </c>
      <c r="D11" s="49">
        <v>1794.67</v>
      </c>
      <c r="E11" s="33">
        <v>1800</v>
      </c>
      <c r="F11" s="33"/>
      <c r="G11" s="34"/>
      <c r="H11" s="29"/>
    </row>
    <row r="12" spans="1:8">
      <c r="A12" s="30">
        <v>9</v>
      </c>
      <c r="B12" s="159" t="s">
        <v>48</v>
      </c>
      <c r="C12" s="48" t="s">
        <v>471</v>
      </c>
      <c r="D12" s="33">
        <v>914</v>
      </c>
      <c r="E12" s="33">
        <v>1000</v>
      </c>
      <c r="F12" s="33"/>
      <c r="G12" s="34"/>
      <c r="H12" s="29"/>
    </row>
    <row r="13" spans="1:7">
      <c r="A13" s="30"/>
      <c r="B13" s="159"/>
      <c r="C13" s="48" t="s">
        <v>472</v>
      </c>
      <c r="D13" s="33">
        <v>352792.14</v>
      </c>
      <c r="E13" s="33">
        <v>400000</v>
      </c>
      <c r="F13" s="33"/>
      <c r="G13" s="34"/>
    </row>
    <row r="14" spans="1:7">
      <c r="A14" s="33">
        <v>10</v>
      </c>
      <c r="B14" s="48" t="s">
        <v>473</v>
      </c>
      <c r="C14" s="48" t="s">
        <v>473</v>
      </c>
      <c r="D14" s="33">
        <v>300000</v>
      </c>
      <c r="E14" s="33">
        <v>400000</v>
      </c>
      <c r="F14" s="33"/>
      <c r="G14" s="34"/>
    </row>
    <row r="15" spans="1:7">
      <c r="A15" s="33">
        <v>11</v>
      </c>
      <c r="B15" s="48" t="s">
        <v>70</v>
      </c>
      <c r="C15" s="48" t="s">
        <v>70</v>
      </c>
      <c r="D15" s="33">
        <v>100000</v>
      </c>
      <c r="E15" s="33">
        <v>200000</v>
      </c>
      <c r="F15" s="33"/>
      <c r="G15" s="34"/>
    </row>
    <row r="16" spans="1:7">
      <c r="A16" s="33">
        <v>12</v>
      </c>
      <c r="B16" s="48" t="s">
        <v>474</v>
      </c>
      <c r="C16" s="48" t="s">
        <v>475</v>
      </c>
      <c r="D16" s="33">
        <v>10000</v>
      </c>
      <c r="E16" s="33">
        <v>20000</v>
      </c>
      <c r="F16" s="33"/>
      <c r="G16" s="34"/>
    </row>
    <row r="17" spans="1:7">
      <c r="A17" s="33">
        <v>13</v>
      </c>
      <c r="B17" s="48" t="s">
        <v>476</v>
      </c>
      <c r="C17" s="48" t="s">
        <v>477</v>
      </c>
      <c r="D17" s="33">
        <v>32542.45</v>
      </c>
      <c r="E17" s="33">
        <v>30000</v>
      </c>
      <c r="F17" s="33"/>
      <c r="G17" s="34"/>
    </row>
    <row r="18" spans="1:7">
      <c r="A18" s="33">
        <v>14</v>
      </c>
      <c r="B18" s="48" t="s">
        <v>478</v>
      </c>
      <c r="C18" s="48" t="s">
        <v>479</v>
      </c>
      <c r="D18" s="33">
        <v>23247.2</v>
      </c>
      <c r="E18" s="33">
        <v>20000</v>
      </c>
      <c r="F18" s="160" t="s">
        <v>61</v>
      </c>
      <c r="G18" s="34"/>
    </row>
    <row r="19" spans="1:7">
      <c r="A19" s="33">
        <v>15</v>
      </c>
      <c r="B19" s="48" t="s">
        <v>52</v>
      </c>
      <c r="C19" s="48" t="s">
        <v>480</v>
      </c>
      <c r="D19" s="33"/>
      <c r="E19" s="33">
        <v>5000</v>
      </c>
      <c r="F19" s="33"/>
      <c r="G19" s="34"/>
    </row>
    <row r="20" spans="1:7">
      <c r="A20" s="33">
        <v>16</v>
      </c>
      <c r="B20" s="48" t="s">
        <v>59</v>
      </c>
      <c r="C20" s="48" t="s">
        <v>59</v>
      </c>
      <c r="D20" s="33"/>
      <c r="E20" s="33">
        <v>300</v>
      </c>
      <c r="F20" s="33"/>
      <c r="G20" s="34"/>
    </row>
    <row r="21" spans="1:7">
      <c r="A21" s="33">
        <v>17</v>
      </c>
      <c r="B21" s="48" t="s">
        <v>57</v>
      </c>
      <c r="C21" s="48" t="s">
        <v>223</v>
      </c>
      <c r="D21" s="33">
        <v>7348.2</v>
      </c>
      <c r="E21" s="33">
        <v>7500</v>
      </c>
      <c r="F21" s="33"/>
      <c r="G21" s="34"/>
    </row>
    <row r="22" spans="1:7">
      <c r="A22" s="33">
        <v>18</v>
      </c>
      <c r="B22" s="48" t="s">
        <v>225</v>
      </c>
      <c r="C22" s="48" t="s">
        <v>481</v>
      </c>
      <c r="D22" s="33">
        <v>12037.48</v>
      </c>
      <c r="E22" s="36">
        <v>16600</v>
      </c>
      <c r="F22" s="33"/>
      <c r="G22" s="34"/>
    </row>
    <row r="23" spans="1:7">
      <c r="A23" s="28" t="s">
        <v>229</v>
      </c>
      <c r="B23" s="28"/>
      <c r="C23" s="59"/>
      <c r="D23" s="60">
        <f>SUM(D3:D22)</f>
        <v>890764.49</v>
      </c>
      <c r="E23" s="60">
        <f>SUM(E3:E22)</f>
        <v>1810000</v>
      </c>
      <c r="F23" s="60">
        <v>0</v>
      </c>
      <c r="G23" s="34"/>
    </row>
    <row r="24" customHeight="1" spans="1:8">
      <c r="A24" s="33">
        <v>1</v>
      </c>
      <c r="B24" s="48" t="s">
        <v>91</v>
      </c>
      <c r="C24" s="48" t="s">
        <v>482</v>
      </c>
      <c r="D24" s="49">
        <v>26180</v>
      </c>
      <c r="E24" s="33">
        <v>26000</v>
      </c>
      <c r="F24" s="33"/>
      <c r="G24" s="34"/>
      <c r="H24" s="29"/>
    </row>
    <row r="25" spans="1:8">
      <c r="A25" s="33">
        <v>2</v>
      </c>
      <c r="B25" s="51" t="s">
        <v>483</v>
      </c>
      <c r="C25" s="161" t="s">
        <v>484</v>
      </c>
      <c r="D25" s="49">
        <v>58275.94</v>
      </c>
      <c r="E25" s="33">
        <v>30000</v>
      </c>
      <c r="F25" s="33"/>
      <c r="G25" s="34"/>
      <c r="H25" s="29"/>
    </row>
    <row r="26" spans="1:8">
      <c r="A26" s="33">
        <v>3</v>
      </c>
      <c r="B26" s="48" t="s">
        <v>485</v>
      </c>
      <c r="C26" s="161" t="s">
        <v>486</v>
      </c>
      <c r="D26" s="49">
        <v>40179.62</v>
      </c>
      <c r="E26" s="49">
        <v>70000</v>
      </c>
      <c r="F26" s="33"/>
      <c r="G26" s="34"/>
      <c r="H26" s="29"/>
    </row>
    <row r="27" spans="1:7">
      <c r="A27" s="33">
        <v>4</v>
      </c>
      <c r="B27" s="162" t="s">
        <v>487</v>
      </c>
      <c r="C27" s="48"/>
      <c r="D27" s="33">
        <v>1805938.96</v>
      </c>
      <c r="E27" s="33">
        <v>1898100</v>
      </c>
      <c r="F27" s="33"/>
      <c r="G27" s="34"/>
    </row>
    <row r="28" spans="1:7">
      <c r="A28" s="28" t="s">
        <v>234</v>
      </c>
      <c r="B28" s="28"/>
      <c r="C28" s="68"/>
      <c r="D28" s="60">
        <f>SUM(D24:D27)</f>
        <v>1930574.52</v>
      </c>
      <c r="E28" s="60">
        <f>SUM(E24:E27)</f>
        <v>2024100</v>
      </c>
      <c r="F28" s="68"/>
      <c r="G28" s="68"/>
    </row>
    <row r="29" spans="1:7">
      <c r="A29" s="163"/>
      <c r="B29" s="164" t="s">
        <v>32</v>
      </c>
      <c r="C29" s="163"/>
      <c r="D29" s="165">
        <f>D23+D28</f>
        <v>2821339.01</v>
      </c>
      <c r="E29" s="165">
        <f>E23+E28</f>
        <v>3834100</v>
      </c>
      <c r="F29" s="68"/>
      <c r="G29" s="68"/>
    </row>
  </sheetData>
  <mergeCells count="7">
    <mergeCell ref="A1:G1"/>
    <mergeCell ref="A23:B23"/>
    <mergeCell ref="A28:B28"/>
    <mergeCell ref="A5:A6"/>
    <mergeCell ref="A12:A13"/>
    <mergeCell ref="B5:B6"/>
    <mergeCell ref="B12:B13"/>
  </mergeCells>
  <hyperlinks>
    <hyperlink ref="H1" location="部门费用汇总表!A1" display="部门费用汇总表!A1"/>
    <hyperlink ref="H2" location="部门提起费用在门店!A1" display="部门提起费用在门店!A1"/>
    <hyperlink ref="B27" location="各门店水电费!A1" display="各门店水电费"/>
  </hyperlinks>
  <pageMargins left="0.7" right="0.7" top="0.75" bottom="0.75" header="0.3" footer="0.3"/>
  <pageSetup paperSize="9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1"/>
  <sheetViews>
    <sheetView topLeftCell="B1" workbookViewId="0">
      <pane xSplit="2" ySplit="1" topLeftCell="D66" activePane="bottomRight" state="frozen"/>
      <selection/>
      <selection pane="topRight"/>
      <selection pane="bottomLeft"/>
      <selection pane="bottomRight" activeCell="U1" sqref="U1"/>
    </sheetView>
  </sheetViews>
  <sheetFormatPr defaultColWidth="9" defaultRowHeight="14.25"/>
  <cols>
    <col min="1" max="1" width="5" style="134" customWidth="1"/>
    <col min="2" max="2" width="6.625" style="134" customWidth="1"/>
    <col min="3" max="3" width="31.625" style="135" customWidth="1"/>
    <col min="4" max="4" width="11.875" style="134" customWidth="1"/>
    <col min="5" max="5" width="10.125" style="134" customWidth="1"/>
    <col min="6" max="6" width="16" style="134" customWidth="1"/>
    <col min="7" max="7" width="21.875" style="134" hidden="1" customWidth="1"/>
    <col min="8" max="8" width="9.375" style="134" hidden="1" customWidth="1"/>
    <col min="9" max="11" width="9" style="134" hidden="1" customWidth="1"/>
    <col min="12" max="12" width="9.375" style="134" hidden="1" customWidth="1"/>
    <col min="13" max="20" width="9" style="134" hidden="1" customWidth="1"/>
    <col min="21" max="16384" width="9" style="134"/>
  </cols>
  <sheetData>
    <row r="1" ht="33" customHeight="1" spans="1:21">
      <c r="A1" s="136" t="s">
        <v>216</v>
      </c>
      <c r="B1" s="136" t="s">
        <v>488</v>
      </c>
      <c r="C1" s="137" t="s">
        <v>236</v>
      </c>
      <c r="D1" s="138" t="s">
        <v>237</v>
      </c>
      <c r="E1" s="138" t="s">
        <v>238</v>
      </c>
      <c r="F1" s="136" t="s">
        <v>489</v>
      </c>
      <c r="U1" s="25" t="s">
        <v>243</v>
      </c>
    </row>
    <row r="2" spans="1:17">
      <c r="A2" s="139">
        <v>1</v>
      </c>
      <c r="B2" s="139">
        <v>349</v>
      </c>
      <c r="C2" s="140" t="s">
        <v>490</v>
      </c>
      <c r="D2" s="141">
        <v>1350</v>
      </c>
      <c r="E2" s="141">
        <v>1400</v>
      </c>
      <c r="F2" s="142">
        <v>40365</v>
      </c>
      <c r="G2" s="143">
        <v>1</v>
      </c>
      <c r="H2" s="143"/>
      <c r="I2" s="143"/>
      <c r="J2" s="143"/>
      <c r="K2" s="143"/>
      <c r="L2" s="143"/>
      <c r="M2" s="143"/>
      <c r="P2" s="134">
        <v>1350</v>
      </c>
      <c r="Q2" s="134">
        <v>1400</v>
      </c>
    </row>
    <row r="3" spans="1:17">
      <c r="A3" s="139">
        <v>2</v>
      </c>
      <c r="B3" s="139">
        <v>377</v>
      </c>
      <c r="C3" s="140" t="s">
        <v>491</v>
      </c>
      <c r="D3" s="141">
        <v>12310.35</v>
      </c>
      <c r="E3" s="141">
        <v>12300</v>
      </c>
      <c r="F3" s="142">
        <v>40365</v>
      </c>
      <c r="G3" s="143">
        <v>12310.35</v>
      </c>
      <c r="H3" s="143">
        <v>0</v>
      </c>
      <c r="I3" s="143"/>
      <c r="J3" s="143"/>
      <c r="K3" s="143"/>
      <c r="L3" s="143"/>
      <c r="M3" s="143"/>
      <c r="O3" s="134">
        <v>12300</v>
      </c>
      <c r="P3" s="134">
        <v>12311</v>
      </c>
      <c r="Q3" s="134">
        <v>12300</v>
      </c>
    </row>
    <row r="4" ht="12.95" customHeight="1" spans="1:17">
      <c r="A4" s="139">
        <v>3</v>
      </c>
      <c r="B4" s="139">
        <v>371</v>
      </c>
      <c r="C4" s="140" t="s">
        <v>492</v>
      </c>
      <c r="D4" s="141">
        <v>5772.3</v>
      </c>
      <c r="E4" s="141">
        <v>5800</v>
      </c>
      <c r="F4" s="142">
        <v>40365</v>
      </c>
      <c r="G4" s="143">
        <v>5772.3</v>
      </c>
      <c r="H4" s="143">
        <v>0</v>
      </c>
      <c r="I4" s="143"/>
      <c r="J4" s="143"/>
      <c r="K4" s="143"/>
      <c r="L4" s="143"/>
      <c r="M4" s="143"/>
      <c r="O4" s="134">
        <v>5800</v>
      </c>
      <c r="P4" s="134">
        <v>5773</v>
      </c>
      <c r="Q4" s="134">
        <v>5800</v>
      </c>
    </row>
    <row r="5" spans="1:17">
      <c r="A5" s="139">
        <v>4</v>
      </c>
      <c r="B5" s="139">
        <v>52</v>
      </c>
      <c r="C5" s="140" t="s">
        <v>493</v>
      </c>
      <c r="D5" s="141">
        <v>10644</v>
      </c>
      <c r="E5" s="141">
        <v>10600</v>
      </c>
      <c r="F5" s="142">
        <v>40365</v>
      </c>
      <c r="G5" s="143">
        <v>10644</v>
      </c>
      <c r="H5" s="143">
        <v>0</v>
      </c>
      <c r="I5" s="143"/>
      <c r="J5" s="143"/>
      <c r="K5" s="143"/>
      <c r="L5" s="143"/>
      <c r="M5" s="143"/>
      <c r="O5" s="134">
        <v>10600</v>
      </c>
      <c r="P5" s="134">
        <v>10644</v>
      </c>
      <c r="Q5" s="134">
        <v>10600</v>
      </c>
    </row>
    <row r="6" spans="1:17">
      <c r="A6" s="139">
        <v>5</v>
      </c>
      <c r="B6" s="139">
        <v>56</v>
      </c>
      <c r="C6" s="140" t="s">
        <v>494</v>
      </c>
      <c r="D6" s="141">
        <v>6936.7</v>
      </c>
      <c r="E6" s="141">
        <v>6900</v>
      </c>
      <c r="F6" s="142">
        <v>40365</v>
      </c>
      <c r="G6" s="143">
        <v>6936.7</v>
      </c>
      <c r="H6" s="143">
        <v>0</v>
      </c>
      <c r="I6" s="143"/>
      <c r="J6" s="143"/>
      <c r="K6" s="143"/>
      <c r="L6" s="143"/>
      <c r="M6" s="143"/>
      <c r="O6" s="134">
        <v>6900</v>
      </c>
      <c r="P6" s="134">
        <v>6937</v>
      </c>
      <c r="Q6" s="134">
        <v>6900</v>
      </c>
    </row>
    <row r="7" spans="1:17">
      <c r="A7" s="139">
        <v>6</v>
      </c>
      <c r="B7" s="139">
        <v>373</v>
      </c>
      <c r="C7" s="140" t="s">
        <v>495</v>
      </c>
      <c r="D7" s="141">
        <v>20564.98</v>
      </c>
      <c r="E7" s="141">
        <v>20600</v>
      </c>
      <c r="F7" s="142">
        <v>40365</v>
      </c>
      <c r="G7" s="143">
        <v>20564.98</v>
      </c>
      <c r="H7" s="143">
        <v>0</v>
      </c>
      <c r="I7" s="143"/>
      <c r="J7" s="143"/>
      <c r="K7" s="143"/>
      <c r="L7" s="143"/>
      <c r="M7" s="143"/>
      <c r="O7" s="134">
        <v>20600</v>
      </c>
      <c r="P7" s="134">
        <v>20565</v>
      </c>
      <c r="Q7" s="134">
        <v>20600</v>
      </c>
    </row>
    <row r="8" spans="1:17">
      <c r="A8" s="139">
        <v>7</v>
      </c>
      <c r="B8" s="139">
        <v>54</v>
      </c>
      <c r="C8" s="140" t="s">
        <v>496</v>
      </c>
      <c r="D8" s="141">
        <v>8569.29</v>
      </c>
      <c r="E8" s="141">
        <v>8600</v>
      </c>
      <c r="F8" s="142">
        <v>40365</v>
      </c>
      <c r="G8" s="143">
        <v>8569.29</v>
      </c>
      <c r="H8" s="143">
        <v>0</v>
      </c>
      <c r="I8" s="143"/>
      <c r="J8" s="143"/>
      <c r="K8" s="143"/>
      <c r="L8" s="143"/>
      <c r="M8" s="143"/>
      <c r="O8" s="134">
        <v>8600</v>
      </c>
      <c r="P8" s="134">
        <v>8570</v>
      </c>
      <c r="Q8" s="134">
        <v>8600</v>
      </c>
    </row>
    <row r="9" spans="1:17">
      <c r="A9" s="139">
        <v>8</v>
      </c>
      <c r="B9" s="139">
        <v>385</v>
      </c>
      <c r="C9" s="140" t="s">
        <v>497</v>
      </c>
      <c r="D9" s="141">
        <v>10795.2</v>
      </c>
      <c r="E9" s="141">
        <v>10800</v>
      </c>
      <c r="F9" s="142">
        <v>40365</v>
      </c>
      <c r="G9" s="143">
        <v>10795.2</v>
      </c>
      <c r="H9" s="143">
        <v>0</v>
      </c>
      <c r="I9" s="143"/>
      <c r="J9" s="143"/>
      <c r="K9" s="143"/>
      <c r="L9" s="143"/>
      <c r="M9" s="143"/>
      <c r="O9" s="134">
        <v>10800</v>
      </c>
      <c r="P9" s="134">
        <v>10796</v>
      </c>
      <c r="Q9" s="134">
        <v>10800</v>
      </c>
    </row>
    <row r="10" spans="1:17">
      <c r="A10" s="139">
        <v>9</v>
      </c>
      <c r="B10" s="139">
        <v>367</v>
      </c>
      <c r="C10" s="140" t="s">
        <v>498</v>
      </c>
      <c r="D10" s="141">
        <v>12520</v>
      </c>
      <c r="E10" s="141">
        <v>12500</v>
      </c>
      <c r="F10" s="142">
        <v>40365</v>
      </c>
      <c r="G10" s="143">
        <v>12520</v>
      </c>
      <c r="H10" s="143">
        <v>0</v>
      </c>
      <c r="I10" s="143"/>
      <c r="J10" s="143"/>
      <c r="K10" s="143"/>
      <c r="L10" s="143"/>
      <c r="M10" s="143"/>
      <c r="O10" s="134">
        <v>12500</v>
      </c>
      <c r="P10" s="134">
        <v>12520</v>
      </c>
      <c r="Q10" s="134">
        <v>12500</v>
      </c>
    </row>
    <row r="11" spans="1:17">
      <c r="A11" s="139">
        <v>10</v>
      </c>
      <c r="B11" s="139">
        <v>379</v>
      </c>
      <c r="C11" s="140" t="s">
        <v>499</v>
      </c>
      <c r="D11" s="141">
        <v>12665.36</v>
      </c>
      <c r="E11" s="141">
        <v>12700</v>
      </c>
      <c r="F11" s="142">
        <v>40365</v>
      </c>
      <c r="G11" s="143">
        <v>12665.36</v>
      </c>
      <c r="H11" s="143">
        <v>0</v>
      </c>
      <c r="I11" s="143"/>
      <c r="J11" s="143"/>
      <c r="K11" s="143"/>
      <c r="L11" s="143"/>
      <c r="M11" s="143"/>
      <c r="O11" s="134">
        <v>12700</v>
      </c>
      <c r="P11" s="134">
        <v>12666</v>
      </c>
      <c r="Q11" s="134">
        <v>12700</v>
      </c>
    </row>
    <row r="12" spans="1:17">
      <c r="A12" s="139">
        <v>11</v>
      </c>
      <c r="B12" s="139">
        <v>311</v>
      </c>
      <c r="C12" s="140" t="s">
        <v>500</v>
      </c>
      <c r="D12" s="141">
        <v>16311.72</v>
      </c>
      <c r="E12" s="141">
        <v>16300</v>
      </c>
      <c r="F12" s="142">
        <v>40365</v>
      </c>
      <c r="G12" s="143">
        <v>16311.72</v>
      </c>
      <c r="H12" s="143">
        <v>0</v>
      </c>
      <c r="I12" s="143"/>
      <c r="J12" s="143"/>
      <c r="K12" s="143"/>
      <c r="L12" s="143"/>
      <c r="M12" s="143"/>
      <c r="O12" s="134">
        <v>16300</v>
      </c>
      <c r="P12" s="134">
        <v>16312</v>
      </c>
      <c r="Q12" s="134">
        <v>16300</v>
      </c>
    </row>
    <row r="13" spans="1:17">
      <c r="A13" s="139">
        <v>12</v>
      </c>
      <c r="B13" s="139">
        <v>355</v>
      </c>
      <c r="C13" s="140" t="s">
        <v>501</v>
      </c>
      <c r="D13" s="141">
        <v>19101.38</v>
      </c>
      <c r="E13" s="141">
        <v>19100</v>
      </c>
      <c r="F13" s="142">
        <v>40365</v>
      </c>
      <c r="G13" s="143">
        <v>19101.38</v>
      </c>
      <c r="H13" s="143">
        <v>0</v>
      </c>
      <c r="I13" s="143"/>
      <c r="J13" s="143"/>
      <c r="K13" s="143"/>
      <c r="L13" s="143"/>
      <c r="M13" s="143"/>
      <c r="O13" s="134">
        <v>19100</v>
      </c>
      <c r="P13" s="134">
        <v>19102</v>
      </c>
      <c r="Q13" s="134">
        <v>19100</v>
      </c>
    </row>
    <row r="14" spans="1:17">
      <c r="A14" s="139">
        <v>13</v>
      </c>
      <c r="B14" s="139">
        <v>365</v>
      </c>
      <c r="C14" s="140" t="s">
        <v>502</v>
      </c>
      <c r="D14" s="141">
        <v>19032.73</v>
      </c>
      <c r="E14" s="141">
        <v>19000</v>
      </c>
      <c r="F14" s="142">
        <v>40365</v>
      </c>
      <c r="G14" s="143">
        <v>19032.73</v>
      </c>
      <c r="H14" s="143">
        <v>0</v>
      </c>
      <c r="I14" s="143"/>
      <c r="J14" s="143"/>
      <c r="K14" s="143"/>
      <c r="L14" s="143"/>
      <c r="M14" s="143"/>
      <c r="O14" s="134">
        <v>19000</v>
      </c>
      <c r="P14" s="134">
        <v>19033</v>
      </c>
      <c r="Q14" s="134">
        <v>19000</v>
      </c>
    </row>
    <row r="15" spans="1:17">
      <c r="A15" s="139">
        <v>14</v>
      </c>
      <c r="B15" s="139">
        <v>357</v>
      </c>
      <c r="C15" s="140" t="s">
        <v>503</v>
      </c>
      <c r="D15" s="141">
        <v>18354.8</v>
      </c>
      <c r="E15" s="141">
        <v>18400</v>
      </c>
      <c r="F15" s="142">
        <v>40365</v>
      </c>
      <c r="G15" s="143">
        <v>18354.8</v>
      </c>
      <c r="H15" s="143">
        <v>0</v>
      </c>
      <c r="I15" s="143"/>
      <c r="J15" s="143"/>
      <c r="K15" s="143"/>
      <c r="L15" s="143"/>
      <c r="M15" s="143"/>
      <c r="O15" s="134">
        <v>18400</v>
      </c>
      <c r="P15" s="134">
        <v>18355</v>
      </c>
      <c r="Q15" s="134">
        <v>18400</v>
      </c>
    </row>
    <row r="16" spans="1:17">
      <c r="A16" s="139">
        <v>15</v>
      </c>
      <c r="B16" s="139">
        <v>308</v>
      </c>
      <c r="C16" s="140" t="s">
        <v>504</v>
      </c>
      <c r="D16" s="141">
        <v>16168.35</v>
      </c>
      <c r="E16" s="141">
        <v>16200</v>
      </c>
      <c r="F16" s="142">
        <v>40365</v>
      </c>
      <c r="G16" s="143">
        <v>16168.35</v>
      </c>
      <c r="H16" s="143">
        <v>0</v>
      </c>
      <c r="I16" s="143"/>
      <c r="J16" s="143"/>
      <c r="K16" s="143"/>
      <c r="L16" s="143"/>
      <c r="M16" s="143"/>
      <c r="O16" s="134">
        <v>16200</v>
      </c>
      <c r="P16" s="134">
        <v>16169</v>
      </c>
      <c r="Q16" s="134">
        <v>16200</v>
      </c>
    </row>
    <row r="17" spans="1:17">
      <c r="A17" s="139">
        <v>16</v>
      </c>
      <c r="B17" s="139">
        <v>347</v>
      </c>
      <c r="C17" s="144" t="s">
        <v>505</v>
      </c>
      <c r="D17" s="141">
        <v>17634.35</v>
      </c>
      <c r="E17" s="141">
        <v>17600</v>
      </c>
      <c r="F17" s="142">
        <v>40365</v>
      </c>
      <c r="G17" s="143">
        <v>17634.35</v>
      </c>
      <c r="H17" s="143">
        <v>0</v>
      </c>
      <c r="I17" s="143"/>
      <c r="J17" s="143"/>
      <c r="K17" s="143"/>
      <c r="L17" s="143"/>
      <c r="M17" s="143"/>
      <c r="O17" s="134">
        <v>17600</v>
      </c>
      <c r="P17" s="134">
        <v>17635</v>
      </c>
      <c r="Q17" s="134">
        <v>17600</v>
      </c>
    </row>
    <row r="18" spans="1:17">
      <c r="A18" s="139">
        <v>17</v>
      </c>
      <c r="B18" s="139">
        <v>387</v>
      </c>
      <c r="C18" s="140" t="s">
        <v>506</v>
      </c>
      <c r="D18" s="141">
        <v>24114.34</v>
      </c>
      <c r="E18" s="141">
        <v>24100</v>
      </c>
      <c r="F18" s="142">
        <v>40365</v>
      </c>
      <c r="G18" s="143">
        <v>24114.34</v>
      </c>
      <c r="H18" s="143">
        <v>0</v>
      </c>
      <c r="I18" s="143"/>
      <c r="J18" s="143"/>
      <c r="K18" s="143"/>
      <c r="L18" s="143"/>
      <c r="M18" s="143"/>
      <c r="O18" s="134">
        <v>24100</v>
      </c>
      <c r="P18" s="134">
        <v>24115</v>
      </c>
      <c r="Q18" s="134">
        <v>24100</v>
      </c>
    </row>
    <row r="19" spans="1:17">
      <c r="A19" s="139">
        <v>18</v>
      </c>
      <c r="B19" s="139">
        <v>341</v>
      </c>
      <c r="C19" s="140" t="s">
        <v>507</v>
      </c>
      <c r="D19" s="141">
        <v>18004.9</v>
      </c>
      <c r="E19" s="141">
        <v>18000</v>
      </c>
      <c r="F19" s="142">
        <v>40365</v>
      </c>
      <c r="G19" s="143">
        <v>18004.9</v>
      </c>
      <c r="H19" s="143">
        <v>0</v>
      </c>
      <c r="I19" s="143"/>
      <c r="J19" s="143"/>
      <c r="K19" s="143"/>
      <c r="L19" s="143"/>
      <c r="M19" s="143"/>
      <c r="O19" s="134">
        <v>18000</v>
      </c>
      <c r="P19" s="134">
        <v>18005</v>
      </c>
      <c r="Q19" s="134">
        <v>18000</v>
      </c>
    </row>
    <row r="20" spans="1:17">
      <c r="A20" s="139">
        <v>19</v>
      </c>
      <c r="B20" s="139">
        <v>359</v>
      </c>
      <c r="C20" s="140" t="s">
        <v>508</v>
      </c>
      <c r="D20" s="141">
        <v>19392.7</v>
      </c>
      <c r="E20" s="141">
        <v>19400</v>
      </c>
      <c r="F20" s="142">
        <v>40365</v>
      </c>
      <c r="G20" s="143">
        <v>19392.7</v>
      </c>
      <c r="H20" s="143">
        <v>0</v>
      </c>
      <c r="I20" s="143"/>
      <c r="J20" s="143"/>
      <c r="K20" s="143"/>
      <c r="L20" s="143"/>
      <c r="M20" s="143"/>
      <c r="O20" s="134">
        <v>19400</v>
      </c>
      <c r="P20" s="134">
        <v>19393</v>
      </c>
      <c r="Q20" s="134">
        <v>19400</v>
      </c>
    </row>
    <row r="21" spans="1:17">
      <c r="A21" s="139">
        <v>20</v>
      </c>
      <c r="B21" s="139">
        <v>391</v>
      </c>
      <c r="C21" s="140" t="s">
        <v>509</v>
      </c>
      <c r="D21" s="141">
        <v>20301.4</v>
      </c>
      <c r="E21" s="141">
        <v>20300</v>
      </c>
      <c r="F21" s="142">
        <v>40365</v>
      </c>
      <c r="G21" s="143">
        <v>20301.4</v>
      </c>
      <c r="H21" s="143">
        <v>0</v>
      </c>
      <c r="I21" s="143"/>
      <c r="J21" s="143"/>
      <c r="K21" s="143"/>
      <c r="L21" s="143"/>
      <c r="M21" s="143"/>
      <c r="O21" s="134">
        <v>20300</v>
      </c>
      <c r="P21" s="134">
        <v>20302</v>
      </c>
      <c r="Q21" s="134">
        <v>20300</v>
      </c>
    </row>
    <row r="22" spans="1:17">
      <c r="A22" s="139">
        <v>21</v>
      </c>
      <c r="B22" s="139">
        <v>339</v>
      </c>
      <c r="C22" s="140" t="s">
        <v>510</v>
      </c>
      <c r="D22" s="141">
        <v>21223.3</v>
      </c>
      <c r="E22" s="141">
        <v>21200</v>
      </c>
      <c r="F22" s="142">
        <v>40365</v>
      </c>
      <c r="G22" s="143">
        <v>21223.3</v>
      </c>
      <c r="H22" s="143">
        <v>0</v>
      </c>
      <c r="I22" s="143"/>
      <c r="J22" s="143"/>
      <c r="K22" s="143"/>
      <c r="L22" s="143"/>
      <c r="M22" s="143"/>
      <c r="O22" s="134">
        <v>21200</v>
      </c>
      <c r="P22" s="134">
        <v>21224</v>
      </c>
      <c r="Q22" s="134">
        <v>21200</v>
      </c>
    </row>
    <row r="23" spans="1:17">
      <c r="A23" s="139">
        <v>22</v>
      </c>
      <c r="B23" s="139">
        <v>351</v>
      </c>
      <c r="C23" s="140" t="s">
        <v>511</v>
      </c>
      <c r="D23" s="141">
        <v>22930.8</v>
      </c>
      <c r="E23" s="141">
        <v>22900</v>
      </c>
      <c r="F23" s="142">
        <v>40365</v>
      </c>
      <c r="G23" s="143">
        <v>22930.8</v>
      </c>
      <c r="H23" s="143">
        <v>0</v>
      </c>
      <c r="I23" s="143"/>
      <c r="J23" s="143"/>
      <c r="K23" s="143"/>
      <c r="L23" s="143"/>
      <c r="M23" s="143"/>
      <c r="O23" s="134">
        <v>22900</v>
      </c>
      <c r="P23" s="134">
        <v>22931</v>
      </c>
      <c r="Q23" s="134">
        <v>22900</v>
      </c>
    </row>
    <row r="24" spans="1:17">
      <c r="A24" s="139">
        <v>23</v>
      </c>
      <c r="B24" s="139">
        <v>343</v>
      </c>
      <c r="C24" s="140" t="s">
        <v>512</v>
      </c>
      <c r="D24" s="141">
        <v>30367</v>
      </c>
      <c r="E24" s="141">
        <v>30400</v>
      </c>
      <c r="F24" s="142">
        <v>40365</v>
      </c>
      <c r="G24" s="143">
        <v>30367</v>
      </c>
      <c r="H24" s="143">
        <v>0</v>
      </c>
      <c r="I24" s="143"/>
      <c r="J24" s="143"/>
      <c r="K24" s="143"/>
      <c r="L24" s="143"/>
      <c r="M24" s="143"/>
      <c r="O24" s="134">
        <v>30400</v>
      </c>
      <c r="P24" s="134">
        <v>30367</v>
      </c>
      <c r="Q24" s="134">
        <v>30400</v>
      </c>
    </row>
    <row r="25" spans="1:17">
      <c r="A25" s="139">
        <v>24</v>
      </c>
      <c r="B25" s="139">
        <v>329</v>
      </c>
      <c r="C25" s="140" t="s">
        <v>513</v>
      </c>
      <c r="D25" s="141">
        <v>29737.7</v>
      </c>
      <c r="E25" s="141">
        <v>29700</v>
      </c>
      <c r="F25" s="142">
        <v>40365</v>
      </c>
      <c r="G25" s="143">
        <v>29737.7</v>
      </c>
      <c r="H25" s="143">
        <v>0</v>
      </c>
      <c r="I25" s="143"/>
      <c r="J25" s="143"/>
      <c r="K25" s="143"/>
      <c r="L25" s="143"/>
      <c r="M25" s="143"/>
      <c r="O25" s="134">
        <v>29700</v>
      </c>
      <c r="P25" s="134">
        <v>29738</v>
      </c>
      <c r="Q25" s="134">
        <v>29700</v>
      </c>
    </row>
    <row r="26" spans="1:17">
      <c r="A26" s="139">
        <v>25</v>
      </c>
      <c r="B26" s="139">
        <v>337</v>
      </c>
      <c r="C26" s="140" t="s">
        <v>514</v>
      </c>
      <c r="D26" s="141">
        <v>50683.12</v>
      </c>
      <c r="E26" s="141">
        <v>50700</v>
      </c>
      <c r="F26" s="142">
        <v>40365</v>
      </c>
      <c r="G26" s="143">
        <v>50683.12</v>
      </c>
      <c r="H26" s="143">
        <v>0</v>
      </c>
      <c r="I26" s="143"/>
      <c r="J26" s="143"/>
      <c r="K26" s="143"/>
      <c r="L26" s="143"/>
      <c r="M26" s="143"/>
      <c r="O26" s="134">
        <v>50700</v>
      </c>
      <c r="P26" s="134">
        <v>50684</v>
      </c>
      <c r="Q26" s="134">
        <v>50700</v>
      </c>
    </row>
    <row r="27" spans="1:17">
      <c r="A27" s="139">
        <v>26</v>
      </c>
      <c r="B27" s="139">
        <v>307</v>
      </c>
      <c r="C27" s="140" t="s">
        <v>515</v>
      </c>
      <c r="D27" s="141">
        <v>152541.2</v>
      </c>
      <c r="E27" s="141">
        <v>152500</v>
      </c>
      <c r="F27" s="142">
        <v>40365</v>
      </c>
      <c r="G27" s="143">
        <v>152541.2</v>
      </c>
      <c r="H27" s="143">
        <v>0</v>
      </c>
      <c r="I27" s="143"/>
      <c r="J27" s="143"/>
      <c r="K27" s="143"/>
      <c r="L27" s="143"/>
      <c r="M27" s="143"/>
      <c r="O27" s="134">
        <v>152500</v>
      </c>
      <c r="P27" s="134">
        <v>152542</v>
      </c>
      <c r="Q27" s="134">
        <v>152500</v>
      </c>
    </row>
    <row r="28" spans="1:17">
      <c r="A28" s="139">
        <v>27</v>
      </c>
      <c r="B28" s="139">
        <v>399</v>
      </c>
      <c r="C28" s="140" t="s">
        <v>516</v>
      </c>
      <c r="D28" s="141">
        <v>22626</v>
      </c>
      <c r="E28" s="141">
        <v>22600</v>
      </c>
      <c r="F28" s="142">
        <v>40421</v>
      </c>
      <c r="G28" s="143">
        <v>22626</v>
      </c>
      <c r="H28" s="143">
        <v>0</v>
      </c>
      <c r="I28" s="143"/>
      <c r="J28" s="143"/>
      <c r="K28" s="143"/>
      <c r="L28" s="143"/>
      <c r="M28" s="143"/>
      <c r="O28" s="134">
        <v>22600</v>
      </c>
      <c r="P28" s="134">
        <v>22626</v>
      </c>
      <c r="Q28" s="134">
        <v>22600</v>
      </c>
    </row>
    <row r="29" spans="1:17">
      <c r="A29" s="139">
        <v>28</v>
      </c>
      <c r="B29" s="139">
        <v>539</v>
      </c>
      <c r="C29" s="140" t="s">
        <v>517</v>
      </c>
      <c r="D29" s="141">
        <v>7974.89</v>
      </c>
      <c r="E29" s="141">
        <v>8000</v>
      </c>
      <c r="F29" s="142">
        <v>40459</v>
      </c>
      <c r="G29" s="143">
        <v>7974.89</v>
      </c>
      <c r="H29" s="143">
        <v>0</v>
      </c>
      <c r="I29" s="143"/>
      <c r="J29" s="143"/>
      <c r="K29" s="143"/>
      <c r="L29" s="143"/>
      <c r="M29" s="143"/>
      <c r="O29" s="134">
        <v>8000</v>
      </c>
      <c r="P29" s="134">
        <v>7975</v>
      </c>
      <c r="Q29" s="134">
        <v>8000</v>
      </c>
    </row>
    <row r="30" spans="1:17">
      <c r="A30" s="139">
        <v>29</v>
      </c>
      <c r="B30" s="139">
        <v>517</v>
      </c>
      <c r="C30" s="140" t="s">
        <v>518</v>
      </c>
      <c r="D30" s="141">
        <v>23971.06</v>
      </c>
      <c r="E30" s="141">
        <v>24000</v>
      </c>
      <c r="F30" s="142">
        <v>40465</v>
      </c>
      <c r="G30" s="143">
        <v>23971.06</v>
      </c>
      <c r="H30" s="143">
        <v>0</v>
      </c>
      <c r="I30" s="143"/>
      <c r="J30" s="143"/>
      <c r="K30" s="143"/>
      <c r="L30" s="143"/>
      <c r="M30" s="143"/>
      <c r="O30" s="134">
        <v>24000</v>
      </c>
      <c r="P30" s="134">
        <v>23972</v>
      </c>
      <c r="Q30" s="134">
        <v>24000</v>
      </c>
    </row>
    <row r="31" spans="1:17">
      <c r="A31" s="139">
        <v>30</v>
      </c>
      <c r="B31" s="139">
        <v>514</v>
      </c>
      <c r="C31" s="140" t="s">
        <v>519</v>
      </c>
      <c r="D31" s="141">
        <v>8454.08</v>
      </c>
      <c r="E31" s="141">
        <v>8500</v>
      </c>
      <c r="F31" s="142">
        <v>40469</v>
      </c>
      <c r="G31" s="143">
        <v>8454.08</v>
      </c>
      <c r="H31" s="143">
        <v>0</v>
      </c>
      <c r="I31" s="143"/>
      <c r="J31" s="143"/>
      <c r="K31" s="143"/>
      <c r="L31" s="143"/>
      <c r="M31" s="143"/>
      <c r="O31" s="134">
        <v>8500</v>
      </c>
      <c r="P31" s="134">
        <v>8455</v>
      </c>
      <c r="Q31" s="134">
        <v>8500</v>
      </c>
    </row>
    <row r="32" spans="1:17">
      <c r="A32" s="139">
        <v>31</v>
      </c>
      <c r="B32" s="139">
        <v>545</v>
      </c>
      <c r="C32" s="140" t="s">
        <v>520</v>
      </c>
      <c r="D32" s="141">
        <v>15402</v>
      </c>
      <c r="E32" s="141">
        <v>15400</v>
      </c>
      <c r="F32" s="142">
        <v>40486</v>
      </c>
      <c r="G32" s="143">
        <v>15402</v>
      </c>
      <c r="H32" s="143">
        <v>0</v>
      </c>
      <c r="I32" s="143"/>
      <c r="J32" s="143"/>
      <c r="K32" s="143"/>
      <c r="L32" s="143"/>
      <c r="M32" s="143"/>
      <c r="O32" s="134">
        <v>15400</v>
      </c>
      <c r="P32" s="134">
        <v>15402</v>
      </c>
      <c r="Q32" s="134">
        <v>15400</v>
      </c>
    </row>
    <row r="33" spans="1:17">
      <c r="A33" s="139">
        <v>32</v>
      </c>
      <c r="B33" s="139">
        <v>570</v>
      </c>
      <c r="C33" s="144" t="s">
        <v>521</v>
      </c>
      <c r="D33" s="141">
        <v>685</v>
      </c>
      <c r="E33" s="141">
        <v>12300</v>
      </c>
      <c r="F33" s="142">
        <v>40515</v>
      </c>
      <c r="G33" s="143" t="e">
        <v>#N/A</v>
      </c>
      <c r="H33" s="143" t="e">
        <v>#N/A</v>
      </c>
      <c r="I33" s="143"/>
      <c r="J33" s="143"/>
      <c r="K33" s="143"/>
      <c r="L33" s="143"/>
      <c r="M33" s="143"/>
      <c r="O33" s="134">
        <v>700</v>
      </c>
      <c r="P33" s="134" t="e">
        <v>#N/A</v>
      </c>
      <c r="Q33" s="134" t="e">
        <v>#N/A</v>
      </c>
    </row>
    <row r="34" spans="1:17">
      <c r="A34" s="139">
        <v>33</v>
      </c>
      <c r="B34" s="139">
        <v>511</v>
      </c>
      <c r="C34" s="140" t="s">
        <v>522</v>
      </c>
      <c r="D34" s="141">
        <v>18566.78</v>
      </c>
      <c r="E34" s="141">
        <v>18600</v>
      </c>
      <c r="F34" s="142">
        <v>40515</v>
      </c>
      <c r="G34" s="143">
        <v>18566.78</v>
      </c>
      <c r="H34" s="143">
        <v>0</v>
      </c>
      <c r="I34" s="143"/>
      <c r="J34" s="143"/>
      <c r="K34" s="143"/>
      <c r="L34" s="143"/>
      <c r="M34" s="143"/>
      <c r="O34" s="134">
        <v>18600</v>
      </c>
      <c r="P34" s="134">
        <v>18567</v>
      </c>
      <c r="Q34" s="134">
        <v>18600</v>
      </c>
    </row>
    <row r="35" spans="1:17">
      <c r="A35" s="139">
        <v>34</v>
      </c>
      <c r="B35" s="139">
        <v>513</v>
      </c>
      <c r="C35" s="140" t="s">
        <v>523</v>
      </c>
      <c r="D35" s="141">
        <v>9516.66</v>
      </c>
      <c r="E35" s="141">
        <v>9500</v>
      </c>
      <c r="F35" s="142">
        <v>40515</v>
      </c>
      <c r="G35" s="143">
        <v>9516.66</v>
      </c>
      <c r="H35" s="143">
        <v>0</v>
      </c>
      <c r="I35" s="143"/>
      <c r="J35" s="143"/>
      <c r="K35" s="143"/>
      <c r="L35" s="143"/>
      <c r="M35" s="143"/>
      <c r="O35" s="134">
        <v>9500</v>
      </c>
      <c r="P35" s="134">
        <v>9517</v>
      </c>
      <c r="Q35" s="134">
        <v>9500</v>
      </c>
    </row>
    <row r="36" spans="1:17">
      <c r="A36" s="139">
        <v>35</v>
      </c>
      <c r="B36" s="139">
        <v>571</v>
      </c>
      <c r="C36" s="140" t="s">
        <v>524</v>
      </c>
      <c r="D36" s="141">
        <v>8196.47</v>
      </c>
      <c r="E36" s="141">
        <v>8200</v>
      </c>
      <c r="F36" s="142">
        <v>40515</v>
      </c>
      <c r="G36" s="143">
        <v>8196.47</v>
      </c>
      <c r="H36" s="143">
        <v>0</v>
      </c>
      <c r="I36" s="143"/>
      <c r="J36" s="143"/>
      <c r="K36" s="143"/>
      <c r="L36" s="143"/>
      <c r="M36" s="143"/>
      <c r="O36" s="134">
        <v>8200</v>
      </c>
      <c r="P36" s="134">
        <v>8197</v>
      </c>
      <c r="Q36" s="134">
        <v>8200</v>
      </c>
    </row>
    <row r="37" spans="1:17">
      <c r="A37" s="139">
        <v>36</v>
      </c>
      <c r="B37" s="139">
        <v>546</v>
      </c>
      <c r="C37" s="144" t="s">
        <v>525</v>
      </c>
      <c r="D37" s="141">
        <v>41554.78</v>
      </c>
      <c r="E37" s="141">
        <v>41600</v>
      </c>
      <c r="F37" s="142">
        <v>40515</v>
      </c>
      <c r="G37" s="143">
        <v>41554.78</v>
      </c>
      <c r="H37" s="143">
        <v>0</v>
      </c>
      <c r="I37" s="143"/>
      <c r="J37" s="143"/>
      <c r="K37" s="143"/>
      <c r="L37" s="143"/>
      <c r="M37" s="143"/>
      <c r="O37" s="134">
        <v>41600</v>
      </c>
      <c r="P37" s="134">
        <v>41555</v>
      </c>
      <c r="Q37" s="134">
        <v>41600</v>
      </c>
    </row>
    <row r="38" spans="1:17">
      <c r="A38" s="139">
        <v>37</v>
      </c>
      <c r="B38" s="139">
        <v>549</v>
      </c>
      <c r="C38" s="140" t="s">
        <v>526</v>
      </c>
      <c r="D38" s="141">
        <v>7126.66</v>
      </c>
      <c r="E38" s="141">
        <v>7100</v>
      </c>
      <c r="F38" s="142">
        <v>40527</v>
      </c>
      <c r="G38" s="143">
        <v>7126.66</v>
      </c>
      <c r="H38" s="143">
        <v>0</v>
      </c>
      <c r="I38" s="143"/>
      <c r="J38" s="143"/>
      <c r="K38" s="143"/>
      <c r="L38" s="143"/>
      <c r="M38" s="143"/>
      <c r="O38" s="134">
        <v>7100</v>
      </c>
      <c r="P38" s="134">
        <v>7127</v>
      </c>
      <c r="Q38" s="134">
        <v>7100</v>
      </c>
    </row>
    <row r="39" spans="1:17">
      <c r="A39" s="139">
        <v>38</v>
      </c>
      <c r="B39" s="139">
        <v>572</v>
      </c>
      <c r="C39" s="140" t="s">
        <v>527</v>
      </c>
      <c r="D39" s="141">
        <v>14937.93</v>
      </c>
      <c r="E39" s="141">
        <v>14900</v>
      </c>
      <c r="F39" s="142">
        <v>40527</v>
      </c>
      <c r="G39" s="143">
        <v>14937.93</v>
      </c>
      <c r="H39" s="143">
        <v>0</v>
      </c>
      <c r="I39" s="143"/>
      <c r="J39" s="143"/>
      <c r="K39" s="143"/>
      <c r="L39" s="143"/>
      <c r="M39" s="143"/>
      <c r="O39" s="134">
        <v>14900</v>
      </c>
      <c r="P39" s="134">
        <v>14938</v>
      </c>
      <c r="Q39" s="134">
        <v>14900</v>
      </c>
    </row>
    <row r="40" spans="1:17">
      <c r="A40" s="139">
        <v>39</v>
      </c>
      <c r="B40" s="139">
        <v>573</v>
      </c>
      <c r="C40" s="140" t="s">
        <v>528</v>
      </c>
      <c r="D40" s="141">
        <v>24313.4</v>
      </c>
      <c r="E40" s="141">
        <v>24300</v>
      </c>
      <c r="F40" s="142">
        <v>40527</v>
      </c>
      <c r="G40" s="143">
        <v>24313.4</v>
      </c>
      <c r="H40" s="143">
        <v>0</v>
      </c>
      <c r="I40" s="143"/>
      <c r="J40" s="143"/>
      <c r="K40" s="143"/>
      <c r="L40" s="143"/>
      <c r="M40" s="143"/>
      <c r="O40" s="134">
        <v>24300</v>
      </c>
      <c r="P40" s="134">
        <v>24314</v>
      </c>
      <c r="Q40" s="134">
        <v>24300</v>
      </c>
    </row>
    <row r="41" spans="1:17">
      <c r="A41" s="139">
        <v>40</v>
      </c>
      <c r="B41" s="139">
        <v>515</v>
      </c>
      <c r="C41" s="140" t="s">
        <v>529</v>
      </c>
      <c r="D41" s="141">
        <v>23000.66</v>
      </c>
      <c r="E41" s="141">
        <v>23000</v>
      </c>
      <c r="F41" s="142">
        <v>40527</v>
      </c>
      <c r="G41" s="143">
        <v>23000.66</v>
      </c>
      <c r="H41" s="143">
        <v>0</v>
      </c>
      <c r="I41" s="143"/>
      <c r="J41" s="143"/>
      <c r="K41" s="143"/>
      <c r="L41" s="143"/>
      <c r="M41" s="143"/>
      <c r="O41" s="134">
        <v>23000</v>
      </c>
      <c r="P41" s="134">
        <v>23001</v>
      </c>
      <c r="Q41" s="134">
        <v>23000</v>
      </c>
    </row>
    <row r="42" spans="1:17">
      <c r="A42" s="139">
        <v>41</v>
      </c>
      <c r="B42" s="139">
        <v>582</v>
      </c>
      <c r="C42" s="140" t="s">
        <v>530</v>
      </c>
      <c r="D42" s="141">
        <v>25819.43</v>
      </c>
      <c r="E42" s="141">
        <v>25800</v>
      </c>
      <c r="F42" s="142">
        <v>40567</v>
      </c>
      <c r="G42" s="143">
        <v>25819.43</v>
      </c>
      <c r="H42" s="143">
        <v>0</v>
      </c>
      <c r="I42" s="143"/>
      <c r="J42" s="143"/>
      <c r="K42" s="143"/>
      <c r="L42" s="143"/>
      <c r="M42" s="143"/>
      <c r="O42" s="134">
        <v>25800</v>
      </c>
      <c r="P42" s="134">
        <v>25820</v>
      </c>
      <c r="Q42" s="134">
        <v>25800</v>
      </c>
    </row>
    <row r="43" s="133" customFormat="1" ht="15" customHeight="1" spans="1:17">
      <c r="A43" s="139">
        <v>42</v>
      </c>
      <c r="B43" s="139">
        <v>581</v>
      </c>
      <c r="C43" s="145" t="s">
        <v>531</v>
      </c>
      <c r="D43" s="141">
        <v>27206.83</v>
      </c>
      <c r="E43" s="141">
        <v>27200</v>
      </c>
      <c r="F43" s="142">
        <v>40567</v>
      </c>
      <c r="G43" s="143">
        <v>27206.83</v>
      </c>
      <c r="H43" s="143">
        <v>0</v>
      </c>
      <c r="I43" s="146"/>
      <c r="J43" s="146"/>
      <c r="K43" s="146"/>
      <c r="L43" s="146"/>
      <c r="M43" s="146"/>
      <c r="O43" s="134">
        <v>27200</v>
      </c>
      <c r="P43" s="134">
        <v>27207</v>
      </c>
      <c r="Q43" s="134">
        <v>27200</v>
      </c>
    </row>
    <row r="44" spans="1:17">
      <c r="A44" s="139">
        <v>43</v>
      </c>
      <c r="B44" s="139">
        <v>578</v>
      </c>
      <c r="C44" s="140" t="s">
        <v>532</v>
      </c>
      <c r="D44" s="141">
        <v>21760.48</v>
      </c>
      <c r="E44" s="141">
        <v>21800</v>
      </c>
      <c r="F44" s="142">
        <v>40619</v>
      </c>
      <c r="G44" s="143">
        <v>21760.48</v>
      </c>
      <c r="H44" s="143">
        <v>0</v>
      </c>
      <c r="I44" s="143"/>
      <c r="J44" s="143"/>
      <c r="K44" s="143"/>
      <c r="L44" s="143"/>
      <c r="M44" s="143"/>
      <c r="O44" s="134">
        <v>21800</v>
      </c>
      <c r="P44" s="134">
        <v>21761</v>
      </c>
      <c r="Q44" s="134">
        <v>21800</v>
      </c>
    </row>
    <row r="45" spans="1:17">
      <c r="A45" s="139">
        <v>44</v>
      </c>
      <c r="B45" s="139">
        <v>585</v>
      </c>
      <c r="C45" s="140" t="s">
        <v>533</v>
      </c>
      <c r="D45" s="141">
        <v>27118</v>
      </c>
      <c r="E45" s="141">
        <v>27100</v>
      </c>
      <c r="F45" s="142">
        <v>40619</v>
      </c>
      <c r="G45" s="143">
        <v>27118</v>
      </c>
      <c r="H45" s="143">
        <v>0</v>
      </c>
      <c r="I45" s="143"/>
      <c r="J45" s="143"/>
      <c r="K45" s="143"/>
      <c r="L45" s="143"/>
      <c r="M45" s="143"/>
      <c r="O45" s="134">
        <v>27100</v>
      </c>
      <c r="P45" s="134">
        <v>27118</v>
      </c>
      <c r="Q45" s="134">
        <v>27100</v>
      </c>
    </row>
    <row r="46" spans="1:17">
      <c r="A46" s="139">
        <v>45</v>
      </c>
      <c r="B46" s="139">
        <v>587</v>
      </c>
      <c r="C46" s="140" t="s">
        <v>534</v>
      </c>
      <c r="D46" s="141">
        <v>10959</v>
      </c>
      <c r="E46" s="141">
        <v>11000</v>
      </c>
      <c r="F46" s="142">
        <v>40660</v>
      </c>
      <c r="G46" s="143">
        <v>10959</v>
      </c>
      <c r="H46" s="143">
        <v>0</v>
      </c>
      <c r="I46" s="143"/>
      <c r="J46" s="143"/>
      <c r="K46" s="143"/>
      <c r="L46" s="143"/>
      <c r="M46" s="143"/>
      <c r="O46" s="134">
        <v>11000</v>
      </c>
      <c r="P46" s="134">
        <v>10959</v>
      </c>
      <c r="Q46" s="134">
        <v>11000</v>
      </c>
    </row>
    <row r="47" spans="1:17">
      <c r="A47" s="139">
        <v>46</v>
      </c>
      <c r="B47" s="139">
        <v>594</v>
      </c>
      <c r="C47" s="140" t="s">
        <v>535</v>
      </c>
      <c r="D47" s="141">
        <v>7895.91</v>
      </c>
      <c r="E47" s="141">
        <v>7900</v>
      </c>
      <c r="F47" s="142">
        <v>40708</v>
      </c>
      <c r="G47" s="143">
        <v>7895.91</v>
      </c>
      <c r="H47" s="143">
        <v>0</v>
      </c>
      <c r="I47" s="143"/>
      <c r="J47" s="143"/>
      <c r="K47" s="143"/>
      <c r="L47" s="143"/>
      <c r="M47" s="143"/>
      <c r="O47" s="134">
        <v>7900</v>
      </c>
      <c r="P47" s="134">
        <v>7896</v>
      </c>
      <c r="Q47" s="134">
        <v>7900</v>
      </c>
    </row>
    <row r="48" spans="1:17">
      <c r="A48" s="139">
        <v>47</v>
      </c>
      <c r="B48" s="139">
        <v>591</v>
      </c>
      <c r="C48" s="140" t="s">
        <v>536</v>
      </c>
      <c r="D48" s="141">
        <v>8942.83</v>
      </c>
      <c r="E48" s="141">
        <v>8900</v>
      </c>
      <c r="F48" s="142">
        <v>40728</v>
      </c>
      <c r="G48" s="143">
        <v>8942.83</v>
      </c>
      <c r="H48" s="143">
        <v>0</v>
      </c>
      <c r="I48" s="143"/>
      <c r="J48" s="143"/>
      <c r="K48" s="143"/>
      <c r="L48" s="143"/>
      <c r="M48" s="143"/>
      <c r="O48" s="134">
        <v>8900</v>
      </c>
      <c r="P48" s="134">
        <v>8943</v>
      </c>
      <c r="Q48" s="134">
        <v>8900</v>
      </c>
    </row>
    <row r="49" spans="1:17">
      <c r="A49" s="139">
        <v>48</v>
      </c>
      <c r="B49" s="139">
        <v>707</v>
      </c>
      <c r="C49" s="140" t="s">
        <v>537</v>
      </c>
      <c r="D49" s="141">
        <v>14635.01</v>
      </c>
      <c r="E49" s="141">
        <v>14600</v>
      </c>
      <c r="F49" s="142">
        <v>40759</v>
      </c>
      <c r="G49" s="143">
        <v>14635.01</v>
      </c>
      <c r="H49" s="143">
        <v>0</v>
      </c>
      <c r="I49" s="143"/>
      <c r="J49" s="143"/>
      <c r="K49" s="143"/>
      <c r="L49" s="143"/>
      <c r="M49" s="143"/>
      <c r="O49" s="134">
        <v>14600</v>
      </c>
      <c r="P49" s="134">
        <v>14636</v>
      </c>
      <c r="Q49" s="134">
        <v>14600</v>
      </c>
    </row>
    <row r="50" spans="1:17">
      <c r="A50" s="139">
        <v>49</v>
      </c>
      <c r="B50" s="139">
        <v>598</v>
      </c>
      <c r="C50" s="140" t="s">
        <v>538</v>
      </c>
      <c r="D50" s="141">
        <v>24740.45</v>
      </c>
      <c r="E50" s="141">
        <v>24700</v>
      </c>
      <c r="F50" s="142">
        <v>40763</v>
      </c>
      <c r="G50" s="143">
        <v>24740.45</v>
      </c>
      <c r="H50" s="143">
        <v>0</v>
      </c>
      <c r="I50" s="143"/>
      <c r="J50" s="143"/>
      <c r="K50" s="143"/>
      <c r="L50" s="143"/>
      <c r="M50" s="143"/>
      <c r="O50" s="134">
        <v>24700</v>
      </c>
      <c r="P50" s="134">
        <v>24741</v>
      </c>
      <c r="Q50" s="134">
        <v>24700</v>
      </c>
    </row>
    <row r="51" spans="1:17">
      <c r="A51" s="139">
        <v>50</v>
      </c>
      <c r="B51" s="139">
        <v>704</v>
      </c>
      <c r="C51" s="140" t="s">
        <v>539</v>
      </c>
      <c r="D51" s="141">
        <v>6794.68</v>
      </c>
      <c r="E51" s="141">
        <v>6800</v>
      </c>
      <c r="F51" s="142">
        <v>40767</v>
      </c>
      <c r="G51" s="143">
        <v>6794.68</v>
      </c>
      <c r="H51" s="143">
        <v>0</v>
      </c>
      <c r="I51" s="143"/>
      <c r="J51" s="143"/>
      <c r="K51" s="143"/>
      <c r="L51" s="143"/>
      <c r="M51" s="143"/>
      <c r="O51" s="134">
        <v>6800</v>
      </c>
      <c r="P51" s="134">
        <v>6795</v>
      </c>
      <c r="Q51" s="134">
        <v>6800</v>
      </c>
    </row>
    <row r="52" spans="1:17">
      <c r="A52" s="139">
        <v>51</v>
      </c>
      <c r="B52" s="139">
        <v>706</v>
      </c>
      <c r="C52" s="140" t="s">
        <v>540</v>
      </c>
      <c r="D52" s="141">
        <v>6913.73</v>
      </c>
      <c r="E52" s="141">
        <v>6900</v>
      </c>
      <c r="F52" s="142">
        <v>40773</v>
      </c>
      <c r="G52" s="143">
        <v>6913.73</v>
      </c>
      <c r="H52" s="143">
        <v>0</v>
      </c>
      <c r="I52" s="143"/>
      <c r="J52" s="143"/>
      <c r="K52" s="143"/>
      <c r="L52" s="143"/>
      <c r="M52" s="143"/>
      <c r="O52" s="134">
        <v>6900</v>
      </c>
      <c r="P52" s="134">
        <v>6914</v>
      </c>
      <c r="Q52" s="134">
        <v>6900</v>
      </c>
    </row>
    <row r="53" spans="1:17">
      <c r="A53" s="139">
        <v>52</v>
      </c>
      <c r="B53" s="139">
        <v>710</v>
      </c>
      <c r="C53" s="140" t="s">
        <v>541</v>
      </c>
      <c r="D53" s="141">
        <v>6461.48</v>
      </c>
      <c r="E53" s="141">
        <v>6500</v>
      </c>
      <c r="F53" s="142">
        <v>40784</v>
      </c>
      <c r="G53" s="143">
        <v>6461.48</v>
      </c>
      <c r="H53" s="143">
        <v>0</v>
      </c>
      <c r="I53" s="143"/>
      <c r="J53" s="143"/>
      <c r="K53" s="143"/>
      <c r="L53" s="143"/>
      <c r="M53" s="143"/>
      <c r="O53" s="134">
        <v>6500</v>
      </c>
      <c r="P53" s="134">
        <v>6462</v>
      </c>
      <c r="Q53" s="134">
        <v>6500</v>
      </c>
    </row>
    <row r="54" spans="1:17">
      <c r="A54" s="139">
        <v>53</v>
      </c>
      <c r="B54" s="139">
        <v>709</v>
      </c>
      <c r="C54" s="140" t="s">
        <v>542</v>
      </c>
      <c r="D54" s="141">
        <v>10370.08</v>
      </c>
      <c r="E54" s="141">
        <v>10400</v>
      </c>
      <c r="F54" s="142">
        <v>40793</v>
      </c>
      <c r="G54" s="143">
        <v>10370.08</v>
      </c>
      <c r="H54" s="143">
        <v>0</v>
      </c>
      <c r="I54" s="143"/>
      <c r="J54" s="143"/>
      <c r="K54" s="143"/>
      <c r="L54" s="143"/>
      <c r="M54" s="143"/>
      <c r="O54" s="134">
        <v>10400</v>
      </c>
      <c r="P54" s="134">
        <v>10371</v>
      </c>
      <c r="Q54" s="134">
        <v>10400</v>
      </c>
    </row>
    <row r="55" spans="1:17">
      <c r="A55" s="139">
        <v>54</v>
      </c>
      <c r="B55" s="139">
        <v>713</v>
      </c>
      <c r="C55" s="140" t="s">
        <v>543</v>
      </c>
      <c r="D55" s="141">
        <v>5475.51</v>
      </c>
      <c r="E55" s="141">
        <v>5500</v>
      </c>
      <c r="F55" s="142">
        <v>40805</v>
      </c>
      <c r="G55" s="143">
        <v>5475.51</v>
      </c>
      <c r="H55" s="143">
        <v>0</v>
      </c>
      <c r="I55" s="143"/>
      <c r="J55" s="143"/>
      <c r="K55" s="143"/>
      <c r="L55" s="143"/>
      <c r="M55" s="143"/>
      <c r="O55" s="134">
        <v>5500</v>
      </c>
      <c r="P55" s="134">
        <v>5476</v>
      </c>
      <c r="Q55" s="134">
        <v>5500</v>
      </c>
    </row>
    <row r="56" spans="1:17">
      <c r="A56" s="139">
        <v>55</v>
      </c>
      <c r="B56" s="139">
        <v>712</v>
      </c>
      <c r="C56" s="140" t="s">
        <v>544</v>
      </c>
      <c r="D56" s="141">
        <v>27910.3</v>
      </c>
      <c r="E56" s="141">
        <v>27900</v>
      </c>
      <c r="F56" s="142">
        <v>40813</v>
      </c>
      <c r="G56" s="143">
        <v>27910.3</v>
      </c>
      <c r="H56" s="143">
        <v>0</v>
      </c>
      <c r="I56" s="143"/>
      <c r="J56" s="143"/>
      <c r="K56" s="143"/>
      <c r="L56" s="143"/>
      <c r="M56" s="143"/>
      <c r="O56" s="134">
        <v>27900</v>
      </c>
      <c r="P56" s="134">
        <v>27911</v>
      </c>
      <c r="Q56" s="134">
        <v>27900</v>
      </c>
    </row>
    <row r="57" spans="1:17">
      <c r="A57" s="139">
        <v>56</v>
      </c>
      <c r="B57" s="139">
        <v>716</v>
      </c>
      <c r="C57" s="140" t="s">
        <v>545</v>
      </c>
      <c r="D57" s="141">
        <v>6175.45</v>
      </c>
      <c r="E57" s="141">
        <v>6200</v>
      </c>
      <c r="F57" s="142">
        <v>40827</v>
      </c>
      <c r="G57" s="143">
        <v>6175.45</v>
      </c>
      <c r="H57" s="143">
        <v>0</v>
      </c>
      <c r="I57" s="143"/>
      <c r="J57" s="143"/>
      <c r="K57" s="143"/>
      <c r="L57" s="143"/>
      <c r="M57" s="143"/>
      <c r="O57" s="134">
        <v>6200</v>
      </c>
      <c r="P57" s="134">
        <v>6176</v>
      </c>
      <c r="Q57" s="134">
        <v>6200</v>
      </c>
    </row>
    <row r="58" spans="1:17">
      <c r="A58" s="139">
        <v>57</v>
      </c>
      <c r="B58" s="139">
        <v>721</v>
      </c>
      <c r="C58" s="140" t="s">
        <v>546</v>
      </c>
      <c r="D58" s="141">
        <v>5951.65</v>
      </c>
      <c r="E58" s="141">
        <v>6000</v>
      </c>
      <c r="F58" s="142">
        <v>40847</v>
      </c>
      <c r="G58" s="143">
        <v>5951.65</v>
      </c>
      <c r="H58" s="143">
        <v>0</v>
      </c>
      <c r="I58" s="143"/>
      <c r="J58" s="143"/>
      <c r="K58" s="143"/>
      <c r="L58" s="143"/>
      <c r="M58" s="143"/>
      <c r="O58" s="134">
        <v>6000</v>
      </c>
      <c r="P58" s="134">
        <v>5952</v>
      </c>
      <c r="Q58" s="134">
        <v>6000</v>
      </c>
    </row>
    <row r="59" spans="1:17">
      <c r="A59" s="139">
        <v>58</v>
      </c>
      <c r="B59" s="139">
        <v>717</v>
      </c>
      <c r="C59" s="140" t="s">
        <v>547</v>
      </c>
      <c r="D59" s="141">
        <v>8620.75</v>
      </c>
      <c r="E59" s="141">
        <v>8600</v>
      </c>
      <c r="F59" s="142">
        <v>40854</v>
      </c>
      <c r="G59" s="143">
        <v>8620.75</v>
      </c>
      <c r="H59" s="143">
        <v>0</v>
      </c>
      <c r="I59" s="143"/>
      <c r="J59" s="143"/>
      <c r="K59" s="143"/>
      <c r="L59" s="143"/>
      <c r="M59" s="143"/>
      <c r="O59" s="134">
        <v>8600</v>
      </c>
      <c r="P59" s="134">
        <v>8621</v>
      </c>
      <c r="Q59" s="134">
        <v>8600</v>
      </c>
    </row>
    <row r="60" spans="1:17">
      <c r="A60" s="139">
        <v>59</v>
      </c>
      <c r="B60" s="139">
        <v>720</v>
      </c>
      <c r="C60" s="140" t="s">
        <v>548</v>
      </c>
      <c r="D60" s="141">
        <v>5312.45</v>
      </c>
      <c r="E60" s="141">
        <v>5300</v>
      </c>
      <c r="F60" s="142">
        <v>40868</v>
      </c>
      <c r="G60" s="143">
        <v>5312.45</v>
      </c>
      <c r="H60" s="143">
        <v>0</v>
      </c>
      <c r="I60" s="143"/>
      <c r="J60" s="143"/>
      <c r="K60" s="143"/>
      <c r="L60" s="143"/>
      <c r="M60" s="143"/>
      <c r="O60" s="134">
        <v>5300</v>
      </c>
      <c r="P60" s="134">
        <v>5313</v>
      </c>
      <c r="Q60" s="134">
        <v>5300</v>
      </c>
    </row>
    <row r="61" spans="1:17">
      <c r="A61" s="139">
        <v>60</v>
      </c>
      <c r="B61" s="139">
        <v>727</v>
      </c>
      <c r="C61" s="140" t="s">
        <v>549</v>
      </c>
      <c r="D61" s="141">
        <v>15472.52</v>
      </c>
      <c r="E61" s="141">
        <v>15500</v>
      </c>
      <c r="F61" s="142">
        <v>40875</v>
      </c>
      <c r="G61" s="143">
        <v>15472.52</v>
      </c>
      <c r="H61" s="143">
        <v>0</v>
      </c>
      <c r="I61" s="143"/>
      <c r="J61" s="143"/>
      <c r="K61" s="143"/>
      <c r="L61" s="143"/>
      <c r="M61" s="143"/>
      <c r="O61" s="134">
        <v>15500</v>
      </c>
      <c r="P61" s="134">
        <v>15473</v>
      </c>
      <c r="Q61" s="134">
        <v>15500</v>
      </c>
    </row>
    <row r="62" spans="1:17">
      <c r="A62" s="139">
        <v>61</v>
      </c>
      <c r="B62" s="139">
        <v>726</v>
      </c>
      <c r="C62" s="140" t="s">
        <v>550</v>
      </c>
      <c r="D62" s="141">
        <v>20258.9</v>
      </c>
      <c r="E62" s="141">
        <v>20300</v>
      </c>
      <c r="F62" s="142">
        <v>40875</v>
      </c>
      <c r="G62" s="143">
        <v>20258.9</v>
      </c>
      <c r="H62" s="143">
        <v>0</v>
      </c>
      <c r="I62" s="143"/>
      <c r="J62" s="143"/>
      <c r="K62" s="143"/>
      <c r="L62" s="143"/>
      <c r="M62" s="143"/>
      <c r="O62" s="134">
        <v>20300</v>
      </c>
      <c r="P62" s="134">
        <v>20259</v>
      </c>
      <c r="Q62" s="134">
        <v>20300</v>
      </c>
    </row>
    <row r="63" spans="1:17">
      <c r="A63" s="139">
        <v>62</v>
      </c>
      <c r="B63" s="139">
        <v>723</v>
      </c>
      <c r="C63" s="140" t="s">
        <v>551</v>
      </c>
      <c r="D63" s="141">
        <v>15010.32</v>
      </c>
      <c r="E63" s="141">
        <v>15000</v>
      </c>
      <c r="F63" s="142">
        <v>40877</v>
      </c>
      <c r="G63" s="143">
        <v>15010.32</v>
      </c>
      <c r="H63" s="143">
        <v>0</v>
      </c>
      <c r="I63" s="143"/>
      <c r="J63" s="143"/>
      <c r="K63" s="143"/>
      <c r="L63" s="143"/>
      <c r="M63" s="143"/>
      <c r="O63" s="134">
        <v>15000</v>
      </c>
      <c r="P63" s="134">
        <v>15011</v>
      </c>
      <c r="Q63" s="134">
        <v>15000</v>
      </c>
    </row>
    <row r="64" spans="1:17">
      <c r="A64" s="139">
        <v>63</v>
      </c>
      <c r="B64" s="139">
        <v>724</v>
      </c>
      <c r="C64" s="140" t="s">
        <v>552</v>
      </c>
      <c r="D64" s="141">
        <v>10762.34</v>
      </c>
      <c r="E64" s="141">
        <v>10800</v>
      </c>
      <c r="F64" s="142">
        <v>40879</v>
      </c>
      <c r="G64" s="143">
        <v>10762.34</v>
      </c>
      <c r="H64" s="143">
        <v>0</v>
      </c>
      <c r="I64" s="143"/>
      <c r="J64" s="143"/>
      <c r="K64" s="143"/>
      <c r="L64" s="143"/>
      <c r="M64" s="143"/>
      <c r="O64" s="134">
        <v>10800</v>
      </c>
      <c r="P64" s="134">
        <v>10763</v>
      </c>
      <c r="Q64" s="134">
        <v>10800</v>
      </c>
    </row>
    <row r="65" spans="1:17">
      <c r="A65" s="139">
        <v>64</v>
      </c>
      <c r="B65" s="139">
        <v>738</v>
      </c>
      <c r="C65" s="140" t="s">
        <v>553</v>
      </c>
      <c r="D65" s="141">
        <v>6346.92</v>
      </c>
      <c r="E65" s="141">
        <v>6300</v>
      </c>
      <c r="F65" s="142">
        <v>40896</v>
      </c>
      <c r="G65" s="143">
        <v>6346.92</v>
      </c>
      <c r="H65" s="143">
        <v>0</v>
      </c>
      <c r="I65" s="143"/>
      <c r="J65" s="143"/>
      <c r="K65" s="143"/>
      <c r="L65" s="143"/>
      <c r="M65" s="143"/>
      <c r="O65" s="134">
        <v>6300</v>
      </c>
      <c r="P65" s="134">
        <v>6347</v>
      </c>
      <c r="Q65" s="134">
        <v>6300</v>
      </c>
    </row>
    <row r="66" spans="1:17">
      <c r="A66" s="139">
        <v>65</v>
      </c>
      <c r="B66" s="139">
        <v>732</v>
      </c>
      <c r="C66" s="140" t="s">
        <v>554</v>
      </c>
      <c r="D66" s="141">
        <v>5857.38</v>
      </c>
      <c r="E66" s="141">
        <v>5900</v>
      </c>
      <c r="F66" s="142">
        <v>40896</v>
      </c>
      <c r="G66" s="143">
        <v>5857.38</v>
      </c>
      <c r="H66" s="143">
        <v>0</v>
      </c>
      <c r="I66" s="143"/>
      <c r="J66" s="143"/>
      <c r="K66" s="143"/>
      <c r="L66" s="143"/>
      <c r="M66" s="143"/>
      <c r="O66" s="134">
        <v>5900</v>
      </c>
      <c r="P66" s="134">
        <v>5858</v>
      </c>
      <c r="Q66" s="134">
        <v>5900</v>
      </c>
    </row>
    <row r="67" spans="1:17">
      <c r="A67" s="139">
        <v>66</v>
      </c>
      <c r="B67" s="139">
        <v>730</v>
      </c>
      <c r="C67" s="140" t="s">
        <v>555</v>
      </c>
      <c r="D67" s="141">
        <v>16819</v>
      </c>
      <c r="E67" s="141">
        <v>16800</v>
      </c>
      <c r="F67" s="142">
        <v>40896</v>
      </c>
      <c r="G67" s="143">
        <v>16819</v>
      </c>
      <c r="H67" s="143">
        <v>0</v>
      </c>
      <c r="I67" s="143"/>
      <c r="J67" s="143"/>
      <c r="K67" s="143"/>
      <c r="L67" s="143"/>
      <c r="M67" s="143"/>
      <c r="O67" s="134">
        <v>16800</v>
      </c>
      <c r="P67" s="134">
        <v>16819</v>
      </c>
      <c r="Q67" s="134">
        <v>16800</v>
      </c>
    </row>
    <row r="68" spans="1:17">
      <c r="A68" s="139">
        <v>67</v>
      </c>
      <c r="B68" s="139">
        <v>737</v>
      </c>
      <c r="C68" s="140" t="s">
        <v>556</v>
      </c>
      <c r="D68" s="141">
        <v>22279.89</v>
      </c>
      <c r="E68" s="141">
        <v>22300</v>
      </c>
      <c r="F68" s="142">
        <v>40896</v>
      </c>
      <c r="G68" s="143">
        <v>22279.89</v>
      </c>
      <c r="H68" s="143">
        <v>0</v>
      </c>
      <c r="I68" s="143"/>
      <c r="J68" s="143"/>
      <c r="K68" s="143"/>
      <c r="L68" s="143"/>
      <c r="M68" s="143"/>
      <c r="O68" s="134">
        <v>22300</v>
      </c>
      <c r="P68" s="134">
        <v>22280</v>
      </c>
      <c r="Q68" s="134">
        <v>22300</v>
      </c>
    </row>
    <row r="69" spans="1:17">
      <c r="A69" s="139">
        <v>68</v>
      </c>
      <c r="B69" s="139">
        <v>733</v>
      </c>
      <c r="C69" s="140" t="s">
        <v>557</v>
      </c>
      <c r="D69" s="141">
        <v>25578</v>
      </c>
      <c r="E69" s="141">
        <v>25600</v>
      </c>
      <c r="F69" s="142">
        <v>40896</v>
      </c>
      <c r="G69" s="143">
        <v>25578</v>
      </c>
      <c r="H69" s="143">
        <v>0</v>
      </c>
      <c r="I69" s="143"/>
      <c r="J69" s="143"/>
      <c r="K69" s="143"/>
      <c r="L69" s="143"/>
      <c r="M69" s="143"/>
      <c r="O69" s="134">
        <v>25600</v>
      </c>
      <c r="P69" s="134">
        <v>25578</v>
      </c>
      <c r="Q69" s="134">
        <v>25600</v>
      </c>
    </row>
    <row r="70" spans="1:17">
      <c r="A70" s="139">
        <v>69</v>
      </c>
      <c r="B70" s="139">
        <v>740</v>
      </c>
      <c r="C70" s="140" t="s">
        <v>558</v>
      </c>
      <c r="D70" s="141">
        <v>10031.53</v>
      </c>
      <c r="E70" s="141">
        <v>10000</v>
      </c>
      <c r="F70" s="142">
        <v>42034</v>
      </c>
      <c r="G70" s="143">
        <v>10031.53</v>
      </c>
      <c r="H70" s="143">
        <v>0</v>
      </c>
      <c r="I70" s="143"/>
      <c r="J70" s="143"/>
      <c r="K70" s="143"/>
      <c r="L70" s="143"/>
      <c r="M70" s="143"/>
      <c r="O70" s="134">
        <v>10000</v>
      </c>
      <c r="P70" s="134">
        <v>10032</v>
      </c>
      <c r="Q70" s="134">
        <v>10000</v>
      </c>
    </row>
    <row r="71" spans="1:17">
      <c r="A71" s="139">
        <v>70</v>
      </c>
      <c r="B71" s="139">
        <v>741</v>
      </c>
      <c r="C71" s="140" t="s">
        <v>559</v>
      </c>
      <c r="D71" s="141">
        <v>12903.2</v>
      </c>
      <c r="E71" s="141">
        <v>12900</v>
      </c>
      <c r="F71" s="142">
        <v>42136</v>
      </c>
      <c r="G71" s="143">
        <v>12903.2</v>
      </c>
      <c r="H71" s="143">
        <v>0</v>
      </c>
      <c r="I71" s="143"/>
      <c r="J71" s="143"/>
      <c r="K71" s="143"/>
      <c r="L71" s="143"/>
      <c r="M71" s="143"/>
      <c r="O71" s="134">
        <v>12900</v>
      </c>
      <c r="P71" s="134">
        <v>12904</v>
      </c>
      <c r="Q71" s="134">
        <v>12900</v>
      </c>
    </row>
    <row r="72" spans="1:17">
      <c r="A72" s="139">
        <v>71</v>
      </c>
      <c r="B72" s="139">
        <v>742</v>
      </c>
      <c r="C72" s="140" t="s">
        <v>560</v>
      </c>
      <c r="D72" s="141">
        <v>10760.94</v>
      </c>
      <c r="E72" s="141">
        <v>10800</v>
      </c>
      <c r="F72" s="142">
        <v>42253</v>
      </c>
      <c r="G72" s="143">
        <v>10760.94</v>
      </c>
      <c r="H72" s="143">
        <v>0</v>
      </c>
      <c r="I72" s="143"/>
      <c r="J72" s="143"/>
      <c r="K72" s="143"/>
      <c r="L72" s="143"/>
      <c r="M72" s="143"/>
      <c r="O72" s="134">
        <v>10800</v>
      </c>
      <c r="P72" s="134">
        <v>10761</v>
      </c>
      <c r="Q72" s="134">
        <v>10800</v>
      </c>
    </row>
    <row r="73" spans="1:17">
      <c r="A73" s="139">
        <v>72</v>
      </c>
      <c r="B73" s="139">
        <v>743</v>
      </c>
      <c r="C73" s="140" t="s">
        <v>561</v>
      </c>
      <c r="D73" s="141">
        <v>15781.2</v>
      </c>
      <c r="E73" s="141">
        <v>15800</v>
      </c>
      <c r="F73" s="142">
        <v>42253</v>
      </c>
      <c r="G73" s="143">
        <v>15781.2</v>
      </c>
      <c r="H73" s="143">
        <v>0</v>
      </c>
      <c r="I73" s="143"/>
      <c r="J73" s="143"/>
      <c r="K73" s="143"/>
      <c r="L73" s="143"/>
      <c r="M73" s="143"/>
      <c r="O73" s="134">
        <v>15800</v>
      </c>
      <c r="P73" s="134">
        <v>15782</v>
      </c>
      <c r="Q73" s="134">
        <v>15800</v>
      </c>
    </row>
    <row r="74" spans="1:17">
      <c r="A74" s="139">
        <v>73</v>
      </c>
      <c r="B74" s="139">
        <v>744</v>
      </c>
      <c r="C74" s="140" t="s">
        <v>562</v>
      </c>
      <c r="D74" s="141">
        <v>25115.5</v>
      </c>
      <c r="E74" s="141">
        <v>25100</v>
      </c>
      <c r="F74" s="142">
        <v>42681</v>
      </c>
      <c r="G74" s="143">
        <v>25115.5</v>
      </c>
      <c r="H74" s="143">
        <v>0</v>
      </c>
      <c r="I74" s="143"/>
      <c r="J74" s="143"/>
      <c r="K74" s="143"/>
      <c r="L74" s="143"/>
      <c r="M74" s="143"/>
      <c r="O74" s="134">
        <v>25100</v>
      </c>
      <c r="P74" s="134">
        <v>25116</v>
      </c>
      <c r="Q74" s="134">
        <v>25100</v>
      </c>
    </row>
    <row r="75" spans="1:17">
      <c r="A75" s="139">
        <v>74</v>
      </c>
      <c r="B75" s="139">
        <v>745</v>
      </c>
      <c r="C75" s="140" t="s">
        <v>563</v>
      </c>
      <c r="D75" s="141">
        <v>10804.93</v>
      </c>
      <c r="E75" s="141">
        <v>10800</v>
      </c>
      <c r="F75" s="142">
        <v>42692</v>
      </c>
      <c r="G75" s="143">
        <v>10804.93</v>
      </c>
      <c r="H75" s="143">
        <v>0</v>
      </c>
      <c r="I75" s="143"/>
      <c r="J75" s="143"/>
      <c r="K75" s="143"/>
      <c r="L75" s="143"/>
      <c r="M75" s="143"/>
      <c r="O75" s="134">
        <v>10800</v>
      </c>
      <c r="P75" s="134">
        <v>10805</v>
      </c>
      <c r="Q75" s="134">
        <v>10800</v>
      </c>
    </row>
    <row r="76" spans="1:17">
      <c r="A76" s="139">
        <v>75</v>
      </c>
      <c r="B76" s="139">
        <v>746</v>
      </c>
      <c r="C76" s="144" t="s">
        <v>564</v>
      </c>
      <c r="D76" s="141">
        <v>9177.85</v>
      </c>
      <c r="E76" s="141">
        <v>9200</v>
      </c>
      <c r="F76" s="142">
        <v>42731</v>
      </c>
      <c r="G76" s="143">
        <v>9177.85</v>
      </c>
      <c r="H76" s="143">
        <v>0</v>
      </c>
      <c r="I76" s="143"/>
      <c r="J76" s="143"/>
      <c r="K76" s="143"/>
      <c r="L76" s="143"/>
      <c r="M76" s="143"/>
      <c r="O76" s="134">
        <v>9200</v>
      </c>
      <c r="P76" s="134">
        <v>9178</v>
      </c>
      <c r="Q76" s="134">
        <v>9200</v>
      </c>
    </row>
    <row r="77" spans="1:17">
      <c r="A77" s="139">
        <v>76</v>
      </c>
      <c r="B77" s="139">
        <v>747</v>
      </c>
      <c r="C77" s="140" t="s">
        <v>565</v>
      </c>
      <c r="D77" s="141">
        <v>22524.36</v>
      </c>
      <c r="E77" s="141">
        <v>22500</v>
      </c>
      <c r="F77" s="142">
        <v>42751</v>
      </c>
      <c r="G77" s="143">
        <v>22524.36</v>
      </c>
      <c r="H77" s="143">
        <v>0</v>
      </c>
      <c r="I77" s="143"/>
      <c r="J77" s="143"/>
      <c r="K77" s="143"/>
      <c r="L77" s="143"/>
      <c r="M77" s="143"/>
      <c r="O77" s="134">
        <v>22500</v>
      </c>
      <c r="P77" s="134">
        <v>22525</v>
      </c>
      <c r="Q77" s="134">
        <v>22500</v>
      </c>
    </row>
    <row r="78" spans="1:17">
      <c r="A78" s="139">
        <v>77</v>
      </c>
      <c r="B78" s="139">
        <v>748</v>
      </c>
      <c r="C78" s="140" t="s">
        <v>179</v>
      </c>
      <c r="D78" s="141">
        <v>7838.42</v>
      </c>
      <c r="E78" s="141">
        <v>8000</v>
      </c>
      <c r="F78" s="142">
        <v>42802</v>
      </c>
      <c r="G78" s="143">
        <v>7838.42</v>
      </c>
      <c r="H78" s="143">
        <v>0</v>
      </c>
      <c r="I78" s="143"/>
      <c r="J78" s="143"/>
      <c r="K78" s="143"/>
      <c r="L78" s="143"/>
      <c r="M78" s="143"/>
      <c r="O78" s="134">
        <v>7800</v>
      </c>
      <c r="P78" s="134">
        <v>7839</v>
      </c>
      <c r="Q78" s="134">
        <v>7800</v>
      </c>
    </row>
    <row r="79" spans="1:17">
      <c r="A79" s="139">
        <v>78</v>
      </c>
      <c r="B79" s="147">
        <v>750</v>
      </c>
      <c r="C79" s="148" t="s">
        <v>209</v>
      </c>
      <c r="D79" s="141">
        <v>12211.8</v>
      </c>
      <c r="E79" s="141">
        <v>12200</v>
      </c>
      <c r="F79" s="142">
        <v>42886</v>
      </c>
      <c r="G79" s="143">
        <v>12211.8</v>
      </c>
      <c r="H79" s="143">
        <v>0</v>
      </c>
      <c r="I79" s="143"/>
      <c r="J79" s="143"/>
      <c r="K79" s="143"/>
      <c r="L79" s="143"/>
      <c r="M79" s="143"/>
      <c r="O79" s="134">
        <v>12200</v>
      </c>
      <c r="P79" s="134">
        <v>12212</v>
      </c>
      <c r="Q79" s="134">
        <v>12200</v>
      </c>
    </row>
    <row r="80" spans="1:17">
      <c r="A80" s="139">
        <v>79</v>
      </c>
      <c r="B80" s="139">
        <v>752</v>
      </c>
      <c r="C80" s="140" t="s">
        <v>566</v>
      </c>
      <c r="D80" s="141">
        <v>18207.12</v>
      </c>
      <c r="E80" s="141">
        <v>18200</v>
      </c>
      <c r="F80" s="142">
        <v>42962</v>
      </c>
      <c r="G80" s="143">
        <v>18207.12</v>
      </c>
      <c r="H80" s="143">
        <v>0</v>
      </c>
      <c r="I80" s="143"/>
      <c r="J80" s="143"/>
      <c r="K80" s="143"/>
      <c r="L80" s="143"/>
      <c r="M80" s="143"/>
      <c r="O80" s="134">
        <v>18200</v>
      </c>
      <c r="P80" s="134">
        <v>18208</v>
      </c>
      <c r="Q80" s="134">
        <v>18200</v>
      </c>
    </row>
    <row r="81" spans="1:17">
      <c r="A81" s="139">
        <v>80</v>
      </c>
      <c r="B81" s="139">
        <v>753</v>
      </c>
      <c r="C81" s="140" t="s">
        <v>114</v>
      </c>
      <c r="D81" s="141">
        <v>17008.34</v>
      </c>
      <c r="E81" s="141">
        <v>17000</v>
      </c>
      <c r="F81" s="142">
        <v>43004</v>
      </c>
      <c r="G81" s="143">
        <v>17008.34</v>
      </c>
      <c r="H81" s="143">
        <v>0</v>
      </c>
      <c r="I81" s="143"/>
      <c r="J81" s="143"/>
      <c r="K81" s="143"/>
      <c r="L81" s="143"/>
      <c r="M81" s="143"/>
      <c r="O81" s="134">
        <v>17000</v>
      </c>
      <c r="P81" s="134">
        <v>17009</v>
      </c>
      <c r="Q81" s="134">
        <v>17000</v>
      </c>
    </row>
    <row r="82" spans="1:17">
      <c r="A82" s="139">
        <v>81</v>
      </c>
      <c r="B82" s="139">
        <v>754</v>
      </c>
      <c r="C82" s="144" t="s">
        <v>567</v>
      </c>
      <c r="D82" s="141">
        <v>9042.4</v>
      </c>
      <c r="E82" s="141">
        <v>10000</v>
      </c>
      <c r="F82" s="142">
        <v>43017</v>
      </c>
      <c r="G82" s="143">
        <v>9042.4</v>
      </c>
      <c r="H82" s="143">
        <v>0</v>
      </c>
      <c r="I82" s="143"/>
      <c r="J82" s="143"/>
      <c r="K82" s="143"/>
      <c r="L82" s="143"/>
      <c r="M82" s="143"/>
      <c r="O82" s="134">
        <v>9000</v>
      </c>
      <c r="P82" s="134">
        <v>9043</v>
      </c>
      <c r="Q82" s="134">
        <v>9000</v>
      </c>
    </row>
    <row r="83" spans="1:17">
      <c r="A83" s="139">
        <v>82</v>
      </c>
      <c r="B83" s="139">
        <v>101453</v>
      </c>
      <c r="C83" s="140" t="s">
        <v>568</v>
      </c>
      <c r="D83" s="141">
        <v>12115.35</v>
      </c>
      <c r="E83" s="141">
        <v>12100</v>
      </c>
      <c r="F83" s="142">
        <v>43171</v>
      </c>
      <c r="G83" s="143">
        <v>12115.35</v>
      </c>
      <c r="H83" s="143">
        <v>0</v>
      </c>
      <c r="I83" s="143"/>
      <c r="J83" s="143"/>
      <c r="K83" s="143"/>
      <c r="L83" s="143"/>
      <c r="M83" s="143"/>
      <c r="O83" s="134">
        <v>12100</v>
      </c>
      <c r="P83" s="134">
        <v>12116</v>
      </c>
      <c r="Q83" s="134">
        <v>12100</v>
      </c>
    </row>
    <row r="84" spans="1:17">
      <c r="A84" s="139">
        <v>83</v>
      </c>
      <c r="B84" s="139">
        <v>102479</v>
      </c>
      <c r="C84" s="140" t="s">
        <v>569</v>
      </c>
      <c r="D84" s="141">
        <v>10429.64</v>
      </c>
      <c r="E84" s="141">
        <v>10400</v>
      </c>
      <c r="F84" s="142">
        <v>43203</v>
      </c>
      <c r="G84" s="143">
        <v>10429.64</v>
      </c>
      <c r="H84" s="143">
        <v>0</v>
      </c>
      <c r="I84" s="143"/>
      <c r="J84" s="143"/>
      <c r="K84" s="143"/>
      <c r="L84" s="143"/>
      <c r="M84" s="143"/>
      <c r="O84" s="134">
        <v>10400</v>
      </c>
      <c r="P84" s="134">
        <v>10430</v>
      </c>
      <c r="Q84" s="134">
        <v>10400</v>
      </c>
    </row>
    <row r="85" spans="1:17">
      <c r="A85" s="139">
        <v>84</v>
      </c>
      <c r="B85" s="139">
        <v>102478</v>
      </c>
      <c r="C85" s="140" t="s">
        <v>570</v>
      </c>
      <c r="D85" s="141">
        <v>10946.54</v>
      </c>
      <c r="E85" s="141">
        <v>10900</v>
      </c>
      <c r="F85" s="142">
        <v>43203</v>
      </c>
      <c r="G85" s="143">
        <v>10946.54</v>
      </c>
      <c r="H85" s="143">
        <v>0</v>
      </c>
      <c r="I85" s="143"/>
      <c r="J85" s="143"/>
      <c r="K85" s="143"/>
      <c r="L85" s="143"/>
      <c r="M85" s="143"/>
      <c r="O85" s="134">
        <v>10900</v>
      </c>
      <c r="P85" s="134">
        <v>10947</v>
      </c>
      <c r="Q85" s="134">
        <v>10900</v>
      </c>
    </row>
    <row r="86" spans="1:17">
      <c r="A86" s="139">
        <v>85</v>
      </c>
      <c r="B86" s="139">
        <v>102567</v>
      </c>
      <c r="C86" s="140" t="s">
        <v>571</v>
      </c>
      <c r="D86" s="141">
        <v>6475.01</v>
      </c>
      <c r="E86" s="141">
        <v>6500</v>
      </c>
      <c r="F86" s="142">
        <v>43207</v>
      </c>
      <c r="G86" s="143">
        <v>6475.01</v>
      </c>
      <c r="H86" s="143">
        <v>0</v>
      </c>
      <c r="I86" s="143"/>
      <c r="J86" s="143"/>
      <c r="K86" s="143"/>
      <c r="L86" s="143"/>
      <c r="M86" s="143"/>
      <c r="O86" s="134">
        <v>6500</v>
      </c>
      <c r="P86" s="134">
        <v>6476</v>
      </c>
      <c r="Q86" s="134">
        <v>6500</v>
      </c>
    </row>
    <row r="87" spans="1:17">
      <c r="A87" s="139">
        <v>86</v>
      </c>
      <c r="B87" s="139">
        <v>102564</v>
      </c>
      <c r="C87" s="140" t="s">
        <v>572</v>
      </c>
      <c r="D87" s="141">
        <v>8400</v>
      </c>
      <c r="E87" s="141">
        <v>8500</v>
      </c>
      <c r="F87" s="142">
        <v>43207</v>
      </c>
      <c r="G87" s="143">
        <v>8400</v>
      </c>
      <c r="H87" s="143">
        <v>0</v>
      </c>
      <c r="I87" s="143"/>
      <c r="J87" s="143"/>
      <c r="K87" s="143"/>
      <c r="L87" s="143"/>
      <c r="M87" s="143"/>
      <c r="O87" s="134">
        <v>8400</v>
      </c>
      <c r="P87" s="134">
        <v>8400</v>
      </c>
      <c r="Q87" s="134">
        <v>8400</v>
      </c>
    </row>
    <row r="88" spans="1:17">
      <c r="A88" s="139">
        <v>87</v>
      </c>
      <c r="B88" s="139">
        <v>102565</v>
      </c>
      <c r="C88" s="140" t="s">
        <v>573</v>
      </c>
      <c r="D88" s="141">
        <v>15283</v>
      </c>
      <c r="E88" s="141">
        <v>15300</v>
      </c>
      <c r="F88" s="142">
        <v>43207</v>
      </c>
      <c r="G88" s="143">
        <v>15283</v>
      </c>
      <c r="H88" s="143">
        <v>0</v>
      </c>
      <c r="I88" s="143"/>
      <c r="J88" s="143"/>
      <c r="K88" s="143"/>
      <c r="L88" s="143"/>
      <c r="M88" s="143"/>
      <c r="O88" s="134">
        <v>15300</v>
      </c>
      <c r="P88" s="134">
        <v>15283</v>
      </c>
      <c r="Q88" s="134">
        <v>15300</v>
      </c>
    </row>
    <row r="89" spans="1:17">
      <c r="A89" s="139">
        <v>88</v>
      </c>
      <c r="B89" s="139">
        <v>102934</v>
      </c>
      <c r="C89" s="140" t="s">
        <v>574</v>
      </c>
      <c r="D89" s="141">
        <v>12704.97</v>
      </c>
      <c r="E89" s="141">
        <v>12700</v>
      </c>
      <c r="F89" s="142">
        <v>43230</v>
      </c>
      <c r="G89" s="143">
        <v>12704.97</v>
      </c>
      <c r="H89" s="143">
        <v>0</v>
      </c>
      <c r="I89" s="143"/>
      <c r="J89" s="143"/>
      <c r="K89" s="143"/>
      <c r="L89" s="143"/>
      <c r="M89" s="143"/>
      <c r="O89" s="134">
        <v>12700</v>
      </c>
      <c r="P89" s="134">
        <v>12705</v>
      </c>
      <c r="Q89" s="134">
        <v>12700</v>
      </c>
    </row>
    <row r="90" spans="1:17">
      <c r="A90" s="139">
        <v>89</v>
      </c>
      <c r="B90" s="139">
        <v>102935</v>
      </c>
      <c r="C90" s="140" t="s">
        <v>575</v>
      </c>
      <c r="D90" s="141">
        <v>13101.45</v>
      </c>
      <c r="E90" s="141">
        <v>13100</v>
      </c>
      <c r="F90" s="142">
        <v>43230</v>
      </c>
      <c r="G90" s="143">
        <v>13101.45</v>
      </c>
      <c r="H90" s="143">
        <v>0</v>
      </c>
      <c r="I90" s="143"/>
      <c r="J90" s="143"/>
      <c r="K90" s="143"/>
      <c r="L90" s="143"/>
      <c r="M90" s="143"/>
      <c r="O90" s="134">
        <v>13100</v>
      </c>
      <c r="P90" s="134">
        <v>13102</v>
      </c>
      <c r="Q90" s="134">
        <v>13100</v>
      </c>
    </row>
    <row r="91" spans="1:17">
      <c r="A91" s="139">
        <v>90</v>
      </c>
      <c r="B91" s="139">
        <v>103198</v>
      </c>
      <c r="C91" s="140" t="s">
        <v>576</v>
      </c>
      <c r="D91" s="141">
        <v>6330.23</v>
      </c>
      <c r="E91" s="141">
        <v>6300</v>
      </c>
      <c r="F91" s="142">
        <v>43244</v>
      </c>
      <c r="G91" s="143">
        <v>6330.23</v>
      </c>
      <c r="H91" s="143">
        <v>0</v>
      </c>
      <c r="I91" s="143"/>
      <c r="J91" s="143"/>
      <c r="K91" s="143"/>
      <c r="L91" s="143"/>
      <c r="M91" s="143"/>
      <c r="O91" s="134">
        <v>6300</v>
      </c>
      <c r="P91" s="134">
        <v>6331</v>
      </c>
      <c r="Q91" s="134">
        <v>6300</v>
      </c>
    </row>
    <row r="92" spans="1:17">
      <c r="A92" s="139">
        <v>91</v>
      </c>
      <c r="B92" s="139">
        <v>103199</v>
      </c>
      <c r="C92" s="140" t="s">
        <v>577</v>
      </c>
      <c r="D92" s="141">
        <v>15727.35</v>
      </c>
      <c r="E92" s="141">
        <v>15700</v>
      </c>
      <c r="F92" s="142">
        <v>43244</v>
      </c>
      <c r="G92" s="143">
        <v>15727.35</v>
      </c>
      <c r="H92" s="143">
        <v>0</v>
      </c>
      <c r="I92" s="143"/>
      <c r="J92" s="143"/>
      <c r="K92" s="143"/>
      <c r="L92" s="143"/>
      <c r="M92" s="143"/>
      <c r="O92" s="134">
        <v>15700</v>
      </c>
      <c r="P92" s="134">
        <v>15728</v>
      </c>
      <c r="Q92" s="134">
        <v>15700</v>
      </c>
    </row>
    <row r="93" spans="1:17">
      <c r="A93" s="139">
        <v>92</v>
      </c>
      <c r="B93" s="139">
        <v>103639</v>
      </c>
      <c r="C93" s="140" t="s">
        <v>578</v>
      </c>
      <c r="D93" s="141">
        <v>19745.19</v>
      </c>
      <c r="E93" s="141">
        <v>19700</v>
      </c>
      <c r="F93" s="142">
        <v>43277</v>
      </c>
      <c r="G93" s="143">
        <v>19745.19</v>
      </c>
      <c r="H93" s="143">
        <v>0</v>
      </c>
      <c r="I93" s="143"/>
      <c r="J93" s="143"/>
      <c r="K93" s="143"/>
      <c r="L93" s="143"/>
      <c r="M93" s="143"/>
      <c r="O93" s="134">
        <v>19700</v>
      </c>
      <c r="P93" s="134">
        <v>19746</v>
      </c>
      <c r="Q93" s="134">
        <v>19700</v>
      </c>
    </row>
    <row r="94" spans="1:17">
      <c r="A94" s="139">
        <v>93</v>
      </c>
      <c r="B94" s="139">
        <v>104429</v>
      </c>
      <c r="C94" s="140" t="s">
        <v>579</v>
      </c>
      <c r="D94" s="141">
        <v>7909.97</v>
      </c>
      <c r="E94" s="141">
        <v>8000</v>
      </c>
      <c r="F94" s="142">
        <v>43342</v>
      </c>
      <c r="G94" s="143">
        <v>7909.97</v>
      </c>
      <c r="H94" s="143">
        <v>0</v>
      </c>
      <c r="I94" s="143"/>
      <c r="J94" s="143"/>
      <c r="K94" s="143"/>
      <c r="L94" s="143"/>
      <c r="M94" s="143"/>
      <c r="O94" s="134">
        <v>7900</v>
      </c>
      <c r="P94" s="134">
        <v>7910</v>
      </c>
      <c r="Q94" s="134">
        <v>7900</v>
      </c>
    </row>
    <row r="95" spans="1:17">
      <c r="A95" s="139">
        <v>94</v>
      </c>
      <c r="B95" s="139">
        <v>104430</v>
      </c>
      <c r="C95" s="140" t="s">
        <v>580</v>
      </c>
      <c r="D95" s="141">
        <v>11396.31</v>
      </c>
      <c r="E95" s="141">
        <v>11400</v>
      </c>
      <c r="F95" s="142">
        <v>43342</v>
      </c>
      <c r="G95" s="143">
        <v>11396.31</v>
      </c>
      <c r="H95" s="143">
        <v>0</v>
      </c>
      <c r="I95" s="143"/>
      <c r="J95" s="143"/>
      <c r="K95" s="143"/>
      <c r="L95" s="143"/>
      <c r="M95" s="143"/>
      <c r="O95" s="134">
        <v>11400</v>
      </c>
      <c r="P95" s="134">
        <v>11397</v>
      </c>
      <c r="Q95" s="134">
        <v>11400</v>
      </c>
    </row>
    <row r="96" spans="1:17">
      <c r="A96" s="139">
        <v>95</v>
      </c>
      <c r="B96" s="139">
        <v>104428</v>
      </c>
      <c r="C96" s="140" t="s">
        <v>581</v>
      </c>
      <c r="D96" s="141">
        <v>12005.39</v>
      </c>
      <c r="E96" s="141">
        <v>12000</v>
      </c>
      <c r="F96" s="142">
        <v>43342</v>
      </c>
      <c r="G96" s="143">
        <v>12005.39</v>
      </c>
      <c r="H96" s="143">
        <v>0</v>
      </c>
      <c r="I96" s="143"/>
      <c r="J96" s="143"/>
      <c r="K96" s="143"/>
      <c r="L96" s="143"/>
      <c r="M96" s="143"/>
      <c r="O96" s="134">
        <v>12000</v>
      </c>
      <c r="P96" s="134">
        <v>12006</v>
      </c>
      <c r="Q96" s="134">
        <v>12000</v>
      </c>
    </row>
    <row r="97" spans="1:17">
      <c r="A97" s="139">
        <v>96</v>
      </c>
      <c r="B97" s="139">
        <v>104533</v>
      </c>
      <c r="C97" s="140" t="s">
        <v>582</v>
      </c>
      <c r="D97" s="141">
        <v>15345.5</v>
      </c>
      <c r="E97" s="141">
        <v>15300</v>
      </c>
      <c r="F97" s="142">
        <v>43356</v>
      </c>
      <c r="G97" s="143">
        <v>15345.5</v>
      </c>
      <c r="H97" s="143">
        <v>0</v>
      </c>
      <c r="I97" s="143"/>
      <c r="J97" s="143"/>
      <c r="K97" s="143"/>
      <c r="L97" s="143"/>
      <c r="M97" s="143"/>
      <c r="O97" s="134">
        <v>15300</v>
      </c>
      <c r="P97" s="134">
        <v>15346</v>
      </c>
      <c r="Q97" s="134">
        <v>15300</v>
      </c>
    </row>
    <row r="98" spans="1:17">
      <c r="A98" s="139">
        <v>97</v>
      </c>
      <c r="B98" s="139">
        <v>104838</v>
      </c>
      <c r="C98" s="140" t="s">
        <v>583</v>
      </c>
      <c r="D98" s="141">
        <v>8510.18</v>
      </c>
      <c r="E98" s="141">
        <v>8500</v>
      </c>
      <c r="F98" s="142">
        <v>43383</v>
      </c>
      <c r="G98" s="143">
        <v>8510.18</v>
      </c>
      <c r="H98" s="143">
        <v>0</v>
      </c>
      <c r="I98" s="143"/>
      <c r="J98" s="143"/>
      <c r="K98" s="143"/>
      <c r="L98" s="143"/>
      <c r="M98" s="143"/>
      <c r="O98" s="134">
        <v>8500</v>
      </c>
      <c r="P98" s="134">
        <v>8511</v>
      </c>
      <c r="Q98" s="134">
        <v>8500</v>
      </c>
    </row>
    <row r="99" spans="1:17">
      <c r="A99" s="139">
        <v>98</v>
      </c>
      <c r="B99" s="139">
        <v>105267</v>
      </c>
      <c r="C99" s="140" t="s">
        <v>584</v>
      </c>
      <c r="D99" s="141">
        <v>21409.9</v>
      </c>
      <c r="E99" s="141">
        <v>21400</v>
      </c>
      <c r="F99" s="142">
        <v>43419</v>
      </c>
      <c r="G99" s="143">
        <v>21409.9</v>
      </c>
      <c r="H99" s="143">
        <v>0</v>
      </c>
      <c r="I99" s="143"/>
      <c r="J99" s="143"/>
      <c r="K99" s="143"/>
      <c r="L99" s="143"/>
      <c r="M99" s="143"/>
      <c r="O99" s="134">
        <v>21400</v>
      </c>
      <c r="P99" s="134">
        <v>21410</v>
      </c>
      <c r="Q99" s="134">
        <v>21400</v>
      </c>
    </row>
    <row r="100" spans="1:17">
      <c r="A100" s="139">
        <v>99</v>
      </c>
      <c r="B100" s="139">
        <v>105396</v>
      </c>
      <c r="C100" s="140" t="s">
        <v>585</v>
      </c>
      <c r="D100" s="141">
        <v>13152.27</v>
      </c>
      <c r="E100" s="141">
        <v>13200</v>
      </c>
      <c r="F100" s="142">
        <v>43439</v>
      </c>
      <c r="G100" s="143">
        <v>13152.27</v>
      </c>
      <c r="H100" s="143">
        <v>0</v>
      </c>
      <c r="I100" s="143"/>
      <c r="J100" s="143"/>
      <c r="K100" s="143"/>
      <c r="L100" s="143"/>
      <c r="M100" s="143"/>
      <c r="O100" s="134">
        <v>13200</v>
      </c>
      <c r="P100" s="134">
        <v>13153</v>
      </c>
      <c r="Q100" s="134">
        <v>13200</v>
      </c>
    </row>
    <row r="101" spans="1:17">
      <c r="A101" s="139">
        <v>100</v>
      </c>
      <c r="B101" s="139">
        <v>105751</v>
      </c>
      <c r="C101" s="140" t="s">
        <v>586</v>
      </c>
      <c r="D101" s="141">
        <v>21155</v>
      </c>
      <c r="E101" s="141">
        <v>21200</v>
      </c>
      <c r="F101" s="142">
        <v>43468</v>
      </c>
      <c r="G101" s="143">
        <v>21155</v>
      </c>
      <c r="H101" s="143">
        <v>0</v>
      </c>
      <c r="I101" s="143"/>
      <c r="J101" s="143"/>
      <c r="K101" s="143"/>
      <c r="L101" s="143"/>
      <c r="M101" s="143"/>
      <c r="O101" s="134">
        <v>21200</v>
      </c>
      <c r="P101" s="134">
        <v>21155</v>
      </c>
      <c r="Q101" s="134">
        <v>21200</v>
      </c>
    </row>
    <row r="102" spans="1:17">
      <c r="A102" s="139">
        <v>101</v>
      </c>
      <c r="B102" s="139">
        <v>105910</v>
      </c>
      <c r="C102" s="144" t="s">
        <v>587</v>
      </c>
      <c r="D102" s="141">
        <v>17110.83</v>
      </c>
      <c r="E102" s="149">
        <v>19300</v>
      </c>
      <c r="F102" s="150">
        <v>43480</v>
      </c>
      <c r="G102" s="143">
        <v>2079</v>
      </c>
      <c r="H102" s="143">
        <v>1</v>
      </c>
      <c r="I102" s="143"/>
      <c r="J102" s="143"/>
      <c r="K102" s="143">
        <v>2079</v>
      </c>
      <c r="L102" s="143">
        <v>19189.83</v>
      </c>
      <c r="M102" s="143">
        <v>19200</v>
      </c>
      <c r="P102" s="134">
        <v>17111</v>
      </c>
      <c r="Q102" s="134">
        <v>17100</v>
      </c>
    </row>
    <row r="103" spans="1:17">
      <c r="A103" s="139">
        <v>102</v>
      </c>
      <c r="B103" s="139">
        <v>106066</v>
      </c>
      <c r="C103" s="144" t="s">
        <v>588</v>
      </c>
      <c r="D103" s="141">
        <v>20447</v>
      </c>
      <c r="E103" s="149">
        <v>25100</v>
      </c>
      <c r="F103" s="150">
        <v>43489</v>
      </c>
      <c r="G103" s="151">
        <v>3595</v>
      </c>
      <c r="H103" s="152">
        <v>1</v>
      </c>
      <c r="I103" s="143"/>
      <c r="J103" s="143"/>
      <c r="K103" s="143">
        <v>3595</v>
      </c>
      <c r="L103" s="143">
        <v>24042</v>
      </c>
      <c r="M103" s="143">
        <v>24000</v>
      </c>
      <c r="P103" s="134">
        <v>20447</v>
      </c>
      <c r="Q103" s="134">
        <v>20400</v>
      </c>
    </row>
    <row r="104" ht="15.95" customHeight="1" spans="1:17">
      <c r="A104" s="139">
        <v>103</v>
      </c>
      <c r="B104" s="139">
        <v>106399</v>
      </c>
      <c r="C104" s="144" t="s">
        <v>589</v>
      </c>
      <c r="D104" s="141">
        <v>8726.6</v>
      </c>
      <c r="E104" s="149">
        <v>13300</v>
      </c>
      <c r="F104" s="150">
        <v>43531</v>
      </c>
      <c r="G104" s="143">
        <v>1500</v>
      </c>
      <c r="H104" s="153">
        <v>3</v>
      </c>
      <c r="I104" s="143">
        <v>13500</v>
      </c>
      <c r="J104" s="143">
        <v>22200</v>
      </c>
      <c r="K104" s="143">
        <v>4500</v>
      </c>
      <c r="L104" s="143">
        <v>13226.6</v>
      </c>
      <c r="M104" s="143">
        <v>13200</v>
      </c>
      <c r="P104" s="134">
        <v>8727</v>
      </c>
      <c r="Q104" s="134">
        <v>8700</v>
      </c>
    </row>
    <row r="105" spans="1:17">
      <c r="A105" s="139">
        <v>104</v>
      </c>
      <c r="B105" s="139">
        <v>106485</v>
      </c>
      <c r="C105" s="144" t="s">
        <v>590</v>
      </c>
      <c r="D105" s="141">
        <v>8383.18</v>
      </c>
      <c r="E105" s="149">
        <v>10000</v>
      </c>
      <c r="F105" s="150">
        <v>43538</v>
      </c>
      <c r="G105" s="143">
        <v>845</v>
      </c>
      <c r="H105" s="143">
        <v>3</v>
      </c>
      <c r="I105" s="143">
        <v>7605</v>
      </c>
      <c r="J105" s="143">
        <v>14705</v>
      </c>
      <c r="K105" s="143">
        <v>2535</v>
      </c>
      <c r="L105" s="143">
        <v>10918.18</v>
      </c>
      <c r="M105" s="143">
        <v>9700</v>
      </c>
      <c r="P105" s="134">
        <v>8384</v>
      </c>
      <c r="Q105" s="134">
        <v>8400</v>
      </c>
    </row>
    <row r="106" spans="1:17">
      <c r="A106" s="139">
        <v>105</v>
      </c>
      <c r="B106" s="139">
        <v>106568</v>
      </c>
      <c r="C106" s="144" t="s">
        <v>591</v>
      </c>
      <c r="D106" s="141">
        <v>10900.95</v>
      </c>
      <c r="E106" s="149">
        <v>12000</v>
      </c>
      <c r="F106" s="150">
        <v>43542</v>
      </c>
      <c r="G106" s="143">
        <v>1400</v>
      </c>
      <c r="H106" s="143">
        <v>3</v>
      </c>
      <c r="I106" s="143">
        <v>12600</v>
      </c>
      <c r="J106" s="143">
        <v>20300</v>
      </c>
      <c r="K106" s="143">
        <v>4200</v>
      </c>
      <c r="L106" s="143">
        <v>15100.95</v>
      </c>
      <c r="M106" s="143">
        <v>11900</v>
      </c>
      <c r="P106" s="134">
        <v>10901</v>
      </c>
      <c r="Q106" s="134">
        <v>10900</v>
      </c>
    </row>
    <row r="107" spans="1:17">
      <c r="A107" s="139">
        <v>106</v>
      </c>
      <c r="B107" s="139">
        <v>106569</v>
      </c>
      <c r="C107" s="144" t="s">
        <v>592</v>
      </c>
      <c r="D107" s="141">
        <v>13971.45</v>
      </c>
      <c r="E107" s="149">
        <v>21600</v>
      </c>
      <c r="F107" s="150">
        <v>43542</v>
      </c>
      <c r="G107" s="143">
        <v>2910</v>
      </c>
      <c r="H107" s="143">
        <v>3</v>
      </c>
      <c r="I107" s="143">
        <v>26190</v>
      </c>
      <c r="J107" s="143">
        <v>38990</v>
      </c>
      <c r="K107" s="143">
        <v>8730</v>
      </c>
      <c r="L107" s="143">
        <v>22701.45</v>
      </c>
      <c r="M107" s="143">
        <v>21500</v>
      </c>
      <c r="P107" s="134">
        <v>13972</v>
      </c>
      <c r="Q107" s="134">
        <v>14000</v>
      </c>
    </row>
    <row r="108" spans="1:17">
      <c r="A108" s="139">
        <v>107</v>
      </c>
      <c r="B108" s="139">
        <v>106865</v>
      </c>
      <c r="C108" s="144" t="s">
        <v>593</v>
      </c>
      <c r="D108" s="141">
        <v>12093</v>
      </c>
      <c r="E108" s="149">
        <v>12700</v>
      </c>
      <c r="F108" s="150">
        <v>43567</v>
      </c>
      <c r="G108" s="143">
        <v>300</v>
      </c>
      <c r="H108" s="143">
        <v>4</v>
      </c>
      <c r="I108" s="143">
        <v>2400</v>
      </c>
      <c r="J108" s="143">
        <v>12800</v>
      </c>
      <c r="K108" s="143">
        <v>1200</v>
      </c>
      <c r="L108" s="143">
        <v>13293</v>
      </c>
      <c r="M108" s="143">
        <v>11600</v>
      </c>
      <c r="P108" s="134">
        <v>12093</v>
      </c>
      <c r="Q108" s="134">
        <v>12100</v>
      </c>
    </row>
    <row r="109" spans="1:17">
      <c r="A109" s="139">
        <v>108</v>
      </c>
      <c r="B109" s="139">
        <v>107658</v>
      </c>
      <c r="C109" s="144" t="s">
        <v>594</v>
      </c>
      <c r="D109" s="141">
        <v>4878.12</v>
      </c>
      <c r="E109" s="149">
        <v>12900</v>
      </c>
      <c r="F109" s="150">
        <v>43614</v>
      </c>
      <c r="G109" s="143">
        <v>1377</v>
      </c>
      <c r="H109" s="143">
        <v>6</v>
      </c>
      <c r="I109" s="143">
        <v>9639</v>
      </c>
      <c r="J109" s="143">
        <v>14239</v>
      </c>
      <c r="K109" s="143">
        <v>8262</v>
      </c>
      <c r="L109" s="143">
        <v>13140.12</v>
      </c>
      <c r="M109" s="143">
        <v>12800</v>
      </c>
      <c r="P109" s="134">
        <v>4879</v>
      </c>
      <c r="Q109" s="134">
        <v>4900</v>
      </c>
    </row>
    <row r="110" spans="1:17">
      <c r="A110" s="139">
        <v>109</v>
      </c>
      <c r="B110" s="139">
        <v>107829</v>
      </c>
      <c r="C110" s="144" t="s">
        <v>595</v>
      </c>
      <c r="D110" s="141">
        <v>5301.6</v>
      </c>
      <c r="E110" s="149">
        <v>10100</v>
      </c>
      <c r="F110" s="150">
        <v>43626</v>
      </c>
      <c r="G110" s="143">
        <v>1000</v>
      </c>
      <c r="H110" s="143">
        <v>6</v>
      </c>
      <c r="I110" s="143">
        <v>5000</v>
      </c>
      <c r="J110" s="143">
        <v>9500</v>
      </c>
      <c r="K110" s="143">
        <v>6000</v>
      </c>
      <c r="L110" s="143">
        <v>11301.6</v>
      </c>
      <c r="M110" s="143">
        <v>10500</v>
      </c>
      <c r="P110" s="134">
        <v>5302</v>
      </c>
      <c r="Q110" s="134">
        <v>5300</v>
      </c>
    </row>
    <row r="111" spans="1:17">
      <c r="A111" s="139">
        <v>110</v>
      </c>
      <c r="B111" s="139">
        <v>107728</v>
      </c>
      <c r="C111" s="144" t="s">
        <v>596</v>
      </c>
      <c r="D111" s="141">
        <v>8267.04</v>
      </c>
      <c r="E111" s="149">
        <v>15100</v>
      </c>
      <c r="F111" s="150">
        <v>43640</v>
      </c>
      <c r="G111" s="143">
        <v>300</v>
      </c>
      <c r="H111" s="143">
        <v>6</v>
      </c>
      <c r="I111" s="143">
        <v>1500</v>
      </c>
      <c r="J111" s="143">
        <v>8900</v>
      </c>
      <c r="K111" s="143">
        <v>1800</v>
      </c>
      <c r="L111" s="143">
        <v>10067.04</v>
      </c>
      <c r="M111" s="143">
        <v>9200</v>
      </c>
      <c r="P111" s="134">
        <v>8268</v>
      </c>
      <c r="Q111" s="134">
        <v>8300</v>
      </c>
    </row>
    <row r="112" spans="1:17">
      <c r="A112" s="139">
        <v>111</v>
      </c>
      <c r="B112" s="139">
        <v>108277</v>
      </c>
      <c r="C112" s="144" t="s">
        <v>597</v>
      </c>
      <c r="D112" s="141">
        <v>0</v>
      </c>
      <c r="E112" s="149">
        <v>6100</v>
      </c>
      <c r="F112" s="150">
        <v>43654</v>
      </c>
      <c r="G112" s="143">
        <v>550</v>
      </c>
      <c r="H112" s="143">
        <v>5</v>
      </c>
      <c r="I112" s="143">
        <v>2200</v>
      </c>
      <c r="J112" s="143">
        <v>4700</v>
      </c>
      <c r="K112" s="143">
        <v>2750</v>
      </c>
      <c r="L112" s="143">
        <v>2750</v>
      </c>
      <c r="M112" s="143">
        <v>5200</v>
      </c>
      <c r="P112" s="134" t="e">
        <v>#N/A</v>
      </c>
      <c r="Q112" s="134" t="e">
        <v>#N/A</v>
      </c>
    </row>
    <row r="113" spans="1:17">
      <c r="A113" s="139">
        <v>112</v>
      </c>
      <c r="B113" s="139">
        <v>108656</v>
      </c>
      <c r="C113" s="144" t="s">
        <v>598</v>
      </c>
      <c r="D113" s="141">
        <v>0</v>
      </c>
      <c r="E113" s="149">
        <v>7500</v>
      </c>
      <c r="F113" s="150">
        <v>43672</v>
      </c>
      <c r="G113" s="143">
        <v>625</v>
      </c>
      <c r="H113" s="143">
        <v>5</v>
      </c>
      <c r="I113" s="143">
        <v>2500</v>
      </c>
      <c r="J113" s="143">
        <v>5500</v>
      </c>
      <c r="K113" s="143">
        <v>3125</v>
      </c>
      <c r="L113" s="143">
        <v>3125</v>
      </c>
      <c r="M113" s="143">
        <v>6100</v>
      </c>
      <c r="P113" s="134" t="e">
        <v>#N/A</v>
      </c>
      <c r="Q113" s="134" t="e">
        <v>#N/A</v>
      </c>
    </row>
    <row r="114" spans="1:17">
      <c r="A114" s="139">
        <v>113</v>
      </c>
      <c r="B114" s="139">
        <v>110378</v>
      </c>
      <c r="C114" s="144" t="s">
        <v>599</v>
      </c>
      <c r="D114" s="141">
        <v>0</v>
      </c>
      <c r="E114" s="149">
        <v>12100</v>
      </c>
      <c r="F114" s="150">
        <v>43784</v>
      </c>
      <c r="G114" s="143"/>
      <c r="H114" s="143"/>
      <c r="I114" s="143"/>
      <c r="J114" s="143"/>
      <c r="K114" s="143"/>
      <c r="L114" s="143"/>
      <c r="M114" s="143"/>
      <c r="P114" s="134" t="e">
        <v>#N/A</v>
      </c>
      <c r="Q114" s="134" t="e">
        <v>#N/A</v>
      </c>
    </row>
    <row r="115" spans="1:17">
      <c r="A115" s="139">
        <v>114</v>
      </c>
      <c r="B115" s="154">
        <v>111219</v>
      </c>
      <c r="C115" s="148" t="s">
        <v>600</v>
      </c>
      <c r="D115" s="141">
        <v>0</v>
      </c>
      <c r="E115" s="149">
        <v>40000</v>
      </c>
      <c r="F115" s="150">
        <v>43838</v>
      </c>
      <c r="G115" s="143"/>
      <c r="H115" s="143"/>
      <c r="I115" s="143"/>
      <c r="J115" s="143"/>
      <c r="K115" s="143"/>
      <c r="L115" s="143"/>
      <c r="M115" s="143"/>
      <c r="P115" s="134" t="e">
        <v>#N/A</v>
      </c>
      <c r="Q115" s="134" t="e">
        <v>#N/A</v>
      </c>
    </row>
    <row r="116" spans="1:17">
      <c r="A116" s="139">
        <v>115</v>
      </c>
      <c r="B116" s="154">
        <v>111064</v>
      </c>
      <c r="C116" s="148" t="s">
        <v>375</v>
      </c>
      <c r="D116" s="141">
        <v>0</v>
      </c>
      <c r="E116" s="149">
        <v>11000</v>
      </c>
      <c r="F116" s="155" t="s">
        <v>601</v>
      </c>
      <c r="G116" s="143"/>
      <c r="H116" s="143"/>
      <c r="I116" s="143"/>
      <c r="J116" s="143"/>
      <c r="K116" s="143"/>
      <c r="L116" s="143"/>
      <c r="M116" s="143"/>
      <c r="P116" s="134" t="e">
        <v>#N/A</v>
      </c>
      <c r="Q116" s="134" t="e">
        <v>#N/A</v>
      </c>
    </row>
    <row r="117" spans="1:17">
      <c r="A117" s="139">
        <v>116</v>
      </c>
      <c r="B117" s="154">
        <v>111400</v>
      </c>
      <c r="C117" s="148" t="s">
        <v>602</v>
      </c>
      <c r="D117" s="141">
        <v>0</v>
      </c>
      <c r="E117" s="149">
        <v>11000</v>
      </c>
      <c r="F117" s="155" t="s">
        <v>603</v>
      </c>
      <c r="G117" s="143"/>
      <c r="H117" s="143"/>
      <c r="I117" s="143"/>
      <c r="J117" s="143"/>
      <c r="K117" s="143"/>
      <c r="L117" s="143"/>
      <c r="M117" s="143"/>
      <c r="P117" s="134" t="e">
        <v>#N/A</v>
      </c>
      <c r="Q117" s="134" t="e">
        <v>#N/A</v>
      </c>
    </row>
    <row r="118" spans="1:17">
      <c r="A118" s="141"/>
      <c r="B118" s="139">
        <v>584</v>
      </c>
      <c r="C118" s="140" t="s">
        <v>604</v>
      </c>
      <c r="D118" s="141">
        <v>15588.97</v>
      </c>
      <c r="E118" s="139"/>
      <c r="F118" s="139" t="s">
        <v>605</v>
      </c>
      <c r="G118" s="143"/>
      <c r="H118" s="143"/>
      <c r="I118" s="143"/>
      <c r="J118" s="143"/>
      <c r="K118" s="143"/>
      <c r="L118" s="143"/>
      <c r="M118" s="143"/>
      <c r="P118" s="134">
        <v>15589</v>
      </c>
      <c r="Q118" s="134">
        <v>15600</v>
      </c>
    </row>
    <row r="119" spans="1:17">
      <c r="A119" s="141"/>
      <c r="B119" s="139">
        <v>755</v>
      </c>
      <c r="C119" s="140" t="s">
        <v>351</v>
      </c>
      <c r="D119" s="141">
        <v>20508.75</v>
      </c>
      <c r="E119" s="139"/>
      <c r="F119" s="139" t="s">
        <v>605</v>
      </c>
      <c r="G119" s="143"/>
      <c r="H119" s="143"/>
      <c r="I119" s="143"/>
      <c r="J119" s="143"/>
      <c r="K119" s="143"/>
      <c r="L119" s="143"/>
      <c r="M119" s="143"/>
      <c r="P119" s="134">
        <v>20509</v>
      </c>
      <c r="Q119" s="134">
        <v>20500</v>
      </c>
    </row>
    <row r="120" spans="1:17">
      <c r="A120" s="141"/>
      <c r="B120" s="139">
        <v>718</v>
      </c>
      <c r="C120" s="140" t="s">
        <v>606</v>
      </c>
      <c r="D120" s="141">
        <v>14407</v>
      </c>
      <c r="E120" s="139"/>
      <c r="F120" s="139" t="s">
        <v>605</v>
      </c>
      <c r="P120" s="134">
        <v>14407</v>
      </c>
      <c r="Q120" s="134">
        <v>14400</v>
      </c>
    </row>
    <row r="121" spans="1:6">
      <c r="A121" s="156"/>
      <c r="B121" s="156"/>
      <c r="C121" s="155" t="s">
        <v>32</v>
      </c>
      <c r="D121" s="156">
        <v>1805938.96</v>
      </c>
      <c r="E121" s="156">
        <f>SUM(E2:E120)</f>
        <v>1898100</v>
      </c>
      <c r="F121" s="156"/>
    </row>
    <row r="160" spans="2:2">
      <c r="B160" s="134">
        <v>3962.26</v>
      </c>
    </row>
    <row r="161" spans="2:2">
      <c r="B161" s="134">
        <v>3030.19</v>
      </c>
    </row>
  </sheetData>
  <hyperlinks>
    <hyperlink ref="U1" location="部门提起费用在门店!A1" display="部门提起费用在门店!A1"/>
  </hyperlink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G23" sqref="G23"/>
    </sheetView>
  </sheetViews>
  <sheetFormatPr defaultColWidth="9" defaultRowHeight="14.25"/>
  <cols>
    <col min="1" max="1" width="9" style="22"/>
    <col min="2" max="2" width="29.5" style="22" customWidth="1"/>
    <col min="3" max="3" width="37.875" style="22" customWidth="1"/>
    <col min="4" max="4" width="11.875" style="22" customWidth="1"/>
    <col min="5" max="5" width="11.5" style="22" customWidth="1"/>
    <col min="6" max="6" width="9" style="22" hidden="1" customWidth="1"/>
    <col min="7" max="7" width="19.25" style="22" customWidth="1"/>
    <col min="8" max="9" width="9" style="22"/>
    <col min="10" max="11" width="18" style="22" customWidth="1"/>
    <col min="12" max="12" width="9.125" style="22" customWidth="1"/>
    <col min="13" max="16384" width="9" style="22"/>
  </cols>
  <sheetData>
    <row r="1" ht="18.75" spans="1:8">
      <c r="A1" s="23" t="s">
        <v>607</v>
      </c>
      <c r="B1" s="24"/>
      <c r="C1" s="24"/>
      <c r="D1" s="24"/>
      <c r="E1" s="24"/>
      <c r="F1" s="24"/>
      <c r="G1" s="24"/>
      <c r="H1" s="25" t="s">
        <v>215</v>
      </c>
    </row>
    <row r="2" spans="1:12">
      <c r="A2" s="28" t="s">
        <v>216</v>
      </c>
      <c r="B2" s="28" t="s">
        <v>217</v>
      </c>
      <c r="C2" s="28" t="s">
        <v>218</v>
      </c>
      <c r="D2" s="28" t="s">
        <v>219</v>
      </c>
      <c r="E2" s="47" t="s">
        <v>220</v>
      </c>
      <c r="F2" s="28" t="s">
        <v>221</v>
      </c>
      <c r="G2" s="28" t="s">
        <v>608</v>
      </c>
      <c r="J2" s="71"/>
      <c r="K2" s="130"/>
      <c r="L2" s="131"/>
    </row>
    <row r="3" customHeight="1" spans="1:12">
      <c r="A3" s="33">
        <v>1</v>
      </c>
      <c r="B3" s="51" t="s">
        <v>609</v>
      </c>
      <c r="C3" s="48" t="s">
        <v>72</v>
      </c>
      <c r="D3" s="33">
        <v>9600</v>
      </c>
      <c r="E3" s="33">
        <v>9600</v>
      </c>
      <c r="F3" s="33">
        <v>0</v>
      </c>
      <c r="G3" s="118" t="s">
        <v>610</v>
      </c>
      <c r="J3" s="73"/>
      <c r="L3" s="61"/>
    </row>
    <row r="4" spans="1:12">
      <c r="A4" s="33">
        <v>2</v>
      </c>
      <c r="B4" s="51" t="s">
        <v>611</v>
      </c>
      <c r="C4" s="48" t="s">
        <v>612</v>
      </c>
      <c r="D4" s="49">
        <v>1576</v>
      </c>
      <c r="E4" s="33">
        <v>0</v>
      </c>
      <c r="F4" s="33">
        <v>1576</v>
      </c>
      <c r="G4" s="119"/>
      <c r="J4" s="73"/>
      <c r="K4" s="130"/>
      <c r="L4" s="131"/>
    </row>
    <row r="5" spans="1:12">
      <c r="A5" s="33">
        <v>4</v>
      </c>
      <c r="B5" s="48" t="s">
        <v>613</v>
      </c>
      <c r="C5" s="51"/>
      <c r="D5" s="49">
        <v>403000</v>
      </c>
      <c r="E5" s="49">
        <v>463500</v>
      </c>
      <c r="F5" s="33"/>
      <c r="G5" s="119"/>
      <c r="J5" s="73"/>
      <c r="K5" s="66"/>
      <c r="L5" s="130"/>
    </row>
    <row r="6" spans="1:12">
      <c r="A6" s="33">
        <v>5</v>
      </c>
      <c r="B6" s="48" t="s">
        <v>614</v>
      </c>
      <c r="C6" s="51"/>
      <c r="D6" s="49">
        <v>47764</v>
      </c>
      <c r="E6" s="49">
        <v>54928.6</v>
      </c>
      <c r="F6" s="33"/>
      <c r="G6" s="119"/>
      <c r="J6" s="66"/>
      <c r="K6" s="130"/>
      <c r="L6" s="131"/>
    </row>
    <row r="7" customHeight="1" spans="1:12">
      <c r="A7" s="33"/>
      <c r="B7" s="58" t="s">
        <v>32</v>
      </c>
      <c r="C7" s="59"/>
      <c r="D7" s="47">
        <v>461940</v>
      </c>
      <c r="E7" s="47">
        <v>528028.6</v>
      </c>
      <c r="F7" s="33">
        <v>1576</v>
      </c>
      <c r="G7" s="120"/>
      <c r="J7" s="66"/>
      <c r="K7" s="130"/>
      <c r="L7" s="131"/>
    </row>
    <row r="8" spans="1:12">
      <c r="A8" s="33">
        <v>1</v>
      </c>
      <c r="B8" s="51" t="s">
        <v>615</v>
      </c>
      <c r="C8" s="48" t="s">
        <v>616</v>
      </c>
      <c r="D8" s="49">
        <v>3379.42</v>
      </c>
      <c r="E8" s="33">
        <v>3379.42</v>
      </c>
      <c r="F8" s="33"/>
      <c r="G8" s="121" t="s">
        <v>617</v>
      </c>
      <c r="J8" s="66"/>
      <c r="K8" s="130"/>
      <c r="L8" s="131"/>
    </row>
    <row r="9" spans="1:7">
      <c r="A9" s="33">
        <v>2</v>
      </c>
      <c r="B9" s="51" t="s">
        <v>618</v>
      </c>
      <c r="C9" s="48" t="s">
        <v>619</v>
      </c>
      <c r="D9" s="49">
        <v>4807.2</v>
      </c>
      <c r="E9" s="33">
        <v>4807.2</v>
      </c>
      <c r="F9" s="33"/>
      <c r="G9" s="122"/>
    </row>
    <row r="10" spans="1:7">
      <c r="A10" s="33">
        <v>3</v>
      </c>
      <c r="B10" s="51" t="s">
        <v>620</v>
      </c>
      <c r="C10" s="51" t="s">
        <v>621</v>
      </c>
      <c r="D10" s="33">
        <v>1145.5</v>
      </c>
      <c r="E10" s="33">
        <v>0</v>
      </c>
      <c r="F10" s="33">
        <v>1145.5</v>
      </c>
      <c r="G10" s="122"/>
    </row>
    <row r="11" spans="1:7">
      <c r="A11" s="33">
        <v>4</v>
      </c>
      <c r="B11" s="51" t="s">
        <v>620</v>
      </c>
      <c r="C11" s="48" t="s">
        <v>622</v>
      </c>
      <c r="D11" s="33">
        <v>1500</v>
      </c>
      <c r="E11" s="33">
        <v>1500</v>
      </c>
      <c r="F11" s="33"/>
      <c r="G11" s="122"/>
    </row>
    <row r="12" spans="1:7">
      <c r="A12" s="33">
        <v>5</v>
      </c>
      <c r="B12" s="51" t="s">
        <v>623</v>
      </c>
      <c r="C12" s="51" t="s">
        <v>624</v>
      </c>
      <c r="D12" s="33">
        <v>915</v>
      </c>
      <c r="E12" s="33">
        <v>0</v>
      </c>
      <c r="F12" s="33">
        <v>915</v>
      </c>
      <c r="G12" s="122"/>
    </row>
    <row r="13" spans="1:7">
      <c r="A13" s="33">
        <v>7</v>
      </c>
      <c r="B13" s="51" t="s">
        <v>625</v>
      </c>
      <c r="C13" s="51" t="s">
        <v>626</v>
      </c>
      <c r="D13" s="33">
        <v>1852.08</v>
      </c>
      <c r="E13" s="33">
        <v>1852.08</v>
      </c>
      <c r="F13" s="33"/>
      <c r="G13" s="122"/>
    </row>
    <row r="14" spans="1:7">
      <c r="A14" s="33">
        <v>8</v>
      </c>
      <c r="B14" s="51" t="s">
        <v>627</v>
      </c>
      <c r="C14" s="48" t="s">
        <v>628</v>
      </c>
      <c r="D14" s="33">
        <v>16800</v>
      </c>
      <c r="E14" s="33">
        <v>16800</v>
      </c>
      <c r="F14" s="33"/>
      <c r="G14" s="122"/>
    </row>
    <row r="15" spans="1:7">
      <c r="A15" s="33">
        <v>9</v>
      </c>
      <c r="B15" s="51" t="s">
        <v>627</v>
      </c>
      <c r="C15" s="48" t="s">
        <v>629</v>
      </c>
      <c r="D15" s="33">
        <v>3414.74</v>
      </c>
      <c r="E15" s="33">
        <v>3414.74</v>
      </c>
      <c r="F15" s="33"/>
      <c r="G15" s="122"/>
    </row>
    <row r="16" spans="1:7">
      <c r="A16" s="33">
        <v>10</v>
      </c>
      <c r="B16" s="48" t="s">
        <v>57</v>
      </c>
      <c r="C16" s="48" t="s">
        <v>223</v>
      </c>
      <c r="D16" s="33">
        <v>6550.15</v>
      </c>
      <c r="E16" s="33">
        <v>5500</v>
      </c>
      <c r="F16" s="33"/>
      <c r="G16" s="122"/>
    </row>
    <row r="17" spans="1:7">
      <c r="A17" s="33">
        <v>11</v>
      </c>
      <c r="B17" s="48" t="s">
        <v>225</v>
      </c>
      <c r="C17" s="48" t="s">
        <v>630</v>
      </c>
      <c r="D17" s="33">
        <v>11289.69</v>
      </c>
      <c r="E17" s="36">
        <v>14068</v>
      </c>
      <c r="F17" s="33"/>
      <c r="G17" s="122"/>
    </row>
    <row r="18" spans="1:7">
      <c r="A18" s="33">
        <v>12</v>
      </c>
      <c r="B18" s="48" t="s">
        <v>79</v>
      </c>
      <c r="C18" s="48"/>
      <c r="D18" s="33"/>
      <c r="E18" s="36">
        <v>660</v>
      </c>
      <c r="F18" s="33"/>
      <c r="G18" s="122"/>
    </row>
    <row r="19" spans="1:7">
      <c r="A19" s="33"/>
      <c r="B19" s="58" t="s">
        <v>32</v>
      </c>
      <c r="C19" s="59"/>
      <c r="D19" s="47">
        <f>SUM(D7:D18)</f>
        <v>513593.78</v>
      </c>
      <c r="E19" s="47">
        <f>SUM(E7:E18)</f>
        <v>580010.04</v>
      </c>
      <c r="F19" s="47">
        <v>2060.5</v>
      </c>
      <c r="G19" s="123"/>
    </row>
    <row r="22" spans="2:8">
      <c r="B22" s="124"/>
      <c r="C22" s="124"/>
      <c r="D22" s="124"/>
      <c r="E22" s="124"/>
      <c r="F22" s="124"/>
      <c r="G22" s="124"/>
      <c r="H22" s="124"/>
    </row>
    <row r="23" spans="2:9">
      <c r="B23" s="125"/>
      <c r="C23" s="16"/>
      <c r="D23" s="17"/>
      <c r="E23" s="126"/>
      <c r="F23" s="127"/>
      <c r="G23" s="128"/>
      <c r="H23" s="129"/>
      <c r="I23" s="132"/>
    </row>
    <row r="24" spans="2:8">
      <c r="B24" s="124"/>
      <c r="C24" s="124"/>
      <c r="D24" s="124"/>
      <c r="E24" s="124"/>
      <c r="F24" s="124"/>
      <c r="G24" s="124"/>
      <c r="H24" s="124"/>
    </row>
    <row r="25" spans="2:8">
      <c r="B25" s="124"/>
      <c r="C25" s="124"/>
      <c r="D25" s="124"/>
      <c r="E25" s="124"/>
      <c r="F25" s="124"/>
      <c r="G25" s="124"/>
      <c r="H25" s="124"/>
    </row>
    <row r="26" spans="2:8">
      <c r="B26" s="124"/>
      <c r="C26" s="124"/>
      <c r="D26" s="124"/>
      <c r="E26" s="124"/>
      <c r="F26" s="124"/>
      <c r="G26" s="124"/>
      <c r="H26" s="124"/>
    </row>
    <row r="27" spans="2:8">
      <c r="B27" s="124"/>
      <c r="C27" s="124"/>
      <c r="D27" s="124"/>
      <c r="E27" s="124"/>
      <c r="F27" s="124"/>
      <c r="G27" s="124"/>
      <c r="H27" s="124"/>
    </row>
    <row r="28" spans="2:8">
      <c r="B28" s="124"/>
      <c r="C28" s="124"/>
      <c r="D28" s="124"/>
      <c r="E28" s="124"/>
      <c r="F28" s="124"/>
      <c r="G28" s="124"/>
      <c r="H28" s="124"/>
    </row>
    <row r="29" spans="10:10">
      <c r="J29" s="72" t="s">
        <v>19</v>
      </c>
    </row>
  </sheetData>
  <mergeCells count="3">
    <mergeCell ref="A1:G1"/>
    <mergeCell ref="G3:G7"/>
    <mergeCell ref="G8:G19"/>
  </mergeCells>
  <hyperlinks>
    <hyperlink ref="H1" location="部门费用汇总表!A1" display="部门费用汇总表!A1"/>
  </hyperlinks>
  <pageMargins left="0.708661417322835" right="0.708661417322835" top="0.748031496062992" bottom="0.748031496062992" header="0.31496062992126" footer="0.31496062992126"/>
  <pageSetup paperSize="9" scale="90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13" workbookViewId="0">
      <selection activeCell="A1" sqref="A1:L2"/>
    </sheetView>
  </sheetViews>
  <sheetFormatPr defaultColWidth="9" defaultRowHeight="14.25"/>
  <cols>
    <col min="1" max="1" width="9" style="76"/>
    <col min="2" max="2" width="35.25" style="76" customWidth="1"/>
    <col min="3" max="3" width="16.25" style="76" customWidth="1"/>
    <col min="4" max="4" width="9" style="76" customWidth="1"/>
    <col min="5" max="5" width="14.25" style="76" customWidth="1"/>
    <col min="6" max="6" width="18.625" style="76" customWidth="1"/>
    <col min="7" max="7" width="9" style="76"/>
    <col min="8" max="8" width="43" style="76" customWidth="1"/>
    <col min="9" max="9" width="6.5" style="76" customWidth="1"/>
    <col min="10" max="10" width="17.625" style="76" customWidth="1"/>
    <col min="11" max="11" width="5.875" style="76" customWidth="1"/>
    <col min="12" max="12" width="28.125" style="76" customWidth="1"/>
    <col min="13" max="16384" width="9" style="76"/>
  </cols>
  <sheetData>
    <row r="1" spans="1:12">
      <c r="A1" s="77" t="s">
        <v>631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06" t="s">
        <v>215</v>
      </c>
    </row>
    <row r="3" ht="27" spans="1:12">
      <c r="A3" s="78" t="s">
        <v>632</v>
      </c>
      <c r="B3" s="79" t="s">
        <v>284</v>
      </c>
      <c r="C3" s="80" t="s">
        <v>633</v>
      </c>
      <c r="D3" s="79" t="s">
        <v>634</v>
      </c>
      <c r="E3" s="79" t="s">
        <v>237</v>
      </c>
      <c r="F3" s="80" t="s">
        <v>635</v>
      </c>
      <c r="G3" s="79" t="s">
        <v>636</v>
      </c>
      <c r="H3" s="79" t="s">
        <v>248</v>
      </c>
      <c r="I3" s="80" t="s">
        <v>637</v>
      </c>
      <c r="J3" s="79" t="s">
        <v>638</v>
      </c>
      <c r="K3" s="80" t="s">
        <v>639</v>
      </c>
      <c r="L3" s="79" t="s">
        <v>640</v>
      </c>
    </row>
    <row r="4" spans="1:12">
      <c r="A4" s="81" t="s">
        <v>641</v>
      </c>
      <c r="B4" s="82" t="s">
        <v>642</v>
      </c>
      <c r="C4" s="83">
        <v>600</v>
      </c>
      <c r="D4" s="84">
        <v>0.1</v>
      </c>
      <c r="E4" s="85">
        <v>1819173.63</v>
      </c>
      <c r="F4" s="83">
        <v>600000</v>
      </c>
      <c r="G4" s="86" t="s">
        <v>643</v>
      </c>
      <c r="H4" s="86"/>
      <c r="I4" s="86"/>
      <c r="J4" s="107"/>
      <c r="K4" s="86">
        <v>2</v>
      </c>
      <c r="L4" s="108" t="s">
        <v>644</v>
      </c>
    </row>
    <row r="5" spans="1:12">
      <c r="A5" s="87"/>
      <c r="B5" s="82" t="s">
        <v>645</v>
      </c>
      <c r="C5" s="83">
        <v>200</v>
      </c>
      <c r="D5" s="84">
        <v>0.07</v>
      </c>
      <c r="E5" s="88"/>
      <c r="F5" s="83">
        <v>140000</v>
      </c>
      <c r="G5" s="86" t="s">
        <v>643</v>
      </c>
      <c r="H5" s="86"/>
      <c r="I5" s="86"/>
      <c r="J5" s="107"/>
      <c r="K5" s="86"/>
      <c r="L5" s="108"/>
    </row>
    <row r="6" spans="1:12">
      <c r="A6" s="87"/>
      <c r="B6" s="82" t="s">
        <v>646</v>
      </c>
      <c r="C6" s="83">
        <v>180</v>
      </c>
      <c r="D6" s="84">
        <v>0.12</v>
      </c>
      <c r="E6" s="88"/>
      <c r="F6" s="83">
        <v>216000</v>
      </c>
      <c r="G6" s="86" t="s">
        <v>643</v>
      </c>
      <c r="H6" s="89"/>
      <c r="I6" s="86"/>
      <c r="J6" s="107"/>
      <c r="K6" s="86"/>
      <c r="L6" s="108"/>
    </row>
    <row r="7" spans="1:12">
      <c r="A7" s="87"/>
      <c r="B7" s="82" t="s">
        <v>647</v>
      </c>
      <c r="C7" s="83">
        <v>20</v>
      </c>
      <c r="D7" s="84">
        <v>0.01</v>
      </c>
      <c r="E7" s="88"/>
      <c r="F7" s="83">
        <v>2000</v>
      </c>
      <c r="G7" s="86" t="s">
        <v>643</v>
      </c>
      <c r="H7" s="89" t="s">
        <v>648</v>
      </c>
      <c r="I7" s="86"/>
      <c r="J7" s="107"/>
      <c r="K7" s="86"/>
      <c r="L7" s="108"/>
    </row>
    <row r="8" spans="1:12">
      <c r="A8" s="90"/>
      <c r="B8" s="82" t="s">
        <v>649</v>
      </c>
      <c r="C8" s="83">
        <v>50</v>
      </c>
      <c r="D8" s="84">
        <v>0.15</v>
      </c>
      <c r="E8" s="88"/>
      <c r="F8" s="83">
        <v>75000</v>
      </c>
      <c r="G8" s="86" t="s">
        <v>643</v>
      </c>
      <c r="H8" s="89"/>
      <c r="I8" s="86"/>
      <c r="J8" s="109"/>
      <c r="K8" s="86"/>
      <c r="L8" s="110"/>
    </row>
    <row r="9" spans="1:12">
      <c r="A9" s="81" t="s">
        <v>650</v>
      </c>
      <c r="B9" s="91" t="s">
        <v>651</v>
      </c>
      <c r="C9" s="92">
        <v>209</v>
      </c>
      <c r="D9" s="93">
        <v>0.1</v>
      </c>
      <c r="E9" s="88"/>
      <c r="F9" s="83">
        <v>209000</v>
      </c>
      <c r="G9" s="86" t="s">
        <v>652</v>
      </c>
      <c r="H9" s="86"/>
      <c r="I9" s="86">
        <v>0.6</v>
      </c>
      <c r="J9" s="110" t="s">
        <v>653</v>
      </c>
      <c r="K9" s="86"/>
      <c r="L9" s="110" t="s">
        <v>654</v>
      </c>
    </row>
    <row r="10" spans="1:12">
      <c r="A10" s="87"/>
      <c r="B10" s="91" t="s">
        <v>655</v>
      </c>
      <c r="C10" s="92">
        <v>42</v>
      </c>
      <c r="D10" s="94">
        <v>0.08</v>
      </c>
      <c r="E10" s="88"/>
      <c r="F10" s="83">
        <v>33600</v>
      </c>
      <c r="G10" s="86" t="s">
        <v>652</v>
      </c>
      <c r="H10" s="86"/>
      <c r="I10" s="86"/>
      <c r="J10" s="111"/>
      <c r="K10" s="86"/>
      <c r="L10" s="111"/>
    </row>
    <row r="11" spans="1:12">
      <c r="A11" s="87"/>
      <c r="B11" s="91" t="s">
        <v>656</v>
      </c>
      <c r="C11" s="92">
        <v>203</v>
      </c>
      <c r="D11" s="93">
        <v>0.08</v>
      </c>
      <c r="E11" s="88"/>
      <c r="F11" s="83">
        <v>162400</v>
      </c>
      <c r="G11" s="86" t="s">
        <v>652</v>
      </c>
      <c r="H11" s="86"/>
      <c r="I11" s="86"/>
      <c r="J11" s="111"/>
      <c r="K11" s="86"/>
      <c r="L11" s="111"/>
    </row>
    <row r="12" spans="1:12">
      <c r="A12" s="87"/>
      <c r="B12" s="91" t="s">
        <v>657</v>
      </c>
      <c r="C12" s="92">
        <v>182</v>
      </c>
      <c r="D12" s="94">
        <v>0.1</v>
      </c>
      <c r="E12" s="88"/>
      <c r="F12" s="83">
        <v>182000</v>
      </c>
      <c r="G12" s="86" t="s">
        <v>652</v>
      </c>
      <c r="H12" s="86"/>
      <c r="I12" s="86"/>
      <c r="J12" s="111"/>
      <c r="K12" s="86"/>
      <c r="L12" s="111"/>
    </row>
    <row r="13" spans="1:12">
      <c r="A13" s="87"/>
      <c r="B13" s="91" t="s">
        <v>658</v>
      </c>
      <c r="C13" s="92">
        <v>60</v>
      </c>
      <c r="D13" s="93">
        <v>0.08</v>
      </c>
      <c r="E13" s="88"/>
      <c r="F13" s="83">
        <v>48000</v>
      </c>
      <c r="G13" s="86" t="s">
        <v>652</v>
      </c>
      <c r="H13" s="86"/>
      <c r="I13" s="86"/>
      <c r="J13" s="111"/>
      <c r="K13" s="86"/>
      <c r="L13" s="111"/>
    </row>
    <row r="14" spans="1:12">
      <c r="A14" s="87"/>
      <c r="B14" s="91" t="s">
        <v>659</v>
      </c>
      <c r="C14" s="92">
        <v>345</v>
      </c>
      <c r="D14" s="93">
        <v>0.12</v>
      </c>
      <c r="E14" s="88"/>
      <c r="F14" s="83">
        <v>414000</v>
      </c>
      <c r="G14" s="86" t="s">
        <v>652</v>
      </c>
      <c r="H14" s="86"/>
      <c r="I14" s="86"/>
      <c r="J14" s="111"/>
      <c r="K14" s="86"/>
      <c r="L14" s="111"/>
    </row>
    <row r="15" spans="1:12">
      <c r="A15" s="87"/>
      <c r="B15" s="91" t="s">
        <v>660</v>
      </c>
      <c r="C15" s="92">
        <v>80</v>
      </c>
      <c r="D15" s="93">
        <v>0.08</v>
      </c>
      <c r="E15" s="88"/>
      <c r="F15" s="83">
        <v>64000</v>
      </c>
      <c r="G15" s="86" t="s">
        <v>652</v>
      </c>
      <c r="H15" s="86"/>
      <c r="I15" s="86"/>
      <c r="J15" s="111"/>
      <c r="K15" s="86"/>
      <c r="L15" s="111"/>
    </row>
    <row r="16" spans="1:12">
      <c r="A16" s="87"/>
      <c r="B16" s="91" t="s">
        <v>661</v>
      </c>
      <c r="C16" s="92">
        <v>31</v>
      </c>
      <c r="D16" s="94">
        <v>0.05</v>
      </c>
      <c r="E16" s="88"/>
      <c r="F16" s="83">
        <v>15500</v>
      </c>
      <c r="G16" s="86" t="s">
        <v>652</v>
      </c>
      <c r="H16" s="86"/>
      <c r="I16" s="86"/>
      <c r="J16" s="111"/>
      <c r="K16" s="86"/>
      <c r="L16" s="111"/>
    </row>
    <row r="17" spans="1:12">
      <c r="A17" s="87"/>
      <c r="B17" s="91" t="s">
        <v>662</v>
      </c>
      <c r="C17" s="92">
        <v>37</v>
      </c>
      <c r="D17" s="94">
        <v>0.08</v>
      </c>
      <c r="E17" s="88"/>
      <c r="F17" s="83">
        <v>29600</v>
      </c>
      <c r="G17" s="86" t="s">
        <v>652</v>
      </c>
      <c r="H17" s="86"/>
      <c r="I17" s="86"/>
      <c r="J17" s="111"/>
      <c r="K17" s="86"/>
      <c r="L17" s="111"/>
    </row>
    <row r="18" spans="1:14">
      <c r="A18" s="87"/>
      <c r="B18" s="91" t="s">
        <v>663</v>
      </c>
      <c r="C18" s="92">
        <v>11</v>
      </c>
      <c r="D18" s="94">
        <v>0.039</v>
      </c>
      <c r="E18" s="95"/>
      <c r="F18" s="83">
        <v>4290</v>
      </c>
      <c r="G18" s="86" t="s">
        <v>652</v>
      </c>
      <c r="H18" s="86"/>
      <c r="I18" s="86"/>
      <c r="J18" s="112"/>
      <c r="K18" s="86"/>
      <c r="L18" s="112"/>
      <c r="M18" s="113" t="s">
        <v>664</v>
      </c>
      <c r="N18" s="113" t="s">
        <v>665</v>
      </c>
    </row>
    <row r="19" spans="1:14">
      <c r="A19" s="86" t="s">
        <v>666</v>
      </c>
      <c r="B19" s="86" t="s">
        <v>45</v>
      </c>
      <c r="C19" s="96">
        <v>360</v>
      </c>
      <c r="D19" s="97">
        <v>0.045</v>
      </c>
      <c r="E19" s="96">
        <v>141483.6</v>
      </c>
      <c r="F19" s="83">
        <v>162000</v>
      </c>
      <c r="G19" s="86" t="s">
        <v>667</v>
      </c>
      <c r="H19" s="86"/>
      <c r="I19" s="86"/>
      <c r="J19" s="110" t="s">
        <v>668</v>
      </c>
      <c r="K19" s="86">
        <v>5</v>
      </c>
      <c r="L19" s="114" t="s">
        <v>669</v>
      </c>
      <c r="M19" s="115"/>
      <c r="N19" s="115"/>
    </row>
    <row r="20" spans="1:14">
      <c r="A20" s="86"/>
      <c r="B20" s="86" t="s">
        <v>670</v>
      </c>
      <c r="C20" s="96"/>
      <c r="D20" s="97">
        <v>0.091</v>
      </c>
      <c r="E20" s="96">
        <v>288026.71</v>
      </c>
      <c r="F20" s="83">
        <v>327600</v>
      </c>
      <c r="G20" s="86" t="s">
        <v>667</v>
      </c>
      <c r="H20" s="89" t="s">
        <v>671</v>
      </c>
      <c r="I20" s="86"/>
      <c r="J20" s="111"/>
      <c r="K20" s="86"/>
      <c r="L20" s="116"/>
      <c r="M20" s="115"/>
      <c r="N20" s="115"/>
    </row>
    <row r="21" spans="1:14">
      <c r="A21" s="86"/>
      <c r="B21" s="86" t="s">
        <v>672</v>
      </c>
      <c r="C21" s="96"/>
      <c r="D21" s="97">
        <v>0.007</v>
      </c>
      <c r="E21" s="86"/>
      <c r="F21" s="83">
        <v>25200</v>
      </c>
      <c r="G21" s="86" t="s">
        <v>667</v>
      </c>
      <c r="H21" s="89" t="s">
        <v>673</v>
      </c>
      <c r="I21" s="86"/>
      <c r="J21" s="112"/>
      <c r="K21" s="86"/>
      <c r="L21" s="117"/>
      <c r="M21" s="115"/>
      <c r="N21" s="115"/>
    </row>
    <row r="22" spans="1:14">
      <c r="A22" s="98" t="s">
        <v>674</v>
      </c>
      <c r="B22" s="86" t="s">
        <v>675</v>
      </c>
      <c r="C22" s="85">
        <v>1000</v>
      </c>
      <c r="D22" s="97">
        <v>0.025</v>
      </c>
      <c r="E22" s="86"/>
      <c r="F22" s="83">
        <v>250000</v>
      </c>
      <c r="G22" s="86" t="s">
        <v>676</v>
      </c>
      <c r="H22" s="86"/>
      <c r="I22" s="86"/>
      <c r="J22" s="112"/>
      <c r="K22" s="86"/>
      <c r="L22" s="111" t="s">
        <v>677</v>
      </c>
      <c r="M22" s="115"/>
      <c r="N22" s="115"/>
    </row>
    <row r="23" ht="42.75" spans="1:14">
      <c r="A23" s="99"/>
      <c r="B23" s="86" t="s">
        <v>678</v>
      </c>
      <c r="C23" s="95"/>
      <c r="D23" s="97">
        <v>0.0008</v>
      </c>
      <c r="E23" s="86"/>
      <c r="F23" s="83">
        <v>8000</v>
      </c>
      <c r="G23" s="86" t="s">
        <v>676</v>
      </c>
      <c r="H23" s="89" t="s">
        <v>679</v>
      </c>
      <c r="I23" s="86"/>
      <c r="J23" s="108" t="s">
        <v>680</v>
      </c>
      <c r="K23" s="86"/>
      <c r="L23" s="112"/>
      <c r="M23" s="115"/>
      <c r="N23" s="115"/>
    </row>
    <row r="24" ht="28.5" spans="1:14">
      <c r="A24" s="98" t="s">
        <v>681</v>
      </c>
      <c r="B24" s="86" t="s">
        <v>675</v>
      </c>
      <c r="C24" s="96">
        <v>40</v>
      </c>
      <c r="D24" s="97">
        <v>0.12</v>
      </c>
      <c r="E24" s="96"/>
      <c r="F24" s="83">
        <v>48000</v>
      </c>
      <c r="G24" s="86" t="s">
        <v>652</v>
      </c>
      <c r="H24" s="86"/>
      <c r="I24" s="86"/>
      <c r="J24" s="108" t="s">
        <v>682</v>
      </c>
      <c r="K24" s="86">
        <v>1</v>
      </c>
      <c r="L24" s="108" t="s">
        <v>683</v>
      </c>
      <c r="M24" s="115"/>
      <c r="N24" s="115"/>
    </row>
    <row r="25" spans="1:14">
      <c r="A25" s="98" t="s">
        <v>76</v>
      </c>
      <c r="B25" s="86"/>
      <c r="C25" s="96">
        <v>10</v>
      </c>
      <c r="D25" s="97">
        <v>0.01</v>
      </c>
      <c r="E25" s="86"/>
      <c r="F25" s="83">
        <v>1000</v>
      </c>
      <c r="G25" s="86" t="s">
        <v>652</v>
      </c>
      <c r="H25" s="86"/>
      <c r="I25" s="86"/>
      <c r="J25" s="86"/>
      <c r="K25" s="86"/>
      <c r="L25" s="86"/>
      <c r="M25" s="115"/>
      <c r="N25" s="115"/>
    </row>
    <row r="26" spans="1:14">
      <c r="A26" s="81" t="s">
        <v>684</v>
      </c>
      <c r="B26" s="86" t="s">
        <v>43</v>
      </c>
      <c r="C26" s="85">
        <v>0</v>
      </c>
      <c r="D26" s="97">
        <v>0</v>
      </c>
      <c r="E26" s="86"/>
      <c r="F26" s="83">
        <v>19200</v>
      </c>
      <c r="G26" s="86"/>
      <c r="H26" s="86"/>
      <c r="I26" s="86"/>
      <c r="J26" s="86"/>
      <c r="K26" s="86"/>
      <c r="L26" s="86"/>
      <c r="M26" s="115"/>
      <c r="N26" s="115"/>
    </row>
    <row r="27" spans="1:14">
      <c r="A27" s="87"/>
      <c r="B27" s="86" t="s">
        <v>225</v>
      </c>
      <c r="C27" s="88"/>
      <c r="D27" s="97">
        <v>0</v>
      </c>
      <c r="E27" s="86"/>
      <c r="F27" s="83">
        <v>720</v>
      </c>
      <c r="G27" s="86"/>
      <c r="H27" s="86"/>
      <c r="I27" s="86"/>
      <c r="J27" s="86"/>
      <c r="K27" s="86"/>
      <c r="L27" s="86"/>
      <c r="M27" s="115"/>
      <c r="N27" s="115"/>
    </row>
    <row r="28" spans="1:14">
      <c r="A28" s="87"/>
      <c r="B28" s="86" t="s">
        <v>44</v>
      </c>
      <c r="C28" s="88"/>
      <c r="D28" s="97">
        <v>0</v>
      </c>
      <c r="E28" s="96">
        <v>4016.5</v>
      </c>
      <c r="F28" s="83">
        <v>10000</v>
      </c>
      <c r="G28" s="86"/>
      <c r="H28" s="86"/>
      <c r="I28" s="86"/>
      <c r="J28" s="86"/>
      <c r="K28" s="86"/>
      <c r="L28" s="86"/>
      <c r="M28" s="115"/>
      <c r="N28" s="115"/>
    </row>
    <row r="29" spans="1:14">
      <c r="A29" s="87"/>
      <c r="B29" s="86" t="s">
        <v>685</v>
      </c>
      <c r="C29" s="88"/>
      <c r="D29" s="97">
        <v>0</v>
      </c>
      <c r="E29" s="96">
        <v>2320</v>
      </c>
      <c r="F29" s="83">
        <v>10000</v>
      </c>
      <c r="G29" s="86"/>
      <c r="H29" s="86"/>
      <c r="I29" s="86"/>
      <c r="J29" s="86"/>
      <c r="K29" s="86"/>
      <c r="L29" s="86"/>
      <c r="M29" s="115"/>
      <c r="N29" s="115"/>
    </row>
    <row r="30" spans="1:14">
      <c r="A30" s="87"/>
      <c r="B30" s="86" t="s">
        <v>686</v>
      </c>
      <c r="C30" s="88"/>
      <c r="D30" s="97">
        <v>0</v>
      </c>
      <c r="E30" s="96">
        <v>14332.64</v>
      </c>
      <c r="F30" s="83">
        <v>20000</v>
      </c>
      <c r="G30" s="86"/>
      <c r="H30" s="86"/>
      <c r="I30" s="86"/>
      <c r="J30" s="86"/>
      <c r="K30" s="86"/>
      <c r="L30" s="86"/>
      <c r="M30" s="115"/>
      <c r="N30" s="115"/>
    </row>
    <row r="31" spans="1:14">
      <c r="A31" s="87"/>
      <c r="B31" s="86" t="s">
        <v>48</v>
      </c>
      <c r="C31" s="95"/>
      <c r="D31" s="97">
        <v>0</v>
      </c>
      <c r="E31" s="96">
        <v>19895.45</v>
      </c>
      <c r="F31" s="83">
        <v>18812.5</v>
      </c>
      <c r="G31" s="86"/>
      <c r="H31" s="86"/>
      <c r="I31" s="86"/>
      <c r="J31" s="86"/>
      <c r="K31" s="86"/>
      <c r="L31" s="86"/>
      <c r="M31" s="115"/>
      <c r="N31" s="115"/>
    </row>
    <row r="32" spans="1:14">
      <c r="A32" s="90"/>
      <c r="B32" s="86" t="s">
        <v>57</v>
      </c>
      <c r="C32" s="95"/>
      <c r="D32" s="97"/>
      <c r="E32" s="96">
        <v>9441.05</v>
      </c>
      <c r="F32" s="83">
        <v>2500</v>
      </c>
      <c r="G32" s="86"/>
      <c r="H32" s="86" t="s">
        <v>223</v>
      </c>
      <c r="I32" s="86"/>
      <c r="J32" s="86"/>
      <c r="K32" s="86"/>
      <c r="L32" s="86"/>
      <c r="M32" s="115"/>
      <c r="N32" s="115"/>
    </row>
    <row r="33" spans="1:14">
      <c r="A33" s="98" t="s">
        <v>69</v>
      </c>
      <c r="B33" s="86" t="s">
        <v>687</v>
      </c>
      <c r="C33" s="95"/>
      <c r="D33" s="97"/>
      <c r="E33" s="96"/>
      <c r="F33" s="83">
        <v>24000</v>
      </c>
      <c r="G33" s="86"/>
      <c r="H33" s="86"/>
      <c r="I33" s="86"/>
      <c r="J33" s="86"/>
      <c r="K33" s="86"/>
      <c r="L33" s="86"/>
      <c r="M33" s="115"/>
      <c r="N33" s="115"/>
    </row>
    <row r="34" spans="1:14">
      <c r="A34" s="100"/>
      <c r="B34" s="86" t="s">
        <v>688</v>
      </c>
      <c r="C34" s="95"/>
      <c r="D34" s="97"/>
      <c r="E34" s="96"/>
      <c r="F34" s="83">
        <v>24000</v>
      </c>
      <c r="G34" s="86"/>
      <c r="H34" s="86"/>
      <c r="I34" s="86"/>
      <c r="J34" s="86"/>
      <c r="K34" s="86"/>
      <c r="L34" s="86"/>
      <c r="M34" s="115"/>
      <c r="N34" s="115"/>
    </row>
    <row r="35" spans="1:14">
      <c r="A35" s="100"/>
      <c r="B35" s="86" t="s">
        <v>689</v>
      </c>
      <c r="C35" s="95"/>
      <c r="D35" s="97"/>
      <c r="E35" s="96"/>
      <c r="F35" s="83">
        <v>24000</v>
      </c>
      <c r="G35" s="86"/>
      <c r="H35" s="86"/>
      <c r="I35" s="86"/>
      <c r="J35" s="86"/>
      <c r="K35" s="86"/>
      <c r="L35" s="86"/>
      <c r="M35" s="115"/>
      <c r="N35" s="115"/>
    </row>
    <row r="36" spans="1:14">
      <c r="A36" s="100"/>
      <c r="B36" s="86" t="s">
        <v>690</v>
      </c>
      <c r="C36" s="95"/>
      <c r="D36" s="97"/>
      <c r="E36" s="96"/>
      <c r="F36" s="83">
        <v>24000</v>
      </c>
      <c r="G36" s="86"/>
      <c r="H36" s="86"/>
      <c r="I36" s="86"/>
      <c r="J36" s="86"/>
      <c r="K36" s="86"/>
      <c r="L36" s="86"/>
      <c r="M36" s="115"/>
      <c r="N36" s="115"/>
    </row>
    <row r="37" spans="1:14">
      <c r="A37" s="99"/>
      <c r="B37" s="86" t="s">
        <v>691</v>
      </c>
      <c r="C37" s="95"/>
      <c r="D37" s="97"/>
      <c r="E37" s="96"/>
      <c r="F37" s="83">
        <v>24000</v>
      </c>
      <c r="G37" s="86"/>
      <c r="H37" s="86"/>
      <c r="I37" s="86"/>
      <c r="J37" s="86"/>
      <c r="K37" s="86"/>
      <c r="L37" s="86"/>
      <c r="M37" s="115"/>
      <c r="N37" s="115"/>
    </row>
    <row r="38" spans="1:14">
      <c r="A38" s="86"/>
      <c r="B38" s="101" t="s">
        <v>32</v>
      </c>
      <c r="C38" s="102">
        <v>3610</v>
      </c>
      <c r="D38" s="103">
        <v>0.081506648199446</v>
      </c>
      <c r="E38" s="104">
        <f>SUM(E4:E37)</f>
        <v>2298689.58</v>
      </c>
      <c r="F38" s="104">
        <f>SUM(F4:F37)</f>
        <v>3218422.5</v>
      </c>
      <c r="G38" s="86" t="s">
        <v>643</v>
      </c>
      <c r="H38" s="89" t="s">
        <v>692</v>
      </c>
      <c r="I38" s="86"/>
      <c r="J38" s="86"/>
      <c r="K38" s="101">
        <v>8</v>
      </c>
      <c r="L38" s="86"/>
      <c r="M38" s="115"/>
      <c r="N38" s="115"/>
    </row>
    <row r="39" spans="6:6">
      <c r="F39" s="105"/>
    </row>
  </sheetData>
  <mergeCells count="17">
    <mergeCell ref="A4:A8"/>
    <mergeCell ref="A9:A18"/>
    <mergeCell ref="A19:A21"/>
    <mergeCell ref="A22:A23"/>
    <mergeCell ref="A26:A32"/>
    <mergeCell ref="A33:A37"/>
    <mergeCell ref="C19:C21"/>
    <mergeCell ref="C22:C23"/>
    <mergeCell ref="C26:C31"/>
    <mergeCell ref="E4:E18"/>
    <mergeCell ref="J9:J18"/>
    <mergeCell ref="J19:J21"/>
    <mergeCell ref="L4:L7"/>
    <mergeCell ref="L9:L18"/>
    <mergeCell ref="L19:L21"/>
    <mergeCell ref="L22:L23"/>
    <mergeCell ref="A1:L2"/>
  </mergeCells>
  <hyperlinks>
    <hyperlink ref="M2" location="部门费用汇总表!A1" display="部门费用汇总表!A1"/>
  </hyperlink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H1" sqref="H1"/>
    </sheetView>
  </sheetViews>
  <sheetFormatPr defaultColWidth="9" defaultRowHeight="14.25" outlineLevelCol="7"/>
  <cols>
    <col min="1" max="1" width="9" style="22"/>
    <col min="2" max="2" width="9.75" style="22" customWidth="1"/>
    <col min="3" max="3" width="38.625" style="22" customWidth="1"/>
    <col min="4" max="4" width="12.25" style="22" customWidth="1"/>
    <col min="5" max="5" width="13.625" style="22" customWidth="1"/>
    <col min="6" max="6" width="8.125" style="22" customWidth="1"/>
    <col min="7" max="7" width="11.75" style="22" customWidth="1"/>
    <col min="8" max="16384" width="9" style="22"/>
  </cols>
  <sheetData>
    <row r="1" ht="18.75" spans="1:8">
      <c r="A1" s="23" t="s">
        <v>693</v>
      </c>
      <c r="B1" s="24"/>
      <c r="C1" s="24"/>
      <c r="D1" s="24"/>
      <c r="E1" s="24"/>
      <c r="F1" s="24"/>
      <c r="G1" s="24"/>
      <c r="H1" s="25" t="s">
        <v>215</v>
      </c>
    </row>
    <row r="2" spans="1:8">
      <c r="A2" s="28" t="s">
        <v>216</v>
      </c>
      <c r="B2" s="28" t="s">
        <v>217</v>
      </c>
      <c r="C2" s="28" t="s">
        <v>218</v>
      </c>
      <c r="D2" s="28" t="s">
        <v>219</v>
      </c>
      <c r="E2" s="47" t="s">
        <v>220</v>
      </c>
      <c r="F2" s="28" t="s">
        <v>221</v>
      </c>
      <c r="G2" s="28" t="s">
        <v>608</v>
      </c>
      <c r="H2" s="29"/>
    </row>
    <row r="3" customHeight="1" spans="1:8">
      <c r="A3" s="33">
        <v>1</v>
      </c>
      <c r="B3" s="48" t="s">
        <v>44</v>
      </c>
      <c r="C3" s="48" t="s">
        <v>694</v>
      </c>
      <c r="D3" s="49">
        <v>200.6</v>
      </c>
      <c r="E3" s="33">
        <v>3000</v>
      </c>
      <c r="F3" s="33"/>
      <c r="G3" s="34"/>
      <c r="H3" s="74"/>
    </row>
    <row r="4" spans="1:8">
      <c r="A4" s="33">
        <v>2</v>
      </c>
      <c r="B4" s="51" t="s">
        <v>41</v>
      </c>
      <c r="C4" s="48" t="s">
        <v>695</v>
      </c>
      <c r="D4" s="49">
        <v>450</v>
      </c>
      <c r="E4" s="33">
        <v>1800</v>
      </c>
      <c r="F4" s="33"/>
      <c r="G4" s="34"/>
      <c r="H4" s="74"/>
    </row>
    <row r="5" spans="1:8">
      <c r="A5" s="33">
        <v>3</v>
      </c>
      <c r="B5" s="66" t="s">
        <v>43</v>
      </c>
      <c r="C5" s="48" t="s">
        <v>476</v>
      </c>
      <c r="D5" s="49">
        <v>133.7</v>
      </c>
      <c r="E5" s="33">
        <v>2000</v>
      </c>
      <c r="F5" s="33"/>
      <c r="G5" s="34"/>
      <c r="H5" s="29"/>
    </row>
    <row r="6" spans="1:8">
      <c r="A6" s="33">
        <v>4</v>
      </c>
      <c r="B6" s="51" t="s">
        <v>46</v>
      </c>
      <c r="C6" s="48"/>
      <c r="D6" s="49"/>
      <c r="E6" s="33">
        <v>8000</v>
      </c>
      <c r="F6" s="33"/>
      <c r="G6" s="34"/>
      <c r="H6" s="29"/>
    </row>
    <row r="7" spans="1:8">
      <c r="A7" s="33">
        <v>5</v>
      </c>
      <c r="B7" s="51"/>
      <c r="C7" s="48" t="s">
        <v>696</v>
      </c>
      <c r="D7" s="49"/>
      <c r="E7" s="33">
        <v>3996</v>
      </c>
      <c r="F7" s="33"/>
      <c r="G7" s="34"/>
      <c r="H7" s="29"/>
    </row>
    <row r="8" spans="1:8">
      <c r="A8" s="33">
        <v>6</v>
      </c>
      <c r="B8" s="51"/>
      <c r="C8" s="48" t="s">
        <v>697</v>
      </c>
      <c r="D8" s="49"/>
      <c r="E8" s="33">
        <v>2360</v>
      </c>
      <c r="F8" s="33"/>
      <c r="G8" s="34"/>
      <c r="H8" s="29"/>
    </row>
    <row r="9" spans="1:8">
      <c r="A9" s="33">
        <v>7</v>
      </c>
      <c r="B9" s="51"/>
      <c r="C9" s="48" t="s">
        <v>78</v>
      </c>
      <c r="D9" s="33"/>
      <c r="E9" s="33">
        <v>1500</v>
      </c>
      <c r="F9" s="33"/>
      <c r="G9" s="34"/>
      <c r="H9" s="29"/>
    </row>
    <row r="10" spans="1:8">
      <c r="A10" s="33">
        <v>8</v>
      </c>
      <c r="B10" s="51"/>
      <c r="C10" s="48" t="s">
        <v>698</v>
      </c>
      <c r="D10" s="33"/>
      <c r="E10" s="33">
        <v>1350</v>
      </c>
      <c r="F10" s="33"/>
      <c r="G10" s="34"/>
      <c r="H10" s="29"/>
    </row>
    <row r="11" ht="17.25" customHeight="1" spans="1:8">
      <c r="A11" s="33">
        <v>9</v>
      </c>
      <c r="B11" s="51"/>
      <c r="C11" s="48" t="s">
        <v>699</v>
      </c>
      <c r="D11" s="33"/>
      <c r="E11" s="33">
        <v>500</v>
      </c>
      <c r="F11" s="33"/>
      <c r="G11" s="34"/>
      <c r="H11" s="29"/>
    </row>
    <row r="12" spans="1:8">
      <c r="A12" s="33">
        <v>10</v>
      </c>
      <c r="B12" s="51"/>
      <c r="C12" s="48" t="s">
        <v>700</v>
      </c>
      <c r="D12" s="33"/>
      <c r="E12" s="33">
        <v>5000</v>
      </c>
      <c r="F12" s="33"/>
      <c r="G12" s="34"/>
      <c r="H12" s="29"/>
    </row>
    <row r="13" spans="1:8">
      <c r="A13" s="33">
        <v>11</v>
      </c>
      <c r="B13" s="51"/>
      <c r="C13" s="48" t="s">
        <v>77</v>
      </c>
      <c r="D13" s="33"/>
      <c r="E13" s="33">
        <v>2000</v>
      </c>
      <c r="F13" s="33"/>
      <c r="G13" s="34"/>
      <c r="H13" s="29"/>
    </row>
    <row r="14" customHeight="1" spans="1:8">
      <c r="A14" s="33">
        <v>12</v>
      </c>
      <c r="B14" s="51"/>
      <c r="C14" s="48" t="s">
        <v>701</v>
      </c>
      <c r="D14" s="33"/>
      <c r="E14" s="33">
        <v>1500</v>
      </c>
      <c r="F14" s="33"/>
      <c r="G14" s="34"/>
      <c r="H14" s="29"/>
    </row>
    <row r="15" customHeight="1" spans="1:8">
      <c r="A15" s="33">
        <v>13</v>
      </c>
      <c r="B15" s="48" t="s">
        <v>57</v>
      </c>
      <c r="C15" s="48" t="s">
        <v>223</v>
      </c>
      <c r="D15" s="33">
        <v>1104</v>
      </c>
      <c r="E15" s="33">
        <v>2500</v>
      </c>
      <c r="F15" s="33"/>
      <c r="G15" s="34"/>
      <c r="H15" s="29"/>
    </row>
    <row r="16" spans="1:8">
      <c r="A16" s="33"/>
      <c r="B16" s="58" t="s">
        <v>32</v>
      </c>
      <c r="C16" s="59"/>
      <c r="D16" s="60">
        <f>SUM(D3:D15)</f>
        <v>1888.3</v>
      </c>
      <c r="E16" s="60">
        <f>SUM(E3:E15)</f>
        <v>35506</v>
      </c>
      <c r="F16" s="60">
        <v>0</v>
      </c>
      <c r="G16" s="34"/>
      <c r="H16" s="29"/>
    </row>
    <row r="17" spans="1:8">
      <c r="A17" s="29"/>
      <c r="B17" s="29"/>
      <c r="C17" s="29"/>
      <c r="D17" s="75"/>
      <c r="E17" s="29"/>
      <c r="F17" s="29"/>
      <c r="G17" s="29"/>
      <c r="H17" s="29"/>
    </row>
  </sheetData>
  <mergeCells count="1">
    <mergeCell ref="A1:G1"/>
  </mergeCells>
  <hyperlinks>
    <hyperlink ref="H1" location="部门费用汇总表!A1" display="部门费用汇总表!A1"/>
  </hyperlinks>
  <pageMargins left="0.708661417322835" right="0.708661417322835" top="0.748031496062992" bottom="0.748031496062992" header="0.31496062992126" footer="0.31496062992126"/>
  <pageSetup paperSize="9" scale="71" fitToHeight="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J1" sqref="J1"/>
    </sheetView>
  </sheetViews>
  <sheetFormatPr defaultColWidth="9" defaultRowHeight="14.25"/>
  <cols>
    <col min="1" max="1" width="5.5" style="22" customWidth="1"/>
    <col min="2" max="2" width="13.75" style="22" customWidth="1"/>
    <col min="3" max="3" width="15.875" style="22" customWidth="1"/>
    <col min="4" max="4" width="23.625" style="22" customWidth="1"/>
    <col min="5" max="5" width="11" style="22" customWidth="1"/>
    <col min="6" max="6" width="25.125" style="22" customWidth="1"/>
    <col min="7" max="7" width="18.875" style="22" customWidth="1"/>
    <col min="8" max="16384" width="9" style="22"/>
  </cols>
  <sheetData>
    <row r="1" ht="18.75" spans="1:10">
      <c r="A1" s="62" t="s">
        <v>702</v>
      </c>
      <c r="B1" s="62"/>
      <c r="C1" s="62"/>
      <c r="D1" s="62"/>
      <c r="E1" s="62"/>
      <c r="F1" s="62"/>
      <c r="G1" s="62"/>
      <c r="H1" s="62"/>
      <c r="I1" s="62"/>
      <c r="J1" s="25" t="s">
        <v>215</v>
      </c>
    </row>
    <row r="2" spans="1:10">
      <c r="A2" s="28" t="s">
        <v>216</v>
      </c>
      <c r="B2" s="28" t="s">
        <v>217</v>
      </c>
      <c r="C2" s="28" t="s">
        <v>703</v>
      </c>
      <c r="D2" s="28" t="s">
        <v>704</v>
      </c>
      <c r="E2" s="28" t="s">
        <v>219</v>
      </c>
      <c r="F2" s="28" t="s">
        <v>248</v>
      </c>
      <c r="G2" s="47" t="s">
        <v>220</v>
      </c>
      <c r="H2" s="28" t="s">
        <v>221</v>
      </c>
      <c r="I2" s="28" t="s">
        <v>222</v>
      </c>
      <c r="J2" s="29"/>
    </row>
    <row r="3" customHeight="1" spans="1:11">
      <c r="A3" s="63">
        <v>1</v>
      </c>
      <c r="B3" s="51" t="s">
        <v>49</v>
      </c>
      <c r="C3" s="64" t="s">
        <v>705</v>
      </c>
      <c r="D3" s="64" t="s">
        <v>706</v>
      </c>
      <c r="E3" s="63">
        <v>21590</v>
      </c>
      <c r="F3" s="65" t="s">
        <v>707</v>
      </c>
      <c r="G3" s="63">
        <v>22050</v>
      </c>
      <c r="H3" s="63"/>
      <c r="I3" s="63"/>
      <c r="J3" s="29"/>
      <c r="K3" s="66"/>
    </row>
    <row r="4" spans="1:12">
      <c r="A4" s="63"/>
      <c r="B4" s="63"/>
      <c r="C4" s="63"/>
      <c r="D4" s="64" t="s">
        <v>708</v>
      </c>
      <c r="E4" s="63">
        <v>37200</v>
      </c>
      <c r="F4" s="63"/>
      <c r="G4" s="63">
        <v>40000</v>
      </c>
      <c r="H4" s="63"/>
      <c r="I4" s="63"/>
      <c r="J4" s="29"/>
      <c r="L4" s="71"/>
    </row>
    <row r="5" spans="1:13">
      <c r="A5" s="63">
        <v>2</v>
      </c>
      <c r="B5" s="66" t="s">
        <v>46</v>
      </c>
      <c r="C5" s="64" t="s">
        <v>709</v>
      </c>
      <c r="D5" s="64" t="s">
        <v>710</v>
      </c>
      <c r="E5" s="63">
        <v>5000</v>
      </c>
      <c r="F5" s="63"/>
      <c r="G5" s="63">
        <v>15000</v>
      </c>
      <c r="H5" s="63"/>
      <c r="I5" s="63"/>
      <c r="J5" s="29"/>
      <c r="K5" s="72"/>
      <c r="L5" s="71"/>
      <c r="M5" s="72"/>
    </row>
    <row r="6" spans="1:12">
      <c r="A6" s="63"/>
      <c r="B6" s="63"/>
      <c r="C6" s="63"/>
      <c r="D6" s="64" t="s">
        <v>711</v>
      </c>
      <c r="E6" s="63">
        <v>119110</v>
      </c>
      <c r="F6" s="63"/>
      <c r="G6" s="63">
        <v>120000</v>
      </c>
      <c r="H6" s="63"/>
      <c r="I6" s="63"/>
      <c r="J6" s="29"/>
      <c r="K6" s="72"/>
      <c r="L6" s="73"/>
    </row>
    <row r="7" ht="28.5" spans="1:12">
      <c r="A7" s="63"/>
      <c r="B7" s="63"/>
      <c r="C7" s="63"/>
      <c r="D7" s="64" t="s">
        <v>712</v>
      </c>
      <c r="E7" s="63">
        <v>33950</v>
      </c>
      <c r="F7" s="67" t="s">
        <v>713</v>
      </c>
      <c r="G7" s="63">
        <v>50000</v>
      </c>
      <c r="H7" s="63"/>
      <c r="I7" s="63"/>
      <c r="J7" s="29"/>
      <c r="K7" s="72"/>
      <c r="L7" s="73"/>
    </row>
    <row r="8" spans="1:12">
      <c r="A8" s="63"/>
      <c r="B8" s="63"/>
      <c r="C8" s="63"/>
      <c r="D8" s="64" t="s">
        <v>714</v>
      </c>
      <c r="E8" s="63">
        <v>53200</v>
      </c>
      <c r="F8" s="63"/>
      <c r="G8" s="63">
        <v>0</v>
      </c>
      <c r="H8" s="63"/>
      <c r="I8" s="63"/>
      <c r="J8" s="29"/>
      <c r="K8" s="72"/>
      <c r="L8" s="73"/>
    </row>
    <row r="9" spans="1:12">
      <c r="A9" s="63"/>
      <c r="B9" s="63"/>
      <c r="C9" s="63"/>
      <c r="D9" s="64" t="s">
        <v>715</v>
      </c>
      <c r="E9" s="63">
        <v>9600</v>
      </c>
      <c r="F9" s="63"/>
      <c r="G9" s="63">
        <v>9600</v>
      </c>
      <c r="H9" s="63"/>
      <c r="I9" s="63"/>
      <c r="J9" s="29"/>
      <c r="K9" s="72"/>
      <c r="L9" s="66"/>
    </row>
    <row r="10" spans="1:12">
      <c r="A10" s="63"/>
      <c r="B10" s="63"/>
      <c r="C10" s="63"/>
      <c r="D10" s="64" t="s">
        <v>716</v>
      </c>
      <c r="E10" s="63">
        <v>4000</v>
      </c>
      <c r="F10" s="63"/>
      <c r="G10" s="63">
        <v>2000</v>
      </c>
      <c r="H10" s="63"/>
      <c r="I10" s="63"/>
      <c r="J10" s="29"/>
      <c r="K10" s="72"/>
      <c r="L10" s="66"/>
    </row>
    <row r="11" spans="1:10">
      <c r="A11" s="63"/>
      <c r="B11" s="63"/>
      <c r="C11" s="63"/>
      <c r="D11" s="64" t="s">
        <v>717</v>
      </c>
      <c r="E11" s="63">
        <v>7954.5</v>
      </c>
      <c r="F11" s="64" t="s">
        <v>718</v>
      </c>
      <c r="G11" s="63">
        <v>7955</v>
      </c>
      <c r="H11" s="63"/>
      <c r="I11" s="63"/>
      <c r="J11" s="29"/>
    </row>
    <row r="12" spans="1:10">
      <c r="A12" s="63"/>
      <c r="B12" s="63"/>
      <c r="C12" s="63"/>
      <c r="D12" s="64" t="s">
        <v>719</v>
      </c>
      <c r="E12" s="63">
        <v>3710</v>
      </c>
      <c r="F12" s="65" t="s">
        <v>720</v>
      </c>
      <c r="G12" s="63">
        <v>0</v>
      </c>
      <c r="H12" s="63"/>
      <c r="I12" s="63"/>
      <c r="J12" s="29"/>
    </row>
    <row r="13" spans="1:13">
      <c r="A13" s="63">
        <v>3</v>
      </c>
      <c r="B13" s="51" t="s">
        <v>69</v>
      </c>
      <c r="C13" s="64" t="s">
        <v>721</v>
      </c>
      <c r="D13" s="64" t="s">
        <v>722</v>
      </c>
      <c r="E13" s="63">
        <v>105178</v>
      </c>
      <c r="F13" s="63"/>
      <c r="G13" s="63">
        <v>105178</v>
      </c>
      <c r="H13" s="63"/>
      <c r="I13" s="63"/>
      <c r="J13" s="29"/>
      <c r="K13" s="72"/>
      <c r="M13" s="72"/>
    </row>
    <row r="14" spans="1:10">
      <c r="A14" s="63"/>
      <c r="B14" s="63"/>
      <c r="C14" s="63"/>
      <c r="D14" s="64" t="s">
        <v>723</v>
      </c>
      <c r="E14" s="63">
        <v>12000</v>
      </c>
      <c r="F14" s="63"/>
      <c r="G14" s="63">
        <v>12000</v>
      </c>
      <c r="H14" s="63"/>
      <c r="I14" s="63"/>
      <c r="J14" s="29"/>
    </row>
    <row r="15" spans="1:10">
      <c r="A15" s="63"/>
      <c r="B15" s="63"/>
      <c r="C15" s="63"/>
      <c r="D15" s="64" t="s">
        <v>724</v>
      </c>
      <c r="E15" s="63">
        <v>8515</v>
      </c>
      <c r="F15" s="65" t="s">
        <v>725</v>
      </c>
      <c r="G15" s="63">
        <v>3000</v>
      </c>
      <c r="H15" s="63"/>
      <c r="I15" s="63"/>
      <c r="J15" s="29"/>
    </row>
    <row r="16" spans="1:10">
      <c r="A16" s="63"/>
      <c r="B16" s="63"/>
      <c r="C16" s="63"/>
      <c r="D16" s="64" t="s">
        <v>726</v>
      </c>
      <c r="E16" s="63">
        <v>12000</v>
      </c>
      <c r="F16" s="63"/>
      <c r="G16" s="63">
        <v>0</v>
      </c>
      <c r="H16" s="63"/>
      <c r="I16" s="63"/>
      <c r="J16" s="29"/>
    </row>
    <row r="17" spans="1:9">
      <c r="A17" s="63"/>
      <c r="B17" s="63"/>
      <c r="C17" s="63"/>
      <c r="D17" s="64" t="s">
        <v>727</v>
      </c>
      <c r="E17" s="63">
        <v>6080</v>
      </c>
      <c r="F17" s="63"/>
      <c r="G17" s="63">
        <v>46800</v>
      </c>
      <c r="H17" s="63"/>
      <c r="I17" s="63"/>
    </row>
    <row r="18" spans="1:11">
      <c r="A18" s="63"/>
      <c r="B18" s="63"/>
      <c r="C18" s="64" t="s">
        <v>728</v>
      </c>
      <c r="D18" s="65" t="s">
        <v>729</v>
      </c>
      <c r="E18" s="63">
        <v>35000</v>
      </c>
      <c r="F18" s="65" t="s">
        <v>730</v>
      </c>
      <c r="G18" s="63">
        <v>35000</v>
      </c>
      <c r="H18" s="63"/>
      <c r="I18" s="63"/>
      <c r="K18" s="72"/>
    </row>
    <row r="19" spans="1:9">
      <c r="A19" s="63"/>
      <c r="B19" s="63"/>
      <c r="C19" s="63"/>
      <c r="D19" s="65" t="s">
        <v>731</v>
      </c>
      <c r="E19" s="63">
        <v>94000</v>
      </c>
      <c r="F19" s="64" t="s">
        <v>732</v>
      </c>
      <c r="G19" s="63">
        <v>94000</v>
      </c>
      <c r="H19" s="63"/>
      <c r="I19" s="63"/>
    </row>
    <row r="20" spans="1:9">
      <c r="A20" s="63"/>
      <c r="B20" s="63"/>
      <c r="C20" s="63"/>
      <c r="D20" s="64" t="s">
        <v>733</v>
      </c>
      <c r="E20" s="63">
        <v>217620</v>
      </c>
      <c r="F20" s="63"/>
      <c r="G20" s="63">
        <v>237600</v>
      </c>
      <c r="H20" s="63"/>
      <c r="I20" s="63"/>
    </row>
    <row r="21" spans="1:9">
      <c r="A21" s="63"/>
      <c r="B21" s="63"/>
      <c r="C21" s="64" t="s">
        <v>734</v>
      </c>
      <c r="D21" s="64" t="s">
        <v>735</v>
      </c>
      <c r="E21" s="63">
        <v>22800</v>
      </c>
      <c r="F21" s="63"/>
      <c r="G21" s="63">
        <v>30000</v>
      </c>
      <c r="H21" s="63"/>
      <c r="I21" s="63"/>
    </row>
    <row r="22" spans="1:9">
      <c r="A22" s="63"/>
      <c r="B22" s="63"/>
      <c r="C22" s="63"/>
      <c r="D22" s="64" t="s">
        <v>736</v>
      </c>
      <c r="E22" s="63">
        <v>5776</v>
      </c>
      <c r="F22" s="64" t="s">
        <v>737</v>
      </c>
      <c r="G22" s="63">
        <v>0</v>
      </c>
      <c r="H22" s="63"/>
      <c r="I22" s="63"/>
    </row>
    <row r="23" spans="1:9">
      <c r="A23" s="63"/>
      <c r="B23" s="63"/>
      <c r="C23" s="63"/>
      <c r="D23" s="64" t="s">
        <v>738</v>
      </c>
      <c r="E23" s="63">
        <v>7800</v>
      </c>
      <c r="F23" s="64" t="s">
        <v>739</v>
      </c>
      <c r="G23" s="63">
        <v>0</v>
      </c>
      <c r="H23" s="63"/>
      <c r="I23" s="63"/>
    </row>
    <row r="24" spans="1:9">
      <c r="A24" s="63"/>
      <c r="B24" s="63"/>
      <c r="C24" s="63"/>
      <c r="D24" s="64" t="s">
        <v>740</v>
      </c>
      <c r="E24" s="63">
        <v>55200</v>
      </c>
      <c r="F24" s="63"/>
      <c r="G24" s="63">
        <v>55000</v>
      </c>
      <c r="H24" s="63"/>
      <c r="I24" s="63"/>
    </row>
    <row r="25" spans="1:9">
      <c r="A25" s="63"/>
      <c r="B25" s="63"/>
      <c r="C25" s="63"/>
      <c r="D25" s="64" t="s">
        <v>741</v>
      </c>
      <c r="E25" s="63">
        <v>20000</v>
      </c>
      <c r="F25" s="63"/>
      <c r="G25" s="63">
        <v>20000</v>
      </c>
      <c r="H25" s="63"/>
      <c r="I25" s="63"/>
    </row>
    <row r="26" spans="1:9">
      <c r="A26" s="63"/>
      <c r="B26" s="63"/>
      <c r="C26" s="63"/>
      <c r="D26" s="64" t="s">
        <v>742</v>
      </c>
      <c r="E26" s="63">
        <v>10800</v>
      </c>
      <c r="F26" s="63"/>
      <c r="G26" s="63">
        <v>0</v>
      </c>
      <c r="H26" s="63"/>
      <c r="I26" s="63"/>
    </row>
    <row r="27" spans="1:9">
      <c r="A27" s="63"/>
      <c r="B27" s="63"/>
      <c r="C27" s="63"/>
      <c r="D27" s="64" t="s">
        <v>743</v>
      </c>
      <c r="E27" s="63">
        <v>51000</v>
      </c>
      <c r="F27" s="64" t="s">
        <v>744</v>
      </c>
      <c r="G27" s="63">
        <v>51000</v>
      </c>
      <c r="H27" s="63"/>
      <c r="I27" s="63"/>
    </row>
    <row r="28" spans="1:9">
      <c r="A28" s="63"/>
      <c r="B28" s="63"/>
      <c r="C28" s="63"/>
      <c r="D28" s="64" t="s">
        <v>745</v>
      </c>
      <c r="E28" s="63">
        <v>20000</v>
      </c>
      <c r="F28" s="63"/>
      <c r="G28" s="63">
        <v>2000</v>
      </c>
      <c r="H28" s="63"/>
      <c r="I28" s="63"/>
    </row>
    <row r="29" spans="1:9">
      <c r="A29" s="63"/>
      <c r="B29" s="63"/>
      <c r="C29" s="63"/>
      <c r="D29" s="64" t="s">
        <v>746</v>
      </c>
      <c r="E29" s="63">
        <v>6000</v>
      </c>
      <c r="F29" s="63"/>
      <c r="G29" s="63">
        <v>0</v>
      </c>
      <c r="H29" s="63"/>
      <c r="I29" s="63"/>
    </row>
    <row r="30" spans="1:12">
      <c r="A30" s="63">
        <v>4</v>
      </c>
      <c r="B30" s="51" t="s">
        <v>56</v>
      </c>
      <c r="C30" s="64" t="s">
        <v>747</v>
      </c>
      <c r="D30" s="64" t="s">
        <v>748</v>
      </c>
      <c r="E30" s="63">
        <v>4848</v>
      </c>
      <c r="F30" s="63"/>
      <c r="G30" s="63">
        <v>20000</v>
      </c>
      <c r="H30" s="63"/>
      <c r="I30" s="63"/>
      <c r="L30" s="72"/>
    </row>
    <row r="31" spans="1:9">
      <c r="A31" s="63"/>
      <c r="B31" s="51"/>
      <c r="C31" s="63"/>
      <c r="D31" s="64" t="s">
        <v>749</v>
      </c>
      <c r="E31" s="63">
        <v>12000</v>
      </c>
      <c r="F31" s="63"/>
      <c r="G31" s="63">
        <v>12000</v>
      </c>
      <c r="H31" s="63"/>
      <c r="I31" s="63"/>
    </row>
    <row r="32" spans="1:9">
      <c r="A32" s="63">
        <v>5</v>
      </c>
      <c r="B32" s="48" t="s">
        <v>249</v>
      </c>
      <c r="C32" s="48"/>
      <c r="D32" s="68"/>
      <c r="E32" s="63">
        <v>4368</v>
      </c>
      <c r="F32" s="63"/>
      <c r="G32" s="63">
        <v>6000</v>
      </c>
      <c r="H32" s="63"/>
      <c r="I32" s="63"/>
    </row>
    <row r="33" spans="1:9">
      <c r="A33" s="68">
        <v>6</v>
      </c>
      <c r="B33" s="51" t="s">
        <v>44</v>
      </c>
      <c r="C33" s="51"/>
      <c r="D33" s="68"/>
      <c r="E33" s="63">
        <v>2518.73</v>
      </c>
      <c r="F33" s="63"/>
      <c r="G33" s="63">
        <v>3000</v>
      </c>
      <c r="H33" s="63"/>
      <c r="I33" s="63"/>
    </row>
    <row r="34" spans="1:9">
      <c r="A34" s="68">
        <v>7</v>
      </c>
      <c r="B34" s="48" t="s">
        <v>225</v>
      </c>
      <c r="C34" s="51"/>
      <c r="D34" s="69" t="s">
        <v>750</v>
      </c>
      <c r="E34" s="63"/>
      <c r="F34" s="63"/>
      <c r="G34" s="63">
        <v>4800</v>
      </c>
      <c r="H34" s="63"/>
      <c r="I34" s="63"/>
    </row>
    <row r="35" spans="1:9">
      <c r="A35" s="68">
        <v>8</v>
      </c>
      <c r="B35" s="48" t="s">
        <v>57</v>
      </c>
      <c r="C35" s="51"/>
      <c r="D35" s="70" t="s">
        <v>751</v>
      </c>
      <c r="E35" s="63">
        <v>1118.36</v>
      </c>
      <c r="F35" s="63"/>
      <c r="G35" s="63">
        <v>1500</v>
      </c>
      <c r="H35" s="63"/>
      <c r="I35" s="63"/>
    </row>
    <row r="36" spans="1:9">
      <c r="A36" s="68"/>
      <c r="B36" s="64" t="s">
        <v>32</v>
      </c>
      <c r="C36" s="68"/>
      <c r="D36" s="63"/>
      <c r="E36" s="63">
        <v>1009936.59</v>
      </c>
      <c r="F36" s="63"/>
      <c r="G36" s="63">
        <v>1005483</v>
      </c>
      <c r="H36" s="63"/>
      <c r="I36" s="63"/>
    </row>
  </sheetData>
  <mergeCells count="1">
    <mergeCell ref="A1:I1"/>
  </mergeCells>
  <hyperlinks>
    <hyperlink ref="J1" location="部门费用汇总表!A1" display="部门费用汇总表!A1"/>
  </hyperlinks>
  <pageMargins left="0.7" right="0.7" top="0.75" bottom="0.75" header="0.3" footer="0.3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1" sqref="H1"/>
    </sheetView>
  </sheetViews>
  <sheetFormatPr defaultColWidth="9" defaultRowHeight="14.25" outlineLevelCol="7"/>
  <cols>
    <col min="1" max="1" width="9" style="22"/>
    <col min="2" max="2" width="25.375" style="22" customWidth="1"/>
    <col min="3" max="3" width="25" style="22" customWidth="1"/>
    <col min="4" max="4" width="13" style="22" customWidth="1"/>
    <col min="5" max="5" width="11" style="22" customWidth="1"/>
    <col min="6" max="6" width="9" style="22"/>
    <col min="7" max="7" width="32.875" style="22" customWidth="1"/>
    <col min="8" max="16384" width="9" style="22"/>
  </cols>
  <sheetData>
    <row r="1" ht="18.75" spans="1:8">
      <c r="A1" s="23" t="s">
        <v>752</v>
      </c>
      <c r="B1" s="24"/>
      <c r="C1" s="24"/>
      <c r="D1" s="24"/>
      <c r="E1" s="24"/>
      <c r="F1" s="24"/>
      <c r="G1" s="24"/>
      <c r="H1" s="25" t="s">
        <v>215</v>
      </c>
    </row>
    <row r="2" spans="1:7">
      <c r="A2" s="28" t="s">
        <v>216</v>
      </c>
      <c r="B2" s="28" t="s">
        <v>217</v>
      </c>
      <c r="C2" s="28" t="s">
        <v>218</v>
      </c>
      <c r="D2" s="28" t="s">
        <v>219</v>
      </c>
      <c r="E2" s="47" t="s">
        <v>220</v>
      </c>
      <c r="F2" s="28" t="s">
        <v>221</v>
      </c>
      <c r="G2" s="28" t="s">
        <v>248</v>
      </c>
    </row>
    <row r="3" customHeight="1" spans="1:7">
      <c r="A3" s="33">
        <v>1</v>
      </c>
      <c r="B3" s="48" t="s">
        <v>249</v>
      </c>
      <c r="C3" s="48" t="s">
        <v>753</v>
      </c>
      <c r="D3" s="49">
        <v>1564</v>
      </c>
      <c r="E3" s="33">
        <v>1500</v>
      </c>
      <c r="F3" s="50">
        <v>64</v>
      </c>
      <c r="G3" s="34"/>
    </row>
    <row r="4" s="21" customFormat="1" ht="38.25" spans="1:7">
      <c r="A4" s="30">
        <v>2</v>
      </c>
      <c r="B4" s="35" t="s">
        <v>44</v>
      </c>
      <c r="C4" s="35"/>
      <c r="D4" s="32">
        <v>8943.13</v>
      </c>
      <c r="E4" s="30">
        <v>8730</v>
      </c>
      <c r="F4" s="36">
        <v>213.129999999999</v>
      </c>
      <c r="G4" s="34" t="s">
        <v>754</v>
      </c>
    </row>
    <row r="5" spans="1:7">
      <c r="A5" s="33">
        <v>3</v>
      </c>
      <c r="B5" s="51" t="s">
        <v>59</v>
      </c>
      <c r="C5" s="48"/>
      <c r="D5" s="49">
        <v>128</v>
      </c>
      <c r="E5" s="33">
        <v>1100</v>
      </c>
      <c r="F5" s="36">
        <v>28</v>
      </c>
      <c r="G5" s="34" t="s">
        <v>755</v>
      </c>
    </row>
    <row r="6" spans="1:7">
      <c r="A6" s="33">
        <v>4</v>
      </c>
      <c r="B6" s="51" t="s">
        <v>49</v>
      </c>
      <c r="C6" s="48" t="s">
        <v>756</v>
      </c>
      <c r="D6" s="49">
        <v>3874.1</v>
      </c>
      <c r="E6" s="33">
        <v>3800</v>
      </c>
      <c r="F6" s="36">
        <v>1074.1</v>
      </c>
      <c r="G6" s="34" t="s">
        <v>757</v>
      </c>
    </row>
    <row r="7" ht="24" spans="1:7">
      <c r="A7" s="52">
        <v>5</v>
      </c>
      <c r="B7" s="53" t="s">
        <v>46</v>
      </c>
      <c r="C7" s="31" t="s">
        <v>301</v>
      </c>
      <c r="D7" s="32">
        <v>1684.56</v>
      </c>
      <c r="E7" s="30">
        <v>1800</v>
      </c>
      <c r="F7" s="36">
        <v>-115.44</v>
      </c>
      <c r="G7" s="34" t="s">
        <v>758</v>
      </c>
    </row>
    <row r="8" spans="1:7">
      <c r="A8" s="54"/>
      <c r="B8" s="55"/>
      <c r="C8" s="31" t="s">
        <v>759</v>
      </c>
      <c r="D8" s="32"/>
      <c r="E8" s="30">
        <v>300</v>
      </c>
      <c r="F8" s="36"/>
      <c r="G8" s="34" t="s">
        <v>760</v>
      </c>
    </row>
    <row r="9" spans="1:7">
      <c r="A9" s="56"/>
      <c r="B9" s="57"/>
      <c r="C9" s="48" t="s">
        <v>761</v>
      </c>
      <c r="D9" s="49">
        <v>0</v>
      </c>
      <c r="E9" s="33">
        <v>3750</v>
      </c>
      <c r="F9" s="36">
        <v>-3750</v>
      </c>
      <c r="G9" s="34" t="s">
        <v>762</v>
      </c>
    </row>
    <row r="10" spans="1:7">
      <c r="A10" s="33">
        <v>6</v>
      </c>
      <c r="B10" s="51" t="s">
        <v>225</v>
      </c>
      <c r="C10" s="48"/>
      <c r="D10" s="33">
        <v>1567.85</v>
      </c>
      <c r="E10" s="33">
        <v>3000</v>
      </c>
      <c r="F10" s="36">
        <v>-1432.15</v>
      </c>
      <c r="G10" s="34" t="s">
        <v>763</v>
      </c>
    </row>
    <row r="11" s="21" customFormat="1" ht="24" spans="1:7">
      <c r="A11" s="30">
        <v>7</v>
      </c>
      <c r="B11" s="35" t="s">
        <v>764</v>
      </c>
      <c r="C11" s="31"/>
      <c r="D11" s="30">
        <v>3626</v>
      </c>
      <c r="E11" s="30">
        <v>5000</v>
      </c>
      <c r="F11" s="36">
        <v>-874</v>
      </c>
      <c r="G11" s="34" t="s">
        <v>765</v>
      </c>
    </row>
    <row r="12" spans="1:7">
      <c r="A12" s="33">
        <v>8</v>
      </c>
      <c r="B12" s="51" t="s">
        <v>79</v>
      </c>
      <c r="C12" s="48"/>
      <c r="D12" s="33">
        <v>300</v>
      </c>
      <c r="E12" s="33">
        <v>300</v>
      </c>
      <c r="F12" s="36">
        <v>0</v>
      </c>
      <c r="G12" s="34" t="s">
        <v>766</v>
      </c>
    </row>
    <row r="13" spans="1:7">
      <c r="A13" s="33">
        <v>9</v>
      </c>
      <c r="B13" s="51" t="s">
        <v>80</v>
      </c>
      <c r="C13" s="48" t="s">
        <v>767</v>
      </c>
      <c r="D13" s="33">
        <v>56603.77</v>
      </c>
      <c r="E13" s="33">
        <v>58000</v>
      </c>
      <c r="F13" s="36">
        <v>-1396.23</v>
      </c>
      <c r="G13" s="34" t="s">
        <v>768</v>
      </c>
    </row>
    <row r="14" spans="1:7">
      <c r="A14" s="33">
        <v>10</v>
      </c>
      <c r="B14" s="51" t="s">
        <v>54</v>
      </c>
      <c r="C14" s="48" t="s">
        <v>769</v>
      </c>
      <c r="D14" s="33">
        <v>1056.19</v>
      </c>
      <c r="E14" s="33">
        <v>0</v>
      </c>
      <c r="F14" s="36">
        <v>1056.19</v>
      </c>
      <c r="G14" s="34"/>
    </row>
    <row r="15" spans="1:7">
      <c r="A15" s="33">
        <v>11</v>
      </c>
      <c r="B15" s="48" t="s">
        <v>57</v>
      </c>
      <c r="C15" s="48"/>
      <c r="D15" s="33">
        <v>4475.75</v>
      </c>
      <c r="E15" s="33">
        <v>3500</v>
      </c>
      <c r="F15" s="33">
        <v>975.75</v>
      </c>
      <c r="G15" s="34" t="s">
        <v>770</v>
      </c>
    </row>
    <row r="16" spans="1:7">
      <c r="A16" s="33"/>
      <c r="B16" s="51"/>
      <c r="C16" s="51"/>
      <c r="D16" s="33"/>
      <c r="E16" s="33"/>
      <c r="F16" s="33"/>
      <c r="G16" s="34"/>
    </row>
    <row r="17" spans="1:7">
      <c r="A17" s="33"/>
      <c r="B17" s="51"/>
      <c r="C17" s="48"/>
      <c r="D17" s="33"/>
      <c r="E17" s="33"/>
      <c r="F17" s="33"/>
      <c r="G17" s="34"/>
    </row>
    <row r="18" spans="1:7">
      <c r="A18" s="33"/>
      <c r="B18" s="58" t="s">
        <v>32</v>
      </c>
      <c r="C18" s="59"/>
      <c r="D18" s="60">
        <f>SUM(D3:D17)</f>
        <v>83823.35</v>
      </c>
      <c r="E18" s="60">
        <f>SUM(E3:E17)</f>
        <v>90780</v>
      </c>
      <c r="F18" s="60">
        <v>-4156.65</v>
      </c>
      <c r="G18" s="34"/>
    </row>
    <row r="19" spans="4:4">
      <c r="D19" s="61"/>
    </row>
  </sheetData>
  <mergeCells count="3">
    <mergeCell ref="A1:G1"/>
    <mergeCell ref="A7:A9"/>
    <mergeCell ref="B7:B9"/>
  </mergeCells>
  <hyperlinks>
    <hyperlink ref="H1" location="部门费用汇总表!A1" display="部门费用汇总表!A1"/>
  </hyperlink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1" sqref="H1"/>
    </sheetView>
  </sheetViews>
  <sheetFormatPr defaultColWidth="9" defaultRowHeight="14.25" outlineLevelCol="7"/>
  <cols>
    <col min="1" max="1" width="6" style="21" customWidth="1"/>
    <col min="2" max="2" width="41.375" style="21" customWidth="1"/>
    <col min="3" max="3" width="37.25" style="21" customWidth="1"/>
    <col min="4" max="4" width="9" style="21" customWidth="1"/>
    <col min="5" max="5" width="10.5" style="21" customWidth="1"/>
    <col min="6" max="16384" width="9" style="22"/>
  </cols>
  <sheetData>
    <row r="1" ht="18.75" spans="1:8">
      <c r="A1" s="23" t="s">
        <v>771</v>
      </c>
      <c r="B1" s="24"/>
      <c r="C1" s="24"/>
      <c r="D1" s="24"/>
      <c r="E1" s="24"/>
      <c r="F1" s="24"/>
      <c r="G1" s="24"/>
      <c r="H1" s="25" t="s">
        <v>215</v>
      </c>
    </row>
    <row r="2" spans="1:8">
      <c r="A2" s="26" t="s">
        <v>216</v>
      </c>
      <c r="B2" s="26" t="s">
        <v>217</v>
      </c>
      <c r="C2" s="26" t="s">
        <v>218</v>
      </c>
      <c r="D2" s="26" t="s">
        <v>219</v>
      </c>
      <c r="E2" s="27" t="s">
        <v>220</v>
      </c>
      <c r="F2" s="28" t="s">
        <v>221</v>
      </c>
      <c r="G2" s="28" t="s">
        <v>222</v>
      </c>
      <c r="H2" s="29"/>
    </row>
    <row r="3" spans="1:8">
      <c r="A3" s="30">
        <v>1</v>
      </c>
      <c r="B3" s="31" t="s">
        <v>249</v>
      </c>
      <c r="C3" s="31"/>
      <c r="D3" s="32">
        <v>3719.2</v>
      </c>
      <c r="E3" s="30">
        <v>3500</v>
      </c>
      <c r="F3" s="33"/>
      <c r="G3" s="34"/>
      <c r="H3" s="29"/>
    </row>
    <row r="4" spans="1:8">
      <c r="A4" s="30">
        <v>2</v>
      </c>
      <c r="B4" s="35" t="s">
        <v>44</v>
      </c>
      <c r="C4" s="35"/>
      <c r="D4" s="32">
        <v>13487.39</v>
      </c>
      <c r="E4" s="30">
        <v>13000</v>
      </c>
      <c r="F4" s="33"/>
      <c r="G4" s="34"/>
      <c r="H4" s="29"/>
    </row>
    <row r="5" spans="1:8">
      <c r="A5" s="30">
        <v>3</v>
      </c>
      <c r="B5" s="35" t="s">
        <v>47</v>
      </c>
      <c r="C5" s="31"/>
      <c r="D5" s="30">
        <v>395</v>
      </c>
      <c r="E5" s="30">
        <v>600</v>
      </c>
      <c r="F5" s="33"/>
      <c r="G5" s="34"/>
      <c r="H5" s="29"/>
    </row>
    <row r="6" spans="1:8">
      <c r="A6" s="30">
        <v>4</v>
      </c>
      <c r="B6" s="35" t="s">
        <v>41</v>
      </c>
      <c r="C6" s="31" t="s">
        <v>772</v>
      </c>
      <c r="D6" s="32">
        <v>5527.4</v>
      </c>
      <c r="E6" s="36">
        <v>6840</v>
      </c>
      <c r="F6" s="33"/>
      <c r="G6" s="34"/>
      <c r="H6" s="29"/>
    </row>
    <row r="7" ht="48" spans="1:8">
      <c r="A7" s="30">
        <v>5</v>
      </c>
      <c r="B7" s="35" t="s">
        <v>49</v>
      </c>
      <c r="C7" s="37" t="s">
        <v>773</v>
      </c>
      <c r="D7" s="32">
        <v>4221.65</v>
      </c>
      <c r="E7" s="30">
        <v>4000</v>
      </c>
      <c r="F7" s="33"/>
      <c r="G7" s="34"/>
      <c r="H7" s="29"/>
    </row>
    <row r="8" spans="1:8">
      <c r="A8" s="30">
        <v>6</v>
      </c>
      <c r="B8" s="35" t="s">
        <v>53</v>
      </c>
      <c r="C8" s="31" t="s">
        <v>774</v>
      </c>
      <c r="D8" s="32">
        <v>60299.94</v>
      </c>
      <c r="E8" s="30">
        <v>52000</v>
      </c>
      <c r="F8" s="33"/>
      <c r="G8" s="34"/>
      <c r="H8" s="29"/>
    </row>
    <row r="9" spans="1:8">
      <c r="A9" s="30">
        <v>7</v>
      </c>
      <c r="B9" s="35" t="s">
        <v>46</v>
      </c>
      <c r="C9" s="31"/>
      <c r="D9" s="32">
        <v>364.83</v>
      </c>
      <c r="E9" s="30">
        <v>1500</v>
      </c>
      <c r="F9" s="33"/>
      <c r="G9" s="34"/>
      <c r="H9" s="29"/>
    </row>
    <row r="10" spans="1:8">
      <c r="A10" s="30">
        <v>8</v>
      </c>
      <c r="B10" s="35" t="s">
        <v>775</v>
      </c>
      <c r="C10" s="31" t="s">
        <v>776</v>
      </c>
      <c r="D10" s="32">
        <v>3030.19</v>
      </c>
      <c r="E10" s="30">
        <v>3000</v>
      </c>
      <c r="F10" s="33"/>
      <c r="G10" s="34"/>
      <c r="H10" s="29"/>
    </row>
    <row r="11" spans="1:8">
      <c r="A11" s="30">
        <v>9</v>
      </c>
      <c r="B11" s="31" t="s">
        <v>59</v>
      </c>
      <c r="C11" s="31"/>
      <c r="D11" s="30"/>
      <c r="E11" s="30">
        <v>2000</v>
      </c>
      <c r="F11" s="33"/>
      <c r="G11" s="34"/>
      <c r="H11" s="29"/>
    </row>
    <row r="12" spans="1:8">
      <c r="A12" s="30">
        <v>10</v>
      </c>
      <c r="B12" s="31" t="s">
        <v>52</v>
      </c>
      <c r="C12" s="31"/>
      <c r="D12" s="30"/>
      <c r="E12" s="30">
        <v>4200</v>
      </c>
      <c r="F12" s="33"/>
      <c r="G12" s="34"/>
      <c r="H12" s="29"/>
    </row>
    <row r="13" spans="1:8">
      <c r="A13" s="30">
        <v>11</v>
      </c>
      <c r="B13" s="31" t="s">
        <v>57</v>
      </c>
      <c r="C13" s="31" t="s">
        <v>223</v>
      </c>
      <c r="D13" s="30">
        <v>3643.05</v>
      </c>
      <c r="E13" s="30">
        <v>3000</v>
      </c>
      <c r="F13" s="33"/>
      <c r="G13" s="34"/>
      <c r="H13" s="29"/>
    </row>
    <row r="14" spans="1:7">
      <c r="A14" s="38">
        <v>12</v>
      </c>
      <c r="B14" s="39" t="s">
        <v>777</v>
      </c>
      <c r="C14" s="40" t="s">
        <v>778</v>
      </c>
      <c r="D14" s="38"/>
      <c r="E14" s="41">
        <v>950000</v>
      </c>
      <c r="F14" s="33"/>
      <c r="G14" s="34"/>
    </row>
    <row r="15" spans="1:7">
      <c r="A15" s="38">
        <v>13</v>
      </c>
      <c r="B15" s="40" t="s">
        <v>779</v>
      </c>
      <c r="C15" s="40" t="s">
        <v>780</v>
      </c>
      <c r="D15" s="38"/>
      <c r="E15" s="41">
        <v>50000</v>
      </c>
      <c r="F15" s="33"/>
      <c r="G15" s="34"/>
    </row>
    <row r="16" spans="1:7">
      <c r="A16" s="30"/>
      <c r="B16" s="35"/>
      <c r="C16" s="31"/>
      <c r="D16" s="30"/>
      <c r="E16" s="30"/>
      <c r="F16" s="33"/>
      <c r="G16" s="34"/>
    </row>
    <row r="17" spans="1:7">
      <c r="A17" s="30"/>
      <c r="B17" s="35"/>
      <c r="C17" s="31"/>
      <c r="D17" s="30"/>
      <c r="E17" s="30"/>
      <c r="F17" s="33"/>
      <c r="G17" s="34"/>
    </row>
    <row r="18" spans="1:7">
      <c r="A18" s="30"/>
      <c r="B18" s="35"/>
      <c r="C18" s="31"/>
      <c r="D18" s="30"/>
      <c r="E18" s="30"/>
      <c r="F18" s="33"/>
      <c r="G18" s="34"/>
    </row>
    <row r="19" spans="1:7">
      <c r="A19" s="30"/>
      <c r="B19" s="35"/>
      <c r="C19" s="31"/>
      <c r="D19" s="30"/>
      <c r="E19" s="30"/>
      <c r="F19" s="33"/>
      <c r="G19" s="34"/>
    </row>
    <row r="20" spans="1:7">
      <c r="A20" s="30"/>
      <c r="B20" s="35"/>
      <c r="C20" s="31"/>
      <c r="D20" s="30"/>
      <c r="E20" s="30"/>
      <c r="F20" s="33"/>
      <c r="G20" s="34"/>
    </row>
    <row r="21" spans="1:7">
      <c r="A21" s="30"/>
      <c r="B21" s="35"/>
      <c r="C21" s="31"/>
      <c r="D21" s="30"/>
      <c r="E21" s="30"/>
      <c r="F21" s="33"/>
      <c r="G21" s="34"/>
    </row>
    <row r="22" spans="1:7">
      <c r="A22" s="30"/>
      <c r="B22" s="35"/>
      <c r="C22" s="31"/>
      <c r="D22" s="30"/>
      <c r="E22" s="30"/>
      <c r="F22" s="33"/>
      <c r="G22" s="34"/>
    </row>
    <row r="23" spans="1:7">
      <c r="A23" s="30"/>
      <c r="B23" s="35"/>
      <c r="C23" s="31"/>
      <c r="D23" s="30"/>
      <c r="E23" s="30"/>
      <c r="F23" s="33"/>
      <c r="G23" s="34"/>
    </row>
    <row r="24" spans="1:7">
      <c r="A24" s="30"/>
      <c r="B24" s="35"/>
      <c r="C24" s="31"/>
      <c r="D24" s="30"/>
      <c r="E24" s="30"/>
      <c r="F24" s="33"/>
      <c r="G24" s="34"/>
    </row>
    <row r="25" spans="1:7">
      <c r="A25" s="30"/>
      <c r="B25" s="42" t="s">
        <v>32</v>
      </c>
      <c r="C25" s="43"/>
      <c r="D25" s="44">
        <f>SUM(D3:D24)</f>
        <v>94688.65</v>
      </c>
      <c r="E25" s="44">
        <f>SUM(E3:E24)</f>
        <v>1093640</v>
      </c>
      <c r="F25" s="44">
        <v>0</v>
      </c>
      <c r="G25" s="34"/>
    </row>
    <row r="26" spans="1:7">
      <c r="A26" s="45"/>
      <c r="B26" s="45"/>
      <c r="C26" s="45"/>
      <c r="D26" s="46"/>
      <c r="E26" s="45"/>
      <c r="F26" s="29"/>
      <c r="G26" s="29"/>
    </row>
  </sheetData>
  <mergeCells count="1">
    <mergeCell ref="A1:G1"/>
  </mergeCells>
  <hyperlinks>
    <hyperlink ref="H1" location="部门费用汇总表!A1" display="部门费用汇总表!A1"/>
  </hyperlink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11" sqref="G11"/>
    </sheetView>
  </sheetViews>
  <sheetFormatPr defaultColWidth="9" defaultRowHeight="14.25"/>
  <cols>
    <col min="1" max="1" width="6.75" style="1" customWidth="1"/>
    <col min="2" max="2" width="15.625" style="2" customWidth="1"/>
    <col min="3" max="3" width="19.875" style="1" customWidth="1"/>
    <col min="4" max="4" width="24.625" style="1" customWidth="1"/>
    <col min="5" max="5" width="54.625" style="1" customWidth="1"/>
    <col min="6" max="257" width="9" style="1"/>
    <col min="258" max="258" width="15.625" style="1" customWidth="1"/>
    <col min="259" max="259" width="19.875" style="1" customWidth="1"/>
    <col min="260" max="260" width="24.625" style="1" customWidth="1"/>
    <col min="261" max="261" width="54.625" style="1" customWidth="1"/>
    <col min="262" max="513" width="9" style="1"/>
    <col min="514" max="514" width="15.625" style="1" customWidth="1"/>
    <col min="515" max="515" width="19.875" style="1" customWidth="1"/>
    <col min="516" max="516" width="24.625" style="1" customWidth="1"/>
    <col min="517" max="517" width="54.625" style="1" customWidth="1"/>
    <col min="518" max="769" width="9" style="1"/>
    <col min="770" max="770" width="15.625" style="1" customWidth="1"/>
    <col min="771" max="771" width="19.875" style="1" customWidth="1"/>
    <col min="772" max="772" width="24.625" style="1" customWidth="1"/>
    <col min="773" max="773" width="54.625" style="1" customWidth="1"/>
    <col min="774" max="1025" width="9" style="1"/>
    <col min="1026" max="1026" width="15.625" style="1" customWidth="1"/>
    <col min="1027" max="1027" width="19.875" style="1" customWidth="1"/>
    <col min="1028" max="1028" width="24.625" style="1" customWidth="1"/>
    <col min="1029" max="1029" width="54.625" style="1" customWidth="1"/>
    <col min="1030" max="1281" width="9" style="1"/>
    <col min="1282" max="1282" width="15.625" style="1" customWidth="1"/>
    <col min="1283" max="1283" width="19.875" style="1" customWidth="1"/>
    <col min="1284" max="1284" width="24.625" style="1" customWidth="1"/>
    <col min="1285" max="1285" width="54.625" style="1" customWidth="1"/>
    <col min="1286" max="1537" width="9" style="1"/>
    <col min="1538" max="1538" width="15.625" style="1" customWidth="1"/>
    <col min="1539" max="1539" width="19.875" style="1" customWidth="1"/>
    <col min="1540" max="1540" width="24.625" style="1" customWidth="1"/>
    <col min="1541" max="1541" width="54.625" style="1" customWidth="1"/>
    <col min="1542" max="1793" width="9" style="1"/>
    <col min="1794" max="1794" width="15.625" style="1" customWidth="1"/>
    <col min="1795" max="1795" width="19.875" style="1" customWidth="1"/>
    <col min="1796" max="1796" width="24.625" style="1" customWidth="1"/>
    <col min="1797" max="1797" width="54.625" style="1" customWidth="1"/>
    <col min="1798" max="2049" width="9" style="1"/>
    <col min="2050" max="2050" width="15.625" style="1" customWidth="1"/>
    <col min="2051" max="2051" width="19.875" style="1" customWidth="1"/>
    <col min="2052" max="2052" width="24.625" style="1" customWidth="1"/>
    <col min="2053" max="2053" width="54.625" style="1" customWidth="1"/>
    <col min="2054" max="2305" width="9" style="1"/>
    <col min="2306" max="2306" width="15.625" style="1" customWidth="1"/>
    <col min="2307" max="2307" width="19.875" style="1" customWidth="1"/>
    <col min="2308" max="2308" width="24.625" style="1" customWidth="1"/>
    <col min="2309" max="2309" width="54.625" style="1" customWidth="1"/>
    <col min="2310" max="2561" width="9" style="1"/>
    <col min="2562" max="2562" width="15.625" style="1" customWidth="1"/>
    <col min="2563" max="2563" width="19.875" style="1" customWidth="1"/>
    <col min="2564" max="2564" width="24.625" style="1" customWidth="1"/>
    <col min="2565" max="2565" width="54.625" style="1" customWidth="1"/>
    <col min="2566" max="2817" width="9" style="1"/>
    <col min="2818" max="2818" width="15.625" style="1" customWidth="1"/>
    <col min="2819" max="2819" width="19.875" style="1" customWidth="1"/>
    <col min="2820" max="2820" width="24.625" style="1" customWidth="1"/>
    <col min="2821" max="2821" width="54.625" style="1" customWidth="1"/>
    <col min="2822" max="3073" width="9" style="1"/>
    <col min="3074" max="3074" width="15.625" style="1" customWidth="1"/>
    <col min="3075" max="3075" width="19.875" style="1" customWidth="1"/>
    <col min="3076" max="3076" width="24.625" style="1" customWidth="1"/>
    <col min="3077" max="3077" width="54.625" style="1" customWidth="1"/>
    <col min="3078" max="3329" width="9" style="1"/>
    <col min="3330" max="3330" width="15.625" style="1" customWidth="1"/>
    <col min="3331" max="3331" width="19.875" style="1" customWidth="1"/>
    <col min="3332" max="3332" width="24.625" style="1" customWidth="1"/>
    <col min="3333" max="3333" width="54.625" style="1" customWidth="1"/>
    <col min="3334" max="3585" width="9" style="1"/>
    <col min="3586" max="3586" width="15.625" style="1" customWidth="1"/>
    <col min="3587" max="3587" width="19.875" style="1" customWidth="1"/>
    <col min="3588" max="3588" width="24.625" style="1" customWidth="1"/>
    <col min="3589" max="3589" width="54.625" style="1" customWidth="1"/>
    <col min="3590" max="3841" width="9" style="1"/>
    <col min="3842" max="3842" width="15.625" style="1" customWidth="1"/>
    <col min="3843" max="3843" width="19.875" style="1" customWidth="1"/>
    <col min="3844" max="3844" width="24.625" style="1" customWidth="1"/>
    <col min="3845" max="3845" width="54.625" style="1" customWidth="1"/>
    <col min="3846" max="4097" width="9" style="1"/>
    <col min="4098" max="4098" width="15.625" style="1" customWidth="1"/>
    <col min="4099" max="4099" width="19.875" style="1" customWidth="1"/>
    <col min="4100" max="4100" width="24.625" style="1" customWidth="1"/>
    <col min="4101" max="4101" width="54.625" style="1" customWidth="1"/>
    <col min="4102" max="4353" width="9" style="1"/>
    <col min="4354" max="4354" width="15.625" style="1" customWidth="1"/>
    <col min="4355" max="4355" width="19.875" style="1" customWidth="1"/>
    <col min="4356" max="4356" width="24.625" style="1" customWidth="1"/>
    <col min="4357" max="4357" width="54.625" style="1" customWidth="1"/>
    <col min="4358" max="4609" width="9" style="1"/>
    <col min="4610" max="4610" width="15.625" style="1" customWidth="1"/>
    <col min="4611" max="4611" width="19.875" style="1" customWidth="1"/>
    <col min="4612" max="4612" width="24.625" style="1" customWidth="1"/>
    <col min="4613" max="4613" width="54.625" style="1" customWidth="1"/>
    <col min="4614" max="4865" width="9" style="1"/>
    <col min="4866" max="4866" width="15.625" style="1" customWidth="1"/>
    <col min="4867" max="4867" width="19.875" style="1" customWidth="1"/>
    <col min="4868" max="4868" width="24.625" style="1" customWidth="1"/>
    <col min="4869" max="4869" width="54.625" style="1" customWidth="1"/>
    <col min="4870" max="5121" width="9" style="1"/>
    <col min="5122" max="5122" width="15.625" style="1" customWidth="1"/>
    <col min="5123" max="5123" width="19.875" style="1" customWidth="1"/>
    <col min="5124" max="5124" width="24.625" style="1" customWidth="1"/>
    <col min="5125" max="5125" width="54.625" style="1" customWidth="1"/>
    <col min="5126" max="5377" width="9" style="1"/>
    <col min="5378" max="5378" width="15.625" style="1" customWidth="1"/>
    <col min="5379" max="5379" width="19.875" style="1" customWidth="1"/>
    <col min="5380" max="5380" width="24.625" style="1" customWidth="1"/>
    <col min="5381" max="5381" width="54.625" style="1" customWidth="1"/>
    <col min="5382" max="5633" width="9" style="1"/>
    <col min="5634" max="5634" width="15.625" style="1" customWidth="1"/>
    <col min="5635" max="5635" width="19.875" style="1" customWidth="1"/>
    <col min="5636" max="5636" width="24.625" style="1" customWidth="1"/>
    <col min="5637" max="5637" width="54.625" style="1" customWidth="1"/>
    <col min="5638" max="5889" width="9" style="1"/>
    <col min="5890" max="5890" width="15.625" style="1" customWidth="1"/>
    <col min="5891" max="5891" width="19.875" style="1" customWidth="1"/>
    <col min="5892" max="5892" width="24.625" style="1" customWidth="1"/>
    <col min="5893" max="5893" width="54.625" style="1" customWidth="1"/>
    <col min="5894" max="6145" width="9" style="1"/>
    <col min="6146" max="6146" width="15.625" style="1" customWidth="1"/>
    <col min="6147" max="6147" width="19.875" style="1" customWidth="1"/>
    <col min="6148" max="6148" width="24.625" style="1" customWidth="1"/>
    <col min="6149" max="6149" width="54.625" style="1" customWidth="1"/>
    <col min="6150" max="6401" width="9" style="1"/>
    <col min="6402" max="6402" width="15.625" style="1" customWidth="1"/>
    <col min="6403" max="6403" width="19.875" style="1" customWidth="1"/>
    <col min="6404" max="6404" width="24.625" style="1" customWidth="1"/>
    <col min="6405" max="6405" width="54.625" style="1" customWidth="1"/>
    <col min="6406" max="6657" width="9" style="1"/>
    <col min="6658" max="6658" width="15.625" style="1" customWidth="1"/>
    <col min="6659" max="6659" width="19.875" style="1" customWidth="1"/>
    <col min="6660" max="6660" width="24.625" style="1" customWidth="1"/>
    <col min="6661" max="6661" width="54.625" style="1" customWidth="1"/>
    <col min="6662" max="6913" width="9" style="1"/>
    <col min="6914" max="6914" width="15.625" style="1" customWidth="1"/>
    <col min="6915" max="6915" width="19.875" style="1" customWidth="1"/>
    <col min="6916" max="6916" width="24.625" style="1" customWidth="1"/>
    <col min="6917" max="6917" width="54.625" style="1" customWidth="1"/>
    <col min="6918" max="7169" width="9" style="1"/>
    <col min="7170" max="7170" width="15.625" style="1" customWidth="1"/>
    <col min="7171" max="7171" width="19.875" style="1" customWidth="1"/>
    <col min="7172" max="7172" width="24.625" style="1" customWidth="1"/>
    <col min="7173" max="7173" width="54.625" style="1" customWidth="1"/>
    <col min="7174" max="7425" width="9" style="1"/>
    <col min="7426" max="7426" width="15.625" style="1" customWidth="1"/>
    <col min="7427" max="7427" width="19.875" style="1" customWidth="1"/>
    <col min="7428" max="7428" width="24.625" style="1" customWidth="1"/>
    <col min="7429" max="7429" width="54.625" style="1" customWidth="1"/>
    <col min="7430" max="7681" width="9" style="1"/>
    <col min="7682" max="7682" width="15.625" style="1" customWidth="1"/>
    <col min="7683" max="7683" width="19.875" style="1" customWidth="1"/>
    <col min="7684" max="7684" width="24.625" style="1" customWidth="1"/>
    <col min="7685" max="7685" width="54.625" style="1" customWidth="1"/>
    <col min="7686" max="7937" width="9" style="1"/>
    <col min="7938" max="7938" width="15.625" style="1" customWidth="1"/>
    <col min="7939" max="7939" width="19.875" style="1" customWidth="1"/>
    <col min="7940" max="7940" width="24.625" style="1" customWidth="1"/>
    <col min="7941" max="7941" width="54.625" style="1" customWidth="1"/>
    <col min="7942" max="8193" width="9" style="1"/>
    <col min="8194" max="8194" width="15.625" style="1" customWidth="1"/>
    <col min="8195" max="8195" width="19.875" style="1" customWidth="1"/>
    <col min="8196" max="8196" width="24.625" style="1" customWidth="1"/>
    <col min="8197" max="8197" width="54.625" style="1" customWidth="1"/>
    <col min="8198" max="8449" width="9" style="1"/>
    <col min="8450" max="8450" width="15.625" style="1" customWidth="1"/>
    <col min="8451" max="8451" width="19.875" style="1" customWidth="1"/>
    <col min="8452" max="8452" width="24.625" style="1" customWidth="1"/>
    <col min="8453" max="8453" width="54.625" style="1" customWidth="1"/>
    <col min="8454" max="8705" width="9" style="1"/>
    <col min="8706" max="8706" width="15.625" style="1" customWidth="1"/>
    <col min="8707" max="8707" width="19.875" style="1" customWidth="1"/>
    <col min="8708" max="8708" width="24.625" style="1" customWidth="1"/>
    <col min="8709" max="8709" width="54.625" style="1" customWidth="1"/>
    <col min="8710" max="8961" width="9" style="1"/>
    <col min="8962" max="8962" width="15.625" style="1" customWidth="1"/>
    <col min="8963" max="8963" width="19.875" style="1" customWidth="1"/>
    <col min="8964" max="8964" width="24.625" style="1" customWidth="1"/>
    <col min="8965" max="8965" width="54.625" style="1" customWidth="1"/>
    <col min="8966" max="9217" width="9" style="1"/>
    <col min="9218" max="9218" width="15.625" style="1" customWidth="1"/>
    <col min="9219" max="9219" width="19.875" style="1" customWidth="1"/>
    <col min="9220" max="9220" width="24.625" style="1" customWidth="1"/>
    <col min="9221" max="9221" width="54.625" style="1" customWidth="1"/>
    <col min="9222" max="9473" width="9" style="1"/>
    <col min="9474" max="9474" width="15.625" style="1" customWidth="1"/>
    <col min="9475" max="9475" width="19.875" style="1" customWidth="1"/>
    <col min="9476" max="9476" width="24.625" style="1" customWidth="1"/>
    <col min="9477" max="9477" width="54.625" style="1" customWidth="1"/>
    <col min="9478" max="9729" width="9" style="1"/>
    <col min="9730" max="9730" width="15.625" style="1" customWidth="1"/>
    <col min="9731" max="9731" width="19.875" style="1" customWidth="1"/>
    <col min="9732" max="9732" width="24.625" style="1" customWidth="1"/>
    <col min="9733" max="9733" width="54.625" style="1" customWidth="1"/>
    <col min="9734" max="9985" width="9" style="1"/>
    <col min="9986" max="9986" width="15.625" style="1" customWidth="1"/>
    <col min="9987" max="9987" width="19.875" style="1" customWidth="1"/>
    <col min="9988" max="9988" width="24.625" style="1" customWidth="1"/>
    <col min="9989" max="9989" width="54.625" style="1" customWidth="1"/>
    <col min="9990" max="10241" width="9" style="1"/>
    <col min="10242" max="10242" width="15.625" style="1" customWidth="1"/>
    <col min="10243" max="10243" width="19.875" style="1" customWidth="1"/>
    <col min="10244" max="10244" width="24.625" style="1" customWidth="1"/>
    <col min="10245" max="10245" width="54.625" style="1" customWidth="1"/>
    <col min="10246" max="10497" width="9" style="1"/>
    <col min="10498" max="10498" width="15.625" style="1" customWidth="1"/>
    <col min="10499" max="10499" width="19.875" style="1" customWidth="1"/>
    <col min="10500" max="10500" width="24.625" style="1" customWidth="1"/>
    <col min="10501" max="10501" width="54.625" style="1" customWidth="1"/>
    <col min="10502" max="10753" width="9" style="1"/>
    <col min="10754" max="10754" width="15.625" style="1" customWidth="1"/>
    <col min="10755" max="10755" width="19.875" style="1" customWidth="1"/>
    <col min="10756" max="10756" width="24.625" style="1" customWidth="1"/>
    <col min="10757" max="10757" width="54.625" style="1" customWidth="1"/>
    <col min="10758" max="11009" width="9" style="1"/>
    <col min="11010" max="11010" width="15.625" style="1" customWidth="1"/>
    <col min="11011" max="11011" width="19.875" style="1" customWidth="1"/>
    <col min="11012" max="11012" width="24.625" style="1" customWidth="1"/>
    <col min="11013" max="11013" width="54.625" style="1" customWidth="1"/>
    <col min="11014" max="11265" width="9" style="1"/>
    <col min="11266" max="11266" width="15.625" style="1" customWidth="1"/>
    <col min="11267" max="11267" width="19.875" style="1" customWidth="1"/>
    <col min="11268" max="11268" width="24.625" style="1" customWidth="1"/>
    <col min="11269" max="11269" width="54.625" style="1" customWidth="1"/>
    <col min="11270" max="11521" width="9" style="1"/>
    <col min="11522" max="11522" width="15.625" style="1" customWidth="1"/>
    <col min="11523" max="11523" width="19.875" style="1" customWidth="1"/>
    <col min="11524" max="11524" width="24.625" style="1" customWidth="1"/>
    <col min="11525" max="11525" width="54.625" style="1" customWidth="1"/>
    <col min="11526" max="11777" width="9" style="1"/>
    <col min="11778" max="11778" width="15.625" style="1" customWidth="1"/>
    <col min="11779" max="11779" width="19.875" style="1" customWidth="1"/>
    <col min="11780" max="11780" width="24.625" style="1" customWidth="1"/>
    <col min="11781" max="11781" width="54.625" style="1" customWidth="1"/>
    <col min="11782" max="12033" width="9" style="1"/>
    <col min="12034" max="12034" width="15.625" style="1" customWidth="1"/>
    <col min="12035" max="12035" width="19.875" style="1" customWidth="1"/>
    <col min="12036" max="12036" width="24.625" style="1" customWidth="1"/>
    <col min="12037" max="12037" width="54.625" style="1" customWidth="1"/>
    <col min="12038" max="12289" width="9" style="1"/>
    <col min="12290" max="12290" width="15.625" style="1" customWidth="1"/>
    <col min="12291" max="12291" width="19.875" style="1" customWidth="1"/>
    <col min="12292" max="12292" width="24.625" style="1" customWidth="1"/>
    <col min="12293" max="12293" width="54.625" style="1" customWidth="1"/>
    <col min="12294" max="12545" width="9" style="1"/>
    <col min="12546" max="12546" width="15.625" style="1" customWidth="1"/>
    <col min="12547" max="12547" width="19.875" style="1" customWidth="1"/>
    <col min="12548" max="12548" width="24.625" style="1" customWidth="1"/>
    <col min="12549" max="12549" width="54.625" style="1" customWidth="1"/>
    <col min="12550" max="12801" width="9" style="1"/>
    <col min="12802" max="12802" width="15.625" style="1" customWidth="1"/>
    <col min="12803" max="12803" width="19.875" style="1" customWidth="1"/>
    <col min="12804" max="12804" width="24.625" style="1" customWidth="1"/>
    <col min="12805" max="12805" width="54.625" style="1" customWidth="1"/>
    <col min="12806" max="13057" width="9" style="1"/>
    <col min="13058" max="13058" width="15.625" style="1" customWidth="1"/>
    <col min="13059" max="13059" width="19.875" style="1" customWidth="1"/>
    <col min="13060" max="13060" width="24.625" style="1" customWidth="1"/>
    <col min="13061" max="13061" width="54.625" style="1" customWidth="1"/>
    <col min="13062" max="13313" width="9" style="1"/>
    <col min="13314" max="13314" width="15.625" style="1" customWidth="1"/>
    <col min="13315" max="13315" width="19.875" style="1" customWidth="1"/>
    <col min="13316" max="13316" width="24.625" style="1" customWidth="1"/>
    <col min="13317" max="13317" width="54.625" style="1" customWidth="1"/>
    <col min="13318" max="13569" width="9" style="1"/>
    <col min="13570" max="13570" width="15.625" style="1" customWidth="1"/>
    <col min="13571" max="13571" width="19.875" style="1" customWidth="1"/>
    <col min="13572" max="13572" width="24.625" style="1" customWidth="1"/>
    <col min="13573" max="13573" width="54.625" style="1" customWidth="1"/>
    <col min="13574" max="13825" width="9" style="1"/>
    <col min="13826" max="13826" width="15.625" style="1" customWidth="1"/>
    <col min="13827" max="13827" width="19.875" style="1" customWidth="1"/>
    <col min="13828" max="13828" width="24.625" style="1" customWidth="1"/>
    <col min="13829" max="13829" width="54.625" style="1" customWidth="1"/>
    <col min="13830" max="14081" width="9" style="1"/>
    <col min="14082" max="14082" width="15.625" style="1" customWidth="1"/>
    <col min="14083" max="14083" width="19.875" style="1" customWidth="1"/>
    <col min="14084" max="14084" width="24.625" style="1" customWidth="1"/>
    <col min="14085" max="14085" width="54.625" style="1" customWidth="1"/>
    <col min="14086" max="14337" width="9" style="1"/>
    <col min="14338" max="14338" width="15.625" style="1" customWidth="1"/>
    <col min="14339" max="14339" width="19.875" style="1" customWidth="1"/>
    <col min="14340" max="14340" width="24.625" style="1" customWidth="1"/>
    <col min="14341" max="14341" width="54.625" style="1" customWidth="1"/>
    <col min="14342" max="14593" width="9" style="1"/>
    <col min="14594" max="14594" width="15.625" style="1" customWidth="1"/>
    <col min="14595" max="14595" width="19.875" style="1" customWidth="1"/>
    <col min="14596" max="14596" width="24.625" style="1" customWidth="1"/>
    <col min="14597" max="14597" width="54.625" style="1" customWidth="1"/>
    <col min="14598" max="14849" width="9" style="1"/>
    <col min="14850" max="14850" width="15.625" style="1" customWidth="1"/>
    <col min="14851" max="14851" width="19.875" style="1" customWidth="1"/>
    <col min="14852" max="14852" width="24.625" style="1" customWidth="1"/>
    <col min="14853" max="14853" width="54.625" style="1" customWidth="1"/>
    <col min="14854" max="15105" width="9" style="1"/>
    <col min="15106" max="15106" width="15.625" style="1" customWidth="1"/>
    <col min="15107" max="15107" width="19.875" style="1" customWidth="1"/>
    <col min="15108" max="15108" width="24.625" style="1" customWidth="1"/>
    <col min="15109" max="15109" width="54.625" style="1" customWidth="1"/>
    <col min="15110" max="15361" width="9" style="1"/>
    <col min="15362" max="15362" width="15.625" style="1" customWidth="1"/>
    <col min="15363" max="15363" width="19.875" style="1" customWidth="1"/>
    <col min="15364" max="15364" width="24.625" style="1" customWidth="1"/>
    <col min="15365" max="15365" width="54.625" style="1" customWidth="1"/>
    <col min="15366" max="15617" width="9" style="1"/>
    <col min="15618" max="15618" width="15.625" style="1" customWidth="1"/>
    <col min="15619" max="15619" width="19.875" style="1" customWidth="1"/>
    <col min="15620" max="15620" width="24.625" style="1" customWidth="1"/>
    <col min="15621" max="15621" width="54.625" style="1" customWidth="1"/>
    <col min="15622" max="15873" width="9" style="1"/>
    <col min="15874" max="15874" width="15.625" style="1" customWidth="1"/>
    <col min="15875" max="15875" width="19.875" style="1" customWidth="1"/>
    <col min="15876" max="15876" width="24.625" style="1" customWidth="1"/>
    <col min="15877" max="15877" width="54.625" style="1" customWidth="1"/>
    <col min="15878" max="16129" width="9" style="1"/>
    <col min="16130" max="16130" width="15.625" style="1" customWidth="1"/>
    <col min="16131" max="16131" width="19.875" style="1" customWidth="1"/>
    <col min="16132" max="16132" width="24.625" style="1" customWidth="1"/>
    <col min="16133" max="16133" width="54.625" style="1" customWidth="1"/>
    <col min="16134" max="16384" width="9" style="1"/>
  </cols>
  <sheetData>
    <row r="1" ht="39" customHeight="1" spans="1:6">
      <c r="A1" s="3" t="s">
        <v>781</v>
      </c>
      <c r="B1" s="3"/>
      <c r="C1" s="3"/>
      <c r="D1" s="3"/>
      <c r="E1" s="4"/>
      <c r="F1" s="5" t="s">
        <v>283</v>
      </c>
    </row>
    <row r="2" ht="24.95" customHeight="1" spans="1:5">
      <c r="A2" s="6"/>
      <c r="B2" s="7" t="s">
        <v>782</v>
      </c>
      <c r="C2" s="7" t="s">
        <v>237</v>
      </c>
      <c r="D2" s="7" t="s">
        <v>783</v>
      </c>
      <c r="E2" s="8" t="s">
        <v>248</v>
      </c>
    </row>
    <row r="3" ht="24.95" customHeight="1" spans="1:5">
      <c r="A3" s="6">
        <v>1</v>
      </c>
      <c r="B3" s="9" t="s">
        <v>784</v>
      </c>
      <c r="C3" s="9">
        <v>6004.1</v>
      </c>
      <c r="D3" s="9">
        <v>2000</v>
      </c>
      <c r="E3" s="6" t="s">
        <v>785</v>
      </c>
    </row>
    <row r="4" ht="24.95" customHeight="1" spans="1:5">
      <c r="A4" s="6">
        <v>2</v>
      </c>
      <c r="B4" s="9" t="s">
        <v>786</v>
      </c>
      <c r="C4" s="9">
        <v>2121</v>
      </c>
      <c r="D4" s="9">
        <v>3000</v>
      </c>
      <c r="E4" s="6" t="s">
        <v>787</v>
      </c>
    </row>
    <row r="5" ht="24.95" customHeight="1" spans="1:5">
      <c r="A5" s="6">
        <v>3</v>
      </c>
      <c r="B5" s="9" t="s">
        <v>476</v>
      </c>
      <c r="C5" s="9">
        <v>3200</v>
      </c>
      <c r="D5" s="9">
        <v>8000</v>
      </c>
      <c r="E5" s="6" t="s">
        <v>788</v>
      </c>
    </row>
    <row r="6" ht="24.95" customHeight="1" spans="1:5">
      <c r="A6" s="6">
        <v>4</v>
      </c>
      <c r="B6" s="9" t="s">
        <v>52</v>
      </c>
      <c r="C6" s="9"/>
      <c r="D6" s="9">
        <v>400</v>
      </c>
      <c r="E6" s="6" t="s">
        <v>789</v>
      </c>
    </row>
    <row r="7" ht="24.95" customHeight="1" spans="1:5">
      <c r="A7" s="6">
        <v>5</v>
      </c>
      <c r="B7" s="9" t="s">
        <v>59</v>
      </c>
      <c r="C7" s="9"/>
      <c r="D7" s="9">
        <v>100</v>
      </c>
      <c r="E7" s="6"/>
    </row>
    <row r="8" ht="24.95" customHeight="1" spans="1:5">
      <c r="A8" s="6">
        <v>6</v>
      </c>
      <c r="B8" s="9" t="s">
        <v>44</v>
      </c>
      <c r="C8" s="9">
        <v>4087.38</v>
      </c>
      <c r="D8" s="9">
        <v>4100</v>
      </c>
      <c r="E8" s="6" t="s">
        <v>790</v>
      </c>
    </row>
    <row r="9" ht="24.95" customHeight="1" spans="1:5">
      <c r="A9" s="6">
        <v>8</v>
      </c>
      <c r="B9" s="9" t="s">
        <v>48</v>
      </c>
      <c r="C9" s="9">
        <v>30</v>
      </c>
      <c r="D9" s="9">
        <v>30</v>
      </c>
      <c r="E9" s="6" t="s">
        <v>790</v>
      </c>
    </row>
    <row r="10" ht="27" customHeight="1" spans="1:10">
      <c r="A10" s="6">
        <v>9</v>
      </c>
      <c r="B10" s="9" t="s">
        <v>69</v>
      </c>
      <c r="C10" s="9">
        <v>30243.63</v>
      </c>
      <c r="D10" s="9">
        <v>30243.63</v>
      </c>
      <c r="E10" s="6" t="s">
        <v>791</v>
      </c>
      <c r="J10" s="1" t="s">
        <v>792</v>
      </c>
    </row>
    <row r="11" ht="27.95" customHeight="1" spans="1:5">
      <c r="A11" s="6">
        <v>10</v>
      </c>
      <c r="B11" s="9" t="s">
        <v>61</v>
      </c>
      <c r="C11" s="9"/>
      <c r="D11" s="9">
        <v>1000</v>
      </c>
      <c r="E11" s="6" t="s">
        <v>793</v>
      </c>
    </row>
    <row r="12" ht="36" customHeight="1" spans="1:5">
      <c r="A12" s="6">
        <v>11</v>
      </c>
      <c r="B12" s="9" t="s">
        <v>794</v>
      </c>
      <c r="C12" s="9"/>
      <c r="D12" s="9">
        <v>10000</v>
      </c>
      <c r="E12" s="10" t="s">
        <v>795</v>
      </c>
    </row>
    <row r="13" ht="36" customHeight="1" spans="1:5">
      <c r="A13" s="6">
        <v>12</v>
      </c>
      <c r="B13" s="9" t="s">
        <v>57</v>
      </c>
      <c r="C13" s="9">
        <v>1967.05</v>
      </c>
      <c r="D13" s="9">
        <v>1500</v>
      </c>
      <c r="E13" s="10" t="s">
        <v>223</v>
      </c>
    </row>
    <row r="14" ht="36" customHeight="1" spans="1:5">
      <c r="A14" s="6">
        <v>13</v>
      </c>
      <c r="B14" s="11" t="s">
        <v>796</v>
      </c>
      <c r="C14" s="9"/>
      <c r="D14" s="9">
        <v>220</v>
      </c>
      <c r="E14" s="10"/>
    </row>
    <row r="15" ht="24.95" customHeight="1" spans="1:5">
      <c r="A15" s="12" t="s">
        <v>32</v>
      </c>
      <c r="B15" s="13"/>
      <c r="C15" s="9">
        <f>SUM(C3:C14)</f>
        <v>47653.16</v>
      </c>
      <c r="D15" s="9">
        <f>SUM(D3:D14)</f>
        <v>60593.63</v>
      </c>
      <c r="E15" s="6"/>
    </row>
    <row r="16" spans="3:4">
      <c r="C16" s="2"/>
      <c r="D16" s="2"/>
    </row>
    <row r="17" spans="2:8">
      <c r="B17" s="14"/>
      <c r="C17" s="14"/>
      <c r="D17" s="14"/>
      <c r="E17" s="15"/>
      <c r="F17" s="15"/>
      <c r="G17" s="15"/>
      <c r="H17" s="15"/>
    </row>
    <row r="18" spans="2:8">
      <c r="B18" s="14"/>
      <c r="C18" s="15"/>
      <c r="D18" s="15"/>
      <c r="E18" s="15"/>
      <c r="F18" s="15"/>
      <c r="G18" s="15"/>
      <c r="H18" s="15"/>
    </row>
    <row r="19" spans="2:8">
      <c r="B19" s="14"/>
      <c r="C19" s="15"/>
      <c r="D19" s="16"/>
      <c r="E19" s="17"/>
      <c r="F19" s="18"/>
      <c r="G19" s="19"/>
      <c r="H19" s="20"/>
    </row>
    <row r="20" spans="2:8">
      <c r="B20" s="14"/>
      <c r="C20" s="15"/>
      <c r="D20" s="15"/>
      <c r="E20" s="15"/>
      <c r="F20" s="15"/>
      <c r="G20" s="15"/>
      <c r="H20" s="15"/>
    </row>
  </sheetData>
  <mergeCells count="2">
    <mergeCell ref="A1:E1"/>
    <mergeCell ref="A15:B15"/>
  </mergeCells>
  <hyperlinks>
    <hyperlink ref="F1" location="部门费用汇总表!A1" display="部门费用汇总表!A1"/>
  </hyperlinks>
  <pageMargins left="0.75" right="0.75" top="0.472222222222222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</vt:lpstr>
      <vt:lpstr>部门费用汇总表</vt:lpstr>
      <vt:lpstr>部门提起费用在门店</vt:lpstr>
      <vt:lpstr>总经办</vt:lpstr>
      <vt:lpstr>行政科</vt:lpstr>
      <vt:lpstr>人事科</vt:lpstr>
      <vt:lpstr>保卫科</vt:lpstr>
      <vt:lpstr>各门店邮电费</vt:lpstr>
      <vt:lpstr>各门店物业费</vt:lpstr>
      <vt:lpstr>各门店低值易耗品摊销</vt:lpstr>
      <vt:lpstr>营运部</vt:lpstr>
      <vt:lpstr>各门店水电费</vt:lpstr>
      <vt:lpstr>采购部</vt:lpstr>
      <vt:lpstr>外销部</vt:lpstr>
      <vt:lpstr>慢病中心</vt:lpstr>
      <vt:lpstr>信息部</vt:lpstr>
      <vt:lpstr>财务部</vt:lpstr>
      <vt:lpstr>质管部</vt:lpstr>
      <vt:lpstr>商品部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2020-03-09T02:51:00Z</dcterms:created>
  <cp:lastPrinted>2020-03-16T03:19:00Z</cp:lastPrinted>
  <dcterms:modified xsi:type="dcterms:W3CDTF">2020-04-10T03:48:35Z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