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'12.12-12.15数据情况'!$B$1:$B$134</definedName>
  </definedNames>
  <calcPr calcId="125725"/>
</workbook>
</file>

<file path=xl/calcChain.xml><?xml version="1.0" encoding="utf-8"?>
<calcChain xmlns="http://schemas.openxmlformats.org/spreadsheetml/2006/main">
  <c r="I22" i="5"/>
  <c r="H22"/>
  <c r="S12" i="4"/>
  <c r="R12"/>
  <c r="Q12"/>
  <c r="P12"/>
  <c r="O12"/>
  <c r="N12"/>
  <c r="M12"/>
  <c r="L12"/>
  <c r="K12"/>
  <c r="J12"/>
  <c r="H12"/>
  <c r="G12"/>
  <c r="F12"/>
  <c r="E12"/>
  <c r="D12"/>
  <c r="C12"/>
  <c r="B12"/>
  <c r="S11"/>
  <c r="R11"/>
  <c r="Q11"/>
  <c r="P11"/>
  <c r="I11"/>
  <c r="G11"/>
  <c r="D11"/>
  <c r="S10"/>
  <c r="R10"/>
  <c r="Q10"/>
  <c r="P10"/>
  <c r="I10"/>
  <c r="G10"/>
  <c r="D10"/>
  <c r="S9"/>
  <c r="R9"/>
  <c r="Q9"/>
  <c r="P9"/>
  <c r="I9"/>
  <c r="G9"/>
  <c r="D9"/>
  <c r="S8"/>
  <c r="R8"/>
  <c r="Q8"/>
  <c r="P8"/>
  <c r="I8"/>
  <c r="G8"/>
  <c r="D8"/>
  <c r="S7"/>
  <c r="R7"/>
  <c r="Q7"/>
  <c r="P7"/>
  <c r="I7"/>
  <c r="G7"/>
  <c r="D7"/>
  <c r="S6"/>
  <c r="R6"/>
  <c r="Q6"/>
  <c r="P6"/>
  <c r="I6"/>
  <c r="G6"/>
  <c r="E6"/>
  <c r="D6"/>
  <c r="S5"/>
  <c r="R5"/>
  <c r="Q5"/>
  <c r="P5"/>
  <c r="I5"/>
  <c r="G5"/>
  <c r="E5"/>
  <c r="D5"/>
  <c r="S4"/>
  <c r="R4"/>
  <c r="Q4"/>
  <c r="P4"/>
  <c r="I4"/>
  <c r="G4"/>
  <c r="E4"/>
  <c r="D4"/>
  <c r="I17" i="2"/>
  <c r="AG134" i="1"/>
  <c r="AF134"/>
  <c r="AD134"/>
  <c r="AC134"/>
  <c r="AE134" s="1"/>
  <c r="Q134"/>
  <c r="U134" s="1"/>
  <c r="P134"/>
  <c r="F134"/>
  <c r="AE133"/>
  <c r="U133"/>
  <c r="T133"/>
  <c r="L133"/>
  <c r="Y133" s="1"/>
  <c r="K133"/>
  <c r="M133" s="1"/>
  <c r="N133" s="1"/>
  <c r="I133"/>
  <c r="H133"/>
  <c r="G133"/>
  <c r="W133" s="1"/>
  <c r="AE132"/>
  <c r="U132"/>
  <c r="T132"/>
  <c r="L132"/>
  <c r="Y132" s="1"/>
  <c r="K132"/>
  <c r="M132" s="1"/>
  <c r="N132" s="1"/>
  <c r="I132"/>
  <c r="H132"/>
  <c r="G132"/>
  <c r="AB132" s="1"/>
  <c r="AE131"/>
  <c r="U131"/>
  <c r="T131"/>
  <c r="L131"/>
  <c r="Y131" s="1"/>
  <c r="K131"/>
  <c r="M131" s="1"/>
  <c r="N131" s="1"/>
  <c r="I131"/>
  <c r="H131"/>
  <c r="G131"/>
  <c r="AB131" s="1"/>
  <c r="AE130"/>
  <c r="U130"/>
  <c r="T130"/>
  <c r="L130"/>
  <c r="Y130" s="1"/>
  <c r="K130"/>
  <c r="M130" s="1"/>
  <c r="N130" s="1"/>
  <c r="I130"/>
  <c r="H130"/>
  <c r="G130"/>
  <c r="AB130" s="1"/>
  <c r="AE129"/>
  <c r="AB129"/>
  <c r="W129"/>
  <c r="U129"/>
  <c r="Z129" s="1"/>
  <c r="T129"/>
  <c r="N129"/>
  <c r="M129"/>
  <c r="L129"/>
  <c r="Y129" s="1"/>
  <c r="H129"/>
  <c r="I129" s="1"/>
  <c r="G129"/>
  <c r="V129" s="1"/>
  <c r="AE128"/>
  <c r="V128"/>
  <c r="U128"/>
  <c r="T128"/>
  <c r="K128"/>
  <c r="M128" s="1"/>
  <c r="N128" s="1"/>
  <c r="Z128" s="1"/>
  <c r="H128"/>
  <c r="I128" s="1"/>
  <c r="X128" s="1"/>
  <c r="G128"/>
  <c r="AB128" s="1"/>
  <c r="AE127"/>
  <c r="U127"/>
  <c r="T127"/>
  <c r="Y127" s="1"/>
  <c r="M127"/>
  <c r="N127" s="1"/>
  <c r="Z127" s="1"/>
  <c r="L127"/>
  <c r="I127"/>
  <c r="X127" s="1"/>
  <c r="H127"/>
  <c r="G127"/>
  <c r="V127" s="1"/>
  <c r="AE126"/>
  <c r="U126"/>
  <c r="Z126" s="1"/>
  <c r="T126"/>
  <c r="L126"/>
  <c r="Y126" s="1"/>
  <c r="K126"/>
  <c r="M126" s="1"/>
  <c r="N126" s="1"/>
  <c r="I126"/>
  <c r="H126"/>
  <c r="G126"/>
  <c r="AB126" s="1"/>
  <c r="AE125"/>
  <c r="AB125"/>
  <c r="W125"/>
  <c r="U125"/>
  <c r="Z125" s="1"/>
  <c r="T125"/>
  <c r="N125"/>
  <c r="M125"/>
  <c r="L125"/>
  <c r="Y125" s="1"/>
  <c r="H125"/>
  <c r="I125" s="1"/>
  <c r="G125"/>
  <c r="V125" s="1"/>
  <c r="AE124"/>
  <c r="V124"/>
  <c r="U124"/>
  <c r="T124"/>
  <c r="K124"/>
  <c r="M124" s="1"/>
  <c r="N124" s="1"/>
  <c r="Z124" s="1"/>
  <c r="H124"/>
  <c r="I124" s="1"/>
  <c r="X124" s="1"/>
  <c r="G124"/>
  <c r="AB124" s="1"/>
  <c r="AE123"/>
  <c r="V123"/>
  <c r="U123"/>
  <c r="T123"/>
  <c r="K123"/>
  <c r="M123" s="1"/>
  <c r="N123" s="1"/>
  <c r="Z123" s="1"/>
  <c r="H123"/>
  <c r="I123" s="1"/>
  <c r="X123" s="1"/>
  <c r="G123"/>
  <c r="AB123" s="1"/>
  <c r="AE122"/>
  <c r="V122"/>
  <c r="U122"/>
  <c r="T122"/>
  <c r="K122"/>
  <c r="M122" s="1"/>
  <c r="N122" s="1"/>
  <c r="Z122" s="1"/>
  <c r="H122"/>
  <c r="I122" s="1"/>
  <c r="X122" s="1"/>
  <c r="G122"/>
  <c r="AB122" s="1"/>
  <c r="AE121"/>
  <c r="V121"/>
  <c r="U121"/>
  <c r="T121"/>
  <c r="K121"/>
  <c r="M121" s="1"/>
  <c r="N121" s="1"/>
  <c r="Z121" s="1"/>
  <c r="H121"/>
  <c r="I121" s="1"/>
  <c r="X121" s="1"/>
  <c r="G121"/>
  <c r="AB121" s="1"/>
  <c r="AE120"/>
  <c r="V120"/>
  <c r="U120"/>
  <c r="T120"/>
  <c r="K120"/>
  <c r="M120" s="1"/>
  <c r="N120" s="1"/>
  <c r="Z120" s="1"/>
  <c r="H120"/>
  <c r="I120" s="1"/>
  <c r="X120" s="1"/>
  <c r="G120"/>
  <c r="AB120" s="1"/>
  <c r="AE119"/>
  <c r="U119"/>
  <c r="T119"/>
  <c r="L119"/>
  <c r="Y119" s="1"/>
  <c r="K119"/>
  <c r="M119" s="1"/>
  <c r="N119" s="1"/>
  <c r="I119"/>
  <c r="H119"/>
  <c r="G119"/>
  <c r="W119" s="1"/>
  <c r="AE118"/>
  <c r="U118"/>
  <c r="T118"/>
  <c r="L118"/>
  <c r="Y118" s="1"/>
  <c r="K118"/>
  <c r="M118" s="1"/>
  <c r="N118" s="1"/>
  <c r="I118"/>
  <c r="H118"/>
  <c r="G118"/>
  <c r="AB118" s="1"/>
  <c r="AE117"/>
  <c r="U117"/>
  <c r="T117"/>
  <c r="L117"/>
  <c r="Y117" s="1"/>
  <c r="K117"/>
  <c r="M117" s="1"/>
  <c r="N117" s="1"/>
  <c r="I117"/>
  <c r="H117"/>
  <c r="G117"/>
  <c r="AB117" s="1"/>
  <c r="AE116"/>
  <c r="U116"/>
  <c r="T116"/>
  <c r="L116"/>
  <c r="Y116" s="1"/>
  <c r="K116"/>
  <c r="M116" s="1"/>
  <c r="N116" s="1"/>
  <c r="I116"/>
  <c r="H116"/>
  <c r="G116"/>
  <c r="AB116" s="1"/>
  <c r="AE115"/>
  <c r="AB115"/>
  <c r="W115"/>
  <c r="U115"/>
  <c r="Z115" s="1"/>
  <c r="T115"/>
  <c r="N115"/>
  <c r="M115"/>
  <c r="L115"/>
  <c r="Y115" s="1"/>
  <c r="H115"/>
  <c r="I115" s="1"/>
  <c r="G115"/>
  <c r="V115" s="1"/>
  <c r="AE114"/>
  <c r="U114"/>
  <c r="T114"/>
  <c r="Y114" s="1"/>
  <c r="M114"/>
  <c r="N114" s="1"/>
  <c r="Z114" s="1"/>
  <c r="L114"/>
  <c r="I114"/>
  <c r="X114" s="1"/>
  <c r="H114"/>
  <c r="G114"/>
  <c r="V114" s="1"/>
  <c r="AE113"/>
  <c r="U113"/>
  <c r="T113"/>
  <c r="L113"/>
  <c r="Y113" s="1"/>
  <c r="K113"/>
  <c r="M113" s="1"/>
  <c r="N113" s="1"/>
  <c r="I113"/>
  <c r="H113"/>
  <c r="G113"/>
  <c r="AB113" s="1"/>
  <c r="AE112"/>
  <c r="AB112"/>
  <c r="W112"/>
  <c r="U112"/>
  <c r="Z112" s="1"/>
  <c r="T112"/>
  <c r="N112"/>
  <c r="M112"/>
  <c r="L112"/>
  <c r="Y112" s="1"/>
  <c r="H112"/>
  <c r="I112" s="1"/>
  <c r="G112"/>
  <c r="V112" s="1"/>
  <c r="AE111"/>
  <c r="U111"/>
  <c r="T111"/>
  <c r="L111"/>
  <c r="Y111" s="1"/>
  <c r="K111"/>
  <c r="M111" s="1"/>
  <c r="N111" s="1"/>
  <c r="I111"/>
  <c r="H111"/>
  <c r="G111"/>
  <c r="W111" s="1"/>
  <c r="AE110"/>
  <c r="U110"/>
  <c r="T110"/>
  <c r="L110"/>
  <c r="Y110" s="1"/>
  <c r="K110"/>
  <c r="M110" s="1"/>
  <c r="N110" s="1"/>
  <c r="I110"/>
  <c r="H110"/>
  <c r="G110"/>
  <c r="AB110" s="1"/>
  <c r="AE109"/>
  <c r="U109"/>
  <c r="T109"/>
  <c r="L109"/>
  <c r="Y109" s="1"/>
  <c r="K109"/>
  <c r="M109" s="1"/>
  <c r="N109" s="1"/>
  <c r="I109"/>
  <c r="H109"/>
  <c r="G109"/>
  <c r="AB109" s="1"/>
  <c r="AE108"/>
  <c r="AB108"/>
  <c r="W108"/>
  <c r="U108"/>
  <c r="Z108" s="1"/>
  <c r="T108"/>
  <c r="N108"/>
  <c r="M108"/>
  <c r="L108"/>
  <c r="Y108" s="1"/>
  <c r="H108"/>
  <c r="I108" s="1"/>
  <c r="G108"/>
  <c r="V108" s="1"/>
  <c r="AE107"/>
  <c r="U107"/>
  <c r="T107"/>
  <c r="Y107" s="1"/>
  <c r="M107"/>
  <c r="N107" s="1"/>
  <c r="Z107" s="1"/>
  <c r="L107"/>
  <c r="I107"/>
  <c r="X107" s="1"/>
  <c r="H107"/>
  <c r="G107"/>
  <c r="V107" s="1"/>
  <c r="AE106"/>
  <c r="U106"/>
  <c r="Z106" s="1"/>
  <c r="T106"/>
  <c r="L106"/>
  <c r="Y106" s="1"/>
  <c r="K106"/>
  <c r="M106" s="1"/>
  <c r="N106" s="1"/>
  <c r="I106"/>
  <c r="H106"/>
  <c r="G106"/>
  <c r="AB106" s="1"/>
  <c r="AE105"/>
  <c r="U105"/>
  <c r="Z105" s="1"/>
  <c r="T105"/>
  <c r="L105"/>
  <c r="Y105" s="1"/>
  <c r="K105"/>
  <c r="M105" s="1"/>
  <c r="N105" s="1"/>
  <c r="I105"/>
  <c r="H105"/>
  <c r="G105"/>
  <c r="AB105" s="1"/>
  <c r="AE104"/>
  <c r="AB104"/>
  <c r="W104"/>
  <c r="U104"/>
  <c r="Z104" s="1"/>
  <c r="T104"/>
  <c r="N104"/>
  <c r="M104"/>
  <c r="L104"/>
  <c r="Y104" s="1"/>
  <c r="H104"/>
  <c r="I104" s="1"/>
  <c r="G104"/>
  <c r="V104" s="1"/>
  <c r="AE103"/>
  <c r="U103"/>
  <c r="T103"/>
  <c r="Y103" s="1"/>
  <c r="M103"/>
  <c r="N103" s="1"/>
  <c r="Z103" s="1"/>
  <c r="L103"/>
  <c r="I103"/>
  <c r="X103" s="1"/>
  <c r="H103"/>
  <c r="G103"/>
  <c r="V103" s="1"/>
  <c r="AE102"/>
  <c r="AB102"/>
  <c r="W102"/>
  <c r="U102"/>
  <c r="Z102" s="1"/>
  <c r="T102"/>
  <c r="N102"/>
  <c r="M102"/>
  <c r="L102"/>
  <c r="Y102" s="1"/>
  <c r="H102"/>
  <c r="I102" s="1"/>
  <c r="G102"/>
  <c r="V102" s="1"/>
  <c r="AE101"/>
  <c r="U101"/>
  <c r="Z101" s="1"/>
  <c r="T101"/>
  <c r="L101"/>
  <c r="Y101" s="1"/>
  <c r="K101"/>
  <c r="M101" s="1"/>
  <c r="N101" s="1"/>
  <c r="I101"/>
  <c r="H101"/>
  <c r="G101"/>
  <c r="W101" s="1"/>
  <c r="AE100"/>
  <c r="U100"/>
  <c r="Z100" s="1"/>
  <c r="T100"/>
  <c r="L100"/>
  <c r="Y100" s="1"/>
  <c r="K100"/>
  <c r="M100" s="1"/>
  <c r="N100" s="1"/>
  <c r="I100"/>
  <c r="H100"/>
  <c r="G100"/>
  <c r="AB100" s="1"/>
  <c r="AE99"/>
  <c r="AB99"/>
  <c r="W99"/>
  <c r="U99"/>
  <c r="Z99" s="1"/>
  <c r="T99"/>
  <c r="N99"/>
  <c r="M99"/>
  <c r="L99"/>
  <c r="Y99" s="1"/>
  <c r="H99"/>
  <c r="I99" s="1"/>
  <c r="G99"/>
  <c r="V99" s="1"/>
  <c r="AE98"/>
  <c r="U98"/>
  <c r="T98"/>
  <c r="Y98" s="1"/>
  <c r="M98"/>
  <c r="N98" s="1"/>
  <c r="Z98" s="1"/>
  <c r="L98"/>
  <c r="I98"/>
  <c r="X98" s="1"/>
  <c r="H98"/>
  <c r="G98"/>
  <c r="V98" s="1"/>
  <c r="AE97"/>
  <c r="U97"/>
  <c r="Z97" s="1"/>
  <c r="T97"/>
  <c r="L97"/>
  <c r="Y97" s="1"/>
  <c r="K97"/>
  <c r="M97" s="1"/>
  <c r="N97" s="1"/>
  <c r="I97"/>
  <c r="H97"/>
  <c r="G97"/>
  <c r="AB97" s="1"/>
  <c r="AE96"/>
  <c r="AB96"/>
  <c r="W96"/>
  <c r="U96"/>
  <c r="Z96" s="1"/>
  <c r="T96"/>
  <c r="N96"/>
  <c r="M96"/>
  <c r="L96"/>
  <c r="Y96" s="1"/>
  <c r="H96"/>
  <c r="I96" s="1"/>
  <c r="G96"/>
  <c r="V96" s="1"/>
  <c r="AE95"/>
  <c r="V95"/>
  <c r="U95"/>
  <c r="T95"/>
  <c r="K95"/>
  <c r="M95" s="1"/>
  <c r="N95" s="1"/>
  <c r="Z95" s="1"/>
  <c r="H95"/>
  <c r="I95" s="1"/>
  <c r="X95" s="1"/>
  <c r="G95"/>
  <c r="AB95" s="1"/>
  <c r="AE94"/>
  <c r="V94"/>
  <c r="U94"/>
  <c r="T94"/>
  <c r="K94"/>
  <c r="M94" s="1"/>
  <c r="N94" s="1"/>
  <c r="Z94" s="1"/>
  <c r="H94"/>
  <c r="I94" s="1"/>
  <c r="X94" s="1"/>
  <c r="G94"/>
  <c r="AB94" s="1"/>
  <c r="AE93"/>
  <c r="V93"/>
  <c r="U93"/>
  <c r="T93"/>
  <c r="K93"/>
  <c r="M93" s="1"/>
  <c r="N93" s="1"/>
  <c r="Z93" s="1"/>
  <c r="H93"/>
  <c r="I93" s="1"/>
  <c r="X93" s="1"/>
  <c r="G93"/>
  <c r="AB93" s="1"/>
  <c r="AE92"/>
  <c r="V92"/>
  <c r="U92"/>
  <c r="T92"/>
  <c r="K92"/>
  <c r="M92" s="1"/>
  <c r="N92" s="1"/>
  <c r="Z92" s="1"/>
  <c r="H92"/>
  <c r="I92" s="1"/>
  <c r="X92" s="1"/>
  <c r="G92"/>
  <c r="AB92" s="1"/>
  <c r="AE91"/>
  <c r="W91"/>
  <c r="U91"/>
  <c r="Z91" s="1"/>
  <c r="T91"/>
  <c r="N91"/>
  <c r="M91"/>
  <c r="L91"/>
  <c r="Y91" s="1"/>
  <c r="H91"/>
  <c r="I91" s="1"/>
  <c r="G91"/>
  <c r="V91" s="1"/>
  <c r="AE90"/>
  <c r="U90"/>
  <c r="T90"/>
  <c r="Y90" s="1"/>
  <c r="M90"/>
  <c r="N90" s="1"/>
  <c r="Z90" s="1"/>
  <c r="L90"/>
  <c r="I90"/>
  <c r="X90" s="1"/>
  <c r="H90"/>
  <c r="G90"/>
  <c r="V90" s="1"/>
  <c r="AE89"/>
  <c r="U89"/>
  <c r="T89"/>
  <c r="Y89" s="1"/>
  <c r="M89"/>
  <c r="N89" s="1"/>
  <c r="Z89" s="1"/>
  <c r="L89"/>
  <c r="I89"/>
  <c r="X89" s="1"/>
  <c r="H89"/>
  <c r="G89"/>
  <c r="V89" s="1"/>
  <c r="AE88"/>
  <c r="V88"/>
  <c r="U88"/>
  <c r="T88"/>
  <c r="K88"/>
  <c r="M88" s="1"/>
  <c r="N88" s="1"/>
  <c r="Z88" s="1"/>
  <c r="H88"/>
  <c r="I88" s="1"/>
  <c r="X88" s="1"/>
  <c r="G88"/>
  <c r="AE87"/>
  <c r="U87"/>
  <c r="Z87" s="1"/>
  <c r="T87"/>
  <c r="L87"/>
  <c r="Y87" s="1"/>
  <c r="K87"/>
  <c r="M87" s="1"/>
  <c r="N87" s="1"/>
  <c r="I87"/>
  <c r="H87"/>
  <c r="G87"/>
  <c r="W87" s="1"/>
  <c r="AE86"/>
  <c r="U86"/>
  <c r="T86"/>
  <c r="Y86" s="1"/>
  <c r="M86"/>
  <c r="N86" s="1"/>
  <c r="Z86" s="1"/>
  <c r="L86"/>
  <c r="I86"/>
  <c r="X86" s="1"/>
  <c r="H86"/>
  <c r="G86"/>
  <c r="V86" s="1"/>
  <c r="AE85"/>
  <c r="V85"/>
  <c r="U85"/>
  <c r="T85"/>
  <c r="K85"/>
  <c r="M85" s="1"/>
  <c r="N85" s="1"/>
  <c r="Z85" s="1"/>
  <c r="H85"/>
  <c r="I85" s="1"/>
  <c r="X85" s="1"/>
  <c r="G85"/>
  <c r="AE84"/>
  <c r="W84"/>
  <c r="U84"/>
  <c r="T84"/>
  <c r="N84"/>
  <c r="M84"/>
  <c r="L84"/>
  <c r="Y84" s="1"/>
  <c r="H84"/>
  <c r="I84" s="1"/>
  <c r="G84"/>
  <c r="V84" s="1"/>
  <c r="AE83"/>
  <c r="Y83"/>
  <c r="U83"/>
  <c r="T83"/>
  <c r="L83"/>
  <c r="K83"/>
  <c r="M83" s="1"/>
  <c r="N83" s="1"/>
  <c r="I83"/>
  <c r="H83"/>
  <c r="G83"/>
  <c r="V83" s="1"/>
  <c r="AE82"/>
  <c r="V82"/>
  <c r="U82"/>
  <c r="T82"/>
  <c r="K82"/>
  <c r="L82" s="1"/>
  <c r="H82"/>
  <c r="I82" s="1"/>
  <c r="X82" s="1"/>
  <c r="G82"/>
  <c r="AE81"/>
  <c r="W81"/>
  <c r="U81"/>
  <c r="T81"/>
  <c r="N81"/>
  <c r="M81"/>
  <c r="L81"/>
  <c r="Y81" s="1"/>
  <c r="H81"/>
  <c r="I81" s="1"/>
  <c r="G81"/>
  <c r="V81" s="1"/>
  <c r="AE80"/>
  <c r="U80"/>
  <c r="T80"/>
  <c r="L80"/>
  <c r="Y80" s="1"/>
  <c r="K80"/>
  <c r="M80" s="1"/>
  <c r="N80" s="1"/>
  <c r="I80"/>
  <c r="H80"/>
  <c r="G80"/>
  <c r="V80" s="1"/>
  <c r="AE79"/>
  <c r="V79"/>
  <c r="U79"/>
  <c r="T79"/>
  <c r="K79"/>
  <c r="L79" s="1"/>
  <c r="H79"/>
  <c r="I79" s="1"/>
  <c r="X79" s="1"/>
  <c r="G79"/>
  <c r="AE78"/>
  <c r="U78"/>
  <c r="T78"/>
  <c r="L78"/>
  <c r="Y78" s="1"/>
  <c r="K78"/>
  <c r="M78" s="1"/>
  <c r="N78" s="1"/>
  <c r="I78"/>
  <c r="H78"/>
  <c r="G78"/>
  <c r="V78" s="1"/>
  <c r="AE77"/>
  <c r="U77"/>
  <c r="T77"/>
  <c r="M77"/>
  <c r="N77" s="1"/>
  <c r="Z77" s="1"/>
  <c r="L77"/>
  <c r="H77"/>
  <c r="I77" s="1"/>
  <c r="X77" s="1"/>
  <c r="G77"/>
  <c r="V77" s="1"/>
  <c r="AE76"/>
  <c r="U76"/>
  <c r="T76"/>
  <c r="Y76" s="1"/>
  <c r="M76"/>
  <c r="N76" s="1"/>
  <c r="L76"/>
  <c r="H76"/>
  <c r="I76" s="1"/>
  <c r="G76"/>
  <c r="V76" s="1"/>
  <c r="AE75"/>
  <c r="U75"/>
  <c r="T75"/>
  <c r="K75"/>
  <c r="M75" s="1"/>
  <c r="N75" s="1"/>
  <c r="H75"/>
  <c r="I75" s="1"/>
  <c r="G75"/>
  <c r="V75" s="1"/>
  <c r="AE74"/>
  <c r="U74"/>
  <c r="T74"/>
  <c r="K74"/>
  <c r="L74" s="1"/>
  <c r="H74"/>
  <c r="I74" s="1"/>
  <c r="G74"/>
  <c r="V74" s="1"/>
  <c r="AE73"/>
  <c r="U73"/>
  <c r="Z73" s="1"/>
  <c r="T73"/>
  <c r="Y73" s="1"/>
  <c r="L73"/>
  <c r="K73"/>
  <c r="M73" s="1"/>
  <c r="N73" s="1"/>
  <c r="I73"/>
  <c r="H73"/>
  <c r="G73"/>
  <c r="V73" s="1"/>
  <c r="AE72"/>
  <c r="U72"/>
  <c r="T72"/>
  <c r="Y72" s="1"/>
  <c r="M72"/>
  <c r="N72" s="1"/>
  <c r="L72"/>
  <c r="I72"/>
  <c r="H72"/>
  <c r="G72"/>
  <c r="V72" s="1"/>
  <c r="AE71"/>
  <c r="U71"/>
  <c r="T71"/>
  <c r="K71"/>
  <c r="L71" s="1"/>
  <c r="H71"/>
  <c r="I71" s="1"/>
  <c r="X71" s="1"/>
  <c r="G71"/>
  <c r="V71" s="1"/>
  <c r="AE70"/>
  <c r="U70"/>
  <c r="Z70" s="1"/>
  <c r="T70"/>
  <c r="L70"/>
  <c r="Y70" s="1"/>
  <c r="K70"/>
  <c r="M70" s="1"/>
  <c r="N70" s="1"/>
  <c r="I70"/>
  <c r="H70"/>
  <c r="G70"/>
  <c r="V70" s="1"/>
  <c r="AE69"/>
  <c r="V69"/>
  <c r="U69"/>
  <c r="T69"/>
  <c r="Y69" s="1"/>
  <c r="K69"/>
  <c r="L69" s="1"/>
  <c r="H69"/>
  <c r="I69" s="1"/>
  <c r="X69" s="1"/>
  <c r="G69"/>
  <c r="AE68"/>
  <c r="U68"/>
  <c r="T68"/>
  <c r="L68"/>
  <c r="Y68" s="1"/>
  <c r="K68"/>
  <c r="M68" s="1"/>
  <c r="N68" s="1"/>
  <c r="I68"/>
  <c r="H68"/>
  <c r="G68"/>
  <c r="V68" s="1"/>
  <c r="AE67"/>
  <c r="V67"/>
  <c r="U67"/>
  <c r="T67"/>
  <c r="K67"/>
  <c r="L67" s="1"/>
  <c r="H67"/>
  <c r="I67" s="1"/>
  <c r="X67" s="1"/>
  <c r="G67"/>
  <c r="AE66"/>
  <c r="U66"/>
  <c r="Z66" s="1"/>
  <c r="T66"/>
  <c r="L66"/>
  <c r="Y66" s="1"/>
  <c r="K66"/>
  <c r="M66" s="1"/>
  <c r="N66" s="1"/>
  <c r="I66"/>
  <c r="H66"/>
  <c r="G66"/>
  <c r="V66" s="1"/>
  <c r="AE65"/>
  <c r="V65"/>
  <c r="U65"/>
  <c r="T65"/>
  <c r="Y65" s="1"/>
  <c r="K65"/>
  <c r="L65" s="1"/>
  <c r="H65"/>
  <c r="I65" s="1"/>
  <c r="X65" s="1"/>
  <c r="G65"/>
  <c r="AE64"/>
  <c r="U64"/>
  <c r="T64"/>
  <c r="L64"/>
  <c r="Y64" s="1"/>
  <c r="K64"/>
  <c r="M64" s="1"/>
  <c r="N64" s="1"/>
  <c r="I64"/>
  <c r="H64"/>
  <c r="G64"/>
  <c r="V64" s="1"/>
  <c r="AE63"/>
  <c r="V63"/>
  <c r="U63"/>
  <c r="T63"/>
  <c r="K63"/>
  <c r="L63" s="1"/>
  <c r="H63"/>
  <c r="I63" s="1"/>
  <c r="X63" s="1"/>
  <c r="G63"/>
  <c r="AE62"/>
  <c r="U62"/>
  <c r="Z62" s="1"/>
  <c r="T62"/>
  <c r="L62"/>
  <c r="Y62" s="1"/>
  <c r="K62"/>
  <c r="M62" s="1"/>
  <c r="N62" s="1"/>
  <c r="I62"/>
  <c r="H62"/>
  <c r="G62"/>
  <c r="V62" s="1"/>
  <c r="AE61"/>
  <c r="V61"/>
  <c r="U61"/>
  <c r="T61"/>
  <c r="Y61" s="1"/>
  <c r="K61"/>
  <c r="L61" s="1"/>
  <c r="H61"/>
  <c r="I61" s="1"/>
  <c r="X61" s="1"/>
  <c r="G61"/>
  <c r="AE60"/>
  <c r="U60"/>
  <c r="T60"/>
  <c r="L60"/>
  <c r="Y60" s="1"/>
  <c r="K60"/>
  <c r="M60" s="1"/>
  <c r="N60" s="1"/>
  <c r="I60"/>
  <c r="H60"/>
  <c r="G60"/>
  <c r="V60" s="1"/>
  <c r="AE59"/>
  <c r="V59"/>
  <c r="U59"/>
  <c r="T59"/>
  <c r="K59"/>
  <c r="L59" s="1"/>
  <c r="H59"/>
  <c r="I59" s="1"/>
  <c r="X59" s="1"/>
  <c r="G59"/>
  <c r="AE58"/>
  <c r="U58"/>
  <c r="Z58" s="1"/>
  <c r="T58"/>
  <c r="L58"/>
  <c r="Y58" s="1"/>
  <c r="K58"/>
  <c r="M58" s="1"/>
  <c r="N58" s="1"/>
  <c r="I58"/>
  <c r="H58"/>
  <c r="G58"/>
  <c r="V58" s="1"/>
  <c r="AE57"/>
  <c r="V57"/>
  <c r="U57"/>
  <c r="T57"/>
  <c r="Y57" s="1"/>
  <c r="K57"/>
  <c r="L57" s="1"/>
  <c r="H57"/>
  <c r="I57" s="1"/>
  <c r="X57" s="1"/>
  <c r="G57"/>
  <c r="AE56"/>
  <c r="W56"/>
  <c r="U56"/>
  <c r="Z56" s="1"/>
  <c r="T56"/>
  <c r="N56"/>
  <c r="M56"/>
  <c r="L56"/>
  <c r="Y56" s="1"/>
  <c r="H56"/>
  <c r="I56" s="1"/>
  <c r="G56"/>
  <c r="V56" s="1"/>
  <c r="AE55"/>
  <c r="W55"/>
  <c r="U55"/>
  <c r="Z55" s="1"/>
  <c r="T55"/>
  <c r="N55"/>
  <c r="M55"/>
  <c r="L55"/>
  <c r="Y55" s="1"/>
  <c r="H55"/>
  <c r="I55" s="1"/>
  <c r="G55"/>
  <c r="V55" s="1"/>
  <c r="AE54"/>
  <c r="U54"/>
  <c r="T54"/>
  <c r="L54"/>
  <c r="Y54" s="1"/>
  <c r="K54"/>
  <c r="M54" s="1"/>
  <c r="N54" s="1"/>
  <c r="I54"/>
  <c r="H54"/>
  <c r="G54"/>
  <c r="V54" s="1"/>
  <c r="AE53"/>
  <c r="V53"/>
  <c r="U53"/>
  <c r="T53"/>
  <c r="K53"/>
  <c r="L53" s="1"/>
  <c r="H53"/>
  <c r="I53" s="1"/>
  <c r="X53" s="1"/>
  <c r="G53"/>
  <c r="AE52"/>
  <c r="W52"/>
  <c r="U52"/>
  <c r="Z52" s="1"/>
  <c r="T52"/>
  <c r="N52"/>
  <c r="M52"/>
  <c r="L52"/>
  <c r="Y52" s="1"/>
  <c r="H52"/>
  <c r="I52" s="1"/>
  <c r="G52"/>
  <c r="V52" s="1"/>
  <c r="AE51"/>
  <c r="U51"/>
  <c r="T51"/>
  <c r="L51"/>
  <c r="Y51" s="1"/>
  <c r="K51"/>
  <c r="M51" s="1"/>
  <c r="N51" s="1"/>
  <c r="I51"/>
  <c r="H51"/>
  <c r="G51"/>
  <c r="V51" s="1"/>
  <c r="AE50"/>
  <c r="U50"/>
  <c r="T50"/>
  <c r="Y50" s="1"/>
  <c r="M50"/>
  <c r="N50" s="1"/>
  <c r="Z50" s="1"/>
  <c r="L50"/>
  <c r="I50"/>
  <c r="X50" s="1"/>
  <c r="H50"/>
  <c r="G50"/>
  <c r="V50" s="1"/>
  <c r="AE49"/>
  <c r="V49"/>
  <c r="U49"/>
  <c r="T49"/>
  <c r="K49"/>
  <c r="L49" s="1"/>
  <c r="H49"/>
  <c r="I49" s="1"/>
  <c r="X49" s="1"/>
  <c r="G49"/>
  <c r="AE48"/>
  <c r="U48"/>
  <c r="T48"/>
  <c r="L48"/>
  <c r="Y48" s="1"/>
  <c r="K48"/>
  <c r="M48" s="1"/>
  <c r="N48" s="1"/>
  <c r="I48"/>
  <c r="H48"/>
  <c r="G48"/>
  <c r="V48" s="1"/>
  <c r="AE47"/>
  <c r="U47"/>
  <c r="T47"/>
  <c r="Y47" s="1"/>
  <c r="M47"/>
  <c r="N47" s="1"/>
  <c r="Z47" s="1"/>
  <c r="L47"/>
  <c r="I47"/>
  <c r="X47" s="1"/>
  <c r="H47"/>
  <c r="G47"/>
  <c r="V47" s="1"/>
  <c r="AE46"/>
  <c r="U46"/>
  <c r="T46"/>
  <c r="Y46" s="1"/>
  <c r="M46"/>
  <c r="N46" s="1"/>
  <c r="Z46" s="1"/>
  <c r="L46"/>
  <c r="I46"/>
  <c r="X46" s="1"/>
  <c r="H46"/>
  <c r="G46"/>
  <c r="V46" s="1"/>
  <c r="AE45"/>
  <c r="V45"/>
  <c r="U45"/>
  <c r="T45"/>
  <c r="Y45" s="1"/>
  <c r="K45"/>
  <c r="L45" s="1"/>
  <c r="H45"/>
  <c r="I45" s="1"/>
  <c r="X45" s="1"/>
  <c r="G45"/>
  <c r="AE44"/>
  <c r="U44"/>
  <c r="T44"/>
  <c r="L44"/>
  <c r="Y44" s="1"/>
  <c r="K44"/>
  <c r="M44" s="1"/>
  <c r="N44" s="1"/>
  <c r="I44"/>
  <c r="H44"/>
  <c r="G44"/>
  <c r="V44" s="1"/>
  <c r="AE43"/>
  <c r="V43"/>
  <c r="U43"/>
  <c r="T43"/>
  <c r="K43"/>
  <c r="L43" s="1"/>
  <c r="H43"/>
  <c r="I43" s="1"/>
  <c r="X43" s="1"/>
  <c r="G43"/>
  <c r="AE42"/>
  <c r="U42"/>
  <c r="Z42" s="1"/>
  <c r="T42"/>
  <c r="L42"/>
  <c r="Y42" s="1"/>
  <c r="K42"/>
  <c r="M42" s="1"/>
  <c r="N42" s="1"/>
  <c r="I42"/>
  <c r="H42"/>
  <c r="G42"/>
  <c r="V42" s="1"/>
  <c r="AE41"/>
  <c r="V41"/>
  <c r="U41"/>
  <c r="T41"/>
  <c r="Y41" s="1"/>
  <c r="K41"/>
  <c r="L41" s="1"/>
  <c r="H41"/>
  <c r="I41" s="1"/>
  <c r="X41" s="1"/>
  <c r="G41"/>
  <c r="AE40"/>
  <c r="W40"/>
  <c r="U40"/>
  <c r="Z40" s="1"/>
  <c r="T40"/>
  <c r="N40"/>
  <c r="M40"/>
  <c r="L40"/>
  <c r="Y40" s="1"/>
  <c r="H40"/>
  <c r="I40" s="1"/>
  <c r="G40"/>
  <c r="V40" s="1"/>
  <c r="AE39"/>
  <c r="U39"/>
  <c r="Z39" s="1"/>
  <c r="T39"/>
  <c r="L39"/>
  <c r="Y39" s="1"/>
  <c r="K39"/>
  <c r="M39" s="1"/>
  <c r="N39" s="1"/>
  <c r="I39"/>
  <c r="H39"/>
  <c r="G39"/>
  <c r="V39" s="1"/>
  <c r="AE38"/>
  <c r="V38"/>
  <c r="U38"/>
  <c r="T38"/>
  <c r="Y38" s="1"/>
  <c r="K38"/>
  <c r="L38" s="1"/>
  <c r="H38"/>
  <c r="I38" s="1"/>
  <c r="X38" s="1"/>
  <c r="G38"/>
  <c r="AE37"/>
  <c r="U37"/>
  <c r="T37"/>
  <c r="L37"/>
  <c r="Y37" s="1"/>
  <c r="K37"/>
  <c r="M37" s="1"/>
  <c r="N37" s="1"/>
  <c r="I37"/>
  <c r="H37"/>
  <c r="G37"/>
  <c r="V37" s="1"/>
  <c r="AE36"/>
  <c r="V36"/>
  <c r="U36"/>
  <c r="T36"/>
  <c r="K36"/>
  <c r="L36" s="1"/>
  <c r="H36"/>
  <c r="I36" s="1"/>
  <c r="X36" s="1"/>
  <c r="G36"/>
  <c r="AE35"/>
  <c r="U35"/>
  <c r="Z35" s="1"/>
  <c r="T35"/>
  <c r="L35"/>
  <c r="Y35" s="1"/>
  <c r="K35"/>
  <c r="M35" s="1"/>
  <c r="N35" s="1"/>
  <c r="I35"/>
  <c r="H35"/>
  <c r="G35"/>
  <c r="V35" s="1"/>
  <c r="AE34"/>
  <c r="V34"/>
  <c r="U34"/>
  <c r="T34"/>
  <c r="K34"/>
  <c r="L34" s="1"/>
  <c r="H34"/>
  <c r="I34" s="1"/>
  <c r="X34" s="1"/>
  <c r="G34"/>
  <c r="AE33"/>
  <c r="W33"/>
  <c r="U33"/>
  <c r="Z33" s="1"/>
  <c r="T33"/>
  <c r="N33"/>
  <c r="M33"/>
  <c r="L33"/>
  <c r="Y33" s="1"/>
  <c r="H33"/>
  <c r="I33" s="1"/>
  <c r="G33"/>
  <c r="V33" s="1"/>
  <c r="AE32"/>
  <c r="U32"/>
  <c r="Z32" s="1"/>
  <c r="T32"/>
  <c r="L32"/>
  <c r="Y32" s="1"/>
  <c r="K32"/>
  <c r="M32" s="1"/>
  <c r="N32" s="1"/>
  <c r="I32"/>
  <c r="H32"/>
  <c r="G32"/>
  <c r="V32" s="1"/>
  <c r="AE31"/>
  <c r="V31"/>
  <c r="U31"/>
  <c r="T31"/>
  <c r="K31"/>
  <c r="L31" s="1"/>
  <c r="H31"/>
  <c r="I31" s="1"/>
  <c r="X31" s="1"/>
  <c r="G31"/>
  <c r="AE30"/>
  <c r="W30"/>
  <c r="U30"/>
  <c r="Z30" s="1"/>
  <c r="T30"/>
  <c r="N30"/>
  <c r="M30"/>
  <c r="L30"/>
  <c r="Y30" s="1"/>
  <c r="H30"/>
  <c r="I30" s="1"/>
  <c r="G30"/>
  <c r="V30" s="1"/>
  <c r="AE29"/>
  <c r="W29"/>
  <c r="U29"/>
  <c r="Z29" s="1"/>
  <c r="T29"/>
  <c r="N29"/>
  <c r="M29"/>
  <c r="L29"/>
  <c r="Y29" s="1"/>
  <c r="H29"/>
  <c r="I29" s="1"/>
  <c r="G29"/>
  <c r="V29" s="1"/>
  <c r="AE28"/>
  <c r="U28"/>
  <c r="T28"/>
  <c r="L28"/>
  <c r="Y28" s="1"/>
  <c r="K28"/>
  <c r="M28" s="1"/>
  <c r="N28" s="1"/>
  <c r="I28"/>
  <c r="H28"/>
  <c r="G28"/>
  <c r="V28" s="1"/>
  <c r="AE27"/>
  <c r="V27"/>
  <c r="U27"/>
  <c r="T27"/>
  <c r="Y27" s="1"/>
  <c r="K27"/>
  <c r="L27" s="1"/>
  <c r="H27"/>
  <c r="I27" s="1"/>
  <c r="X27" s="1"/>
  <c r="G27"/>
  <c r="AE26"/>
  <c r="U26"/>
  <c r="T26"/>
  <c r="L26"/>
  <c r="Y26" s="1"/>
  <c r="K26"/>
  <c r="M26" s="1"/>
  <c r="N26" s="1"/>
  <c r="I26"/>
  <c r="H26"/>
  <c r="G26"/>
  <c r="V26" s="1"/>
  <c r="AE25"/>
  <c r="V25"/>
  <c r="U25"/>
  <c r="T25"/>
  <c r="K25"/>
  <c r="L25" s="1"/>
  <c r="H25"/>
  <c r="I25" s="1"/>
  <c r="X25" s="1"/>
  <c r="G25"/>
  <c r="AE24"/>
  <c r="U24"/>
  <c r="T24"/>
  <c r="K24"/>
  <c r="M24" s="1"/>
  <c r="N24" s="1"/>
  <c r="H24"/>
  <c r="I24" s="1"/>
  <c r="G24"/>
  <c r="V24" s="1"/>
  <c r="AE23"/>
  <c r="U23"/>
  <c r="T23"/>
  <c r="Y23" s="1"/>
  <c r="M23"/>
  <c r="N23" s="1"/>
  <c r="L23"/>
  <c r="I23"/>
  <c r="H23"/>
  <c r="G23"/>
  <c r="V23" s="1"/>
  <c r="AE22"/>
  <c r="U22"/>
  <c r="T22"/>
  <c r="K22"/>
  <c r="M22" s="1"/>
  <c r="N22" s="1"/>
  <c r="H22"/>
  <c r="I22" s="1"/>
  <c r="G22"/>
  <c r="V22" s="1"/>
  <c r="AE21"/>
  <c r="U21"/>
  <c r="Z21" s="1"/>
  <c r="T21"/>
  <c r="Y21" s="1"/>
  <c r="L21"/>
  <c r="K21"/>
  <c r="M21" s="1"/>
  <c r="N21" s="1"/>
  <c r="I21"/>
  <c r="H21"/>
  <c r="G21"/>
  <c r="W21" s="1"/>
  <c r="AE20"/>
  <c r="U20"/>
  <c r="T20"/>
  <c r="K20"/>
  <c r="M20" s="1"/>
  <c r="N20" s="1"/>
  <c r="H20"/>
  <c r="I20" s="1"/>
  <c r="X20" s="1"/>
  <c r="G20"/>
  <c r="V20" s="1"/>
  <c r="AE19"/>
  <c r="U19"/>
  <c r="Z19" s="1"/>
  <c r="T19"/>
  <c r="Y19" s="1"/>
  <c r="L19"/>
  <c r="K19"/>
  <c r="M19" s="1"/>
  <c r="N19" s="1"/>
  <c r="H19"/>
  <c r="I19" s="1"/>
  <c r="G19"/>
  <c r="V19" s="1"/>
  <c r="AE18"/>
  <c r="U18"/>
  <c r="T18"/>
  <c r="K18"/>
  <c r="M18" s="1"/>
  <c r="N18" s="1"/>
  <c r="H18"/>
  <c r="I18" s="1"/>
  <c r="G18"/>
  <c r="V18" s="1"/>
  <c r="AE17"/>
  <c r="U17"/>
  <c r="T17"/>
  <c r="Y17" s="1"/>
  <c r="M17"/>
  <c r="N17" s="1"/>
  <c r="L17"/>
  <c r="H17"/>
  <c r="I17" s="1"/>
  <c r="G17"/>
  <c r="V17" s="1"/>
  <c r="AE16"/>
  <c r="U16"/>
  <c r="T16"/>
  <c r="K16"/>
  <c r="L16" s="1"/>
  <c r="H16"/>
  <c r="I16" s="1"/>
  <c r="G16"/>
  <c r="V16" s="1"/>
  <c r="AE15"/>
  <c r="U15"/>
  <c r="T15"/>
  <c r="K15"/>
  <c r="M15" s="1"/>
  <c r="N15" s="1"/>
  <c r="H15"/>
  <c r="I15" s="1"/>
  <c r="G15"/>
  <c r="V15" s="1"/>
  <c r="AE14"/>
  <c r="U14"/>
  <c r="T14"/>
  <c r="K14"/>
  <c r="L14" s="1"/>
  <c r="H14"/>
  <c r="I14" s="1"/>
  <c r="G14"/>
  <c r="V14" s="1"/>
  <c r="AE13"/>
  <c r="U13"/>
  <c r="Z13" s="1"/>
  <c r="T13"/>
  <c r="Y13" s="1"/>
  <c r="L13"/>
  <c r="K13"/>
  <c r="M13" s="1"/>
  <c r="N13" s="1"/>
  <c r="I13"/>
  <c r="H13"/>
  <c r="G13"/>
  <c r="V13" s="1"/>
  <c r="AE12"/>
  <c r="U12"/>
  <c r="T12"/>
  <c r="K12"/>
  <c r="L12" s="1"/>
  <c r="H12"/>
  <c r="I12" s="1"/>
  <c r="G12"/>
  <c r="V12" s="1"/>
  <c r="AE11"/>
  <c r="U11"/>
  <c r="Z11" s="1"/>
  <c r="T11"/>
  <c r="Y11" s="1"/>
  <c r="L11"/>
  <c r="K11"/>
  <c r="M11" s="1"/>
  <c r="N11" s="1"/>
  <c r="I11"/>
  <c r="H11"/>
  <c r="G11"/>
  <c r="V11" s="1"/>
  <c r="AE10"/>
  <c r="U10"/>
  <c r="T10"/>
  <c r="K10"/>
  <c r="L10" s="1"/>
  <c r="H10"/>
  <c r="I10" s="1"/>
  <c r="G10"/>
  <c r="V10" s="1"/>
  <c r="AE9"/>
  <c r="U9"/>
  <c r="T9"/>
  <c r="Y9" s="1"/>
  <c r="M9"/>
  <c r="N9" s="1"/>
  <c r="L9"/>
  <c r="H9"/>
  <c r="I9" s="1"/>
  <c r="G9"/>
  <c r="V9" s="1"/>
  <c r="AE8"/>
  <c r="U8"/>
  <c r="T8"/>
  <c r="K8"/>
  <c r="M8" s="1"/>
  <c r="N8" s="1"/>
  <c r="H8"/>
  <c r="I8" s="1"/>
  <c r="G8"/>
  <c r="V8" s="1"/>
  <c r="AE7"/>
  <c r="U7"/>
  <c r="T7"/>
  <c r="K7"/>
  <c r="L7" s="1"/>
  <c r="H7"/>
  <c r="I7" s="1"/>
  <c r="G7"/>
  <c r="V7" s="1"/>
  <c r="AE6"/>
  <c r="U6"/>
  <c r="T6"/>
  <c r="K6"/>
  <c r="M6" s="1"/>
  <c r="N6" s="1"/>
  <c r="H6"/>
  <c r="I6" s="1"/>
  <c r="G6"/>
  <c r="V6" s="1"/>
  <c r="AE5"/>
  <c r="U5"/>
  <c r="T5"/>
  <c r="K5"/>
  <c r="L5" s="1"/>
  <c r="H5"/>
  <c r="I5" s="1"/>
  <c r="G5"/>
  <c r="V5" s="1"/>
  <c r="AE4"/>
  <c r="U4"/>
  <c r="T4"/>
  <c r="Y4" s="1"/>
  <c r="L4"/>
  <c r="K4"/>
  <c r="M4" s="1"/>
  <c r="N4" s="1"/>
  <c r="I4"/>
  <c r="H4"/>
  <c r="G4"/>
  <c r="V4" s="1"/>
  <c r="AE3"/>
  <c r="U3"/>
  <c r="T3"/>
  <c r="K3"/>
  <c r="K134" s="1"/>
  <c r="L134" s="1"/>
  <c r="H3"/>
  <c r="H134" s="1"/>
  <c r="G3"/>
  <c r="G134" s="1"/>
  <c r="Y5" l="1"/>
  <c r="Y7"/>
  <c r="Z9"/>
  <c r="Z15"/>
  <c r="Z20"/>
  <c r="Z22"/>
  <c r="Z23"/>
  <c r="Z4"/>
  <c r="Z6"/>
  <c r="Z8"/>
  <c r="Y10"/>
  <c r="Y12"/>
  <c r="Y14"/>
  <c r="Y16"/>
  <c r="Z17"/>
  <c r="Z18"/>
  <c r="Z24"/>
  <c r="X24"/>
  <c r="Y25"/>
  <c r="W25"/>
  <c r="M3"/>
  <c r="V3"/>
  <c r="W4"/>
  <c r="M5"/>
  <c r="N5" s="1"/>
  <c r="Z5" s="1"/>
  <c r="X5"/>
  <c r="L6"/>
  <c r="Y6" s="1"/>
  <c r="W6"/>
  <c r="M7"/>
  <c r="N7" s="1"/>
  <c r="Z7" s="1"/>
  <c r="X7"/>
  <c r="L8"/>
  <c r="Y8" s="1"/>
  <c r="W8"/>
  <c r="W9"/>
  <c r="M10"/>
  <c r="N10" s="1"/>
  <c r="Z10" s="1"/>
  <c r="X10"/>
  <c r="W11"/>
  <c r="M12"/>
  <c r="N12" s="1"/>
  <c r="Z12" s="1"/>
  <c r="X12"/>
  <c r="W13"/>
  <c r="M14"/>
  <c r="N14" s="1"/>
  <c r="Z14" s="1"/>
  <c r="X14"/>
  <c r="L15"/>
  <c r="Y15" s="1"/>
  <c r="W15"/>
  <c r="M16"/>
  <c r="N16" s="1"/>
  <c r="Z16" s="1"/>
  <c r="X16"/>
  <c r="X17"/>
  <c r="L18"/>
  <c r="Y18" s="1"/>
  <c r="W18"/>
  <c r="X19"/>
  <c r="L20"/>
  <c r="Y20" s="1"/>
  <c r="W20"/>
  <c r="V21"/>
  <c r="X21"/>
  <c r="L22"/>
  <c r="Y22" s="1"/>
  <c r="W22"/>
  <c r="W23"/>
  <c r="W26"/>
  <c r="Z28"/>
  <c r="Y36"/>
  <c r="Z37"/>
  <c r="Y43"/>
  <c r="Z44"/>
  <c r="Y49"/>
  <c r="Z51"/>
  <c r="Y53"/>
  <c r="Z54"/>
  <c r="Y59"/>
  <c r="Z60"/>
  <c r="Y63"/>
  <c r="Z64"/>
  <c r="Y67"/>
  <c r="Z68"/>
  <c r="Y71"/>
  <c r="Y74"/>
  <c r="Z76"/>
  <c r="Z26"/>
  <c r="X26"/>
  <c r="I3"/>
  <c r="I134" s="1"/>
  <c r="L3"/>
  <c r="Y3" s="1"/>
  <c r="W3"/>
  <c r="X4"/>
  <c r="W5"/>
  <c r="X6"/>
  <c r="W7"/>
  <c r="X8"/>
  <c r="X9"/>
  <c r="W10"/>
  <c r="X11"/>
  <c r="W12"/>
  <c r="X13"/>
  <c r="W14"/>
  <c r="X15"/>
  <c r="W16"/>
  <c r="W17"/>
  <c r="X18"/>
  <c r="W19"/>
  <c r="X22"/>
  <c r="X23"/>
  <c r="L24"/>
  <c r="Y24" s="1"/>
  <c r="W24"/>
  <c r="M25"/>
  <c r="N25" s="1"/>
  <c r="Z25" s="1"/>
  <c r="Y31"/>
  <c r="Y34"/>
  <c r="Z48"/>
  <c r="Z72"/>
  <c r="Z75"/>
  <c r="Y77"/>
  <c r="W77"/>
  <c r="Z80"/>
  <c r="X80"/>
  <c r="Z81"/>
  <c r="X81"/>
  <c r="Y82"/>
  <c r="W82"/>
  <c r="M27"/>
  <c r="N27" s="1"/>
  <c r="Z27" s="1"/>
  <c r="W28"/>
  <c r="M31"/>
  <c r="N31" s="1"/>
  <c r="Z31" s="1"/>
  <c r="W32"/>
  <c r="M34"/>
  <c r="N34" s="1"/>
  <c r="Z34" s="1"/>
  <c r="W35"/>
  <c r="M36"/>
  <c r="N36" s="1"/>
  <c r="Z36" s="1"/>
  <c r="W37"/>
  <c r="M38"/>
  <c r="N38" s="1"/>
  <c r="Z38" s="1"/>
  <c r="W39"/>
  <c r="M41"/>
  <c r="N41" s="1"/>
  <c r="Z41" s="1"/>
  <c r="W42"/>
  <c r="M43"/>
  <c r="N43" s="1"/>
  <c r="Z43" s="1"/>
  <c r="W44"/>
  <c r="M45"/>
  <c r="N45" s="1"/>
  <c r="Z45" s="1"/>
  <c r="W48"/>
  <c r="M49"/>
  <c r="N49" s="1"/>
  <c r="Z49" s="1"/>
  <c r="W51"/>
  <c r="M53"/>
  <c r="N53" s="1"/>
  <c r="Z53" s="1"/>
  <c r="W54"/>
  <c r="M57"/>
  <c r="N57" s="1"/>
  <c r="Z57" s="1"/>
  <c r="W58"/>
  <c r="M59"/>
  <c r="N59" s="1"/>
  <c r="Z59" s="1"/>
  <c r="W60"/>
  <c r="M61"/>
  <c r="N61" s="1"/>
  <c r="Z61" s="1"/>
  <c r="W62"/>
  <c r="M63"/>
  <c r="N63" s="1"/>
  <c r="Z63" s="1"/>
  <c r="W64"/>
  <c r="M65"/>
  <c r="N65" s="1"/>
  <c r="Z65" s="1"/>
  <c r="W66"/>
  <c r="M67"/>
  <c r="N67" s="1"/>
  <c r="Z67" s="1"/>
  <c r="W68"/>
  <c r="M69"/>
  <c r="N69" s="1"/>
  <c r="Z69" s="1"/>
  <c r="W70"/>
  <c r="M71"/>
  <c r="N71" s="1"/>
  <c r="Z71" s="1"/>
  <c r="X72"/>
  <c r="W73"/>
  <c r="M74"/>
  <c r="N74" s="1"/>
  <c r="Z74" s="1"/>
  <c r="X74"/>
  <c r="L75"/>
  <c r="Y75" s="1"/>
  <c r="W75"/>
  <c r="W76"/>
  <c r="W78"/>
  <c r="M79"/>
  <c r="N79" s="1"/>
  <c r="Z79" s="1"/>
  <c r="W83"/>
  <c r="V134"/>
  <c r="Z78"/>
  <c r="X78"/>
  <c r="Y79"/>
  <c r="W79"/>
  <c r="Z83"/>
  <c r="X83"/>
  <c r="X134"/>
  <c r="W27"/>
  <c r="X28"/>
  <c r="X29"/>
  <c r="X30"/>
  <c r="W31"/>
  <c r="X32"/>
  <c r="X33"/>
  <c r="W34"/>
  <c r="X35"/>
  <c r="W36"/>
  <c r="X37"/>
  <c r="W38"/>
  <c r="X39"/>
  <c r="X40"/>
  <c r="W41"/>
  <c r="X42"/>
  <c r="W43"/>
  <c r="X44"/>
  <c r="W45"/>
  <c r="W46"/>
  <c r="W47"/>
  <c r="X48"/>
  <c r="W49"/>
  <c r="W50"/>
  <c r="X51"/>
  <c r="X52"/>
  <c r="W53"/>
  <c r="X54"/>
  <c r="X55"/>
  <c r="X56"/>
  <c r="W57"/>
  <c r="X58"/>
  <c r="W59"/>
  <c r="X60"/>
  <c r="W61"/>
  <c r="X62"/>
  <c r="W63"/>
  <c r="X64"/>
  <c r="W65"/>
  <c r="X66"/>
  <c r="W67"/>
  <c r="X68"/>
  <c r="W69"/>
  <c r="X70"/>
  <c r="W71"/>
  <c r="W72"/>
  <c r="X73"/>
  <c r="W74"/>
  <c r="X75"/>
  <c r="X76"/>
  <c r="W80"/>
  <c r="M82"/>
  <c r="N82" s="1"/>
  <c r="Z82" s="1"/>
  <c r="Z84"/>
  <c r="Y85"/>
  <c r="Z109"/>
  <c r="Z110"/>
  <c r="Z111"/>
  <c r="Z113"/>
  <c r="Z116"/>
  <c r="Z117"/>
  <c r="Z118"/>
  <c r="Z119"/>
  <c r="Z130"/>
  <c r="Z131"/>
  <c r="Z132"/>
  <c r="Z133"/>
  <c r="X84"/>
  <c r="L85"/>
  <c r="W85"/>
  <c r="W86"/>
  <c r="V87"/>
  <c r="X87"/>
  <c r="L88"/>
  <c r="Y88" s="1"/>
  <c r="W88"/>
  <c r="W89"/>
  <c r="W90"/>
  <c r="AB90"/>
  <c r="X91"/>
  <c r="L92"/>
  <c r="Y92" s="1"/>
  <c r="W92"/>
  <c r="L93"/>
  <c r="Y93" s="1"/>
  <c r="W93"/>
  <c r="L94"/>
  <c r="Y94" s="1"/>
  <c r="W94"/>
  <c r="L95"/>
  <c r="Y95" s="1"/>
  <c r="W95"/>
  <c r="X96"/>
  <c r="V97"/>
  <c r="X97"/>
  <c r="W98"/>
  <c r="AB98"/>
  <c r="X99"/>
  <c r="V100"/>
  <c r="X100"/>
  <c r="V101"/>
  <c r="X101"/>
  <c r="X102"/>
  <c r="W103"/>
  <c r="AB103"/>
  <c r="X104"/>
  <c r="V105"/>
  <c r="X105"/>
  <c r="V106"/>
  <c r="X106"/>
  <c r="W107"/>
  <c r="AB107"/>
  <c r="X108"/>
  <c r="V109"/>
  <c r="X109"/>
  <c r="V110"/>
  <c r="X110"/>
  <c r="V111"/>
  <c r="X111"/>
  <c r="X112"/>
  <c r="V113"/>
  <c r="X113"/>
  <c r="W114"/>
  <c r="AB114"/>
  <c r="X115"/>
  <c r="V116"/>
  <c r="X116"/>
  <c r="V117"/>
  <c r="X117"/>
  <c r="V118"/>
  <c r="X118"/>
  <c r="V119"/>
  <c r="X119"/>
  <c r="L120"/>
  <c r="Y120" s="1"/>
  <c r="W120"/>
  <c r="L121"/>
  <c r="Y121" s="1"/>
  <c r="W121"/>
  <c r="L122"/>
  <c r="Y122" s="1"/>
  <c r="W122"/>
  <c r="L123"/>
  <c r="Y123" s="1"/>
  <c r="W123"/>
  <c r="L124"/>
  <c r="Y124" s="1"/>
  <c r="W124"/>
  <c r="X125"/>
  <c r="V126"/>
  <c r="X126"/>
  <c r="W127"/>
  <c r="AB127"/>
  <c r="L128"/>
  <c r="Y128" s="1"/>
  <c r="W128"/>
  <c r="X129"/>
  <c r="V130"/>
  <c r="X130"/>
  <c r="V131"/>
  <c r="X131"/>
  <c r="V132"/>
  <c r="X132"/>
  <c r="V133"/>
  <c r="X133"/>
  <c r="T134"/>
  <c r="W97"/>
  <c r="W100"/>
  <c r="W105"/>
  <c r="W106"/>
  <c r="W109"/>
  <c r="W110"/>
  <c r="W113"/>
  <c r="W116"/>
  <c r="W117"/>
  <c r="W118"/>
  <c r="W126"/>
  <c r="W130"/>
  <c r="W131"/>
  <c r="W132"/>
  <c r="M134" l="1"/>
  <c r="N134" s="1"/>
  <c r="Z134" s="1"/>
  <c r="N3"/>
  <c r="Z3" s="1"/>
  <c r="X3"/>
  <c r="Y134"/>
  <c r="W134"/>
</calcChain>
</file>

<file path=xl/sharedStrings.xml><?xml version="1.0" encoding="utf-8"?>
<sst xmlns="http://schemas.openxmlformats.org/spreadsheetml/2006/main" count="3893" uniqueCount="1604">
  <si>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</si>
  <si>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</si>
  <si>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</si>
  <si>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</si>
  <si>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</si>
  <si>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</si>
  <si>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</si>
  <si>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</si>
  <si>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</si>
  <si>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</si>
  <si>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</si>
  <si>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</si>
  <si>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</si>
  <si>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</si>
  <si>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</si>
  <si>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</si>
  <si>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</si>
  <si>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</si>
  <si>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</si>
  <si>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</si>
  <si>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</si>
  <si>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</si>
  <si>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</si>
  <si>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</si>
  <si>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</si>
  <si>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</si>
  <si>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</si>
  <si>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</si>
  <si>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</si>
  <si>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</si>
  <si>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</si>
  <si>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</si>
  <si>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</si>
  <si>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</si>
  <si>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</si>
  <si>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</si>
  <si>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</si>
  <si>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</si>
  <si>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</si>
  <si>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</si>
  <si>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</si>
  <si>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</si>
  <si>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</si>
  <si>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</si>
  <si>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</si>
  <si>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</si>
  <si>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</si>
  <si>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</si>
  <si>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</si>
  <si>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</si>
  <si>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</si>
  <si>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</si>
  <si>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</si>
  <si>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</si>
  <si>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</si>
  <si>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</si>
  <si>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</si>
  <si>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</si>
  <si>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</si>
  <si>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</si>
  <si>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</si>
  <si>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</si>
  <si>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</si>
  <si>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</si>
  <si>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</si>
  <si>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</si>
  <si>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</si>
  <si>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</si>
  <si>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</si>
  <si>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</si>
  <si>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</si>
  <si>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</si>
  <si>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</si>
  <si>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</si>
  <si>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</si>
  <si>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</si>
  <si>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</si>
  <si>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</si>
  <si>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</si>
  <si>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</si>
  <si>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</si>
  <si>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</si>
  <si>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</si>
  <si>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</si>
  <si>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</si>
  <si>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</si>
  <si>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</si>
  <si>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</si>
  <si>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</si>
  <si>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</si>
  <si>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</si>
  <si>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</si>
  <si>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</si>
  <si>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</si>
  <si>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</si>
  <si>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</si>
  <si>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</si>
  <si>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</si>
  <si>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</si>
  <si>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</si>
  <si>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</si>
  <si>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</si>
  <si>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</si>
  <si>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</si>
  <si>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</si>
  <si>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</si>
  <si>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</si>
  <si>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</si>
  <si>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</si>
  <si>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</si>
  <si>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</si>
  <si>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</si>
  <si>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</si>
  <si>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</si>
  <si>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</si>
  <si>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</si>
  <si>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</si>
  <si>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</si>
  <si>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</si>
  <si>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</si>
  <si>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</si>
  <si>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</si>
  <si>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</si>
  <si>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</si>
  <si>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</si>
  <si>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</si>
  <si>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</si>
  <si>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</si>
  <si>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</si>
  <si>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</si>
  <si>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</si>
  <si>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</si>
  <si>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</si>
  <si>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</si>
  <si>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</si>
  <si>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</si>
  <si>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</si>
  <si>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</si>
  <si>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</si>
  <si>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</si>
  <si>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</si>
  <si>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</si>
  <si>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</si>
  <si>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</si>
  <si>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</si>
  <si>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</si>
  <si>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</si>
  <si>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</si>
  <si>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</si>
  <si>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</si>
  <si>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</si>
  <si>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</si>
  <si>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</si>
  <si>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</si>
  <si>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</si>
  <si>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</si>
  <si>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</si>
  <si>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</si>
  <si>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</si>
  <si>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</si>
  <si>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</si>
  <si>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</si>
  <si>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</si>
  <si>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</si>
  <si>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</si>
  <si>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</si>
  <si>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</si>
  <si>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</si>
  <si>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</si>
  <si>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</si>
  <si>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</si>
  <si>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</si>
  <si>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</si>
  <si>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</si>
  <si>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</si>
  <si>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</si>
  <si>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</si>
  <si>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</si>
  <si>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</si>
  <si>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</si>
  <si>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</si>
  <si>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</si>
  <si>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</si>
  <si>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</si>
  <si>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</si>
  <si>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</si>
  <si>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</si>
  <si>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</si>
  <si>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</si>
  <si>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</si>
  <si>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</si>
  <si>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</si>
  <si>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</si>
  <si>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</si>
  <si>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</si>
  <si>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</si>
  <si>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</si>
  <si>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</si>
  <si>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</si>
  <si>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</si>
  <si>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</si>
  <si>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</si>
  <si>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</si>
  <si>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</si>
  <si>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</si>
  <si>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</si>
  <si>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</si>
  <si>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</si>
  <si>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</si>
  <si>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</si>
  <si>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</si>
  <si>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</si>
  <si>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</si>
  <si>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</si>
  <si>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</si>
  <si>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</si>
  <si>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</si>
  <si>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</si>
  <si>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</si>
  <si>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</si>
  <si>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</si>
  <si>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</si>
  <si>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</si>
  <si>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</si>
  <si>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</si>
  <si>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</si>
  <si>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</si>
  <si>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</si>
  <si>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</si>
  <si>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</si>
  <si>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</si>
  <si>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</si>
  <si>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</si>
  <si>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</si>
  <si>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</si>
  <si>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</si>
  <si>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</si>
  <si>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</si>
  <si>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</si>
  <si>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</si>
  <si>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</si>
  <si>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</si>
  <si>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</si>
  <si>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</si>
  <si>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</si>
  <si>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</si>
  <si>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</si>
  <si>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</si>
  <si>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</si>
  <si>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</si>
  <si>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</si>
  <si>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</si>
  <si>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</si>
  <si>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</si>
  <si>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</si>
  <si>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</si>
  <si>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</si>
  <si>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</si>
  <si>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</si>
  <si>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</si>
  <si>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</si>
  <si>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</si>
  <si>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</si>
  <si>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</si>
  <si>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</si>
  <si>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</si>
  <si>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</si>
  <si>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</si>
  <si>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</si>
  <si>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</si>
  <si>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</si>
  <si>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</si>
  <si>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</si>
  <si>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</si>
  <si>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</si>
  <si>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</si>
  <si>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</si>
  <si>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</si>
  <si>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</si>
  <si>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</si>
  <si>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</si>
  <si>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</si>
  <si>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</si>
  <si>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</si>
  <si>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</si>
  <si>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</si>
  <si>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</si>
  <si>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</si>
  <si>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</si>
  <si>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</si>
  <si>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</si>
  <si>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</si>
  <si>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</si>
  <si>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</si>
  <si>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</si>
  <si>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</si>
  <si>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</si>
  <si>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</si>
  <si>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</si>
  <si>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</si>
  <si>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</si>
  <si>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</si>
  <si>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</si>
  <si>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</si>
  <si>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</si>
  <si>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</si>
  <si>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</si>
  <si>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</si>
  <si>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</si>
  <si>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</si>
  <si>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</si>
  <si>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</si>
  <si>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</si>
  <si>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</si>
  <si>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</si>
  <si>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</si>
  <si>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</si>
  <si>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</si>
  <si>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</si>
  <si>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</si>
  <si>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</si>
  <si>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</si>
  <si>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</si>
  <si>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</si>
  <si>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</si>
  <si>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</si>
  <si>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</si>
  <si>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</si>
  <si>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</si>
  <si>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</si>
  <si>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</si>
  <si>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</si>
  <si>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</si>
  <si>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</si>
  <si>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</si>
  <si>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</si>
  <si>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</si>
  <si>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</si>
  <si>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</si>
  <si>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</si>
  <si>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</si>
  <si>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</si>
  <si>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</si>
  <si>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</si>
  <si>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</si>
  <si>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</si>
  <si>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</si>
  <si>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</si>
  <si>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</si>
  <si>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</si>
  <si>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</si>
  <si>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</si>
  <si>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</si>
  <si>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</si>
  <si>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</si>
  <si>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</si>
  <si>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</si>
  <si>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</si>
  <si>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</si>
  <si>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</si>
  <si>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</si>
  <si>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</si>
  <si>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</si>
  <si>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</si>
  <si>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</si>
  <si>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</si>
  <si>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</si>
  <si>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</si>
  <si>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</si>
  <si>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</si>
  <si>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</si>
  <si>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</si>
  <si>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</si>
  <si>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</si>
  <si>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</si>
  <si>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</si>
  <si>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</si>
  <si>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</si>
  <si>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</si>
  <si>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</si>
  <si>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</si>
  <si>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</si>
  <si>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</si>
  <si>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</si>
  <si>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</si>
  <si>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</si>
  <si>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</si>
  <si>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</si>
  <si>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</si>
  <si>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</si>
  <si>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</si>
  <si>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</si>
  <si>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</si>
  <si>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</si>
  <si>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</si>
  <si>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</si>
  <si>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</si>
  <si>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</si>
  <si>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</si>
  <si>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</si>
  <si>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t xml:space="preserve"> </t>
    </r>
    <r>
      <rPr>
        <sz val="10"/>
        <color rgb="FFFF0000"/>
        <rFont val="宋体"/>
        <family val="2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</si>
  <si>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</si>
  <si>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</si>
  <si>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</si>
  <si>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</si>
  <si>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</si>
  <si>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</si>
  <si>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</si>
  <si>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</si>
  <si>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</si>
  <si>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</si>
  <si>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</si>
  <si>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</si>
  <si>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</si>
  <si>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</si>
  <si>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</si>
  <si>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</si>
  <si>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</si>
  <si>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</si>
  <si>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</si>
  <si>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</si>
  <si>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</si>
  <si>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</si>
  <si>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</si>
  <si>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</si>
  <si>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</si>
  <si>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</si>
  <si>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</si>
  <si>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</si>
  <si>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</si>
  <si>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</si>
  <si>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</si>
  <si>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</si>
  <si>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</si>
  <si>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t xml:space="preserve"> </t>
    </r>
    <r>
      <rPr>
        <sz val="10"/>
        <color rgb="FFFF0000"/>
        <rFont val="宋体"/>
        <family val="2"/>
      </rPr>
      <t>金带街药店</t>
    </r>
  </si>
  <si>
    <t>7687</t>
  </si>
  <si>
    <t>彭蓉</t>
  </si>
  <si>
    <t>301_549</t>
  </si>
  <si>
    <r>
      <t xml:space="preserve"> </t>
    </r>
    <r>
      <rPr>
        <sz val="10"/>
        <color rgb="FFFF0000"/>
        <rFont val="宋体"/>
        <family val="2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</si>
  <si>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</si>
  <si>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</si>
  <si>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</si>
  <si>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</si>
  <si>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</si>
  <si>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</si>
  <si>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</si>
  <si>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</si>
  <si>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</si>
  <si>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</si>
  <si>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</si>
  <si>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</si>
  <si>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</si>
  <si>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</si>
  <si>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</si>
  <si>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</si>
  <si>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</si>
  <si>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</si>
  <si>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</si>
  <si>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t xml:space="preserve"> </t>
    </r>
    <r>
      <rPr>
        <sz val="10"/>
        <color rgb="FFFF0000"/>
        <rFont val="宋体"/>
        <family val="2"/>
      </rPr>
      <t>桃源药店</t>
    </r>
  </si>
  <si>
    <t>13144</t>
  </si>
  <si>
    <t>蒋润</t>
  </si>
  <si>
    <t>13343</t>
  </si>
  <si>
    <t>岳红</t>
  </si>
  <si>
    <t>12953</t>
  </si>
  <si>
    <t>李英</t>
  </si>
  <si>
    <r>
      <t xml:space="preserve"> </t>
    </r>
    <r>
      <rPr>
        <sz val="10"/>
        <color rgb="FFFF0000"/>
        <rFont val="宋体"/>
        <family val="2"/>
      </rPr>
      <t>光华药店</t>
    </r>
  </si>
  <si>
    <t>8073</t>
  </si>
  <si>
    <t>杨科</t>
  </si>
  <si>
    <r>
      <t xml:space="preserve"> </t>
    </r>
    <r>
      <rPr>
        <sz val="10"/>
        <color rgb="FFFF0000"/>
        <rFont val="宋体"/>
        <family val="2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</si>
  <si>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</si>
  <si>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</si>
  <si>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</si>
  <si>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</si>
  <si>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</si>
  <si>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</si>
  <si>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</si>
  <si>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</si>
  <si>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</si>
  <si>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</si>
  <si>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</si>
  <si>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</si>
  <si>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</si>
  <si>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</si>
  <si>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</si>
  <si>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</si>
  <si>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</si>
  <si>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</si>
  <si>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</si>
  <si>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</si>
  <si>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</si>
  <si>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</si>
  <si>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</si>
  <si>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</si>
  <si>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</si>
  <si>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</si>
  <si>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</si>
  <si>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</si>
  <si>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</si>
  <si>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</si>
  <si>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</si>
  <si>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</si>
  <si>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</si>
  <si>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</si>
  <si>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t xml:space="preserve"> </t>
    </r>
    <r>
      <rPr>
        <sz val="10"/>
        <color rgb="FFFF0000"/>
        <rFont val="宋体"/>
        <family val="2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</si>
  <si>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</si>
  <si>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</si>
  <si>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</si>
  <si>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</si>
  <si>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</si>
  <si>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</si>
  <si>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</si>
  <si>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</si>
  <si>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</si>
  <si>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</si>
  <si>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</si>
  <si>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</si>
  <si>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</si>
  <si>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</si>
  <si>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</si>
  <si>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</si>
  <si>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t xml:space="preserve"> </t>
    </r>
    <r>
      <rPr>
        <sz val="10"/>
        <color rgb="FFFF0000"/>
        <rFont val="宋体"/>
        <family val="2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</si>
  <si>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</si>
  <si>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</si>
  <si>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</si>
  <si>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</si>
  <si>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</si>
  <si>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</si>
  <si>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</si>
  <si>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</si>
  <si>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</si>
  <si>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</si>
  <si>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</si>
  <si>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</si>
  <si>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</si>
  <si>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</si>
  <si>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</si>
  <si>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</si>
  <si>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</si>
  <si>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</si>
  <si>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</si>
  <si>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</si>
  <si>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</si>
  <si>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</si>
  <si>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</si>
  <si>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</si>
  <si>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</si>
  <si>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</si>
  <si>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</si>
  <si>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</si>
  <si>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</si>
  <si>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</si>
  <si>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</si>
  <si>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</si>
  <si>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</si>
  <si>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</si>
  <si>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</si>
  <si>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</si>
  <si>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</si>
  <si>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</si>
  <si>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</si>
  <si>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</si>
  <si>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</si>
  <si>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</si>
  <si>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</si>
  <si>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</si>
  <si>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</si>
  <si>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</si>
  <si>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</si>
  <si>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</si>
  <si>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</si>
  <si>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</si>
  <si>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</si>
  <si>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</si>
  <si>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</si>
  <si>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</si>
  <si>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</si>
  <si>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</si>
  <si>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</si>
  <si>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</si>
  <si>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</si>
  <si>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</si>
  <si>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</si>
  <si>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</si>
  <si>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</si>
  <si>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</si>
  <si>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</si>
  <si>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</si>
  <si>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</si>
  <si>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</si>
  <si>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</si>
  <si>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</si>
  <si>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</si>
  <si>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</si>
  <si>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</si>
  <si>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</si>
  <si>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</si>
  <si>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</si>
  <si>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</si>
  <si>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</si>
  <si>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</si>
  <si>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</si>
  <si>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</si>
  <si>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</si>
  <si>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</si>
  <si>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</si>
  <si>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</si>
  <si>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</si>
  <si>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</si>
  <si>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</si>
  <si>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</si>
  <si>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</si>
  <si>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</si>
  <si>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</si>
  <si>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</si>
  <si>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</si>
  <si>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</si>
  <si>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</si>
  <si>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</si>
  <si>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</si>
  <si>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</si>
  <si>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</si>
  <si>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</si>
  <si>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</si>
  <si>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</si>
  <si>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</si>
  <si>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</si>
  <si>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</si>
  <si>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</si>
  <si>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</si>
  <si>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</si>
  <si>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</si>
  <si>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</si>
  <si>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</si>
  <si>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</si>
  <si>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</si>
  <si>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</si>
  <si>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</si>
  <si>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</si>
  <si>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</si>
  <si>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</si>
  <si>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</si>
  <si>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</si>
  <si>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</si>
  <si>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</si>
  <si>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</si>
  <si>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</si>
  <si>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</si>
  <si>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</si>
  <si>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</si>
  <si>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</si>
  <si>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</si>
  <si>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</si>
  <si>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</si>
  <si>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</si>
  <si>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</si>
  <si>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</si>
  <si>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</si>
  <si>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</si>
  <si>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</si>
  <si>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</si>
  <si>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</si>
  <si>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</si>
  <si>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</si>
  <si>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</si>
  <si>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</si>
  <si>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</si>
  <si>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</si>
  <si>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</si>
  <si>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</si>
  <si>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</si>
  <si>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</si>
  <si>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</si>
  <si>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</si>
  <si>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</si>
  <si>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</si>
  <si>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</si>
  <si>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</si>
  <si>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</si>
  <si>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</si>
  <si>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</si>
  <si>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</si>
  <si>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</si>
  <si>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</si>
  <si>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</si>
  <si>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</si>
  <si>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</si>
  <si>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</si>
  <si>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</si>
  <si>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</si>
  <si>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</si>
  <si>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</si>
  <si>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</si>
  <si>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</si>
  <si>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</si>
  <si>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</si>
  <si>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</si>
  <si>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</si>
  <si>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</si>
  <si>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</si>
  <si>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</si>
  <si>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</si>
  <si>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</si>
  <si>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</si>
  <si>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</si>
  <si>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</si>
  <si>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</si>
  <si>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</si>
  <si>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</si>
  <si>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</si>
  <si>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</si>
  <si>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</si>
  <si>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</si>
  <si>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</si>
  <si>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</si>
  <si>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</si>
  <si>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</si>
  <si>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</si>
  <si>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</si>
  <si>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</si>
  <si>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</si>
  <si>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</si>
  <si>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</si>
  <si>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</si>
  <si>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</si>
  <si>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</si>
  <si>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</si>
  <si>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</si>
  <si>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</si>
  <si>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</si>
  <si>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</si>
  <si>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</si>
  <si>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</si>
  <si>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</si>
  <si>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</si>
  <si>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</si>
  <si>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</si>
  <si>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</si>
  <si>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</si>
  <si>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</si>
  <si>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</si>
  <si>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</si>
  <si>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</si>
  <si>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</si>
  <si>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</si>
  <si>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</si>
  <si>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</si>
  <si>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</si>
  <si>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</si>
  <si>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</si>
  <si>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</si>
  <si>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</si>
  <si>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</si>
  <si>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</si>
  <si>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</si>
  <si>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</si>
  <si>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</si>
  <si>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</si>
  <si>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</si>
  <si>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</si>
  <si>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</si>
  <si>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</si>
  <si>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</si>
  <si>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</si>
  <si>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</si>
  <si>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</si>
  <si>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</si>
  <si>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</si>
  <si>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</si>
  <si>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</si>
  <si>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</si>
  <si>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</si>
  <si>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</si>
  <si>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</si>
  <si>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</si>
  <si>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</si>
  <si>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</si>
  <si>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</si>
  <si>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</si>
  <si>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</si>
  <si>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</si>
  <si>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</si>
  <si>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</si>
  <si>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</si>
  <si>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</si>
  <si>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</si>
  <si>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</si>
  <si>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</si>
  <si>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</si>
  <si>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</si>
  <si>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</si>
  <si>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</si>
  <si>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</si>
  <si>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</si>
  <si>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</si>
  <si>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</si>
  <si>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</si>
  <si>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</si>
  <si>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</si>
  <si>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</si>
  <si>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</si>
  <si>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</si>
  <si>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</si>
  <si>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</si>
  <si>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</si>
  <si>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</si>
  <si>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</si>
  <si>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</si>
  <si>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</si>
  <si>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</si>
  <si>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</si>
  <si>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</si>
  <si>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</si>
  <si>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</si>
  <si>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</si>
  <si>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</si>
  <si>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</si>
  <si>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</si>
  <si>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</si>
  <si>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</si>
  <si>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</si>
  <si>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</si>
  <si>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</si>
  <si>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</si>
  <si>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</si>
  <si>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</si>
  <si>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</si>
  <si>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</si>
  <si>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</si>
  <si>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</si>
  <si>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</si>
  <si>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</si>
  <si>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</si>
  <si>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</si>
  <si>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</si>
  <si>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</si>
  <si>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</si>
  <si>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</si>
  <si>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</si>
  <si>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</si>
  <si>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</si>
  <si>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</si>
  <si>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</si>
  <si>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</si>
  <si>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</si>
  <si>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</si>
  <si>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</si>
  <si>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</si>
  <si>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</si>
  <si>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</si>
  <si>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</si>
  <si>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</si>
  <si>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</si>
  <si>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</si>
  <si>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</si>
  <si>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</si>
  <si>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</si>
  <si>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</si>
  <si>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</si>
  <si>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</si>
  <si>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</si>
  <si>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</si>
  <si>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</si>
  <si>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</si>
  <si>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</si>
  <si>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</si>
  <si>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</si>
  <si>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</si>
  <si>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</si>
  <si>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</si>
  <si>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</si>
  <si>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</si>
  <si>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</si>
  <si>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</si>
  <si>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</si>
  <si>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</si>
  <si>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</si>
  <si>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</si>
  <si>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</si>
  <si>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</si>
  <si>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</si>
  <si>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</si>
  <si>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</si>
  <si>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</si>
  <si>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</si>
  <si>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</si>
  <si>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</si>
  <si>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</si>
  <si>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</si>
  <si>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</si>
  <si>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</si>
  <si>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</si>
  <si>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</si>
  <si>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</si>
  <si>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</si>
  <si>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</si>
  <si>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</si>
  <si>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</si>
  <si>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</si>
  <si>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</si>
  <si>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</si>
  <si>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</si>
  <si>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</si>
  <si>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</si>
  <si>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</si>
  <si>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</si>
  <si>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</si>
  <si>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</si>
  <si>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</si>
  <si>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</si>
  <si>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</si>
  <si>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</si>
  <si>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</si>
  <si>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</si>
  <si>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</si>
  <si>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</si>
  <si>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</si>
  <si>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</si>
  <si>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</si>
  <si>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</si>
  <si>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</si>
  <si>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</si>
  <si>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</si>
  <si>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</si>
  <si>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</si>
  <si>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</si>
  <si>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</si>
  <si>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</si>
  <si>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</si>
  <si>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</si>
  <si>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</si>
  <si>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</si>
  <si>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</si>
  <si>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</si>
  <si>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</si>
  <si>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</si>
  <si>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</si>
  <si>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</si>
  <si>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</si>
  <si>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</si>
  <si>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</si>
  <si>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</si>
  <si>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</si>
  <si>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</si>
  <si>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</si>
  <si>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</si>
  <si>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</si>
  <si>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</si>
  <si>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</si>
  <si>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</si>
  <si>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</si>
  <si>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</si>
  <si>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</si>
  <si>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</si>
  <si>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</si>
  <si>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</si>
  <si>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</si>
  <si>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</si>
  <si>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</si>
  <si>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</si>
  <si>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</si>
  <si>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</si>
  <si>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</si>
  <si>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</si>
  <si>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</si>
  <si>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</si>
  <si>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</si>
  <si>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</si>
  <si>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</si>
  <si>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</si>
  <si>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</si>
  <si>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</si>
  <si>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</si>
  <si>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</si>
  <si>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</si>
  <si>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</si>
  <si>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</si>
  <si>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</si>
  <si>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</si>
  <si>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</si>
  <si>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</si>
  <si>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</si>
  <si>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</si>
  <si>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</si>
  <si>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</si>
  <si>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</si>
  <si>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</si>
  <si>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</si>
  <si>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</si>
  <si>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</si>
  <si>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</si>
  <si>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</si>
  <si>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</si>
  <si>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</si>
  <si>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</si>
  <si>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</si>
  <si>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</si>
  <si>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</si>
  <si>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</si>
  <si>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</si>
  <si>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</si>
  <si>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</si>
  <si>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</si>
  <si>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</si>
  <si>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</si>
  <si>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</si>
  <si>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</si>
  <si>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</si>
  <si>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</si>
  <si>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</si>
  <si>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</si>
  <si>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</si>
  <si>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</si>
  <si>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</si>
  <si>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</si>
  <si>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</si>
  <si>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</si>
  <si>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</si>
  <si>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</si>
  <si>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</si>
  <si>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</si>
  <si>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</si>
  <si>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</si>
  <si>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</si>
  <si>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</si>
  <si>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</si>
  <si>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</si>
  <si>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</si>
  <si>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</si>
  <si>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</si>
  <si>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</si>
  <si>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</si>
  <si>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</si>
  <si>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</si>
  <si>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</si>
  <si>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</si>
  <si>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</si>
  <si>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</si>
  <si>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</si>
  <si>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</si>
  <si>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</si>
  <si>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</si>
  <si>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</si>
  <si>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</si>
  <si>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</si>
  <si>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</si>
  <si>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</si>
  <si>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</si>
  <si>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</si>
  <si>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</si>
  <si>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</si>
  <si>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</si>
  <si>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</si>
  <si>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</si>
  <si>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</si>
  <si>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</si>
  <si>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</si>
  <si>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</si>
  <si>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</si>
  <si>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</si>
  <si>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</si>
  <si>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</si>
  <si>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</si>
  <si>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</si>
  <si>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</si>
  <si>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</si>
  <si>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</si>
  <si>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</si>
  <si>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</si>
  <si>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</si>
  <si>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</si>
  <si>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</si>
  <si>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</si>
  <si>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</si>
  <si>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</si>
  <si>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</si>
  <si>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</si>
  <si>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</si>
  <si>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</si>
  <si>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</si>
  <si>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</si>
  <si>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</si>
  <si>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</si>
  <si>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</si>
  <si>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</si>
  <si>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</si>
  <si>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</si>
  <si>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</si>
  <si>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</si>
  <si>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</si>
  <si>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</si>
  <si>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</si>
  <si>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</si>
  <si>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</si>
  <si>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</si>
  <si>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</si>
  <si>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</si>
  <si>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</si>
  <si>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</si>
  <si>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</si>
  <si>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</si>
  <si>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</si>
  <si>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</si>
  <si>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</si>
  <si>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</si>
  <si>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</si>
  <si>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</si>
  <si>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</si>
  <si>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</si>
  <si>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</si>
  <si>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</si>
  <si>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</si>
  <si>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</si>
  <si>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</si>
  <si>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</si>
  <si>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</si>
  <si>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</si>
  <si>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</si>
  <si>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</si>
  <si>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</si>
  <si>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</si>
  <si>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</si>
  <si>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</si>
  <si>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</si>
  <si>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</si>
  <si>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</si>
  <si>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</si>
  <si>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</si>
  <si>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</si>
  <si>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</si>
  <si>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</si>
  <si>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</si>
  <si>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</si>
  <si>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</si>
  <si>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</si>
  <si>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</si>
  <si>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</si>
  <si>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</si>
  <si>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</si>
  <si>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</si>
  <si>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</si>
  <si>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</si>
  <si>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</si>
  <si>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</si>
  <si>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</si>
  <si>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</si>
  <si>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</si>
  <si>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</si>
  <si>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</si>
  <si>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</si>
  <si>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</si>
  <si>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</si>
  <si>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</si>
  <si>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</si>
  <si>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</si>
  <si>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</si>
  <si>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</si>
  <si>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</si>
  <si>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</si>
  <si>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</si>
  <si>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</si>
  <si>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</si>
  <si>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</si>
  <si>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</si>
  <si>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</si>
  <si>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</si>
  <si>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</si>
  <si>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</si>
  <si>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</si>
  <si>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</si>
  <si>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</si>
  <si>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</si>
  <si>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</si>
  <si>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</si>
  <si>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</si>
  <si>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</si>
  <si>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</si>
  <si>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</si>
  <si>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</si>
  <si>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</si>
  <si>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</si>
  <si>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</si>
  <si>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</si>
  <si>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</si>
  <si>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</si>
  <si>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</si>
  <si>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</si>
  <si>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</si>
  <si>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</si>
  <si>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</si>
  <si>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</si>
  <si>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</si>
  <si>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</si>
  <si>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</si>
  <si>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</si>
  <si>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</si>
  <si>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</si>
  <si>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</si>
  <si>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</si>
  <si>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</si>
  <si>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</si>
  <si>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</si>
  <si>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</si>
  <si>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</si>
  <si>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</si>
  <si>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</si>
  <si>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</si>
  <si>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</si>
  <si>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</si>
  <si>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</si>
  <si>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</si>
  <si>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</si>
  <si>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</si>
  <si>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</si>
  <si>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</si>
  <si>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</si>
  <si>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</si>
  <si>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</si>
  <si>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</si>
  <si>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</si>
  <si>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</si>
  <si>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</si>
  <si>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</si>
  <si>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</si>
  <si>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</si>
  <si>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</si>
  <si>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</si>
  <si>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</si>
  <si>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</si>
  <si>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</si>
  <si>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</si>
  <si>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</si>
  <si>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</si>
  <si>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</si>
  <si>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</si>
  <si>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</si>
  <si>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</si>
  <si>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</si>
  <si>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</si>
  <si>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</si>
  <si>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</si>
  <si>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</si>
  <si>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</si>
  <si>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</si>
  <si>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</si>
  <si>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</si>
  <si>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</si>
  <si>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</si>
  <si>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</si>
  <si>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</si>
  <si>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</si>
  <si>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</si>
  <si>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</si>
  <si>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</si>
  <si>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</si>
  <si>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</si>
  <si>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</si>
  <si>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</si>
  <si>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</si>
  <si>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</si>
  <si>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</si>
  <si>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</si>
  <si>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</si>
  <si>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</si>
  <si>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</si>
  <si>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</si>
  <si>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</si>
  <si>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</si>
  <si>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</si>
  <si>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</si>
  <si>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</si>
  <si>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</si>
  <si>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</si>
  <si>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</si>
  <si>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</si>
  <si>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</si>
  <si>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</si>
  <si>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</si>
  <si>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</si>
  <si>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</si>
  <si>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</si>
  <si>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</si>
  <si>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</si>
  <si>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</si>
  <si>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</si>
  <si>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</si>
  <si>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</si>
  <si>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</si>
  <si>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</si>
  <si>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</si>
  <si>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</si>
  <si>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</si>
  <si>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</si>
  <si>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</si>
  <si>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</si>
  <si>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</si>
  <si>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</si>
  <si>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</si>
  <si>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</si>
  <si>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</si>
  <si>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</si>
  <si>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</si>
  <si>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</si>
  <si>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</si>
  <si>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</si>
  <si>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</si>
  <si>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</si>
  <si>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</si>
  <si>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</si>
  <si>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</si>
  <si>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</si>
  <si>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</si>
  <si>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</si>
  <si>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</si>
  <si>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</si>
  <si>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</si>
  <si>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</si>
  <si>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</si>
  <si>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</si>
  <si>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</si>
  <si>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</si>
  <si>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</si>
  <si>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</si>
  <si>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</si>
  <si>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</si>
  <si>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</si>
  <si>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</si>
  <si>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</si>
  <si>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</si>
  <si>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</si>
  <si>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</si>
  <si>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</si>
  <si>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</si>
  <si>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</si>
  <si>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</si>
  <si>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</si>
  <si>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</si>
  <si>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</si>
  <si>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</si>
  <si>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</si>
  <si>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</si>
  <si>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</si>
  <si>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</si>
  <si>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</si>
  <si>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</si>
  <si>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</si>
  <si>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</si>
  <si>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</si>
  <si>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</si>
  <si>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</si>
  <si>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</si>
  <si>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</si>
  <si>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</si>
  <si>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</si>
  <si>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</si>
  <si>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</si>
  <si>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</si>
  <si>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</si>
  <si>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</si>
  <si>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</si>
  <si>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</si>
  <si>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</si>
  <si>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</si>
  <si>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</si>
  <si>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</si>
  <si>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</si>
  <si>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</si>
  <si>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</si>
  <si>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</si>
  <si>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</si>
  <si>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</si>
  <si>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</si>
  <si>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</si>
  <si>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</si>
  <si>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</si>
  <si>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</si>
  <si>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</si>
  <si>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</si>
  <si>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</si>
  <si>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</si>
  <si>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</si>
  <si>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</si>
  <si>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</si>
  <si>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</si>
  <si>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</si>
  <si>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</si>
  <si>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</si>
  <si>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</si>
  <si>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</si>
  <si>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</si>
  <si>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</si>
  <si>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</si>
  <si>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</si>
  <si>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</si>
  <si>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</si>
  <si>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</si>
  <si>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</si>
  <si>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</si>
  <si>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</si>
  <si>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</si>
  <si>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</si>
  <si>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</si>
  <si>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</si>
  <si>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</si>
  <si>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</si>
  <si>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</si>
  <si>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</si>
  <si>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</si>
  <si>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</si>
  <si>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</si>
  <si>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</si>
  <si>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</si>
  <si>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</si>
  <si>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</si>
  <si>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</si>
  <si>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</si>
  <si>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</si>
  <si>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</si>
  <si>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</si>
  <si>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</si>
  <si>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</si>
  <si>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</si>
  <si>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</si>
  <si>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</si>
  <si>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</si>
  <si>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</si>
  <si>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</si>
  <si>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</si>
  <si>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</si>
  <si>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</si>
  <si>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</si>
  <si>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</si>
  <si>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</si>
  <si>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</si>
  <si>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</si>
  <si>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</si>
  <si>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</si>
  <si>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</si>
  <si>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</si>
  <si>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</si>
  <si>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</si>
  <si>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</si>
  <si>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</si>
  <si>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</si>
  <si>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</si>
  <si>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</si>
  <si>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</si>
  <si>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</si>
  <si>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</si>
  <si>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</si>
  <si>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</si>
  <si>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</si>
  <si>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</si>
  <si>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</si>
  <si>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</si>
  <si>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</si>
  <si>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</si>
  <si>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</si>
  <si>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</si>
  <si>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</si>
  <si>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</si>
  <si>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</si>
  <si>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</si>
  <si>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</si>
  <si>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</si>
  <si>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</si>
  <si>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</si>
  <si>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</si>
  <si>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</si>
  <si>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</si>
  <si>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</si>
  <si>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</si>
  <si>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</si>
  <si>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</si>
  <si>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</si>
  <si>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</si>
  <si>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</si>
  <si>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</si>
  <si>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</si>
  <si>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</si>
  <si>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</si>
  <si>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</si>
  <si>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</si>
  <si>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</si>
  <si>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</si>
  <si>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</si>
  <si>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</si>
  <si>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</si>
  <si>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</si>
  <si>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</si>
  <si>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</si>
  <si>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</si>
  <si>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</si>
  <si>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</si>
  <si>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</si>
  <si>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</si>
  <si>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</si>
  <si>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</si>
  <si>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</si>
  <si>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</si>
  <si>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</si>
  <si>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</si>
  <si>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</si>
  <si>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</si>
  <si>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</si>
  <si>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</si>
  <si>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</si>
  <si>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</si>
  <si>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</si>
  <si>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</si>
  <si>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</si>
  <si>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</si>
  <si>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</si>
  <si>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</si>
  <si>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</si>
  <si>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</si>
  <si>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</si>
  <si>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</si>
  <si>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</si>
  <si>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</si>
  <si>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</si>
  <si>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</si>
  <si>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</si>
  <si>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</si>
  <si>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</si>
  <si>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</si>
  <si>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</si>
  <si>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</si>
  <si>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</si>
  <si>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</si>
  <si>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</si>
  <si>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</si>
  <si>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</si>
  <si>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</si>
  <si>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</si>
  <si>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</si>
  <si>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</si>
  <si>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</si>
  <si>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</si>
  <si>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</si>
  <si>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</si>
  <si>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</si>
  <si>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</si>
  <si>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</si>
  <si>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</si>
  <si>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</si>
  <si>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</si>
  <si>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</si>
  <si>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</si>
  <si>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</si>
  <si>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</si>
  <si>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</si>
  <si>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</si>
  <si>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</si>
  <si>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</si>
  <si>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</si>
  <si>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</si>
  <si>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</si>
  <si>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</si>
  <si>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</si>
  <si>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</si>
  <si>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</si>
  <si>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</si>
  <si>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</si>
  <si>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</si>
  <si>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</si>
  <si>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</si>
  <si>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</si>
  <si>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</si>
  <si>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</si>
  <si>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</rPr>
      <t>10</t>
    </r>
    <r>
      <rPr>
        <sz val="10"/>
        <rFont val="宋体"/>
        <charset val="134"/>
      </rPr>
      <t>个</t>
    </r>
    <r>
      <rPr>
        <sz val="10"/>
        <rFont val="Arial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</si>
  <si>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</si>
  <si>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</si>
  <si>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</si>
  <si>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</si>
  <si>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</rPr>
      <t>10</t>
    </r>
    <r>
      <rPr>
        <sz val="10"/>
        <rFont val="宋体"/>
        <charset val="134"/>
      </rPr>
      <t>枚装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A</t>
    </r>
    <r>
      <rPr>
        <sz val="10"/>
        <rFont val="宋体"/>
        <charset val="134"/>
      </rPr>
      <t>型</t>
    </r>
    <r>
      <rPr>
        <sz val="10"/>
        <rFont val="Arial"/>
      </rPr>
      <t>:</t>
    </r>
    <r>
      <rPr>
        <sz val="10"/>
        <rFont val="宋体"/>
        <charset val="134"/>
      </rPr>
      <t>耳带式</t>
    </r>
  </si>
  <si>
    <t>四川太极大邑县晋原镇潘家街药店</t>
  </si>
  <si>
    <r>
      <rPr>
        <sz val="10"/>
        <rFont val="Arial"/>
      </rPr>
      <t>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平面挂耳式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</si>
  <si>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</si>
  <si>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</si>
  <si>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</si>
  <si>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</rPr>
      <t>1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  <r>
      <rPr>
        <sz val="10"/>
        <rFont val="宋体"/>
        <charset val="134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</si>
  <si>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</si>
  <si>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</si>
  <si>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134"/>
      </rPr>
      <t>挂耳折叠型</t>
    </r>
    <r>
      <rPr>
        <sz val="10"/>
        <rFont val="Arial"/>
      </rPr>
      <t xml:space="preserve"> 16cmx11cm 1</t>
    </r>
    <r>
      <rPr>
        <sz val="10"/>
        <rFont val="宋体"/>
        <charset val="134"/>
      </rPr>
      <t>只</t>
    </r>
  </si>
  <si>
    <t>四川太极沙河源药店</t>
  </si>
  <si>
    <r>
      <rPr>
        <sz val="10"/>
        <rFont val="宋体"/>
        <charset val="134"/>
      </rPr>
      <t>平面挂耳型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10</t>
    </r>
    <r>
      <rPr>
        <sz val="10"/>
        <rFont val="宋体"/>
        <charset val="134"/>
      </rPr>
      <t>片</t>
    </r>
  </si>
  <si>
    <t>四川太极青羊区光华北五路药店</t>
  </si>
  <si>
    <r>
      <rPr>
        <sz val="10"/>
        <rFont val="宋体"/>
        <charset val="134"/>
      </rPr>
      <t>长方形挂耳</t>
    </r>
    <r>
      <rPr>
        <sz val="10"/>
        <rFont val="Arial"/>
      </rPr>
      <t>17cmx9cm-3Px10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</si>
  <si>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</si>
  <si>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</si>
  <si>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</si>
  <si>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门店</t>
  </si>
  <si>
    <t>个人ID</t>
  </si>
  <si>
    <t>姓名</t>
  </si>
  <si>
    <t>新津片区</t>
    <phoneticPr fontId="32" type="noConversion"/>
  </si>
  <si>
    <t>五津西路店</t>
    <phoneticPr fontId="32" type="noConversion"/>
  </si>
  <si>
    <t>王燕丽</t>
    <phoneticPr fontId="32" type="noConversion"/>
  </si>
  <si>
    <t>刘芬</t>
    <phoneticPr fontId="32" type="noConversion"/>
  </si>
  <si>
    <t>谌美静</t>
    <phoneticPr fontId="32" type="noConversion"/>
  </si>
  <si>
    <t>廖文莉</t>
    <phoneticPr fontId="32" type="noConversion"/>
  </si>
  <si>
    <t>五津西路二店</t>
    <phoneticPr fontId="32" type="noConversion"/>
  </si>
  <si>
    <t>朱春梅</t>
    <phoneticPr fontId="32" type="noConversion"/>
  </si>
  <si>
    <t>李迎新</t>
    <phoneticPr fontId="32" type="noConversion"/>
  </si>
  <si>
    <t>刘雷静</t>
    <phoneticPr fontId="32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</si>
</sst>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0"/>
      <color rgb="FFFF0000"/>
      <name val="宋体"/>
      <family val="2"/>
    </font>
    <font>
      <b/>
      <sz val="10"/>
      <color rgb="FFFF0000"/>
      <name val="Arial"/>
      <family val="2"/>
    </font>
    <font>
      <sz val="10"/>
      <color rgb="FFFF0000"/>
      <name val="宋体"/>
      <family val="2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Arial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8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8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8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D11C6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H134"/>
  <sheetViews>
    <sheetView topLeftCell="G1" workbookViewId="0">
      <selection activeCell="B2" sqref="B1:B1048576"/>
    </sheetView>
  </sheetViews>
  <sheetFormatPr defaultColWidth="9" defaultRowHeight="13.5"/>
  <cols>
    <col min="1" max="1" width="4.125" style="77" customWidth="1"/>
    <col min="2" max="2" width="7.375" style="77" customWidth="1"/>
    <col min="3" max="3" width="20.625" style="78" customWidth="1"/>
    <col min="4" max="4" width="13" style="78" customWidth="1"/>
    <col min="5" max="5" width="4.25" style="79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80" hidden="1" customWidth="1"/>
    <col min="12" max="12" width="8" style="80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80" customWidth="1"/>
    <col min="17" max="17" width="9.375" style="80" customWidth="1"/>
    <col min="18" max="18" width="7.875" style="81" customWidth="1"/>
    <col min="19" max="19" width="8.625" style="81" customWidth="1"/>
    <col min="20" max="21" width="9.375" style="81" customWidth="1"/>
    <col min="22" max="22" width="8.625" style="82" customWidth="1"/>
    <col min="23" max="26" width="8.25" style="83" customWidth="1"/>
    <col min="27" max="27" width="7.75" style="84" customWidth="1"/>
    <col min="28" max="28" width="8.25" style="85" customWidth="1"/>
    <col min="29" max="29" width="6" style="81" customWidth="1"/>
    <col min="30" max="30" width="6.5" style="81" customWidth="1"/>
    <col min="31" max="31" width="6.125" style="81" customWidth="1"/>
    <col min="32" max="32" width="5.75" style="80" customWidth="1"/>
    <col min="33" max="33" width="5.5" style="80" customWidth="1"/>
    <col min="34" max="34" width="7.625" style="86" customWidth="1"/>
  </cols>
  <sheetData>
    <row r="1" spans="1:34" ht="12" customHeight="1">
      <c r="A1" s="136" t="s">
        <v>0</v>
      </c>
      <c r="B1" s="137"/>
      <c r="C1" s="137"/>
      <c r="D1" s="137"/>
      <c r="E1" s="138"/>
      <c r="G1" s="139" t="s">
        <v>1</v>
      </c>
      <c r="H1" s="140"/>
      <c r="I1" s="141"/>
      <c r="J1" s="94"/>
      <c r="L1" s="142" t="s">
        <v>2</v>
      </c>
      <c r="M1" s="143"/>
      <c r="N1" s="144"/>
      <c r="O1" s="95"/>
      <c r="P1" s="145" t="s">
        <v>3</v>
      </c>
      <c r="Q1" s="145"/>
      <c r="R1" s="146" t="s">
        <v>4</v>
      </c>
      <c r="S1" s="147"/>
      <c r="T1" s="148" t="s">
        <v>5</v>
      </c>
      <c r="U1" s="146"/>
      <c r="V1" s="153" t="s">
        <v>6</v>
      </c>
      <c r="W1" s="149" t="s">
        <v>7</v>
      </c>
      <c r="X1" s="149"/>
      <c r="Y1" s="149"/>
      <c r="Z1" s="149"/>
      <c r="AA1" s="154" t="s">
        <v>8</v>
      </c>
      <c r="AB1" s="155" t="s">
        <v>9</v>
      </c>
      <c r="AC1" s="146" t="s">
        <v>10</v>
      </c>
      <c r="AD1" s="147"/>
      <c r="AE1" s="147"/>
      <c r="AF1" s="143"/>
      <c r="AG1" s="144"/>
    </row>
    <row r="2" spans="1:34" s="74" customFormat="1" ht="24" hidden="1">
      <c r="A2" s="87" t="s">
        <v>11</v>
      </c>
      <c r="B2" s="87" t="s">
        <v>12</v>
      </c>
      <c r="C2" s="88" t="s">
        <v>13</v>
      </c>
      <c r="D2" s="88" t="s">
        <v>14</v>
      </c>
      <c r="E2" s="87" t="s">
        <v>15</v>
      </c>
      <c r="F2" s="89" t="s">
        <v>16</v>
      </c>
      <c r="G2" s="89" t="s">
        <v>17</v>
      </c>
      <c r="H2" s="89" t="s">
        <v>18</v>
      </c>
      <c r="I2" s="89" t="s">
        <v>19</v>
      </c>
      <c r="J2" s="97" t="s">
        <v>20</v>
      </c>
      <c r="K2" s="98" t="s">
        <v>21</v>
      </c>
      <c r="L2" s="98" t="s">
        <v>17</v>
      </c>
      <c r="M2" s="98" t="s">
        <v>18</v>
      </c>
      <c r="N2" s="98" t="s">
        <v>19</v>
      </c>
      <c r="O2" s="99" t="s">
        <v>20</v>
      </c>
      <c r="P2" s="96" t="s">
        <v>22</v>
      </c>
      <c r="Q2" s="96" t="s">
        <v>18</v>
      </c>
      <c r="R2" s="106" t="s">
        <v>22</v>
      </c>
      <c r="S2" s="106" t="s">
        <v>18</v>
      </c>
      <c r="T2" s="106" t="s">
        <v>22</v>
      </c>
      <c r="U2" s="105" t="s">
        <v>18</v>
      </c>
      <c r="V2" s="153"/>
      <c r="W2" s="107" t="s">
        <v>16</v>
      </c>
      <c r="X2" s="107" t="s">
        <v>23</v>
      </c>
      <c r="Y2" s="113" t="s">
        <v>21</v>
      </c>
      <c r="Z2" s="113" t="s">
        <v>24</v>
      </c>
      <c r="AA2" s="154"/>
      <c r="AB2" s="155"/>
      <c r="AC2" s="106" t="s">
        <v>25</v>
      </c>
      <c r="AD2" s="106" t="s">
        <v>26</v>
      </c>
      <c r="AE2" s="106" t="s">
        <v>27</v>
      </c>
      <c r="AF2" s="96" t="s">
        <v>28</v>
      </c>
      <c r="AG2" s="96" t="s">
        <v>29</v>
      </c>
      <c r="AH2" s="118"/>
    </row>
    <row r="3" spans="1:34" hidden="1">
      <c r="A3" s="90">
        <v>1</v>
      </c>
      <c r="B3" s="90">
        <v>102564</v>
      </c>
      <c r="C3" s="91" t="s">
        <v>30</v>
      </c>
      <c r="D3" s="91" t="s">
        <v>31</v>
      </c>
      <c r="E3" s="90" t="s">
        <v>32</v>
      </c>
      <c r="F3" s="92">
        <v>6500</v>
      </c>
      <c r="G3" s="92">
        <f t="shared" ref="G3:G66" si="0">F3*4</f>
        <v>26000</v>
      </c>
      <c r="H3" s="92">
        <f t="shared" ref="H3:H66" si="1">F3*J3</f>
        <v>1932.4566492784149</v>
      </c>
      <c r="I3" s="92">
        <f t="shared" ref="I3:I66" si="2">H3*4</f>
        <v>7729.8265971136598</v>
      </c>
      <c r="J3" s="100">
        <v>0.29730102296590999</v>
      </c>
      <c r="K3" s="101">
        <f>F3*1.15</f>
        <v>7474.9999999999991</v>
      </c>
      <c r="L3" s="101">
        <f t="shared" ref="L3:L66" si="3">K3*4</f>
        <v>29899.999999999996</v>
      </c>
      <c r="M3" s="102">
        <f t="shared" ref="M3:M66" si="4">K3*O3</f>
        <v>2143.2790286483705</v>
      </c>
      <c r="N3" s="102">
        <f t="shared" ref="N3:N66" si="5">M3*4</f>
        <v>8573.1161145934821</v>
      </c>
      <c r="O3" s="103">
        <v>0.28672629145797601</v>
      </c>
      <c r="P3" s="104">
        <v>45508.13</v>
      </c>
      <c r="Q3" s="104">
        <v>19733.27</v>
      </c>
      <c r="R3" s="108">
        <v>15800</v>
      </c>
      <c r="S3" s="108">
        <v>9800</v>
      </c>
      <c r="T3" s="108">
        <f>P3-R3</f>
        <v>29708.129999999997</v>
      </c>
      <c r="U3" s="108">
        <f>Q3-S3</f>
        <v>9933.27</v>
      </c>
      <c r="V3" s="109">
        <f>P3/G3</f>
        <v>1.7503126923076922</v>
      </c>
      <c r="W3" s="110">
        <f>T3/G3</f>
        <v>1.1426203846153846</v>
      </c>
      <c r="X3" s="110">
        <f>U3/I3</f>
        <v>1.2850572875346407</v>
      </c>
      <c r="Y3" s="114">
        <f>T3/L3</f>
        <v>0.99358294314381279</v>
      </c>
      <c r="Z3" s="114">
        <f>U3/N3</f>
        <v>1.1586533842801001</v>
      </c>
      <c r="AA3" s="84">
        <v>300</v>
      </c>
      <c r="AC3" s="108">
        <v>9</v>
      </c>
      <c r="AD3" s="108">
        <v>0</v>
      </c>
      <c r="AE3" s="108">
        <f>AD3-AC3</f>
        <v>-9</v>
      </c>
      <c r="AF3" s="104">
        <v>4</v>
      </c>
      <c r="AG3" s="104">
        <v>9</v>
      </c>
    </row>
    <row r="4" spans="1:34" hidden="1">
      <c r="A4" s="90">
        <v>2</v>
      </c>
      <c r="B4" s="90">
        <v>54</v>
      </c>
      <c r="C4" s="91" t="s">
        <v>33</v>
      </c>
      <c r="D4" s="91" t="s">
        <v>34</v>
      </c>
      <c r="E4" s="90" t="s">
        <v>35</v>
      </c>
      <c r="F4" s="92">
        <v>10000</v>
      </c>
      <c r="G4" s="92">
        <f t="shared" si="0"/>
        <v>40000</v>
      </c>
      <c r="H4" s="92">
        <f t="shared" si="1"/>
        <v>3320.56009574566</v>
      </c>
      <c r="I4" s="92">
        <f t="shared" si="2"/>
        <v>13282.24038298264</v>
      </c>
      <c r="J4" s="100">
        <v>0.33205600957456599</v>
      </c>
      <c r="K4" s="101">
        <f>F4*1.15</f>
        <v>11500</v>
      </c>
      <c r="L4" s="101">
        <f t="shared" si="3"/>
        <v>46000</v>
      </c>
      <c r="M4" s="102">
        <f t="shared" si="4"/>
        <v>3682.8183541585554</v>
      </c>
      <c r="N4" s="102">
        <f t="shared" si="5"/>
        <v>14731.273416634222</v>
      </c>
      <c r="O4" s="103">
        <v>0.32024507427465698</v>
      </c>
      <c r="P4" s="104">
        <v>62895.9</v>
      </c>
      <c r="Q4" s="104">
        <v>16264.47</v>
      </c>
      <c r="R4" s="108"/>
      <c r="S4" s="108"/>
      <c r="T4" s="108">
        <f t="shared" ref="T4:T35" si="6">P4-R4</f>
        <v>62895.9</v>
      </c>
      <c r="U4" s="108">
        <f t="shared" ref="U4:U35" si="7">Q4-S4</f>
        <v>16264.47</v>
      </c>
      <c r="V4" s="109">
        <f t="shared" ref="V4:V35" si="8">P4/G4</f>
        <v>1.5723975000000001</v>
      </c>
      <c r="W4" s="111">
        <f t="shared" ref="W4:W35" si="9">T4/G4</f>
        <v>1.5723975000000001</v>
      </c>
      <c r="X4" s="111">
        <f t="shared" ref="X4:X35" si="10">U4/I4</f>
        <v>1.2245276046078963</v>
      </c>
      <c r="Y4" s="115">
        <f t="shared" ref="Y4:Y35" si="11">T4/L4</f>
        <v>1.3673021739130435</v>
      </c>
      <c r="Z4" s="115">
        <f t="shared" ref="Z4:Z35" si="12">U4/N4</f>
        <v>1.104077667965522</v>
      </c>
      <c r="AA4" s="84">
        <v>1200</v>
      </c>
      <c r="AC4" s="108">
        <v>12</v>
      </c>
      <c r="AD4" s="108">
        <v>2</v>
      </c>
      <c r="AE4" s="108">
        <f t="shared" ref="AE4:AE35" si="13">AD4-AC4</f>
        <v>-10</v>
      </c>
      <c r="AF4" s="104">
        <v>6</v>
      </c>
      <c r="AG4" s="104">
        <v>18</v>
      </c>
    </row>
    <row r="5" spans="1:34" hidden="1">
      <c r="A5" s="90">
        <v>3</v>
      </c>
      <c r="B5" s="90">
        <v>748</v>
      </c>
      <c r="C5" s="91" t="s">
        <v>36</v>
      </c>
      <c r="D5" s="91" t="s">
        <v>37</v>
      </c>
      <c r="E5" s="90" t="s">
        <v>38</v>
      </c>
      <c r="F5" s="92">
        <v>8000</v>
      </c>
      <c r="G5" s="92">
        <f t="shared" si="0"/>
        <v>32000</v>
      </c>
      <c r="H5" s="92">
        <f t="shared" si="1"/>
        <v>2218.5025476032561</v>
      </c>
      <c r="I5" s="92">
        <f t="shared" si="2"/>
        <v>8874.0101904130242</v>
      </c>
      <c r="J5" s="100">
        <v>0.27731281845040701</v>
      </c>
      <c r="K5" s="101">
        <f>F5*1.15</f>
        <v>9200</v>
      </c>
      <c r="L5" s="101">
        <f t="shared" si="3"/>
        <v>36800</v>
      </c>
      <c r="M5" s="102">
        <f t="shared" si="4"/>
        <v>2460.5312554134225</v>
      </c>
      <c r="N5" s="102">
        <f t="shared" si="5"/>
        <v>9842.1250216536901</v>
      </c>
      <c r="O5" s="103">
        <v>0.26744904950145898</v>
      </c>
      <c r="P5" s="104">
        <v>47995.09</v>
      </c>
      <c r="Q5" s="104">
        <v>16606.349999999999</v>
      </c>
      <c r="R5" s="108">
        <v>10000</v>
      </c>
      <c r="S5" s="108">
        <v>7050</v>
      </c>
      <c r="T5" s="108">
        <f t="shared" si="6"/>
        <v>37995.089999999997</v>
      </c>
      <c r="U5" s="108">
        <f t="shared" si="7"/>
        <v>9556.3499999999985</v>
      </c>
      <c r="V5" s="109">
        <f t="shared" si="8"/>
        <v>1.4998465624999999</v>
      </c>
      <c r="W5" s="110">
        <f t="shared" si="9"/>
        <v>1.1873465624999999</v>
      </c>
      <c r="X5" s="110">
        <f t="shared" si="10"/>
        <v>1.0768919344181209</v>
      </c>
      <c r="Y5" s="116">
        <f t="shared" si="11"/>
        <v>1.0324752717391303</v>
      </c>
      <c r="Z5" s="114">
        <f t="shared" si="12"/>
        <v>0.97096409352401469</v>
      </c>
      <c r="AA5" s="84">
        <v>500</v>
      </c>
      <c r="AC5" s="108">
        <v>12</v>
      </c>
      <c r="AD5" s="108">
        <v>4</v>
      </c>
      <c r="AE5" s="108">
        <f t="shared" si="13"/>
        <v>-8</v>
      </c>
      <c r="AF5" s="104">
        <v>4</v>
      </c>
      <c r="AG5" s="104">
        <v>9</v>
      </c>
    </row>
    <row r="6" spans="1:34">
      <c r="A6" s="90">
        <v>4</v>
      </c>
      <c r="B6" s="90">
        <v>108656</v>
      </c>
      <c r="C6" s="91" t="s">
        <v>39</v>
      </c>
      <c r="D6" s="91" t="s">
        <v>40</v>
      </c>
      <c r="E6" s="90" t="s">
        <v>38</v>
      </c>
      <c r="F6" s="92">
        <v>9000</v>
      </c>
      <c r="G6" s="92">
        <f t="shared" si="0"/>
        <v>36000</v>
      </c>
      <c r="H6" s="92">
        <f t="shared" si="1"/>
        <v>1410.4118592934469</v>
      </c>
      <c r="I6" s="92">
        <f t="shared" si="2"/>
        <v>5641.6474371737877</v>
      </c>
      <c r="J6" s="100">
        <v>0.156712428810383</v>
      </c>
      <c r="K6" s="101">
        <f>F6*1.15</f>
        <v>10350</v>
      </c>
      <c r="L6" s="101">
        <f t="shared" si="3"/>
        <v>41400</v>
      </c>
      <c r="M6" s="102">
        <f t="shared" si="4"/>
        <v>1564.2814864226634</v>
      </c>
      <c r="N6" s="102">
        <f t="shared" si="5"/>
        <v>6257.1259456906537</v>
      </c>
      <c r="O6" s="103">
        <v>0.151138307866924</v>
      </c>
      <c r="P6" s="104">
        <v>51706.83</v>
      </c>
      <c r="Q6" s="104">
        <v>6965.59</v>
      </c>
      <c r="R6" s="108"/>
      <c r="S6" s="108"/>
      <c r="T6" s="108">
        <f t="shared" si="6"/>
        <v>51706.83</v>
      </c>
      <c r="U6" s="108">
        <f t="shared" si="7"/>
        <v>6965.59</v>
      </c>
      <c r="V6" s="109">
        <f t="shared" si="8"/>
        <v>1.4363008333333334</v>
      </c>
      <c r="W6" s="111">
        <f t="shared" si="9"/>
        <v>1.4363008333333334</v>
      </c>
      <c r="X6" s="111">
        <f t="shared" si="10"/>
        <v>1.2346730414422082</v>
      </c>
      <c r="Y6" s="115">
        <f t="shared" si="11"/>
        <v>1.2489572463768117</v>
      </c>
      <c r="Z6" s="115">
        <f t="shared" si="12"/>
        <v>1.1132251548807761</v>
      </c>
      <c r="AA6" s="84">
        <v>800</v>
      </c>
      <c r="AC6" s="108">
        <v>10</v>
      </c>
      <c r="AD6" s="108">
        <v>4</v>
      </c>
      <c r="AE6" s="108">
        <f t="shared" si="13"/>
        <v>-6</v>
      </c>
      <c r="AF6" s="104">
        <v>4</v>
      </c>
      <c r="AG6" s="104">
        <v>15</v>
      </c>
    </row>
    <row r="7" spans="1:34" hidden="1">
      <c r="A7" s="90">
        <v>5</v>
      </c>
      <c r="B7" s="90">
        <v>367</v>
      </c>
      <c r="C7" s="91" t="s">
        <v>41</v>
      </c>
      <c r="D7" s="91" t="s">
        <v>34</v>
      </c>
      <c r="E7" s="90" t="s">
        <v>38</v>
      </c>
      <c r="F7" s="92">
        <v>7800</v>
      </c>
      <c r="G7" s="92">
        <f t="shared" si="0"/>
        <v>31200</v>
      </c>
      <c r="H7" s="92">
        <f t="shared" si="1"/>
        <v>2262.575075913056</v>
      </c>
      <c r="I7" s="92">
        <f t="shared" si="2"/>
        <v>9050.3003036522241</v>
      </c>
      <c r="J7" s="100">
        <v>0.29007372768116102</v>
      </c>
      <c r="K7" s="101">
        <f>F7*1.15</f>
        <v>8970</v>
      </c>
      <c r="L7" s="101">
        <f t="shared" si="3"/>
        <v>35880</v>
      </c>
      <c r="M7" s="102">
        <f t="shared" si="4"/>
        <v>2509.4118994895471</v>
      </c>
      <c r="N7" s="102">
        <f t="shared" si="5"/>
        <v>10037.647597958188</v>
      </c>
      <c r="O7" s="103">
        <v>0.27975606460307101</v>
      </c>
      <c r="P7" s="104">
        <v>43516.56</v>
      </c>
      <c r="Q7" s="104">
        <v>7656.33</v>
      </c>
      <c r="R7" s="108"/>
      <c r="S7" s="108"/>
      <c r="T7" s="108">
        <f t="shared" si="6"/>
        <v>43516.56</v>
      </c>
      <c r="U7" s="108">
        <f t="shared" si="7"/>
        <v>7656.33</v>
      </c>
      <c r="V7" s="109">
        <f t="shared" si="8"/>
        <v>1.3947615384615384</v>
      </c>
      <c r="W7" s="111">
        <f t="shared" si="9"/>
        <v>1.3947615384615384</v>
      </c>
      <c r="X7" s="112">
        <f t="shared" si="10"/>
        <v>0.84597524315412043</v>
      </c>
      <c r="Y7" s="116">
        <f t="shared" si="11"/>
        <v>1.2128361204013378</v>
      </c>
      <c r="Z7" s="114">
        <f t="shared" si="12"/>
        <v>0.76276138659793302</v>
      </c>
      <c r="AC7" s="108">
        <v>9</v>
      </c>
      <c r="AD7" s="108">
        <v>10</v>
      </c>
      <c r="AE7" s="117">
        <f t="shared" si="13"/>
        <v>1</v>
      </c>
      <c r="AF7" s="104">
        <v>4</v>
      </c>
      <c r="AG7" s="104">
        <v>9</v>
      </c>
    </row>
    <row r="8" spans="1:34" hidden="1">
      <c r="A8" s="90">
        <v>6</v>
      </c>
      <c r="B8" s="90">
        <v>343</v>
      </c>
      <c r="C8" s="91" t="s">
        <v>42</v>
      </c>
      <c r="D8" s="91" t="s">
        <v>43</v>
      </c>
      <c r="E8" s="90" t="s">
        <v>35</v>
      </c>
      <c r="F8" s="92">
        <v>22000</v>
      </c>
      <c r="G8" s="92">
        <f t="shared" si="0"/>
        <v>88000</v>
      </c>
      <c r="H8" s="92">
        <f t="shared" si="1"/>
        <v>5855.1364953118837</v>
      </c>
      <c r="I8" s="92">
        <f t="shared" si="2"/>
        <v>23420.545981247535</v>
      </c>
      <c r="J8" s="100">
        <v>0.26614256796872199</v>
      </c>
      <c r="K8" s="101">
        <f>F8*1.1</f>
        <v>24200.000000000004</v>
      </c>
      <c r="L8" s="101">
        <f t="shared" si="3"/>
        <v>96800.000000000015</v>
      </c>
      <c r="M8" s="102">
        <f t="shared" si="4"/>
        <v>6211.5619791220233</v>
      </c>
      <c r="N8" s="102">
        <f t="shared" si="5"/>
        <v>24846.247916488093</v>
      </c>
      <c r="O8" s="103">
        <v>0.256676114839753</v>
      </c>
      <c r="P8" s="104">
        <v>121678.68</v>
      </c>
      <c r="Q8" s="104">
        <v>29978.959999999999</v>
      </c>
      <c r="R8" s="108"/>
      <c r="S8" s="108"/>
      <c r="T8" s="108">
        <f t="shared" si="6"/>
        <v>121678.68</v>
      </c>
      <c r="U8" s="108">
        <f t="shared" si="7"/>
        <v>29978.959999999999</v>
      </c>
      <c r="V8" s="109">
        <f t="shared" si="8"/>
        <v>1.3827122727272727</v>
      </c>
      <c r="W8" s="111">
        <f t="shared" si="9"/>
        <v>1.3827122727272727</v>
      </c>
      <c r="X8" s="111">
        <f t="shared" si="10"/>
        <v>1.2800282292310214</v>
      </c>
      <c r="Y8" s="115">
        <f t="shared" si="11"/>
        <v>1.257011157024793</v>
      </c>
      <c r="Z8" s="115">
        <f t="shared" si="12"/>
        <v>1.2065789611680486</v>
      </c>
      <c r="AA8" s="84">
        <v>1200</v>
      </c>
      <c r="AC8" s="108">
        <v>18</v>
      </c>
      <c r="AD8" s="108">
        <v>32</v>
      </c>
      <c r="AE8" s="117">
        <f t="shared" si="13"/>
        <v>14</v>
      </c>
      <c r="AF8" s="104">
        <v>9</v>
      </c>
      <c r="AG8" s="104">
        <v>12</v>
      </c>
    </row>
    <row r="9" spans="1:34" hidden="1">
      <c r="A9" s="90">
        <v>7</v>
      </c>
      <c r="B9" s="90">
        <v>359</v>
      </c>
      <c r="C9" s="91" t="s">
        <v>44</v>
      </c>
      <c r="D9" s="91" t="s">
        <v>43</v>
      </c>
      <c r="E9" s="90" t="s">
        <v>35</v>
      </c>
      <c r="F9" s="92">
        <v>10725</v>
      </c>
      <c r="G9" s="92">
        <f t="shared" si="0"/>
        <v>42900</v>
      </c>
      <c r="H9" s="92">
        <f t="shared" si="1"/>
        <v>2715.1061998969303</v>
      </c>
      <c r="I9" s="92">
        <f t="shared" si="2"/>
        <v>10860.424799587721</v>
      </c>
      <c r="J9" s="100">
        <v>0.25315675523514503</v>
      </c>
      <c r="K9" s="101">
        <v>12500</v>
      </c>
      <c r="L9" s="101">
        <f t="shared" si="3"/>
        <v>50000</v>
      </c>
      <c r="M9" s="102">
        <f t="shared" si="4"/>
        <v>3051.9024481472625</v>
      </c>
      <c r="N9" s="102">
        <f t="shared" si="5"/>
        <v>12207.60979258905</v>
      </c>
      <c r="O9" s="103">
        <v>0.244152195851781</v>
      </c>
      <c r="P9" s="104">
        <v>58152.31</v>
      </c>
      <c r="Q9" s="104">
        <v>12630.6</v>
      </c>
      <c r="R9" s="108"/>
      <c r="S9" s="108"/>
      <c r="T9" s="108">
        <f t="shared" si="6"/>
        <v>58152.31</v>
      </c>
      <c r="U9" s="108">
        <f t="shared" si="7"/>
        <v>12630.6</v>
      </c>
      <c r="V9" s="109">
        <f t="shared" si="8"/>
        <v>1.3555317016317017</v>
      </c>
      <c r="W9" s="111">
        <f t="shared" si="9"/>
        <v>1.3555317016317017</v>
      </c>
      <c r="X9" s="111">
        <f t="shared" si="10"/>
        <v>1.1629931824102753</v>
      </c>
      <c r="Y9" s="115">
        <f t="shared" si="11"/>
        <v>1.1630461999999999</v>
      </c>
      <c r="Z9" s="115">
        <f t="shared" si="12"/>
        <v>1.0346497155952461</v>
      </c>
      <c r="AA9" s="84">
        <v>1200</v>
      </c>
      <c r="AC9" s="108">
        <v>10</v>
      </c>
      <c r="AD9" s="108">
        <v>2</v>
      </c>
      <c r="AE9" s="108">
        <f t="shared" si="13"/>
        <v>-8</v>
      </c>
      <c r="AF9" s="104">
        <v>6</v>
      </c>
      <c r="AG9" s="104">
        <v>15</v>
      </c>
    </row>
    <row r="10" spans="1:34" hidden="1">
      <c r="A10" s="90">
        <v>8</v>
      </c>
      <c r="B10" s="90">
        <v>111400</v>
      </c>
      <c r="C10" s="91" t="s">
        <v>45</v>
      </c>
      <c r="D10" s="91" t="s">
        <v>31</v>
      </c>
      <c r="E10" s="90" t="s">
        <v>35</v>
      </c>
      <c r="F10" s="92">
        <v>15000</v>
      </c>
      <c r="G10" s="92">
        <f t="shared" si="0"/>
        <v>60000</v>
      </c>
      <c r="H10" s="92">
        <f t="shared" si="1"/>
        <v>2677.7373396202347</v>
      </c>
      <c r="I10" s="92">
        <f t="shared" si="2"/>
        <v>10710.949358480939</v>
      </c>
      <c r="J10" s="100">
        <v>0.17851582264134899</v>
      </c>
      <c r="K10" s="101">
        <f t="shared" ref="K10:K16" si="14">F10*1.15</f>
        <v>17250</v>
      </c>
      <c r="L10" s="101">
        <f t="shared" si="3"/>
        <v>69000</v>
      </c>
      <c r="M10" s="102">
        <f t="shared" si="4"/>
        <v>3018.75</v>
      </c>
      <c r="N10" s="102">
        <f t="shared" si="5"/>
        <v>12075</v>
      </c>
      <c r="O10" s="103">
        <v>0.17499999999999999</v>
      </c>
      <c r="P10" s="104">
        <v>80019.67</v>
      </c>
      <c r="Q10" s="104">
        <v>12849.42</v>
      </c>
      <c r="R10" s="108"/>
      <c r="S10" s="108"/>
      <c r="T10" s="108">
        <f t="shared" si="6"/>
        <v>80019.67</v>
      </c>
      <c r="U10" s="108">
        <f t="shared" si="7"/>
        <v>12849.42</v>
      </c>
      <c r="V10" s="109">
        <f t="shared" si="8"/>
        <v>1.3336611666666667</v>
      </c>
      <c r="W10" s="111">
        <f t="shared" si="9"/>
        <v>1.3336611666666667</v>
      </c>
      <c r="X10" s="111">
        <f t="shared" si="10"/>
        <v>1.1996527637231165</v>
      </c>
      <c r="Y10" s="115">
        <f t="shared" si="11"/>
        <v>1.1597053623188405</v>
      </c>
      <c r="Z10" s="115">
        <f t="shared" si="12"/>
        <v>1.0641341614906832</v>
      </c>
      <c r="AA10" s="84">
        <v>1200</v>
      </c>
      <c r="AC10" s="108">
        <v>9</v>
      </c>
      <c r="AD10" s="108">
        <v>2</v>
      </c>
      <c r="AE10" s="108">
        <f t="shared" si="13"/>
        <v>-7</v>
      </c>
      <c r="AF10" s="104">
        <v>4</v>
      </c>
      <c r="AG10" s="104">
        <v>12</v>
      </c>
    </row>
    <row r="11" spans="1:34" hidden="1">
      <c r="A11" s="90">
        <v>9</v>
      </c>
      <c r="B11" s="90">
        <v>539</v>
      </c>
      <c r="C11" s="91" t="s">
        <v>46</v>
      </c>
      <c r="D11" s="91" t="s">
        <v>37</v>
      </c>
      <c r="E11" s="90" t="s">
        <v>38</v>
      </c>
      <c r="F11" s="92">
        <v>7800</v>
      </c>
      <c r="G11" s="92">
        <f t="shared" si="0"/>
        <v>31200</v>
      </c>
      <c r="H11" s="92">
        <f t="shared" si="1"/>
        <v>2242.0857112385161</v>
      </c>
      <c r="I11" s="92">
        <f t="shared" si="2"/>
        <v>8968.3428449540643</v>
      </c>
      <c r="J11" s="100">
        <v>0.28744688605621999</v>
      </c>
      <c r="K11" s="101">
        <f t="shared" si="14"/>
        <v>8970</v>
      </c>
      <c r="L11" s="101">
        <f t="shared" si="3"/>
        <v>35880</v>
      </c>
      <c r="M11" s="102">
        <f t="shared" si="4"/>
        <v>2486.6872367481324</v>
      </c>
      <c r="N11" s="102">
        <f t="shared" si="5"/>
        <v>9946.7489469925295</v>
      </c>
      <c r="O11" s="103">
        <v>0.27722265738552199</v>
      </c>
      <c r="P11" s="104">
        <v>41320.42</v>
      </c>
      <c r="Q11" s="104">
        <v>8990.4699999999993</v>
      </c>
      <c r="R11" s="108"/>
      <c r="S11" s="108"/>
      <c r="T11" s="108">
        <f t="shared" si="6"/>
        <v>41320.42</v>
      </c>
      <c r="U11" s="108">
        <f t="shared" si="7"/>
        <v>8990.4699999999993</v>
      </c>
      <c r="V11" s="109">
        <f t="shared" si="8"/>
        <v>1.3243724358974358</v>
      </c>
      <c r="W11" s="110">
        <f t="shared" si="9"/>
        <v>1.3243724358974358</v>
      </c>
      <c r="X11" s="110">
        <f t="shared" si="10"/>
        <v>1.0024672512445691</v>
      </c>
      <c r="Y11" s="116">
        <f t="shared" si="11"/>
        <v>1.1516282051282052</v>
      </c>
      <c r="Z11" s="114">
        <f t="shared" si="12"/>
        <v>0.9038601504784467</v>
      </c>
      <c r="AA11" s="84">
        <v>500</v>
      </c>
      <c r="AC11" s="108">
        <v>9</v>
      </c>
      <c r="AD11" s="108">
        <v>2</v>
      </c>
      <c r="AE11" s="108">
        <f t="shared" si="13"/>
        <v>-7</v>
      </c>
      <c r="AF11" s="104">
        <v>4</v>
      </c>
      <c r="AG11" s="104">
        <v>9</v>
      </c>
    </row>
    <row r="12" spans="1:34">
      <c r="A12" s="90">
        <v>10</v>
      </c>
      <c r="B12" s="90">
        <v>385</v>
      </c>
      <c r="C12" s="91" t="s">
        <v>47</v>
      </c>
      <c r="D12" s="91" t="s">
        <v>40</v>
      </c>
      <c r="E12" s="90" t="s">
        <v>35</v>
      </c>
      <c r="F12" s="92">
        <v>16000</v>
      </c>
      <c r="G12" s="92">
        <f t="shared" si="0"/>
        <v>64000</v>
      </c>
      <c r="H12" s="92">
        <f t="shared" si="1"/>
        <v>3459.7035967989923</v>
      </c>
      <c r="I12" s="92">
        <f t="shared" si="2"/>
        <v>13838.814387195969</v>
      </c>
      <c r="J12" s="100">
        <v>0.21623147479993701</v>
      </c>
      <c r="K12" s="101">
        <f t="shared" si="14"/>
        <v>18400</v>
      </c>
      <c r="L12" s="101">
        <f t="shared" si="3"/>
        <v>73600</v>
      </c>
      <c r="M12" s="102">
        <f t="shared" si="4"/>
        <v>3837.1417889904092</v>
      </c>
      <c r="N12" s="102">
        <f t="shared" si="5"/>
        <v>15348.567155961637</v>
      </c>
      <c r="O12" s="103">
        <v>0.20854031461904399</v>
      </c>
      <c r="P12" s="104">
        <v>83779.3</v>
      </c>
      <c r="Q12" s="104">
        <v>22179.17</v>
      </c>
      <c r="R12" s="108">
        <v>11360</v>
      </c>
      <c r="S12" s="108">
        <v>6132</v>
      </c>
      <c r="T12" s="108">
        <f t="shared" si="6"/>
        <v>72419.3</v>
      </c>
      <c r="U12" s="108">
        <f t="shared" si="7"/>
        <v>16047.169999999998</v>
      </c>
      <c r="V12" s="109">
        <f t="shared" si="8"/>
        <v>1.3090515625000001</v>
      </c>
      <c r="W12" s="111">
        <f t="shared" si="9"/>
        <v>1.1315515625000001</v>
      </c>
      <c r="X12" s="111">
        <f t="shared" si="10"/>
        <v>1.1595769370855393</v>
      </c>
      <c r="Y12" s="114">
        <f t="shared" si="11"/>
        <v>0.98395788043478261</v>
      </c>
      <c r="Z12" s="114">
        <f t="shared" si="12"/>
        <v>1.0455158346013433</v>
      </c>
      <c r="AA12" s="84">
        <v>800</v>
      </c>
      <c r="AC12" s="108">
        <v>10</v>
      </c>
      <c r="AD12" s="108">
        <v>8</v>
      </c>
      <c r="AE12" s="108">
        <f t="shared" si="13"/>
        <v>-2</v>
      </c>
      <c r="AF12" s="104">
        <v>6</v>
      </c>
      <c r="AG12" s="104">
        <v>15</v>
      </c>
    </row>
    <row r="13" spans="1:34" hidden="1">
      <c r="A13" s="90">
        <v>11</v>
      </c>
      <c r="B13" s="90">
        <v>106485</v>
      </c>
      <c r="C13" s="91" t="s">
        <v>48</v>
      </c>
      <c r="D13" s="91" t="s">
        <v>49</v>
      </c>
      <c r="E13" s="90" t="s">
        <v>32</v>
      </c>
      <c r="F13" s="92">
        <v>6500</v>
      </c>
      <c r="G13" s="92">
        <f t="shared" si="0"/>
        <v>26000</v>
      </c>
      <c r="H13" s="92">
        <f t="shared" si="1"/>
        <v>1384.3037691212339</v>
      </c>
      <c r="I13" s="92">
        <f t="shared" si="2"/>
        <v>5537.2150764849357</v>
      </c>
      <c r="J13" s="100">
        <v>0.212969810634036</v>
      </c>
      <c r="K13" s="101">
        <f t="shared" si="14"/>
        <v>7474.9999999999991</v>
      </c>
      <c r="L13" s="101">
        <f t="shared" si="3"/>
        <v>29899.999999999996</v>
      </c>
      <c r="M13" s="102">
        <f t="shared" si="4"/>
        <v>1535.3251203561526</v>
      </c>
      <c r="N13" s="102">
        <f t="shared" si="5"/>
        <v>6141.3004814246106</v>
      </c>
      <c r="O13" s="103">
        <v>0.205394664930589</v>
      </c>
      <c r="P13" s="104">
        <v>33644.03</v>
      </c>
      <c r="Q13" s="104">
        <v>7796.13</v>
      </c>
      <c r="R13" s="108"/>
      <c r="S13" s="108"/>
      <c r="T13" s="108">
        <f t="shared" si="6"/>
        <v>33644.03</v>
      </c>
      <c r="U13" s="108">
        <f t="shared" si="7"/>
        <v>7796.13</v>
      </c>
      <c r="V13" s="109">
        <f t="shared" si="8"/>
        <v>1.2940011538461538</v>
      </c>
      <c r="W13" s="111">
        <f t="shared" si="9"/>
        <v>1.2940011538461538</v>
      </c>
      <c r="X13" s="111">
        <f t="shared" si="10"/>
        <v>1.4079514507406565</v>
      </c>
      <c r="Y13" s="115">
        <f t="shared" si="11"/>
        <v>1.1252183946488294</v>
      </c>
      <c r="Z13" s="115">
        <f t="shared" si="12"/>
        <v>1.2694591355008109</v>
      </c>
      <c r="AA13" s="84">
        <v>500</v>
      </c>
      <c r="AC13" s="108">
        <v>8</v>
      </c>
      <c r="AD13" s="108">
        <v>6</v>
      </c>
      <c r="AE13" s="108">
        <f t="shared" si="13"/>
        <v>-2</v>
      </c>
      <c r="AF13" s="104">
        <v>4</v>
      </c>
      <c r="AG13" s="104">
        <v>6</v>
      </c>
    </row>
    <row r="14" spans="1:34" hidden="1">
      <c r="A14" s="90">
        <v>12</v>
      </c>
      <c r="B14" s="90">
        <v>546</v>
      </c>
      <c r="C14" s="91" t="s">
        <v>50</v>
      </c>
      <c r="D14" s="91" t="s">
        <v>49</v>
      </c>
      <c r="E14" s="90" t="s">
        <v>35</v>
      </c>
      <c r="F14" s="92">
        <v>13000</v>
      </c>
      <c r="G14" s="92">
        <f t="shared" si="0"/>
        <v>52000</v>
      </c>
      <c r="H14" s="92">
        <f t="shared" si="1"/>
        <v>4510.6649699328746</v>
      </c>
      <c r="I14" s="92">
        <f t="shared" si="2"/>
        <v>18042.659879731498</v>
      </c>
      <c r="J14" s="100">
        <v>0.34697422845637499</v>
      </c>
      <c r="K14" s="101">
        <f t="shared" si="14"/>
        <v>14949.999999999998</v>
      </c>
      <c r="L14" s="101">
        <f t="shared" si="3"/>
        <v>59799.999999999993</v>
      </c>
      <c r="M14" s="102">
        <f t="shared" si="4"/>
        <v>5002.7583485124524</v>
      </c>
      <c r="N14" s="102">
        <f t="shared" si="5"/>
        <v>20011.033394049809</v>
      </c>
      <c r="O14" s="103">
        <v>0.334632665452338</v>
      </c>
      <c r="P14" s="104">
        <v>67217.03</v>
      </c>
      <c r="Q14" s="104">
        <v>17681.88</v>
      </c>
      <c r="R14" s="108"/>
      <c r="S14" s="108"/>
      <c r="T14" s="108">
        <f t="shared" si="6"/>
        <v>67217.03</v>
      </c>
      <c r="U14" s="108">
        <f t="shared" si="7"/>
        <v>17681.88</v>
      </c>
      <c r="V14" s="109">
        <f t="shared" si="8"/>
        <v>1.2926351923076922</v>
      </c>
      <c r="W14" s="111">
        <f t="shared" si="9"/>
        <v>1.2926351923076922</v>
      </c>
      <c r="X14" s="112">
        <f t="shared" si="10"/>
        <v>0.98000406358395165</v>
      </c>
      <c r="Y14" s="116">
        <f t="shared" si="11"/>
        <v>1.124030602006689</v>
      </c>
      <c r="Z14" s="114">
        <f t="shared" si="12"/>
        <v>0.88360654104238456</v>
      </c>
      <c r="AC14" s="108">
        <v>15</v>
      </c>
      <c r="AD14" s="108">
        <v>8</v>
      </c>
      <c r="AE14" s="108">
        <f t="shared" si="13"/>
        <v>-7</v>
      </c>
      <c r="AF14" s="104">
        <v>7</v>
      </c>
      <c r="AG14" s="104">
        <v>15</v>
      </c>
    </row>
    <row r="15" spans="1:34" hidden="1">
      <c r="A15" s="90">
        <v>13</v>
      </c>
      <c r="B15" s="90">
        <v>511</v>
      </c>
      <c r="C15" s="91" t="s">
        <v>51</v>
      </c>
      <c r="D15" s="91" t="s">
        <v>52</v>
      </c>
      <c r="E15" s="90" t="s">
        <v>35</v>
      </c>
      <c r="F15" s="92">
        <v>10400</v>
      </c>
      <c r="G15" s="92">
        <f t="shared" si="0"/>
        <v>41600</v>
      </c>
      <c r="H15" s="92">
        <f t="shared" si="1"/>
        <v>3047.3431585356552</v>
      </c>
      <c r="I15" s="92">
        <f t="shared" si="2"/>
        <v>12189.372634142621</v>
      </c>
      <c r="J15" s="100">
        <v>0.29301376524381301</v>
      </c>
      <c r="K15" s="101">
        <f t="shared" si="14"/>
        <v>11959.999999999998</v>
      </c>
      <c r="L15" s="101">
        <f t="shared" si="3"/>
        <v>47839.999999999993</v>
      </c>
      <c r="M15" s="102">
        <f t="shared" si="4"/>
        <v>3379.7946708006943</v>
      </c>
      <c r="N15" s="102">
        <f t="shared" si="5"/>
        <v>13519.178683202777</v>
      </c>
      <c r="O15" s="103">
        <v>0.28259152765892098</v>
      </c>
      <c r="P15" s="104">
        <v>53091.03</v>
      </c>
      <c r="Q15" s="104">
        <v>13232.74</v>
      </c>
      <c r="R15" s="108"/>
      <c r="S15" s="108"/>
      <c r="T15" s="108">
        <f t="shared" si="6"/>
        <v>53091.03</v>
      </c>
      <c r="U15" s="108">
        <f t="shared" si="7"/>
        <v>13232.74</v>
      </c>
      <c r="V15" s="109">
        <f t="shared" si="8"/>
        <v>1.2762266826923077</v>
      </c>
      <c r="W15" s="110">
        <f t="shared" si="9"/>
        <v>1.2762266826923077</v>
      </c>
      <c r="X15" s="110">
        <f t="shared" si="10"/>
        <v>1.0855964779462801</v>
      </c>
      <c r="Y15" s="116">
        <f t="shared" si="11"/>
        <v>1.1097623327759198</v>
      </c>
      <c r="Z15" s="114">
        <f t="shared" si="12"/>
        <v>0.97881241975456168</v>
      </c>
      <c r="AA15" s="84">
        <v>800</v>
      </c>
      <c r="AC15" s="108">
        <v>10</v>
      </c>
      <c r="AD15" s="108">
        <v>0</v>
      </c>
      <c r="AE15" s="108">
        <f t="shared" si="13"/>
        <v>-10</v>
      </c>
      <c r="AF15" s="104">
        <v>5</v>
      </c>
      <c r="AG15" s="104">
        <v>12</v>
      </c>
    </row>
    <row r="16" spans="1:34" hidden="1">
      <c r="A16" s="90">
        <v>14</v>
      </c>
      <c r="B16" s="93">
        <v>115971</v>
      </c>
      <c r="C16" s="91" t="s">
        <v>53</v>
      </c>
      <c r="D16" s="91" t="s">
        <v>49</v>
      </c>
      <c r="E16" s="90" t="s">
        <v>32</v>
      </c>
      <c r="F16" s="92">
        <v>4000</v>
      </c>
      <c r="G16" s="92">
        <f t="shared" si="0"/>
        <v>16000</v>
      </c>
      <c r="H16" s="92">
        <f t="shared" si="1"/>
        <v>1289.1291217194641</v>
      </c>
      <c r="I16" s="92">
        <f t="shared" si="2"/>
        <v>5156.5164868778566</v>
      </c>
      <c r="J16" s="100">
        <v>0.32228228042986601</v>
      </c>
      <c r="K16" s="101">
        <f t="shared" si="14"/>
        <v>4600</v>
      </c>
      <c r="L16" s="101">
        <f t="shared" si="3"/>
        <v>18400</v>
      </c>
      <c r="M16" s="102">
        <f t="shared" si="4"/>
        <v>1429.7673445005491</v>
      </c>
      <c r="N16" s="102">
        <f t="shared" si="5"/>
        <v>5719.0693780021966</v>
      </c>
      <c r="O16" s="103">
        <v>0.31081898793490198</v>
      </c>
      <c r="P16" s="104">
        <v>20297.830000000002</v>
      </c>
      <c r="Q16" s="104">
        <v>5576.36</v>
      </c>
      <c r="R16" s="108">
        <v>5671.18</v>
      </c>
      <c r="S16" s="108">
        <v>1171.1799999750001</v>
      </c>
      <c r="T16" s="108">
        <f t="shared" si="6"/>
        <v>14626.650000000001</v>
      </c>
      <c r="U16" s="108">
        <f t="shared" si="7"/>
        <v>4405.1800000249996</v>
      </c>
      <c r="V16" s="109">
        <f t="shared" si="8"/>
        <v>1.2686143750000001</v>
      </c>
      <c r="W16" s="112">
        <f t="shared" si="9"/>
        <v>0.91416562500000009</v>
      </c>
      <c r="X16" s="112">
        <f t="shared" si="10"/>
        <v>0.85429378752791063</v>
      </c>
      <c r="Y16" s="114">
        <f t="shared" si="11"/>
        <v>0.79492663043478273</v>
      </c>
      <c r="Z16" s="114">
        <f t="shared" si="12"/>
        <v>0.77026168225359615</v>
      </c>
      <c r="AC16" s="108">
        <v>4</v>
      </c>
      <c r="AD16" s="108">
        <v>0</v>
      </c>
      <c r="AE16" s="108">
        <f t="shared" si="13"/>
        <v>-4</v>
      </c>
      <c r="AF16" s="104">
        <v>2</v>
      </c>
      <c r="AG16" s="104">
        <v>6</v>
      </c>
    </row>
    <row r="17" spans="1:33" hidden="1">
      <c r="A17" s="90">
        <v>15</v>
      </c>
      <c r="B17" s="90">
        <v>113299</v>
      </c>
      <c r="C17" s="91" t="s">
        <v>54</v>
      </c>
      <c r="D17" s="91" t="s">
        <v>52</v>
      </c>
      <c r="E17" s="90" t="s">
        <v>32</v>
      </c>
      <c r="F17" s="92">
        <v>6175</v>
      </c>
      <c r="G17" s="92">
        <f t="shared" si="0"/>
        <v>24700</v>
      </c>
      <c r="H17" s="92">
        <f t="shared" si="1"/>
        <v>1860.8225636487493</v>
      </c>
      <c r="I17" s="92">
        <f t="shared" si="2"/>
        <v>7443.2902545949974</v>
      </c>
      <c r="J17" s="100">
        <v>0.301347783586842</v>
      </c>
      <c r="K17" s="101">
        <v>7200</v>
      </c>
      <c r="L17" s="101">
        <f t="shared" si="3"/>
        <v>28800</v>
      </c>
      <c r="M17" s="102">
        <f t="shared" si="4"/>
        <v>2092.529609443267</v>
      </c>
      <c r="N17" s="102">
        <f t="shared" si="5"/>
        <v>8370.1184377730679</v>
      </c>
      <c r="O17" s="103">
        <v>0.29062911242267597</v>
      </c>
      <c r="P17" s="104">
        <v>30952.86</v>
      </c>
      <c r="Q17" s="104">
        <v>9879.09</v>
      </c>
      <c r="R17" s="108">
        <v>2200</v>
      </c>
      <c r="S17" s="108">
        <v>1260</v>
      </c>
      <c r="T17" s="108">
        <f t="shared" si="6"/>
        <v>28752.86</v>
      </c>
      <c r="U17" s="108">
        <f t="shared" si="7"/>
        <v>8619.09</v>
      </c>
      <c r="V17" s="109">
        <f t="shared" si="8"/>
        <v>1.2531522267206479</v>
      </c>
      <c r="W17" s="110">
        <f t="shared" si="9"/>
        <v>1.1640834008097167</v>
      </c>
      <c r="X17" s="110">
        <f t="shared" si="10"/>
        <v>1.1579677407688276</v>
      </c>
      <c r="Y17" s="114">
        <f t="shared" si="11"/>
        <v>0.99836319444444444</v>
      </c>
      <c r="Z17" s="114">
        <f t="shared" si="12"/>
        <v>1.0297452854553839</v>
      </c>
      <c r="AA17" s="84">
        <v>300</v>
      </c>
      <c r="AC17" s="108">
        <v>8</v>
      </c>
      <c r="AD17" s="108">
        <v>0</v>
      </c>
      <c r="AE17" s="108">
        <f t="shared" si="13"/>
        <v>-8</v>
      </c>
      <c r="AF17" s="104">
        <v>2</v>
      </c>
      <c r="AG17" s="104">
        <v>6</v>
      </c>
    </row>
    <row r="18" spans="1:33" hidden="1">
      <c r="A18" s="90">
        <v>16</v>
      </c>
      <c r="B18" s="90">
        <v>717</v>
      </c>
      <c r="C18" s="91" t="s">
        <v>55</v>
      </c>
      <c r="D18" s="91" t="s">
        <v>37</v>
      </c>
      <c r="E18" s="90" t="s">
        <v>38</v>
      </c>
      <c r="F18" s="92">
        <v>7800</v>
      </c>
      <c r="G18" s="92">
        <f t="shared" si="0"/>
        <v>31200</v>
      </c>
      <c r="H18" s="92">
        <f t="shared" si="1"/>
        <v>2860.5705083039761</v>
      </c>
      <c r="I18" s="92">
        <f t="shared" si="2"/>
        <v>11442.282033215904</v>
      </c>
      <c r="J18" s="100">
        <v>0.36673980875692003</v>
      </c>
      <c r="K18" s="101">
        <f>F18*1.15</f>
        <v>8970</v>
      </c>
      <c r="L18" s="101">
        <f t="shared" si="3"/>
        <v>35880</v>
      </c>
      <c r="M18" s="102">
        <f t="shared" si="4"/>
        <v>3172.6459595909992</v>
      </c>
      <c r="N18" s="102">
        <f t="shared" si="5"/>
        <v>12690.583838363997</v>
      </c>
      <c r="O18" s="103">
        <v>0.35369520173812702</v>
      </c>
      <c r="P18" s="104">
        <v>38457.79</v>
      </c>
      <c r="Q18" s="104">
        <v>10316.040000000001</v>
      </c>
      <c r="R18" s="108"/>
      <c r="S18" s="108"/>
      <c r="T18" s="108">
        <f t="shared" si="6"/>
        <v>38457.79</v>
      </c>
      <c r="U18" s="108">
        <f t="shared" si="7"/>
        <v>10316.040000000001</v>
      </c>
      <c r="V18" s="109">
        <f t="shared" si="8"/>
        <v>1.2326214743589743</v>
      </c>
      <c r="W18" s="111">
        <f t="shared" si="9"/>
        <v>1.2326214743589743</v>
      </c>
      <c r="X18" s="112">
        <f t="shared" si="10"/>
        <v>0.90157190410562116</v>
      </c>
      <c r="Y18" s="116">
        <f t="shared" si="11"/>
        <v>1.0718447603121517</v>
      </c>
      <c r="Z18" s="114">
        <f t="shared" si="12"/>
        <v>0.81288931473856374</v>
      </c>
      <c r="AC18" s="108">
        <v>12</v>
      </c>
      <c r="AD18" s="108">
        <v>2</v>
      </c>
      <c r="AE18" s="108">
        <f t="shared" si="13"/>
        <v>-10</v>
      </c>
      <c r="AF18" s="104">
        <v>4</v>
      </c>
      <c r="AG18" s="104">
        <v>9</v>
      </c>
    </row>
    <row r="19" spans="1:33" hidden="1">
      <c r="A19" s="90">
        <v>17</v>
      </c>
      <c r="B19" s="90">
        <v>102934</v>
      </c>
      <c r="C19" s="91" t="s">
        <v>56</v>
      </c>
      <c r="D19" s="91" t="s">
        <v>43</v>
      </c>
      <c r="E19" s="90" t="s">
        <v>35</v>
      </c>
      <c r="F19" s="92">
        <v>12000</v>
      </c>
      <c r="G19" s="92">
        <f t="shared" si="0"/>
        <v>48000</v>
      </c>
      <c r="H19" s="92">
        <f t="shared" si="1"/>
        <v>2655.1938046983</v>
      </c>
      <c r="I19" s="92">
        <f t="shared" si="2"/>
        <v>10620.7752187932</v>
      </c>
      <c r="J19" s="100">
        <v>0.221266150391525</v>
      </c>
      <c r="K19" s="101">
        <f>F19*1.15</f>
        <v>13799.999999999998</v>
      </c>
      <c r="L19" s="101">
        <f t="shared" si="3"/>
        <v>55199.999999999993</v>
      </c>
      <c r="M19" s="102">
        <f t="shared" si="4"/>
        <v>2944.8635759730505</v>
      </c>
      <c r="N19" s="102">
        <f t="shared" si="5"/>
        <v>11779.454303892202</v>
      </c>
      <c r="O19" s="103">
        <v>0.21339591130239499</v>
      </c>
      <c r="P19" s="104">
        <v>58908.58</v>
      </c>
      <c r="Q19" s="104">
        <v>19368.71</v>
      </c>
      <c r="R19" s="108">
        <v>22546.2</v>
      </c>
      <c r="S19" s="108">
        <v>9131.4</v>
      </c>
      <c r="T19" s="108">
        <f t="shared" si="6"/>
        <v>36362.380000000005</v>
      </c>
      <c r="U19" s="108">
        <f t="shared" si="7"/>
        <v>10237.31</v>
      </c>
      <c r="V19" s="109">
        <f t="shared" si="8"/>
        <v>1.2272620833333334</v>
      </c>
      <c r="W19" s="112">
        <f t="shared" si="9"/>
        <v>0.75754958333333344</v>
      </c>
      <c r="X19" s="112">
        <f t="shared" si="10"/>
        <v>0.96389479949498713</v>
      </c>
      <c r="Y19" s="114">
        <f t="shared" si="11"/>
        <v>0.65873876811594223</v>
      </c>
      <c r="Z19" s="114">
        <f t="shared" si="12"/>
        <v>0.86908185522799286</v>
      </c>
      <c r="AC19" s="108">
        <v>10</v>
      </c>
      <c r="AD19" s="108">
        <v>2</v>
      </c>
      <c r="AE19" s="108">
        <f t="shared" si="13"/>
        <v>-8</v>
      </c>
      <c r="AF19" s="104">
        <v>6</v>
      </c>
      <c r="AG19" s="104">
        <v>12</v>
      </c>
    </row>
    <row r="20" spans="1:33" hidden="1">
      <c r="A20" s="90">
        <v>18</v>
      </c>
      <c r="B20" s="90">
        <v>727</v>
      </c>
      <c r="C20" s="91" t="s">
        <v>57</v>
      </c>
      <c r="D20" s="91" t="s">
        <v>43</v>
      </c>
      <c r="E20" s="90" t="s">
        <v>32</v>
      </c>
      <c r="F20" s="92">
        <v>6500</v>
      </c>
      <c r="G20" s="92">
        <f t="shared" si="0"/>
        <v>26000</v>
      </c>
      <c r="H20" s="92">
        <f t="shared" si="1"/>
        <v>2234.5854729385392</v>
      </c>
      <c r="I20" s="92">
        <f t="shared" si="2"/>
        <v>8938.3418917541567</v>
      </c>
      <c r="J20" s="100">
        <v>0.34378238045208298</v>
      </c>
      <c r="K20" s="101">
        <f>F20*1.15</f>
        <v>7474.9999999999991</v>
      </c>
      <c r="L20" s="101">
        <f t="shared" si="3"/>
        <v>29899.999999999996</v>
      </c>
      <c r="M20" s="102">
        <f t="shared" si="4"/>
        <v>2478.368755987266</v>
      </c>
      <c r="N20" s="102">
        <f t="shared" si="5"/>
        <v>9913.4750239490641</v>
      </c>
      <c r="O20" s="103">
        <v>0.33155434862705901</v>
      </c>
      <c r="P20" s="104">
        <v>31765.27</v>
      </c>
      <c r="Q20" s="104">
        <v>8943.9</v>
      </c>
      <c r="R20" s="108"/>
      <c r="S20" s="108"/>
      <c r="T20" s="108">
        <f t="shared" si="6"/>
        <v>31765.27</v>
      </c>
      <c r="U20" s="108">
        <f t="shared" si="7"/>
        <v>8943.9</v>
      </c>
      <c r="V20" s="109">
        <f t="shared" si="8"/>
        <v>1.2217411538461538</v>
      </c>
      <c r="W20" s="110">
        <f t="shared" si="9"/>
        <v>1.2217411538461538</v>
      </c>
      <c r="X20" s="110">
        <f t="shared" si="10"/>
        <v>1.0006218276625747</v>
      </c>
      <c r="Y20" s="116">
        <f t="shared" si="11"/>
        <v>1.062383612040134</v>
      </c>
      <c r="Z20" s="114">
        <f t="shared" si="12"/>
        <v>0.90219625090023869</v>
      </c>
      <c r="AA20" s="84">
        <v>300</v>
      </c>
      <c r="AC20" s="108">
        <v>8</v>
      </c>
      <c r="AD20" s="108">
        <v>4</v>
      </c>
      <c r="AE20" s="108">
        <f t="shared" si="13"/>
        <v>-4</v>
      </c>
      <c r="AF20" s="104">
        <v>4</v>
      </c>
      <c r="AG20" s="104">
        <v>6</v>
      </c>
    </row>
    <row r="21" spans="1:33" hidden="1">
      <c r="A21" s="90">
        <v>19</v>
      </c>
      <c r="B21" s="90">
        <v>721</v>
      </c>
      <c r="C21" s="91" t="s">
        <v>58</v>
      </c>
      <c r="D21" s="91" t="s">
        <v>31</v>
      </c>
      <c r="E21" s="90" t="s">
        <v>38</v>
      </c>
      <c r="F21" s="92">
        <v>7800</v>
      </c>
      <c r="G21" s="92">
        <f t="shared" si="0"/>
        <v>31200</v>
      </c>
      <c r="H21" s="92">
        <f t="shared" si="1"/>
        <v>2567.7811200561855</v>
      </c>
      <c r="I21" s="92">
        <f t="shared" si="2"/>
        <v>10271.124480224742</v>
      </c>
      <c r="J21" s="100">
        <v>0.32920270769951099</v>
      </c>
      <c r="K21" s="101">
        <f>F21*1.15</f>
        <v>8970</v>
      </c>
      <c r="L21" s="101">
        <f t="shared" si="3"/>
        <v>35880</v>
      </c>
      <c r="M21" s="102">
        <f t="shared" si="4"/>
        <v>2847.9145583062177</v>
      </c>
      <c r="N21" s="102">
        <f t="shared" si="5"/>
        <v>11391.658233224871</v>
      </c>
      <c r="O21" s="103">
        <v>0.31749326179556497</v>
      </c>
      <c r="P21" s="104">
        <v>37943.67</v>
      </c>
      <c r="Q21" s="104">
        <v>10706.48</v>
      </c>
      <c r="R21" s="108"/>
      <c r="S21" s="108"/>
      <c r="T21" s="108">
        <f t="shared" si="6"/>
        <v>37943.67</v>
      </c>
      <c r="U21" s="108">
        <f t="shared" si="7"/>
        <v>10706.48</v>
      </c>
      <c r="V21" s="109">
        <f t="shared" si="8"/>
        <v>1.2161432692307692</v>
      </c>
      <c r="W21" s="110">
        <f t="shared" si="9"/>
        <v>1.2161432692307692</v>
      </c>
      <c r="X21" s="110">
        <f t="shared" si="10"/>
        <v>1.0423863541536722</v>
      </c>
      <c r="Y21" s="116">
        <f t="shared" si="11"/>
        <v>1.0575158862876253</v>
      </c>
      <c r="Z21" s="114">
        <f t="shared" si="12"/>
        <v>0.93985263434023303</v>
      </c>
      <c r="AA21" s="84">
        <v>500</v>
      </c>
      <c r="AC21" s="108">
        <v>10</v>
      </c>
      <c r="AD21" s="108">
        <v>14</v>
      </c>
      <c r="AE21" s="117">
        <f t="shared" si="13"/>
        <v>4</v>
      </c>
      <c r="AF21" s="104">
        <v>4</v>
      </c>
      <c r="AG21" s="104">
        <v>9</v>
      </c>
    </row>
    <row r="22" spans="1:33" hidden="1">
      <c r="A22" s="90">
        <v>20</v>
      </c>
      <c r="B22" s="90">
        <v>573</v>
      </c>
      <c r="C22" s="91" t="s">
        <v>59</v>
      </c>
      <c r="D22" s="91" t="s">
        <v>49</v>
      </c>
      <c r="E22" s="90" t="s">
        <v>32</v>
      </c>
      <c r="F22" s="92">
        <v>6500</v>
      </c>
      <c r="G22" s="92">
        <f t="shared" si="0"/>
        <v>26000</v>
      </c>
      <c r="H22" s="92">
        <f t="shared" si="1"/>
        <v>1896.507137822518</v>
      </c>
      <c r="I22" s="92">
        <f t="shared" si="2"/>
        <v>7586.0285512900718</v>
      </c>
      <c r="J22" s="100">
        <v>0.29177032889577198</v>
      </c>
      <c r="K22" s="101">
        <f>F22*1.15</f>
        <v>7474.9999999999991</v>
      </c>
      <c r="L22" s="101">
        <f t="shared" si="3"/>
        <v>29899.999999999996</v>
      </c>
      <c r="M22" s="102">
        <f t="shared" si="4"/>
        <v>2103.4075862424856</v>
      </c>
      <c r="N22" s="102">
        <f t="shared" si="5"/>
        <v>8413.6303449699426</v>
      </c>
      <c r="O22" s="103">
        <v>0.28139231922976399</v>
      </c>
      <c r="P22" s="104">
        <v>31607.31</v>
      </c>
      <c r="Q22" s="104">
        <v>6541.38</v>
      </c>
      <c r="R22" s="108"/>
      <c r="S22" s="108"/>
      <c r="T22" s="108">
        <f t="shared" si="6"/>
        <v>31607.31</v>
      </c>
      <c r="U22" s="108">
        <f t="shared" si="7"/>
        <v>6541.38</v>
      </c>
      <c r="V22" s="109">
        <f t="shared" si="8"/>
        <v>1.2156657692307693</v>
      </c>
      <c r="W22" s="111">
        <f t="shared" si="9"/>
        <v>1.2156657692307693</v>
      </c>
      <c r="X22" s="112">
        <f t="shared" si="10"/>
        <v>0.86229308995779885</v>
      </c>
      <c r="Y22" s="116">
        <f t="shared" si="11"/>
        <v>1.0571006688963211</v>
      </c>
      <c r="Z22" s="114">
        <f t="shared" si="12"/>
        <v>0.77747413801115473</v>
      </c>
      <c r="AC22" s="108">
        <v>8</v>
      </c>
      <c r="AD22" s="108">
        <v>2</v>
      </c>
      <c r="AE22" s="108">
        <f t="shared" si="13"/>
        <v>-6</v>
      </c>
      <c r="AF22" s="104">
        <v>4</v>
      </c>
      <c r="AG22" s="104">
        <v>6</v>
      </c>
    </row>
    <row r="23" spans="1:33" hidden="1">
      <c r="A23" s="90">
        <v>21</v>
      </c>
      <c r="B23" s="90">
        <v>101453</v>
      </c>
      <c r="C23" s="91" t="s">
        <v>60</v>
      </c>
      <c r="D23" s="91" t="s">
        <v>34</v>
      </c>
      <c r="E23" s="90" t="s">
        <v>35</v>
      </c>
      <c r="F23" s="92">
        <v>10075</v>
      </c>
      <c r="G23" s="92">
        <f t="shared" si="0"/>
        <v>40300</v>
      </c>
      <c r="H23" s="92">
        <f t="shared" si="1"/>
        <v>3549.0756524088365</v>
      </c>
      <c r="I23" s="92">
        <f t="shared" si="2"/>
        <v>14196.302609635346</v>
      </c>
      <c r="J23" s="100">
        <v>0.35226557344008302</v>
      </c>
      <c r="K23" s="101">
        <v>11600</v>
      </c>
      <c r="L23" s="101">
        <f t="shared" si="3"/>
        <v>46400</v>
      </c>
      <c r="M23" s="102">
        <f t="shared" si="4"/>
        <v>3940.9353035140352</v>
      </c>
      <c r="N23" s="102">
        <f t="shared" si="5"/>
        <v>15763.741214056141</v>
      </c>
      <c r="O23" s="103">
        <v>0.33973580202707199</v>
      </c>
      <c r="P23" s="104">
        <v>48890.26</v>
      </c>
      <c r="Q23" s="104">
        <v>11839.69</v>
      </c>
      <c r="R23" s="108"/>
      <c r="S23" s="108"/>
      <c r="T23" s="108">
        <f t="shared" si="6"/>
        <v>48890.26</v>
      </c>
      <c r="U23" s="108">
        <f t="shared" si="7"/>
        <v>11839.69</v>
      </c>
      <c r="V23" s="109">
        <f t="shared" si="8"/>
        <v>1.2131578163771712</v>
      </c>
      <c r="W23" s="111">
        <f t="shared" si="9"/>
        <v>1.2131578163771712</v>
      </c>
      <c r="X23" s="112">
        <f t="shared" si="10"/>
        <v>0.83399814202073574</v>
      </c>
      <c r="Y23" s="116">
        <f t="shared" si="11"/>
        <v>1.0536693965517241</v>
      </c>
      <c r="Z23" s="114">
        <f t="shared" si="12"/>
        <v>0.75107107121517824</v>
      </c>
      <c r="AC23" s="108">
        <v>10</v>
      </c>
      <c r="AD23" s="108">
        <v>2</v>
      </c>
      <c r="AE23" s="108">
        <f t="shared" si="13"/>
        <v>-8</v>
      </c>
      <c r="AF23" s="104">
        <v>5</v>
      </c>
      <c r="AG23" s="104">
        <v>9</v>
      </c>
    </row>
    <row r="24" spans="1:33" hidden="1">
      <c r="A24" s="90">
        <v>22</v>
      </c>
      <c r="B24" s="90">
        <v>754</v>
      </c>
      <c r="C24" s="91" t="s">
        <v>61</v>
      </c>
      <c r="D24" s="91" t="s">
        <v>34</v>
      </c>
      <c r="E24" s="90" t="s">
        <v>38</v>
      </c>
      <c r="F24" s="92">
        <v>9500</v>
      </c>
      <c r="G24" s="92">
        <f t="shared" si="0"/>
        <v>38000</v>
      </c>
      <c r="H24" s="92">
        <f t="shared" si="1"/>
        <v>3016.8261864633555</v>
      </c>
      <c r="I24" s="92">
        <f t="shared" si="2"/>
        <v>12067.304745853422</v>
      </c>
      <c r="J24" s="100">
        <v>0.31756065120666899</v>
      </c>
      <c r="K24" s="101">
        <f>F24*1.15</f>
        <v>10925</v>
      </c>
      <c r="L24" s="101">
        <f t="shared" si="3"/>
        <v>43700</v>
      </c>
      <c r="M24" s="102">
        <f t="shared" si="4"/>
        <v>3345.948433533315</v>
      </c>
      <c r="N24" s="102">
        <f t="shared" si="5"/>
        <v>13383.79373413326</v>
      </c>
      <c r="O24" s="103">
        <v>0.30626530284057801</v>
      </c>
      <c r="P24" s="104">
        <v>46033.760000000002</v>
      </c>
      <c r="Q24" s="104">
        <v>11183.69</v>
      </c>
      <c r="R24" s="108"/>
      <c r="S24" s="108"/>
      <c r="T24" s="108">
        <f t="shared" si="6"/>
        <v>46033.760000000002</v>
      </c>
      <c r="U24" s="108">
        <f t="shared" si="7"/>
        <v>11183.69</v>
      </c>
      <c r="V24" s="109">
        <f t="shared" si="8"/>
        <v>1.2114147368421053</v>
      </c>
      <c r="W24" s="111">
        <f t="shared" si="9"/>
        <v>1.2114147368421053</v>
      </c>
      <c r="X24" s="112">
        <f t="shared" si="10"/>
        <v>0.92677613067184283</v>
      </c>
      <c r="Y24" s="116">
        <f t="shared" si="11"/>
        <v>1.0534041189931351</v>
      </c>
      <c r="Z24" s="114">
        <f t="shared" si="12"/>
        <v>0.83561434240261478</v>
      </c>
      <c r="AC24" s="108">
        <v>8</v>
      </c>
      <c r="AD24" s="108">
        <v>4</v>
      </c>
      <c r="AE24" s="108">
        <f t="shared" si="13"/>
        <v>-4</v>
      </c>
      <c r="AF24" s="104">
        <v>5</v>
      </c>
      <c r="AG24" s="104">
        <v>9</v>
      </c>
    </row>
    <row r="25" spans="1:33" hidden="1">
      <c r="A25" s="90">
        <v>23</v>
      </c>
      <c r="B25" s="90">
        <v>114286</v>
      </c>
      <c r="C25" s="91" t="s">
        <v>62</v>
      </c>
      <c r="D25" s="91" t="s">
        <v>43</v>
      </c>
      <c r="E25" s="90" t="s">
        <v>32</v>
      </c>
      <c r="F25" s="92">
        <v>6500</v>
      </c>
      <c r="G25" s="92">
        <f t="shared" si="0"/>
        <v>26000</v>
      </c>
      <c r="H25" s="92">
        <f t="shared" si="1"/>
        <v>1516.7746133539611</v>
      </c>
      <c r="I25" s="92">
        <f t="shared" si="2"/>
        <v>6067.0984534158442</v>
      </c>
      <c r="J25" s="100">
        <v>0.233349940515994</v>
      </c>
      <c r="K25" s="101">
        <f>F25*1.15</f>
        <v>7474.9999999999991</v>
      </c>
      <c r="L25" s="101">
        <f t="shared" si="3"/>
        <v>29899.999999999996</v>
      </c>
      <c r="M25" s="102">
        <f t="shared" si="4"/>
        <v>1682.2479413453652</v>
      </c>
      <c r="N25" s="102">
        <f t="shared" si="5"/>
        <v>6728.9917653814609</v>
      </c>
      <c r="O25" s="103">
        <v>0.22504989181877799</v>
      </c>
      <c r="P25" s="104">
        <v>31138.37</v>
      </c>
      <c r="Q25" s="104">
        <v>6633.22</v>
      </c>
      <c r="R25" s="108">
        <v>2370</v>
      </c>
      <c r="S25" s="108">
        <v>1470</v>
      </c>
      <c r="T25" s="108">
        <f t="shared" si="6"/>
        <v>28768.37</v>
      </c>
      <c r="U25" s="108">
        <f t="shared" si="7"/>
        <v>5163.22</v>
      </c>
      <c r="V25" s="109">
        <f t="shared" si="8"/>
        <v>1.1976296153846153</v>
      </c>
      <c r="W25" s="111">
        <f t="shared" si="9"/>
        <v>1.1064757692307692</v>
      </c>
      <c r="X25" s="112">
        <f t="shared" si="10"/>
        <v>0.85101964961406706</v>
      </c>
      <c r="Y25" s="114">
        <f t="shared" si="11"/>
        <v>0.96215284280936464</v>
      </c>
      <c r="Z25" s="114">
        <f t="shared" si="12"/>
        <v>0.76730960298735063</v>
      </c>
      <c r="AC25" s="108">
        <v>6</v>
      </c>
      <c r="AD25" s="108">
        <v>2</v>
      </c>
      <c r="AE25" s="108">
        <f t="shared" si="13"/>
        <v>-4</v>
      </c>
      <c r="AF25" s="104">
        <v>2</v>
      </c>
      <c r="AG25" s="104">
        <v>6</v>
      </c>
    </row>
    <row r="26" spans="1:33" hidden="1">
      <c r="A26" s="90">
        <v>24</v>
      </c>
      <c r="B26" s="90">
        <v>713</v>
      </c>
      <c r="C26" s="91" t="s">
        <v>63</v>
      </c>
      <c r="D26" s="91" t="s">
        <v>34</v>
      </c>
      <c r="E26" s="90" t="s">
        <v>32</v>
      </c>
      <c r="F26" s="92">
        <v>6000</v>
      </c>
      <c r="G26" s="92">
        <f t="shared" si="0"/>
        <v>24000</v>
      </c>
      <c r="H26" s="92">
        <f t="shared" si="1"/>
        <v>1750.546225233018</v>
      </c>
      <c r="I26" s="92">
        <f t="shared" si="2"/>
        <v>7002.1849009320722</v>
      </c>
      <c r="J26" s="100">
        <v>0.29175770420550301</v>
      </c>
      <c r="K26" s="101">
        <f>F26*1.15</f>
        <v>6899.9999999999991</v>
      </c>
      <c r="L26" s="101">
        <f t="shared" si="3"/>
        <v>27599.999999999996</v>
      </c>
      <c r="M26" s="102">
        <f t="shared" si="4"/>
        <v>1941.522990760222</v>
      </c>
      <c r="N26" s="102">
        <f t="shared" si="5"/>
        <v>7766.091963040888</v>
      </c>
      <c r="O26" s="103">
        <v>0.28138014358843799</v>
      </c>
      <c r="P26" s="104">
        <v>28589.9</v>
      </c>
      <c r="Q26" s="104">
        <v>8335.99</v>
      </c>
      <c r="R26" s="108"/>
      <c r="S26" s="108"/>
      <c r="T26" s="108">
        <f t="shared" si="6"/>
        <v>28589.9</v>
      </c>
      <c r="U26" s="108">
        <f t="shared" si="7"/>
        <v>8335.99</v>
      </c>
      <c r="V26" s="109">
        <f t="shared" si="8"/>
        <v>1.1912458333333333</v>
      </c>
      <c r="W26" s="111">
        <f t="shared" si="9"/>
        <v>1.1912458333333333</v>
      </c>
      <c r="X26" s="111">
        <f t="shared" si="10"/>
        <v>1.1904841300163871</v>
      </c>
      <c r="Y26" s="115">
        <f t="shared" si="11"/>
        <v>1.0358659420289857</v>
      </c>
      <c r="Z26" s="115">
        <f t="shared" si="12"/>
        <v>1.0733828597023158</v>
      </c>
      <c r="AA26" s="84">
        <v>500</v>
      </c>
      <c r="AC26" s="108">
        <v>8</v>
      </c>
      <c r="AD26" s="108">
        <v>4</v>
      </c>
      <c r="AE26" s="108">
        <f t="shared" si="13"/>
        <v>-4</v>
      </c>
      <c r="AF26" s="104">
        <v>4</v>
      </c>
      <c r="AG26" s="104">
        <v>9</v>
      </c>
    </row>
    <row r="27" spans="1:33" hidden="1">
      <c r="A27" s="90">
        <v>25</v>
      </c>
      <c r="B27" s="90">
        <v>707</v>
      </c>
      <c r="C27" s="91" t="s">
        <v>64</v>
      </c>
      <c r="D27" s="91" t="s">
        <v>49</v>
      </c>
      <c r="E27" s="90" t="s">
        <v>35</v>
      </c>
      <c r="F27" s="92">
        <v>15000</v>
      </c>
      <c r="G27" s="92">
        <f t="shared" si="0"/>
        <v>60000</v>
      </c>
      <c r="H27" s="92">
        <f t="shared" si="1"/>
        <v>4778.5723577440349</v>
      </c>
      <c r="I27" s="92">
        <f t="shared" si="2"/>
        <v>19114.28943097614</v>
      </c>
      <c r="J27" s="100">
        <v>0.31857149051626898</v>
      </c>
      <c r="K27" s="101">
        <f>F27*1.15</f>
        <v>17250</v>
      </c>
      <c r="L27" s="101">
        <f t="shared" si="3"/>
        <v>69000</v>
      </c>
      <c r="M27" s="102">
        <f t="shared" si="4"/>
        <v>5299.8932343739298</v>
      </c>
      <c r="N27" s="102">
        <f t="shared" si="5"/>
        <v>21199.572937495719</v>
      </c>
      <c r="O27" s="103">
        <v>0.30724018749993798</v>
      </c>
      <c r="P27" s="104">
        <v>71460.13</v>
      </c>
      <c r="Q27" s="104">
        <v>17915.89</v>
      </c>
      <c r="R27" s="108"/>
      <c r="S27" s="108"/>
      <c r="T27" s="108">
        <f t="shared" si="6"/>
        <v>71460.13</v>
      </c>
      <c r="U27" s="108">
        <f t="shared" si="7"/>
        <v>17915.89</v>
      </c>
      <c r="V27" s="109">
        <f t="shared" si="8"/>
        <v>1.1910021666666668</v>
      </c>
      <c r="W27" s="111">
        <f t="shared" si="9"/>
        <v>1.1910021666666668</v>
      </c>
      <c r="X27" s="112">
        <f t="shared" si="10"/>
        <v>0.93730347992774221</v>
      </c>
      <c r="Y27" s="116">
        <f t="shared" si="11"/>
        <v>1.0356540579710145</v>
      </c>
      <c r="Z27" s="114">
        <f t="shared" si="12"/>
        <v>0.84510617514903497</v>
      </c>
      <c r="AC27" s="108">
        <v>15</v>
      </c>
      <c r="AD27" s="108">
        <v>4</v>
      </c>
      <c r="AE27" s="108">
        <f t="shared" si="13"/>
        <v>-11</v>
      </c>
      <c r="AF27" s="104">
        <v>7</v>
      </c>
      <c r="AG27" s="104">
        <v>12</v>
      </c>
    </row>
    <row r="28" spans="1:33" hidden="1">
      <c r="A28" s="90">
        <v>26</v>
      </c>
      <c r="B28" s="90">
        <v>745</v>
      </c>
      <c r="C28" s="91" t="s">
        <v>65</v>
      </c>
      <c r="D28" s="91" t="s">
        <v>43</v>
      </c>
      <c r="E28" s="90" t="s">
        <v>32</v>
      </c>
      <c r="F28" s="92">
        <v>7800</v>
      </c>
      <c r="G28" s="92">
        <f t="shared" si="0"/>
        <v>31200</v>
      </c>
      <c r="H28" s="92">
        <f t="shared" si="1"/>
        <v>2068.3288799861998</v>
      </c>
      <c r="I28" s="92">
        <f t="shared" si="2"/>
        <v>8273.3155199447992</v>
      </c>
      <c r="J28" s="100">
        <v>0.265170369229</v>
      </c>
      <c r="K28" s="101">
        <f>F28*1.15</f>
        <v>8970</v>
      </c>
      <c r="L28" s="101">
        <f t="shared" si="3"/>
        <v>35880</v>
      </c>
      <c r="M28" s="102">
        <f t="shared" si="4"/>
        <v>2293.9743121676202</v>
      </c>
      <c r="N28" s="102">
        <f t="shared" si="5"/>
        <v>9175.8972486704806</v>
      </c>
      <c r="O28" s="103">
        <v>0.25573849633975698</v>
      </c>
      <c r="P28" s="104">
        <v>36795.21</v>
      </c>
      <c r="Q28" s="104">
        <v>10232.950000000001</v>
      </c>
      <c r="R28" s="108"/>
      <c r="S28" s="108"/>
      <c r="T28" s="108">
        <f t="shared" si="6"/>
        <v>36795.21</v>
      </c>
      <c r="U28" s="108">
        <f t="shared" si="7"/>
        <v>10232.950000000001</v>
      </c>
      <c r="V28" s="109">
        <f t="shared" si="8"/>
        <v>1.1793336538461539</v>
      </c>
      <c r="W28" s="111">
        <f t="shared" si="9"/>
        <v>1.1793336538461539</v>
      </c>
      <c r="X28" s="111">
        <f t="shared" si="10"/>
        <v>1.236862050689477</v>
      </c>
      <c r="Y28" s="115">
        <f t="shared" si="11"/>
        <v>1.0255075250836121</v>
      </c>
      <c r="Z28" s="115">
        <f t="shared" si="12"/>
        <v>1.1151988435226516</v>
      </c>
      <c r="AA28" s="84">
        <v>500</v>
      </c>
      <c r="AC28" s="108">
        <v>10</v>
      </c>
      <c r="AD28" s="108">
        <v>2</v>
      </c>
      <c r="AE28" s="108">
        <f t="shared" si="13"/>
        <v>-8</v>
      </c>
      <c r="AF28" s="104">
        <v>4</v>
      </c>
      <c r="AG28" s="104">
        <v>9</v>
      </c>
    </row>
    <row r="29" spans="1:33" hidden="1">
      <c r="A29" s="90">
        <v>27</v>
      </c>
      <c r="B29" s="90">
        <v>598</v>
      </c>
      <c r="C29" s="91" t="s">
        <v>66</v>
      </c>
      <c r="D29" s="91" t="s">
        <v>49</v>
      </c>
      <c r="E29" s="90" t="s">
        <v>38</v>
      </c>
      <c r="F29" s="92">
        <v>9750</v>
      </c>
      <c r="G29" s="92">
        <f t="shared" si="0"/>
        <v>39000</v>
      </c>
      <c r="H29" s="92">
        <f t="shared" si="1"/>
        <v>3522.0981731073157</v>
      </c>
      <c r="I29" s="92">
        <f t="shared" si="2"/>
        <v>14088.392692429263</v>
      </c>
      <c r="J29" s="100">
        <v>0.36124083826741699</v>
      </c>
      <c r="K29" s="101">
        <v>11220</v>
      </c>
      <c r="L29" s="101">
        <f t="shared" si="3"/>
        <v>44880</v>
      </c>
      <c r="M29" s="102">
        <f t="shared" si="4"/>
        <v>3908.9562732591812</v>
      </c>
      <c r="N29" s="102">
        <f t="shared" si="5"/>
        <v>15635.825093036725</v>
      </c>
      <c r="O29" s="103">
        <v>0.34839182471115698</v>
      </c>
      <c r="P29" s="104">
        <v>45911.1</v>
      </c>
      <c r="Q29" s="104">
        <v>14033.84</v>
      </c>
      <c r="R29" s="108"/>
      <c r="S29" s="108"/>
      <c r="T29" s="108">
        <f t="shared" si="6"/>
        <v>45911.1</v>
      </c>
      <c r="U29" s="108">
        <f t="shared" si="7"/>
        <v>14033.84</v>
      </c>
      <c r="V29" s="109">
        <f t="shared" si="8"/>
        <v>1.1772076923076922</v>
      </c>
      <c r="W29" s="111">
        <f t="shared" si="9"/>
        <v>1.1772076923076922</v>
      </c>
      <c r="X29" s="112">
        <f t="shared" si="10"/>
        <v>0.99612782709708414</v>
      </c>
      <c r="Y29" s="116">
        <f t="shared" si="11"/>
        <v>1.0229745989304813</v>
      </c>
      <c r="Z29" s="114">
        <f t="shared" si="12"/>
        <v>0.89754393621669804</v>
      </c>
      <c r="AC29" s="108">
        <v>10</v>
      </c>
      <c r="AD29" s="108">
        <v>2</v>
      </c>
      <c r="AE29" s="108">
        <f t="shared" si="13"/>
        <v>-8</v>
      </c>
      <c r="AF29" s="104">
        <v>5</v>
      </c>
      <c r="AG29" s="104">
        <v>9</v>
      </c>
    </row>
    <row r="30" spans="1:33" hidden="1">
      <c r="A30" s="90">
        <v>28</v>
      </c>
      <c r="B30" s="90">
        <v>104430</v>
      </c>
      <c r="C30" s="91" t="s">
        <v>67</v>
      </c>
      <c r="D30" s="91" t="s">
        <v>49</v>
      </c>
      <c r="E30" s="90" t="s">
        <v>32</v>
      </c>
      <c r="F30" s="92">
        <v>5525</v>
      </c>
      <c r="G30" s="92">
        <f t="shared" si="0"/>
        <v>22100</v>
      </c>
      <c r="H30" s="92">
        <f t="shared" si="1"/>
        <v>994.5</v>
      </c>
      <c r="I30" s="92">
        <f t="shared" si="2"/>
        <v>3978</v>
      </c>
      <c r="J30" s="100">
        <v>0.18</v>
      </c>
      <c r="K30" s="101">
        <v>6400</v>
      </c>
      <c r="L30" s="101">
        <f t="shared" si="3"/>
        <v>25600</v>
      </c>
      <c r="M30" s="102">
        <f t="shared" si="4"/>
        <v>1088</v>
      </c>
      <c r="N30" s="102">
        <f t="shared" si="5"/>
        <v>4352</v>
      </c>
      <c r="O30" s="103">
        <v>0.17</v>
      </c>
      <c r="P30" s="104">
        <v>25868.75</v>
      </c>
      <c r="Q30" s="104">
        <v>5261.11</v>
      </c>
      <c r="R30" s="108"/>
      <c r="S30" s="108"/>
      <c r="T30" s="108">
        <f t="shared" si="6"/>
        <v>25868.75</v>
      </c>
      <c r="U30" s="108">
        <f t="shared" si="7"/>
        <v>5261.11</v>
      </c>
      <c r="V30" s="109">
        <f t="shared" si="8"/>
        <v>1.1705316742081449</v>
      </c>
      <c r="W30" s="111">
        <f t="shared" si="9"/>
        <v>1.1705316742081449</v>
      </c>
      <c r="X30" s="111">
        <f t="shared" si="10"/>
        <v>1.3225515334338862</v>
      </c>
      <c r="Y30" s="115">
        <f t="shared" si="11"/>
        <v>1.010498046875</v>
      </c>
      <c r="Z30" s="115">
        <f t="shared" si="12"/>
        <v>1.2088947610294116</v>
      </c>
      <c r="AA30" s="84">
        <v>500</v>
      </c>
      <c r="AC30" s="108">
        <v>8</v>
      </c>
      <c r="AD30" s="108">
        <v>0</v>
      </c>
      <c r="AE30" s="108">
        <f t="shared" si="13"/>
        <v>-8</v>
      </c>
      <c r="AF30" s="104">
        <v>2</v>
      </c>
      <c r="AG30" s="104">
        <v>6</v>
      </c>
    </row>
    <row r="31" spans="1:33" hidden="1">
      <c r="A31" s="90">
        <v>29</v>
      </c>
      <c r="B31" s="90">
        <v>379</v>
      </c>
      <c r="C31" s="91" t="s">
        <v>68</v>
      </c>
      <c r="D31" s="91" t="s">
        <v>43</v>
      </c>
      <c r="E31" s="90" t="s">
        <v>35</v>
      </c>
      <c r="F31" s="92">
        <v>13000</v>
      </c>
      <c r="G31" s="92">
        <f t="shared" si="0"/>
        <v>52000</v>
      </c>
      <c r="H31" s="92">
        <f t="shared" si="1"/>
        <v>3186.6054799059912</v>
      </c>
      <c r="I31" s="92">
        <f t="shared" si="2"/>
        <v>12746.421919623965</v>
      </c>
      <c r="J31" s="100">
        <v>0.245123498454307</v>
      </c>
      <c r="K31" s="101">
        <f>F31*1.15</f>
        <v>14949.999999999998</v>
      </c>
      <c r="L31" s="101">
        <f t="shared" si="3"/>
        <v>59799.999999999993</v>
      </c>
      <c r="M31" s="102">
        <f t="shared" si="4"/>
        <v>3534.2498887148381</v>
      </c>
      <c r="N31" s="102">
        <f t="shared" si="5"/>
        <v>14136.999554859352</v>
      </c>
      <c r="O31" s="103">
        <v>0.23640467483042399</v>
      </c>
      <c r="P31" s="104">
        <v>60513.69</v>
      </c>
      <c r="Q31" s="104">
        <v>14161.71</v>
      </c>
      <c r="R31" s="108"/>
      <c r="S31" s="108"/>
      <c r="T31" s="108">
        <f t="shared" si="6"/>
        <v>60513.69</v>
      </c>
      <c r="U31" s="108">
        <f t="shared" si="7"/>
        <v>14161.71</v>
      </c>
      <c r="V31" s="109">
        <f t="shared" si="8"/>
        <v>1.1637248076923077</v>
      </c>
      <c r="W31" s="111">
        <f t="shared" si="9"/>
        <v>1.1637248076923077</v>
      </c>
      <c r="X31" s="111">
        <f t="shared" si="10"/>
        <v>1.1110341466256586</v>
      </c>
      <c r="Y31" s="115">
        <f t="shared" si="11"/>
        <v>1.0119346153846156</v>
      </c>
      <c r="Z31" s="115">
        <f t="shared" si="12"/>
        <v>1.0017479271357941</v>
      </c>
      <c r="AA31" s="84">
        <v>1200</v>
      </c>
      <c r="AC31" s="108">
        <v>10</v>
      </c>
      <c r="AD31" s="108">
        <v>6</v>
      </c>
      <c r="AE31" s="108">
        <f t="shared" si="13"/>
        <v>-4</v>
      </c>
      <c r="AF31" s="104">
        <v>7</v>
      </c>
      <c r="AG31" s="104">
        <v>15</v>
      </c>
    </row>
    <row r="32" spans="1:33" hidden="1">
      <c r="A32" s="90">
        <v>30</v>
      </c>
      <c r="B32" s="90">
        <v>103639</v>
      </c>
      <c r="C32" s="91" t="s">
        <v>69</v>
      </c>
      <c r="D32" s="91" t="s">
        <v>49</v>
      </c>
      <c r="E32" s="90" t="s">
        <v>38</v>
      </c>
      <c r="F32" s="92">
        <v>8500</v>
      </c>
      <c r="G32" s="92">
        <f t="shared" si="0"/>
        <v>34000</v>
      </c>
      <c r="H32" s="92">
        <f t="shared" si="1"/>
        <v>2205.9455485896974</v>
      </c>
      <c r="I32" s="92">
        <f t="shared" si="2"/>
        <v>8823.7821943587896</v>
      </c>
      <c r="J32" s="100">
        <v>0.259523005716435</v>
      </c>
      <c r="K32" s="101">
        <f>F32*1.15</f>
        <v>9775</v>
      </c>
      <c r="L32" s="101">
        <f t="shared" si="3"/>
        <v>39100</v>
      </c>
      <c r="M32" s="102">
        <f t="shared" si="4"/>
        <v>2446.6043439566797</v>
      </c>
      <c r="N32" s="102">
        <f t="shared" si="5"/>
        <v>9786.4173758267189</v>
      </c>
      <c r="O32" s="103">
        <v>0.25029200449684702</v>
      </c>
      <c r="P32" s="104">
        <v>39552.58</v>
      </c>
      <c r="Q32" s="104">
        <v>9195.9599999999991</v>
      </c>
      <c r="R32" s="108"/>
      <c r="S32" s="108"/>
      <c r="T32" s="108">
        <f t="shared" si="6"/>
        <v>39552.58</v>
      </c>
      <c r="U32" s="108">
        <f t="shared" si="7"/>
        <v>9195.9599999999991</v>
      </c>
      <c r="V32" s="109">
        <f t="shared" si="8"/>
        <v>1.1633111764705883</v>
      </c>
      <c r="W32" s="110">
        <f t="shared" si="9"/>
        <v>1.1633111764705883</v>
      </c>
      <c r="X32" s="110">
        <f t="shared" si="10"/>
        <v>1.0421789429343746</v>
      </c>
      <c r="Y32" s="116">
        <f t="shared" si="11"/>
        <v>1.011574936061381</v>
      </c>
      <c r="Z32" s="114">
        <f t="shared" si="12"/>
        <v>0.93966562500336437</v>
      </c>
      <c r="AA32" s="84">
        <v>500</v>
      </c>
      <c r="AC32" s="108">
        <v>10</v>
      </c>
      <c r="AD32" s="108">
        <v>2</v>
      </c>
      <c r="AE32" s="108">
        <f t="shared" si="13"/>
        <v>-8</v>
      </c>
      <c r="AF32" s="104">
        <v>4</v>
      </c>
      <c r="AG32" s="104">
        <v>21</v>
      </c>
    </row>
    <row r="33" spans="1:33" hidden="1">
      <c r="A33" s="90">
        <v>31</v>
      </c>
      <c r="B33" s="90">
        <v>104428</v>
      </c>
      <c r="C33" s="91" t="s">
        <v>70</v>
      </c>
      <c r="D33" s="91" t="s">
        <v>34</v>
      </c>
      <c r="E33" s="90" t="s">
        <v>38</v>
      </c>
      <c r="F33" s="92">
        <v>8450</v>
      </c>
      <c r="G33" s="92">
        <f t="shared" si="0"/>
        <v>33800</v>
      </c>
      <c r="H33" s="92">
        <f t="shared" si="1"/>
        <v>2935.9536483861552</v>
      </c>
      <c r="I33" s="92">
        <f t="shared" si="2"/>
        <v>11743.814593544621</v>
      </c>
      <c r="J33" s="100">
        <v>0.34745013590368701</v>
      </c>
      <c r="K33" s="101">
        <v>9800</v>
      </c>
      <c r="L33" s="101">
        <f t="shared" si="3"/>
        <v>39200</v>
      </c>
      <c r="M33" s="102">
        <f t="shared" si="4"/>
        <v>3283.898123914099</v>
      </c>
      <c r="N33" s="102">
        <f t="shared" si="5"/>
        <v>13135.592495656396</v>
      </c>
      <c r="O33" s="103">
        <v>0.33509164529735702</v>
      </c>
      <c r="P33" s="104">
        <v>39151.69</v>
      </c>
      <c r="Q33" s="104">
        <v>11004.65</v>
      </c>
      <c r="R33" s="108">
        <v>1000</v>
      </c>
      <c r="S33" s="108">
        <v>530</v>
      </c>
      <c r="T33" s="108">
        <f t="shared" si="6"/>
        <v>38151.69</v>
      </c>
      <c r="U33" s="108">
        <f t="shared" si="7"/>
        <v>10474.65</v>
      </c>
      <c r="V33" s="109">
        <f t="shared" si="8"/>
        <v>1.158334023668639</v>
      </c>
      <c r="W33" s="111">
        <f t="shared" si="9"/>
        <v>1.128748224852071</v>
      </c>
      <c r="X33" s="112">
        <f t="shared" si="10"/>
        <v>0.89192910161896966</v>
      </c>
      <c r="Y33" s="114">
        <f t="shared" si="11"/>
        <v>0.97325739795918376</v>
      </c>
      <c r="Z33" s="114">
        <f t="shared" si="12"/>
        <v>0.79742501173538216</v>
      </c>
      <c r="AC33" s="108">
        <v>9</v>
      </c>
      <c r="AD33" s="108">
        <v>8</v>
      </c>
      <c r="AE33" s="108">
        <f t="shared" si="13"/>
        <v>-1</v>
      </c>
      <c r="AF33" s="104">
        <v>4</v>
      </c>
      <c r="AG33" s="104">
        <v>15</v>
      </c>
    </row>
    <row r="34" spans="1:33" hidden="1">
      <c r="A34" s="90">
        <v>32</v>
      </c>
      <c r="B34" s="90">
        <v>515</v>
      </c>
      <c r="C34" s="91" t="s">
        <v>71</v>
      </c>
      <c r="D34" s="91" t="s">
        <v>52</v>
      </c>
      <c r="E34" s="90" t="s">
        <v>38</v>
      </c>
      <c r="F34" s="92">
        <v>9100</v>
      </c>
      <c r="G34" s="92">
        <f t="shared" si="0"/>
        <v>36400</v>
      </c>
      <c r="H34" s="92">
        <f t="shared" si="1"/>
        <v>2757.0633010627616</v>
      </c>
      <c r="I34" s="92">
        <f t="shared" si="2"/>
        <v>11028.253204251047</v>
      </c>
      <c r="J34" s="100">
        <v>0.30297398912777601</v>
      </c>
      <c r="K34" s="101">
        <f t="shared" ref="K34:K39" si="15">F34*1.15</f>
        <v>10465</v>
      </c>
      <c r="L34" s="101">
        <f t="shared" si="3"/>
        <v>41860</v>
      </c>
      <c r="M34" s="102">
        <f t="shared" si="4"/>
        <v>3057.8465788768744</v>
      </c>
      <c r="N34" s="102">
        <f t="shared" si="5"/>
        <v>12231.386315507498</v>
      </c>
      <c r="O34" s="103">
        <v>0.29219747528684897</v>
      </c>
      <c r="P34" s="104">
        <v>42092.18</v>
      </c>
      <c r="Q34" s="104">
        <v>8908.7000000000007</v>
      </c>
      <c r="R34" s="108"/>
      <c r="S34" s="108"/>
      <c r="T34" s="108">
        <f t="shared" si="6"/>
        <v>42092.18</v>
      </c>
      <c r="U34" s="108">
        <f t="shared" si="7"/>
        <v>8908.7000000000007</v>
      </c>
      <c r="V34" s="109">
        <f t="shared" si="8"/>
        <v>1.1563785714285715</v>
      </c>
      <c r="W34" s="111">
        <f t="shared" si="9"/>
        <v>1.1563785714285715</v>
      </c>
      <c r="X34" s="112">
        <f t="shared" si="10"/>
        <v>0.80780698765294723</v>
      </c>
      <c r="Y34" s="116">
        <f t="shared" si="11"/>
        <v>1.0055465838509317</v>
      </c>
      <c r="Z34" s="114">
        <f t="shared" si="12"/>
        <v>0.72834752906995937</v>
      </c>
      <c r="AC34" s="108">
        <v>12</v>
      </c>
      <c r="AD34" s="108">
        <v>2</v>
      </c>
      <c r="AE34" s="108">
        <f t="shared" si="13"/>
        <v>-10</v>
      </c>
      <c r="AF34" s="104">
        <v>5</v>
      </c>
      <c r="AG34" s="104">
        <v>9</v>
      </c>
    </row>
    <row r="35" spans="1:33" hidden="1">
      <c r="A35" s="90">
        <v>33</v>
      </c>
      <c r="B35" s="90">
        <v>587</v>
      </c>
      <c r="C35" s="91" t="s">
        <v>72</v>
      </c>
      <c r="D35" s="91" t="s">
        <v>34</v>
      </c>
      <c r="E35" s="90" t="s">
        <v>38</v>
      </c>
      <c r="F35" s="92">
        <v>7800</v>
      </c>
      <c r="G35" s="92">
        <f t="shared" si="0"/>
        <v>31200</v>
      </c>
      <c r="H35" s="92">
        <f t="shared" si="1"/>
        <v>2422.5136491602902</v>
      </c>
      <c r="I35" s="92">
        <f t="shared" si="2"/>
        <v>9690.054596641161</v>
      </c>
      <c r="J35" s="100">
        <v>0.310578672969268</v>
      </c>
      <c r="K35" s="101">
        <f t="shared" si="15"/>
        <v>8970</v>
      </c>
      <c r="L35" s="101">
        <f t="shared" si="3"/>
        <v>35880</v>
      </c>
      <c r="M35" s="102">
        <f t="shared" si="4"/>
        <v>2686.7990559055729</v>
      </c>
      <c r="N35" s="102">
        <f t="shared" si="5"/>
        <v>10747.196223622292</v>
      </c>
      <c r="O35" s="103">
        <v>0.299531667325036</v>
      </c>
      <c r="P35" s="104">
        <v>36001.89</v>
      </c>
      <c r="Q35" s="104">
        <v>10769.21</v>
      </c>
      <c r="R35" s="108"/>
      <c r="S35" s="108"/>
      <c r="T35" s="108">
        <f t="shared" si="6"/>
        <v>36001.89</v>
      </c>
      <c r="U35" s="108">
        <f t="shared" si="7"/>
        <v>10769.21</v>
      </c>
      <c r="V35" s="109">
        <f t="shared" si="8"/>
        <v>1.1539067307692308</v>
      </c>
      <c r="W35" s="111">
        <f t="shared" si="9"/>
        <v>1.1539067307692308</v>
      </c>
      <c r="X35" s="111">
        <f t="shared" si="10"/>
        <v>1.1113673192030211</v>
      </c>
      <c r="Y35" s="115">
        <f t="shared" si="11"/>
        <v>1.0033971571906355</v>
      </c>
      <c r="Z35" s="115">
        <f t="shared" si="12"/>
        <v>1.002048327388805</v>
      </c>
      <c r="AA35" s="84">
        <v>800</v>
      </c>
      <c r="AC35" s="108">
        <v>10</v>
      </c>
      <c r="AD35" s="108">
        <v>0</v>
      </c>
      <c r="AE35" s="108">
        <f t="shared" si="13"/>
        <v>-10</v>
      </c>
      <c r="AF35" s="104">
        <v>4</v>
      </c>
      <c r="AG35" s="104">
        <v>9</v>
      </c>
    </row>
    <row r="36" spans="1:33" hidden="1">
      <c r="A36" s="90">
        <v>34</v>
      </c>
      <c r="B36" s="90">
        <v>339</v>
      </c>
      <c r="C36" s="91" t="s">
        <v>73</v>
      </c>
      <c r="D36" s="91" t="s">
        <v>43</v>
      </c>
      <c r="E36" s="90" t="s">
        <v>32</v>
      </c>
      <c r="F36" s="92">
        <v>6500</v>
      </c>
      <c r="G36" s="92">
        <f t="shared" si="0"/>
        <v>26000</v>
      </c>
      <c r="H36" s="92">
        <f t="shared" si="1"/>
        <v>2226.0162746529436</v>
      </c>
      <c r="I36" s="92">
        <f t="shared" si="2"/>
        <v>8904.0650986117744</v>
      </c>
      <c r="J36" s="100">
        <v>0.34246404225429899</v>
      </c>
      <c r="K36" s="101">
        <f t="shared" si="15"/>
        <v>7474.9999999999991</v>
      </c>
      <c r="L36" s="101">
        <f t="shared" si="3"/>
        <v>29899.999999999996</v>
      </c>
      <c r="M36" s="102">
        <f t="shared" si="4"/>
        <v>2468.8646964862755</v>
      </c>
      <c r="N36" s="102">
        <f t="shared" si="5"/>
        <v>9875.4587859451021</v>
      </c>
      <c r="O36" s="103">
        <v>0.33028290253997</v>
      </c>
      <c r="P36" s="104">
        <v>29924.27</v>
      </c>
      <c r="Q36" s="104">
        <v>11441.95</v>
      </c>
      <c r="R36" s="108">
        <v>8640</v>
      </c>
      <c r="S36" s="108">
        <v>5220</v>
      </c>
      <c r="T36" s="108">
        <f t="shared" ref="T36:T67" si="16">P36-R36</f>
        <v>21284.27</v>
      </c>
      <c r="U36" s="108">
        <f t="shared" ref="U36:U67" si="17">Q36-S36</f>
        <v>6221.9500000000007</v>
      </c>
      <c r="V36" s="109">
        <f t="shared" ref="V36:V67" si="18">P36/G36</f>
        <v>1.1509334615384617</v>
      </c>
      <c r="W36" s="112">
        <f t="shared" ref="W36:W67" si="19">T36/G36</f>
        <v>0.81862576923076924</v>
      </c>
      <c r="X36" s="112">
        <f t="shared" ref="X36:X67" si="20">U36/I36</f>
        <v>0.69877633767188652</v>
      </c>
      <c r="Y36" s="114">
        <f t="shared" ref="Y36:Y67" si="21">T36/L36</f>
        <v>0.71184849498327774</v>
      </c>
      <c r="Z36" s="114">
        <f t="shared" ref="Z36:Z67" si="22">U36/N36</f>
        <v>0.63004161476074116</v>
      </c>
      <c r="AC36" s="108">
        <v>8</v>
      </c>
      <c r="AD36" s="108">
        <v>0</v>
      </c>
      <c r="AE36" s="108">
        <f t="shared" ref="AE36:AE67" si="23">AD36-AC36</f>
        <v>-8</v>
      </c>
      <c r="AF36" s="104">
        <v>4</v>
      </c>
      <c r="AG36" s="104">
        <v>30</v>
      </c>
    </row>
    <row r="37" spans="1:33" hidden="1">
      <c r="A37" s="90">
        <v>35</v>
      </c>
      <c r="B37" s="90">
        <v>716</v>
      </c>
      <c r="C37" s="91" t="s">
        <v>74</v>
      </c>
      <c r="D37" s="91" t="s">
        <v>37</v>
      </c>
      <c r="E37" s="90" t="s">
        <v>38</v>
      </c>
      <c r="F37" s="92">
        <v>9100</v>
      </c>
      <c r="G37" s="92">
        <f t="shared" si="0"/>
        <v>36400</v>
      </c>
      <c r="H37" s="92">
        <f t="shared" si="1"/>
        <v>2881.0433397334677</v>
      </c>
      <c r="I37" s="92">
        <f t="shared" si="2"/>
        <v>11524.173358933871</v>
      </c>
      <c r="J37" s="100">
        <v>0.31659816920147998</v>
      </c>
      <c r="K37" s="101">
        <f t="shared" si="15"/>
        <v>10465</v>
      </c>
      <c r="L37" s="101">
        <f t="shared" si="3"/>
        <v>41860</v>
      </c>
      <c r="M37" s="102">
        <f t="shared" si="4"/>
        <v>3195.3522853842746</v>
      </c>
      <c r="N37" s="102">
        <f t="shared" si="5"/>
        <v>12781.409141537099</v>
      </c>
      <c r="O37" s="103">
        <v>0.30533705545955803</v>
      </c>
      <c r="P37" s="104">
        <v>41887.14</v>
      </c>
      <c r="Q37" s="104">
        <v>10907.44</v>
      </c>
      <c r="R37" s="108"/>
      <c r="S37" s="108"/>
      <c r="T37" s="108">
        <f t="shared" si="16"/>
        <v>41887.14</v>
      </c>
      <c r="U37" s="108">
        <f t="shared" si="17"/>
        <v>10907.44</v>
      </c>
      <c r="V37" s="109">
        <f t="shared" si="18"/>
        <v>1.1507456043956044</v>
      </c>
      <c r="W37" s="111">
        <f t="shared" si="19"/>
        <v>1.1507456043956044</v>
      </c>
      <c r="X37" s="112">
        <f t="shared" si="20"/>
        <v>0.94648350560816918</v>
      </c>
      <c r="Y37" s="116">
        <f t="shared" si="21"/>
        <v>1.0006483516483515</v>
      </c>
      <c r="Z37" s="114">
        <f t="shared" si="22"/>
        <v>0.85338321300997544</v>
      </c>
      <c r="AC37" s="108">
        <v>6</v>
      </c>
      <c r="AD37" s="108">
        <v>2</v>
      </c>
      <c r="AE37" s="108">
        <f t="shared" si="23"/>
        <v>-4</v>
      </c>
      <c r="AF37" s="104">
        <v>5</v>
      </c>
      <c r="AG37" s="104">
        <v>9</v>
      </c>
    </row>
    <row r="38" spans="1:33" hidden="1">
      <c r="A38" s="90">
        <v>36</v>
      </c>
      <c r="B38" s="90">
        <v>712</v>
      </c>
      <c r="C38" s="91" t="s">
        <v>75</v>
      </c>
      <c r="D38" s="91" t="s">
        <v>49</v>
      </c>
      <c r="E38" s="90" t="s">
        <v>35</v>
      </c>
      <c r="F38" s="92">
        <v>14300</v>
      </c>
      <c r="G38" s="92">
        <f t="shared" si="0"/>
        <v>57200</v>
      </c>
      <c r="H38" s="92">
        <f t="shared" si="1"/>
        <v>5005</v>
      </c>
      <c r="I38" s="92">
        <f t="shared" si="2"/>
        <v>20020</v>
      </c>
      <c r="J38" s="100">
        <v>0.35</v>
      </c>
      <c r="K38" s="101">
        <f t="shared" si="15"/>
        <v>16445</v>
      </c>
      <c r="L38" s="101">
        <f t="shared" si="3"/>
        <v>65780</v>
      </c>
      <c r="M38" s="102">
        <f t="shared" si="4"/>
        <v>5591.3</v>
      </c>
      <c r="N38" s="102">
        <f t="shared" si="5"/>
        <v>22365.200000000001</v>
      </c>
      <c r="O38" s="103">
        <v>0.34</v>
      </c>
      <c r="P38" s="104">
        <v>65707.41</v>
      </c>
      <c r="Q38" s="104">
        <v>20022.099999999999</v>
      </c>
      <c r="R38" s="108"/>
      <c r="S38" s="108"/>
      <c r="T38" s="108">
        <f t="shared" si="16"/>
        <v>65707.41</v>
      </c>
      <c r="U38" s="108">
        <f t="shared" si="17"/>
        <v>20022.099999999999</v>
      </c>
      <c r="V38" s="109">
        <f t="shared" si="18"/>
        <v>1.1487309440559441</v>
      </c>
      <c r="W38" s="110">
        <f t="shared" si="19"/>
        <v>1.1487309440559441</v>
      </c>
      <c r="X38" s="110">
        <f t="shared" si="20"/>
        <v>1.000104895104895</v>
      </c>
      <c r="Y38" s="114">
        <f t="shared" si="21"/>
        <v>0.99889647309212537</v>
      </c>
      <c r="Z38" s="114">
        <f t="shared" si="22"/>
        <v>0.89523456083558373</v>
      </c>
      <c r="AA38" s="84">
        <v>800</v>
      </c>
      <c r="AC38" s="108">
        <v>15</v>
      </c>
      <c r="AD38" s="108">
        <v>4</v>
      </c>
      <c r="AE38" s="108">
        <f t="shared" si="23"/>
        <v>-11</v>
      </c>
      <c r="AF38" s="104">
        <v>7</v>
      </c>
      <c r="AG38" s="104">
        <v>12</v>
      </c>
    </row>
    <row r="39" spans="1:33" hidden="1">
      <c r="A39" s="90">
        <v>37</v>
      </c>
      <c r="B39" s="90">
        <v>744</v>
      </c>
      <c r="C39" s="91" t="s">
        <v>76</v>
      </c>
      <c r="D39" s="91" t="s">
        <v>52</v>
      </c>
      <c r="E39" s="90" t="s">
        <v>35</v>
      </c>
      <c r="F39" s="92">
        <v>12000</v>
      </c>
      <c r="G39" s="92">
        <f t="shared" si="0"/>
        <v>48000</v>
      </c>
      <c r="H39" s="92">
        <f t="shared" si="1"/>
        <v>3794.69931979578</v>
      </c>
      <c r="I39" s="92">
        <f t="shared" si="2"/>
        <v>15178.79727918312</v>
      </c>
      <c r="J39" s="100">
        <v>0.31622494331631501</v>
      </c>
      <c r="K39" s="101">
        <f t="shared" si="15"/>
        <v>13799.999999999998</v>
      </c>
      <c r="L39" s="101">
        <f t="shared" si="3"/>
        <v>55199.999999999993</v>
      </c>
      <c r="M39" s="102">
        <f t="shared" si="4"/>
        <v>4208.6840474178161</v>
      </c>
      <c r="N39" s="102">
        <f t="shared" si="5"/>
        <v>16834.736189671265</v>
      </c>
      <c r="O39" s="103">
        <v>0.30497710488534902</v>
      </c>
      <c r="P39" s="104">
        <v>54756.73</v>
      </c>
      <c r="Q39" s="104">
        <v>15198.02</v>
      </c>
      <c r="R39" s="108"/>
      <c r="S39" s="108"/>
      <c r="T39" s="108">
        <f t="shared" si="16"/>
        <v>54756.73</v>
      </c>
      <c r="U39" s="108">
        <f t="shared" si="17"/>
        <v>15198.02</v>
      </c>
      <c r="V39" s="109">
        <f t="shared" si="18"/>
        <v>1.1407652083333335</v>
      </c>
      <c r="W39" s="110">
        <f t="shared" si="19"/>
        <v>1.1407652083333335</v>
      </c>
      <c r="X39" s="110">
        <f t="shared" si="20"/>
        <v>1.0012664192335741</v>
      </c>
      <c r="Y39" s="114">
        <f t="shared" si="21"/>
        <v>0.99196974637681179</v>
      </c>
      <c r="Z39" s="114">
        <f t="shared" si="22"/>
        <v>0.90277743760098539</v>
      </c>
      <c r="AA39" s="84">
        <v>800</v>
      </c>
      <c r="AC39" s="108">
        <v>10</v>
      </c>
      <c r="AD39" s="108">
        <v>4</v>
      </c>
      <c r="AE39" s="108">
        <f t="shared" si="23"/>
        <v>-6</v>
      </c>
      <c r="AF39" s="104">
        <v>6</v>
      </c>
      <c r="AG39" s="104">
        <v>12</v>
      </c>
    </row>
    <row r="40" spans="1:33" hidden="1">
      <c r="A40" s="90">
        <v>38</v>
      </c>
      <c r="B40" s="90">
        <v>737</v>
      </c>
      <c r="C40" s="91" t="s">
        <v>77</v>
      </c>
      <c r="D40" s="91" t="s">
        <v>49</v>
      </c>
      <c r="E40" s="90" t="s">
        <v>35</v>
      </c>
      <c r="F40" s="92">
        <v>10725</v>
      </c>
      <c r="G40" s="92">
        <f t="shared" si="0"/>
        <v>42900</v>
      </c>
      <c r="H40" s="92">
        <f t="shared" si="1"/>
        <v>3239.5451490372402</v>
      </c>
      <c r="I40" s="92">
        <f t="shared" si="2"/>
        <v>12958.180596148961</v>
      </c>
      <c r="J40" s="100">
        <v>0.30205549175172403</v>
      </c>
      <c r="K40" s="101">
        <v>12500</v>
      </c>
      <c r="L40" s="101">
        <f t="shared" si="3"/>
        <v>50000</v>
      </c>
      <c r="M40" s="102">
        <f t="shared" si="4"/>
        <v>3641.3956005130372</v>
      </c>
      <c r="N40" s="102">
        <f t="shared" si="5"/>
        <v>14565.582402052149</v>
      </c>
      <c r="O40" s="103">
        <v>0.29131164804104298</v>
      </c>
      <c r="P40" s="104">
        <v>48927.81</v>
      </c>
      <c r="Q40" s="104">
        <v>15892.14</v>
      </c>
      <c r="R40" s="108">
        <v>2500</v>
      </c>
      <c r="S40" s="108">
        <v>1900</v>
      </c>
      <c r="T40" s="108">
        <f t="shared" si="16"/>
        <v>46427.81</v>
      </c>
      <c r="U40" s="108">
        <f t="shared" si="17"/>
        <v>13992.14</v>
      </c>
      <c r="V40" s="109">
        <f t="shared" si="18"/>
        <v>1.1405083916083916</v>
      </c>
      <c r="W40" s="110">
        <f t="shared" si="19"/>
        <v>1.0822333333333334</v>
      </c>
      <c r="X40" s="110">
        <f t="shared" si="20"/>
        <v>1.0797920198888353</v>
      </c>
      <c r="Y40" s="114">
        <f t="shared" si="21"/>
        <v>0.92855619999999994</v>
      </c>
      <c r="Z40" s="114">
        <f t="shared" si="22"/>
        <v>0.96063031424192435</v>
      </c>
      <c r="AA40" s="84">
        <v>800</v>
      </c>
      <c r="AC40" s="108">
        <v>15</v>
      </c>
      <c r="AD40" s="108">
        <v>8</v>
      </c>
      <c r="AE40" s="108">
        <f t="shared" si="23"/>
        <v>-7</v>
      </c>
      <c r="AF40" s="104">
        <v>7</v>
      </c>
      <c r="AG40" s="104">
        <v>12</v>
      </c>
    </row>
    <row r="41" spans="1:33" hidden="1">
      <c r="A41" s="90">
        <v>39</v>
      </c>
      <c r="B41" s="90">
        <v>724</v>
      </c>
      <c r="C41" s="91" t="s">
        <v>78</v>
      </c>
      <c r="D41" s="91" t="s">
        <v>49</v>
      </c>
      <c r="E41" s="90" t="s">
        <v>35</v>
      </c>
      <c r="F41" s="92">
        <v>11700</v>
      </c>
      <c r="G41" s="92">
        <f t="shared" si="0"/>
        <v>46800</v>
      </c>
      <c r="H41" s="92">
        <f t="shared" si="1"/>
        <v>3964.4501964403171</v>
      </c>
      <c r="I41" s="92">
        <f t="shared" si="2"/>
        <v>15857.800785761268</v>
      </c>
      <c r="J41" s="100">
        <v>0.33884189713165103</v>
      </c>
      <c r="K41" s="101">
        <f>F41*1.15</f>
        <v>13454.999999999998</v>
      </c>
      <c r="L41" s="101">
        <f t="shared" si="3"/>
        <v>53819.999999999993</v>
      </c>
      <c r="M41" s="102">
        <f t="shared" si="4"/>
        <v>4396.9539856556285</v>
      </c>
      <c r="N41" s="102">
        <f t="shared" si="5"/>
        <v>17587.815942622514</v>
      </c>
      <c r="O41" s="103">
        <v>0.32678959388001699</v>
      </c>
      <c r="P41" s="104">
        <v>53056.7</v>
      </c>
      <c r="Q41" s="104">
        <v>13076.83</v>
      </c>
      <c r="R41" s="108"/>
      <c r="S41" s="108"/>
      <c r="T41" s="108">
        <f t="shared" si="16"/>
        <v>53056.7</v>
      </c>
      <c r="U41" s="108">
        <f t="shared" si="17"/>
        <v>13076.83</v>
      </c>
      <c r="V41" s="109">
        <f t="shared" si="18"/>
        <v>1.1336901709401708</v>
      </c>
      <c r="W41" s="111">
        <f t="shared" si="19"/>
        <v>1.1336901709401708</v>
      </c>
      <c r="X41" s="112">
        <f t="shared" si="20"/>
        <v>0.82463074020589888</v>
      </c>
      <c r="Y41" s="114">
        <f t="shared" si="21"/>
        <v>0.98581753994797483</v>
      </c>
      <c r="Z41" s="114">
        <f t="shared" si="22"/>
        <v>0.74351642311138022</v>
      </c>
      <c r="AC41" s="108">
        <v>10</v>
      </c>
      <c r="AD41" s="108">
        <v>6</v>
      </c>
      <c r="AE41" s="108">
        <f t="shared" si="23"/>
        <v>-4</v>
      </c>
      <c r="AF41" s="104">
        <v>6</v>
      </c>
      <c r="AG41" s="104">
        <v>9</v>
      </c>
    </row>
    <row r="42" spans="1:33">
      <c r="A42" s="90">
        <v>40</v>
      </c>
      <c r="B42" s="90">
        <v>514</v>
      </c>
      <c r="C42" s="91" t="s">
        <v>79</v>
      </c>
      <c r="D42" s="91" t="s">
        <v>40</v>
      </c>
      <c r="E42" s="90" t="s">
        <v>35</v>
      </c>
      <c r="F42" s="92">
        <v>13000</v>
      </c>
      <c r="G42" s="92">
        <f t="shared" si="0"/>
        <v>52000</v>
      </c>
      <c r="H42" s="92">
        <f t="shared" si="1"/>
        <v>4682.165869656119</v>
      </c>
      <c r="I42" s="92">
        <f t="shared" si="2"/>
        <v>18728.663478624476</v>
      </c>
      <c r="J42" s="100">
        <v>0.36016660535816297</v>
      </c>
      <c r="K42" s="101">
        <f>F42*1.15</f>
        <v>14949.999999999998</v>
      </c>
      <c r="L42" s="101">
        <f t="shared" si="3"/>
        <v>59799.999999999993</v>
      </c>
      <c r="M42" s="102">
        <f t="shared" si="4"/>
        <v>5192.9692295215455</v>
      </c>
      <c r="N42" s="102">
        <f t="shared" si="5"/>
        <v>20771.876918086182</v>
      </c>
      <c r="O42" s="103">
        <v>0.34735580130578902</v>
      </c>
      <c r="P42" s="104">
        <v>57239.11</v>
      </c>
      <c r="Q42" s="104">
        <v>13731.86</v>
      </c>
      <c r="R42" s="108"/>
      <c r="S42" s="108"/>
      <c r="T42" s="108">
        <f t="shared" si="16"/>
        <v>57239.11</v>
      </c>
      <c r="U42" s="108">
        <f t="shared" si="17"/>
        <v>13731.86</v>
      </c>
      <c r="V42" s="109">
        <f t="shared" si="18"/>
        <v>1.1007521153846154</v>
      </c>
      <c r="W42" s="111">
        <f t="shared" si="19"/>
        <v>1.1007521153846154</v>
      </c>
      <c r="X42" s="112">
        <f t="shared" si="20"/>
        <v>0.73320021023777482</v>
      </c>
      <c r="Y42" s="114">
        <f t="shared" si="21"/>
        <v>0.95717575250836129</v>
      </c>
      <c r="Z42" s="114">
        <f t="shared" si="22"/>
        <v>0.66107940337560922</v>
      </c>
      <c r="AC42" s="108">
        <v>12</v>
      </c>
      <c r="AD42" s="108">
        <v>4</v>
      </c>
      <c r="AE42" s="108">
        <f t="shared" si="23"/>
        <v>-8</v>
      </c>
      <c r="AF42" s="104">
        <v>6</v>
      </c>
      <c r="AG42" s="104">
        <v>15</v>
      </c>
    </row>
    <row r="43" spans="1:33" hidden="1">
      <c r="A43" s="90">
        <v>41</v>
      </c>
      <c r="B43" s="90">
        <v>107658</v>
      </c>
      <c r="C43" s="91" t="s">
        <v>80</v>
      </c>
      <c r="D43" s="91" t="s">
        <v>43</v>
      </c>
      <c r="E43" s="90" t="s">
        <v>35</v>
      </c>
      <c r="F43" s="92">
        <v>10000</v>
      </c>
      <c r="G43" s="92">
        <f t="shared" si="0"/>
        <v>40000</v>
      </c>
      <c r="H43" s="92">
        <f t="shared" si="1"/>
        <v>2742.7663178829098</v>
      </c>
      <c r="I43" s="92">
        <f t="shared" si="2"/>
        <v>10971.065271531639</v>
      </c>
      <c r="J43" s="100">
        <v>0.27427663178829098</v>
      </c>
      <c r="K43" s="101">
        <f>F43*1.15</f>
        <v>11500</v>
      </c>
      <c r="L43" s="101">
        <f t="shared" si="3"/>
        <v>46000</v>
      </c>
      <c r="M43" s="102">
        <f t="shared" si="4"/>
        <v>3041.989858761699</v>
      </c>
      <c r="N43" s="102">
        <f t="shared" si="5"/>
        <v>12167.959435046796</v>
      </c>
      <c r="O43" s="103">
        <v>0.26452085728362601</v>
      </c>
      <c r="P43" s="104">
        <v>43840.25</v>
      </c>
      <c r="Q43" s="104">
        <v>11322.13</v>
      </c>
      <c r="R43" s="108"/>
      <c r="S43" s="108"/>
      <c r="T43" s="108">
        <f t="shared" si="16"/>
        <v>43840.25</v>
      </c>
      <c r="U43" s="108">
        <f t="shared" si="17"/>
        <v>11322.13</v>
      </c>
      <c r="V43" s="109">
        <f t="shared" si="18"/>
        <v>1.0960062500000001</v>
      </c>
      <c r="W43" s="110">
        <f t="shared" si="19"/>
        <v>1.0960062500000001</v>
      </c>
      <c r="X43" s="110">
        <f t="shared" si="20"/>
        <v>1.0319991468266372</v>
      </c>
      <c r="Y43" s="114">
        <f t="shared" si="21"/>
        <v>0.95304891304347827</v>
      </c>
      <c r="Z43" s="114">
        <f t="shared" si="22"/>
        <v>0.93048715854438224</v>
      </c>
      <c r="AA43" s="84">
        <v>800</v>
      </c>
      <c r="AC43" s="108">
        <v>8</v>
      </c>
      <c r="AD43" s="108">
        <v>2</v>
      </c>
      <c r="AE43" s="108">
        <f t="shared" si="23"/>
        <v>-6</v>
      </c>
      <c r="AF43" s="104">
        <v>5</v>
      </c>
      <c r="AG43" s="104">
        <v>12</v>
      </c>
    </row>
    <row r="44" spans="1:33" hidden="1">
      <c r="A44" s="90">
        <v>42</v>
      </c>
      <c r="B44" s="90">
        <v>111219</v>
      </c>
      <c r="C44" s="91" t="s">
        <v>81</v>
      </c>
      <c r="D44" s="91" t="s">
        <v>43</v>
      </c>
      <c r="E44" s="90" t="s">
        <v>35</v>
      </c>
      <c r="F44" s="92">
        <v>10400</v>
      </c>
      <c r="G44" s="92">
        <f t="shared" si="0"/>
        <v>41600</v>
      </c>
      <c r="H44" s="92">
        <f t="shared" si="1"/>
        <v>2900.9018905180496</v>
      </c>
      <c r="I44" s="92">
        <f t="shared" si="2"/>
        <v>11603.607562072199</v>
      </c>
      <c r="J44" s="100">
        <v>0.278932874088274</v>
      </c>
      <c r="K44" s="101">
        <f>F44*1.15</f>
        <v>11959.999999999998</v>
      </c>
      <c r="L44" s="101">
        <f t="shared" si="3"/>
        <v>47839.999999999993</v>
      </c>
      <c r="M44" s="102">
        <f t="shared" si="4"/>
        <v>3217.3773152610506</v>
      </c>
      <c r="N44" s="102">
        <f t="shared" si="5"/>
        <v>12869.509261044203</v>
      </c>
      <c r="O44" s="103">
        <v>0.269011481209118</v>
      </c>
      <c r="P44" s="104">
        <v>44880.39</v>
      </c>
      <c r="Q44" s="104">
        <v>11666.75</v>
      </c>
      <c r="R44" s="108"/>
      <c r="S44" s="108"/>
      <c r="T44" s="108">
        <f t="shared" si="16"/>
        <v>44880.39</v>
      </c>
      <c r="U44" s="108">
        <f t="shared" si="17"/>
        <v>11666.75</v>
      </c>
      <c r="V44" s="109">
        <f t="shared" si="18"/>
        <v>1.0788555288461539</v>
      </c>
      <c r="W44" s="110">
        <f t="shared" si="19"/>
        <v>1.0788555288461539</v>
      </c>
      <c r="X44" s="110">
        <f t="shared" si="20"/>
        <v>1.0054416212880373</v>
      </c>
      <c r="Y44" s="114">
        <f t="shared" si="21"/>
        <v>0.93813524247491653</v>
      </c>
      <c r="Z44" s="114">
        <f t="shared" si="22"/>
        <v>0.90654194836434554</v>
      </c>
      <c r="AA44" s="84">
        <v>800</v>
      </c>
      <c r="AC44" s="108">
        <v>14</v>
      </c>
      <c r="AD44" s="108">
        <v>8</v>
      </c>
      <c r="AE44" s="108">
        <f t="shared" si="23"/>
        <v>-6</v>
      </c>
      <c r="AF44" s="104">
        <v>5</v>
      </c>
      <c r="AG44" s="104">
        <v>12</v>
      </c>
    </row>
    <row r="45" spans="1:33" hidden="1">
      <c r="A45" s="90">
        <v>43</v>
      </c>
      <c r="B45" s="90">
        <v>549</v>
      </c>
      <c r="C45" s="91" t="s">
        <v>82</v>
      </c>
      <c r="D45" s="91" t="s">
        <v>37</v>
      </c>
      <c r="E45" s="90" t="s">
        <v>32</v>
      </c>
      <c r="F45" s="92">
        <v>7000</v>
      </c>
      <c r="G45" s="92">
        <f t="shared" si="0"/>
        <v>28000</v>
      </c>
      <c r="H45" s="92">
        <f t="shared" si="1"/>
        <v>2016.919839287521</v>
      </c>
      <c r="I45" s="92">
        <f t="shared" si="2"/>
        <v>8067.6793571500839</v>
      </c>
      <c r="J45" s="100">
        <v>0.288131405612503</v>
      </c>
      <c r="K45" s="101">
        <f>F45*1.15</f>
        <v>8049.9999999999991</v>
      </c>
      <c r="L45" s="101">
        <f t="shared" si="3"/>
        <v>32199.999999999996</v>
      </c>
      <c r="M45" s="102">
        <f t="shared" si="4"/>
        <v>2236.9567750065398</v>
      </c>
      <c r="N45" s="102">
        <f t="shared" si="5"/>
        <v>8947.8271000261593</v>
      </c>
      <c r="O45" s="103">
        <v>0.27788282919335899</v>
      </c>
      <c r="P45" s="104">
        <v>30204.9</v>
      </c>
      <c r="Q45" s="104">
        <v>6363.59</v>
      </c>
      <c r="R45" s="108"/>
      <c r="S45" s="108"/>
      <c r="T45" s="108">
        <f t="shared" si="16"/>
        <v>30204.9</v>
      </c>
      <c r="U45" s="108">
        <f t="shared" si="17"/>
        <v>6363.59</v>
      </c>
      <c r="V45" s="109">
        <f t="shared" si="18"/>
        <v>1.0787464285714286</v>
      </c>
      <c r="W45" s="111">
        <f t="shared" si="19"/>
        <v>1.0787464285714286</v>
      </c>
      <c r="X45" s="112">
        <f t="shared" si="20"/>
        <v>0.78877577036576041</v>
      </c>
      <c r="Y45" s="114">
        <f t="shared" si="21"/>
        <v>0.93804037267080764</v>
      </c>
      <c r="Z45" s="114">
        <f t="shared" si="22"/>
        <v>0.71118830626280161</v>
      </c>
      <c r="AC45" s="108">
        <v>8</v>
      </c>
      <c r="AD45" s="108">
        <v>4</v>
      </c>
      <c r="AE45" s="108">
        <f t="shared" si="23"/>
        <v>-4</v>
      </c>
      <c r="AF45" s="104">
        <v>2</v>
      </c>
      <c r="AG45" s="104">
        <v>6</v>
      </c>
    </row>
    <row r="46" spans="1:33" hidden="1">
      <c r="A46" s="90">
        <v>44</v>
      </c>
      <c r="B46" s="90">
        <v>106568</v>
      </c>
      <c r="C46" s="91" t="s">
        <v>83</v>
      </c>
      <c r="D46" s="91" t="s">
        <v>49</v>
      </c>
      <c r="E46" s="90" t="s">
        <v>32</v>
      </c>
      <c r="F46" s="92">
        <v>5525</v>
      </c>
      <c r="G46" s="92">
        <f t="shared" si="0"/>
        <v>22100</v>
      </c>
      <c r="H46" s="92">
        <f t="shared" si="1"/>
        <v>1971.1732082845588</v>
      </c>
      <c r="I46" s="92">
        <f t="shared" si="2"/>
        <v>7884.6928331382351</v>
      </c>
      <c r="J46" s="100">
        <v>0.35677343136372103</v>
      </c>
      <c r="K46" s="101">
        <v>6400</v>
      </c>
      <c r="L46" s="101">
        <f t="shared" si="3"/>
        <v>25600</v>
      </c>
      <c r="M46" s="102">
        <f t="shared" si="4"/>
        <v>2202.1332446450178</v>
      </c>
      <c r="N46" s="102">
        <f t="shared" si="5"/>
        <v>8808.5329785800714</v>
      </c>
      <c r="O46" s="103">
        <v>0.34408331947578402</v>
      </c>
      <c r="P46" s="104">
        <v>23519.43</v>
      </c>
      <c r="Q46" s="104">
        <v>5958.32</v>
      </c>
      <c r="R46" s="108"/>
      <c r="S46" s="108"/>
      <c r="T46" s="108">
        <f t="shared" si="16"/>
        <v>23519.43</v>
      </c>
      <c r="U46" s="108">
        <f t="shared" si="17"/>
        <v>5958.32</v>
      </c>
      <c r="V46" s="109">
        <f t="shared" si="18"/>
        <v>1.0642276018099548</v>
      </c>
      <c r="W46" s="111">
        <f t="shared" si="19"/>
        <v>1.0642276018099548</v>
      </c>
      <c r="X46" s="112">
        <f t="shared" si="20"/>
        <v>0.75568194298680014</v>
      </c>
      <c r="Y46" s="114">
        <f t="shared" si="21"/>
        <v>0.91872773437499999</v>
      </c>
      <c r="Z46" s="114">
        <f t="shared" si="22"/>
        <v>0.67642591728826973</v>
      </c>
      <c r="AC46" s="108">
        <v>6</v>
      </c>
      <c r="AD46" s="108">
        <v>4</v>
      </c>
      <c r="AE46" s="108">
        <f t="shared" si="23"/>
        <v>-2</v>
      </c>
      <c r="AF46" s="104">
        <v>2</v>
      </c>
      <c r="AG46" s="104">
        <v>6</v>
      </c>
    </row>
    <row r="47" spans="1:33" hidden="1">
      <c r="A47" s="90">
        <v>45</v>
      </c>
      <c r="B47" s="90">
        <v>105751</v>
      </c>
      <c r="C47" s="91" t="s">
        <v>84</v>
      </c>
      <c r="D47" s="91" t="s">
        <v>49</v>
      </c>
      <c r="E47" s="90" t="s">
        <v>38</v>
      </c>
      <c r="F47" s="92">
        <v>9750</v>
      </c>
      <c r="G47" s="92">
        <f t="shared" si="0"/>
        <v>39000</v>
      </c>
      <c r="H47" s="92">
        <f t="shared" si="1"/>
        <v>3442.3931448779636</v>
      </c>
      <c r="I47" s="92">
        <f t="shared" si="2"/>
        <v>13769.572579511854</v>
      </c>
      <c r="J47" s="100">
        <v>0.35306596357722703</v>
      </c>
      <c r="K47" s="101">
        <v>11200</v>
      </c>
      <c r="L47" s="101">
        <f t="shared" si="3"/>
        <v>44800</v>
      </c>
      <c r="M47" s="102">
        <f t="shared" si="4"/>
        <v>3813.6864976317406</v>
      </c>
      <c r="N47" s="102">
        <f t="shared" si="5"/>
        <v>15254.745990526962</v>
      </c>
      <c r="O47" s="103">
        <v>0.340507723002834</v>
      </c>
      <c r="P47" s="104">
        <v>41447.160000000003</v>
      </c>
      <c r="Q47" s="104">
        <v>12861.62</v>
      </c>
      <c r="R47" s="108"/>
      <c r="S47" s="108"/>
      <c r="T47" s="108">
        <f t="shared" si="16"/>
        <v>41447.160000000003</v>
      </c>
      <c r="U47" s="108">
        <f t="shared" si="17"/>
        <v>12861.62</v>
      </c>
      <c r="V47" s="109">
        <f t="shared" si="18"/>
        <v>1.0627476923076924</v>
      </c>
      <c r="W47" s="111">
        <f t="shared" si="19"/>
        <v>1.0627476923076924</v>
      </c>
      <c r="X47" s="112">
        <f t="shared" si="20"/>
        <v>0.93406094675278284</v>
      </c>
      <c r="Y47" s="114">
        <f t="shared" si="21"/>
        <v>0.92515982142857156</v>
      </c>
      <c r="Z47" s="114">
        <f t="shared" si="22"/>
        <v>0.84312252776853391</v>
      </c>
      <c r="AC47" s="108">
        <v>10</v>
      </c>
      <c r="AD47" s="108">
        <v>6</v>
      </c>
      <c r="AE47" s="108">
        <f t="shared" si="23"/>
        <v>-4</v>
      </c>
      <c r="AF47" s="104">
        <v>5</v>
      </c>
      <c r="AG47" s="104">
        <v>15</v>
      </c>
    </row>
    <row r="48" spans="1:33" hidden="1">
      <c r="A48" s="90">
        <v>46</v>
      </c>
      <c r="B48" s="90">
        <v>365</v>
      </c>
      <c r="C48" s="91" t="s">
        <v>85</v>
      </c>
      <c r="D48" s="91" t="s">
        <v>43</v>
      </c>
      <c r="E48" s="90" t="s">
        <v>35</v>
      </c>
      <c r="F48" s="92">
        <v>15000</v>
      </c>
      <c r="G48" s="92">
        <f t="shared" si="0"/>
        <v>60000</v>
      </c>
      <c r="H48" s="92">
        <f t="shared" si="1"/>
        <v>4160.3570913794701</v>
      </c>
      <c r="I48" s="92">
        <f t="shared" si="2"/>
        <v>16641.428365517881</v>
      </c>
      <c r="J48" s="100">
        <v>0.27735713942529799</v>
      </c>
      <c r="K48" s="101">
        <f>F48*1.15</f>
        <v>17250</v>
      </c>
      <c r="L48" s="101">
        <f t="shared" si="3"/>
        <v>69000</v>
      </c>
      <c r="M48" s="102">
        <f t="shared" si="4"/>
        <v>4614.233446826197</v>
      </c>
      <c r="N48" s="102">
        <f t="shared" si="5"/>
        <v>18456.933787304788</v>
      </c>
      <c r="O48" s="103">
        <v>0.26749179401890999</v>
      </c>
      <c r="P48" s="104">
        <v>63667.81</v>
      </c>
      <c r="Q48" s="104">
        <v>13962.33</v>
      </c>
      <c r="R48" s="108"/>
      <c r="S48" s="108"/>
      <c r="T48" s="108">
        <f t="shared" si="16"/>
        <v>63667.81</v>
      </c>
      <c r="U48" s="108">
        <f t="shared" si="17"/>
        <v>13962.33</v>
      </c>
      <c r="V48" s="109">
        <f t="shared" si="18"/>
        <v>1.0611301666666666</v>
      </c>
      <c r="W48" s="111">
        <f t="shared" si="19"/>
        <v>1.0611301666666666</v>
      </c>
      <c r="X48" s="112">
        <f t="shared" si="20"/>
        <v>0.83901031169480944</v>
      </c>
      <c r="Y48" s="114">
        <f t="shared" si="21"/>
        <v>0.92272188405797095</v>
      </c>
      <c r="Z48" s="114">
        <f t="shared" si="22"/>
        <v>0.7564815565196259</v>
      </c>
      <c r="AC48" s="108">
        <v>12</v>
      </c>
      <c r="AD48" s="108">
        <v>10</v>
      </c>
      <c r="AE48" s="108">
        <f t="shared" si="23"/>
        <v>-2</v>
      </c>
      <c r="AF48" s="104">
        <v>7</v>
      </c>
      <c r="AG48" s="104">
        <v>12</v>
      </c>
    </row>
    <row r="49" spans="1:33" hidden="1">
      <c r="A49" s="90">
        <v>47</v>
      </c>
      <c r="B49" s="90">
        <v>742</v>
      </c>
      <c r="C49" s="91" t="s">
        <v>86</v>
      </c>
      <c r="D49" s="91" t="s">
        <v>87</v>
      </c>
      <c r="E49" s="90" t="s">
        <v>35</v>
      </c>
      <c r="F49" s="92">
        <v>13000</v>
      </c>
      <c r="G49" s="92">
        <f t="shared" si="0"/>
        <v>52000</v>
      </c>
      <c r="H49" s="92">
        <f t="shared" si="1"/>
        <v>2857.9931052479819</v>
      </c>
      <c r="I49" s="92">
        <f t="shared" si="2"/>
        <v>11431.972420991928</v>
      </c>
      <c r="J49" s="100">
        <v>0.21984562348061401</v>
      </c>
      <c r="K49" s="101">
        <f>F49*1.15</f>
        <v>14949.999999999998</v>
      </c>
      <c r="L49" s="101">
        <f t="shared" si="3"/>
        <v>59799.999999999993</v>
      </c>
      <c r="M49" s="102">
        <f t="shared" si="4"/>
        <v>3169.7873733865586</v>
      </c>
      <c r="N49" s="102">
        <f t="shared" si="5"/>
        <v>12679.149493546234</v>
      </c>
      <c r="O49" s="103">
        <v>0.21202591126331499</v>
      </c>
      <c r="P49" s="104">
        <v>55052.47</v>
      </c>
      <c r="Q49" s="104">
        <v>9660.58</v>
      </c>
      <c r="R49" s="108"/>
      <c r="S49" s="108"/>
      <c r="T49" s="108">
        <f t="shared" si="16"/>
        <v>55052.47</v>
      </c>
      <c r="U49" s="108">
        <f t="shared" si="17"/>
        <v>9660.58</v>
      </c>
      <c r="V49" s="109">
        <f t="shared" si="18"/>
        <v>1.0587013461538461</v>
      </c>
      <c r="W49" s="111">
        <f t="shared" si="19"/>
        <v>1.0587013461538461</v>
      </c>
      <c r="X49" s="112">
        <f t="shared" si="20"/>
        <v>0.84504927445947886</v>
      </c>
      <c r="Y49" s="114">
        <f t="shared" si="21"/>
        <v>0.92060986622073593</v>
      </c>
      <c r="Z49" s="114">
        <f t="shared" si="22"/>
        <v>0.7619265002685941</v>
      </c>
      <c r="AC49" s="108">
        <v>10</v>
      </c>
      <c r="AD49" s="108">
        <v>0</v>
      </c>
      <c r="AE49" s="108">
        <f t="shared" si="23"/>
        <v>-10</v>
      </c>
      <c r="AF49" s="104">
        <v>6</v>
      </c>
      <c r="AG49" s="104">
        <v>12</v>
      </c>
    </row>
    <row r="50" spans="1:33" hidden="1">
      <c r="A50" s="90">
        <v>48</v>
      </c>
      <c r="B50" s="90">
        <v>102479</v>
      </c>
      <c r="C50" s="91" t="s">
        <v>88</v>
      </c>
      <c r="D50" s="91" t="s">
        <v>52</v>
      </c>
      <c r="E50" s="90" t="s">
        <v>38</v>
      </c>
      <c r="F50" s="92">
        <v>7150</v>
      </c>
      <c r="G50" s="92">
        <f t="shared" si="0"/>
        <v>28600</v>
      </c>
      <c r="H50" s="92">
        <f t="shared" si="1"/>
        <v>2609.8409439438765</v>
      </c>
      <c r="I50" s="92">
        <f t="shared" si="2"/>
        <v>10439.363775775506</v>
      </c>
      <c r="J50" s="100">
        <v>0.36501271943271002</v>
      </c>
      <c r="K50" s="101">
        <v>8250</v>
      </c>
      <c r="L50" s="101">
        <f t="shared" si="3"/>
        <v>33000</v>
      </c>
      <c r="M50" s="102">
        <f t="shared" si="4"/>
        <v>2904.2437333521812</v>
      </c>
      <c r="N50" s="102">
        <f t="shared" si="5"/>
        <v>11616.974933408725</v>
      </c>
      <c r="O50" s="103">
        <v>0.35202954343662801</v>
      </c>
      <c r="P50" s="104">
        <v>30124.34</v>
      </c>
      <c r="Q50" s="104">
        <v>8360.2199999999993</v>
      </c>
      <c r="R50" s="108"/>
      <c r="S50" s="108"/>
      <c r="T50" s="108">
        <f t="shared" si="16"/>
        <v>30124.34</v>
      </c>
      <c r="U50" s="108">
        <f t="shared" si="17"/>
        <v>8360.2199999999993</v>
      </c>
      <c r="V50" s="109">
        <f t="shared" si="18"/>
        <v>1.0532986013986014</v>
      </c>
      <c r="W50" s="111">
        <f t="shared" si="19"/>
        <v>1.0532986013986014</v>
      </c>
      <c r="X50" s="112">
        <f t="shared" si="20"/>
        <v>0.80083616009242342</v>
      </c>
      <c r="Y50" s="114">
        <f t="shared" si="21"/>
        <v>0.91285878787878794</v>
      </c>
      <c r="Z50" s="114">
        <f t="shared" si="22"/>
        <v>0.71965550824743774</v>
      </c>
      <c r="AC50" s="108">
        <v>8</v>
      </c>
      <c r="AD50" s="108">
        <v>0</v>
      </c>
      <c r="AE50" s="108">
        <f t="shared" si="23"/>
        <v>-8</v>
      </c>
      <c r="AF50" s="104">
        <v>4</v>
      </c>
      <c r="AG50" s="104">
        <v>9</v>
      </c>
    </row>
    <row r="51" spans="1:33" hidden="1">
      <c r="A51" s="90">
        <v>49</v>
      </c>
      <c r="B51" s="90">
        <v>709</v>
      </c>
      <c r="C51" s="91" t="s">
        <v>89</v>
      </c>
      <c r="D51" s="91" t="s">
        <v>43</v>
      </c>
      <c r="E51" s="90" t="s">
        <v>35</v>
      </c>
      <c r="F51" s="92">
        <v>13000</v>
      </c>
      <c r="G51" s="92">
        <f t="shared" si="0"/>
        <v>52000</v>
      </c>
      <c r="H51" s="92">
        <f t="shared" si="1"/>
        <v>4193.4028590928756</v>
      </c>
      <c r="I51" s="92">
        <f t="shared" si="2"/>
        <v>16773.611436371502</v>
      </c>
      <c r="J51" s="100">
        <v>0.32256945069945198</v>
      </c>
      <c r="K51" s="101">
        <f>F51*1.15</f>
        <v>14949.999999999998</v>
      </c>
      <c r="L51" s="101">
        <f t="shared" si="3"/>
        <v>59799.999999999993</v>
      </c>
      <c r="M51" s="102">
        <f t="shared" si="4"/>
        <v>4650.8843600315131</v>
      </c>
      <c r="N51" s="102">
        <f t="shared" si="5"/>
        <v>18603.537440126052</v>
      </c>
      <c r="O51" s="103">
        <v>0.31109594381481698</v>
      </c>
      <c r="P51" s="104">
        <v>54642.46</v>
      </c>
      <c r="Q51" s="104">
        <v>14732.52</v>
      </c>
      <c r="R51" s="108"/>
      <c r="S51" s="108"/>
      <c r="T51" s="108">
        <f t="shared" si="16"/>
        <v>54642.46</v>
      </c>
      <c r="U51" s="108">
        <f t="shared" si="17"/>
        <v>14732.52</v>
      </c>
      <c r="V51" s="109">
        <f t="shared" si="18"/>
        <v>1.0508165384615384</v>
      </c>
      <c r="W51" s="111">
        <f t="shared" si="19"/>
        <v>1.0508165384615384</v>
      </c>
      <c r="X51" s="112">
        <f t="shared" si="20"/>
        <v>0.87831532618278929</v>
      </c>
      <c r="Y51" s="114">
        <f t="shared" si="21"/>
        <v>0.91375351170568575</v>
      </c>
      <c r="Z51" s="114">
        <f t="shared" si="22"/>
        <v>0.79192035640616187</v>
      </c>
      <c r="AC51" s="108">
        <v>10</v>
      </c>
      <c r="AD51" s="108">
        <v>8</v>
      </c>
      <c r="AE51" s="108">
        <f t="shared" si="23"/>
        <v>-2</v>
      </c>
      <c r="AF51" s="104">
        <v>6</v>
      </c>
      <c r="AG51" s="104">
        <v>12</v>
      </c>
    </row>
    <row r="52" spans="1:33" hidden="1">
      <c r="A52" s="90">
        <v>50</v>
      </c>
      <c r="B52" s="90">
        <v>106569</v>
      </c>
      <c r="C52" s="91" t="s">
        <v>90</v>
      </c>
      <c r="D52" s="91" t="s">
        <v>43</v>
      </c>
      <c r="E52" s="90" t="s">
        <v>38</v>
      </c>
      <c r="F52" s="92">
        <v>8775</v>
      </c>
      <c r="G52" s="92">
        <f t="shared" si="0"/>
        <v>35100</v>
      </c>
      <c r="H52" s="92">
        <f t="shared" si="1"/>
        <v>2992.3919792202969</v>
      </c>
      <c r="I52" s="92">
        <f t="shared" si="2"/>
        <v>11969.567916881188</v>
      </c>
      <c r="J52" s="100">
        <v>0.34101333096527597</v>
      </c>
      <c r="K52" s="101">
        <v>10500</v>
      </c>
      <c r="L52" s="101">
        <f t="shared" si="3"/>
        <v>42000</v>
      </c>
      <c r="M52" s="102">
        <f t="shared" si="4"/>
        <v>3453.2798134181862</v>
      </c>
      <c r="N52" s="102">
        <f t="shared" si="5"/>
        <v>13813.119253672745</v>
      </c>
      <c r="O52" s="103">
        <v>0.32888379175411298</v>
      </c>
      <c r="P52" s="104">
        <v>36760.97</v>
      </c>
      <c r="Q52" s="104">
        <v>10636.72</v>
      </c>
      <c r="R52" s="108"/>
      <c r="S52" s="108"/>
      <c r="T52" s="108">
        <f t="shared" si="16"/>
        <v>36760.97</v>
      </c>
      <c r="U52" s="108">
        <f t="shared" si="17"/>
        <v>10636.72</v>
      </c>
      <c r="V52" s="109">
        <f t="shared" si="18"/>
        <v>1.0473210826210826</v>
      </c>
      <c r="W52" s="111">
        <f t="shared" si="19"/>
        <v>1.0473210826210826</v>
      </c>
      <c r="X52" s="112">
        <f t="shared" si="20"/>
        <v>0.88864694814911271</v>
      </c>
      <c r="Y52" s="114">
        <f t="shared" si="21"/>
        <v>0.87526119047619055</v>
      </c>
      <c r="Z52" s="114">
        <f t="shared" si="22"/>
        <v>0.77004475272099182</v>
      </c>
      <c r="AC52" s="108">
        <v>8</v>
      </c>
      <c r="AD52" s="108">
        <v>2</v>
      </c>
      <c r="AE52" s="108">
        <f t="shared" si="23"/>
        <v>-6</v>
      </c>
      <c r="AF52" s="104">
        <v>5</v>
      </c>
      <c r="AG52" s="104">
        <v>9</v>
      </c>
    </row>
    <row r="53" spans="1:33" hidden="1">
      <c r="A53" s="90">
        <v>51</v>
      </c>
      <c r="B53" s="90">
        <v>730</v>
      </c>
      <c r="C53" s="91" t="s">
        <v>91</v>
      </c>
      <c r="D53" s="91" t="s">
        <v>43</v>
      </c>
      <c r="E53" s="90" t="s">
        <v>35</v>
      </c>
      <c r="F53" s="92">
        <v>14300</v>
      </c>
      <c r="G53" s="92">
        <f t="shared" si="0"/>
        <v>57200</v>
      </c>
      <c r="H53" s="92">
        <f t="shared" si="1"/>
        <v>3998.2775863034294</v>
      </c>
      <c r="I53" s="92">
        <f t="shared" si="2"/>
        <v>15993.110345213718</v>
      </c>
      <c r="J53" s="100">
        <v>0.27959983121003001</v>
      </c>
      <c r="K53" s="101">
        <f>F53*1.15</f>
        <v>16445</v>
      </c>
      <c r="L53" s="101">
        <f t="shared" si="3"/>
        <v>65780</v>
      </c>
      <c r="M53" s="102">
        <f t="shared" si="4"/>
        <v>4434.4717924921251</v>
      </c>
      <c r="N53" s="102">
        <f t="shared" si="5"/>
        <v>17737.887169968501</v>
      </c>
      <c r="O53" s="103">
        <v>0.269654715262519</v>
      </c>
      <c r="P53" s="104">
        <v>59772.56</v>
      </c>
      <c r="Q53" s="104">
        <v>15218.3</v>
      </c>
      <c r="R53" s="108"/>
      <c r="S53" s="108"/>
      <c r="T53" s="108">
        <f t="shared" si="16"/>
        <v>59772.56</v>
      </c>
      <c r="U53" s="108">
        <f t="shared" si="17"/>
        <v>15218.3</v>
      </c>
      <c r="V53" s="109">
        <f t="shared" si="18"/>
        <v>1.0449748251748252</v>
      </c>
      <c r="W53" s="111">
        <f t="shared" si="19"/>
        <v>1.0449748251748252</v>
      </c>
      <c r="X53" s="112">
        <f t="shared" si="20"/>
        <v>0.9515534921919927</v>
      </c>
      <c r="Y53" s="114">
        <f t="shared" si="21"/>
        <v>0.90867376102158703</v>
      </c>
      <c r="Z53" s="114">
        <f t="shared" si="22"/>
        <v>0.85795449334944807</v>
      </c>
      <c r="AC53" s="108">
        <v>15</v>
      </c>
      <c r="AD53" s="108">
        <v>6</v>
      </c>
      <c r="AE53" s="108">
        <f t="shared" si="23"/>
        <v>-9</v>
      </c>
      <c r="AF53" s="104">
        <v>6</v>
      </c>
      <c r="AG53" s="104">
        <v>15</v>
      </c>
    </row>
    <row r="54" spans="1:33" hidden="1">
      <c r="A54" s="90">
        <v>52</v>
      </c>
      <c r="B54" s="90">
        <v>106399</v>
      </c>
      <c r="C54" s="91" t="s">
        <v>92</v>
      </c>
      <c r="D54" s="91" t="s">
        <v>43</v>
      </c>
      <c r="E54" s="90" t="s">
        <v>38</v>
      </c>
      <c r="F54" s="92">
        <v>9000</v>
      </c>
      <c r="G54" s="92">
        <f t="shared" si="0"/>
        <v>36000</v>
      </c>
      <c r="H54" s="92">
        <f t="shared" si="1"/>
        <v>2613.8878209467998</v>
      </c>
      <c r="I54" s="92">
        <f t="shared" si="2"/>
        <v>10455.551283787199</v>
      </c>
      <c r="J54" s="100">
        <v>0.29043198010519999</v>
      </c>
      <c r="K54" s="101">
        <f>F54*1.15</f>
        <v>10350</v>
      </c>
      <c r="L54" s="101">
        <f t="shared" si="3"/>
        <v>41400</v>
      </c>
      <c r="M54" s="102">
        <f t="shared" si="4"/>
        <v>2899.0512940958215</v>
      </c>
      <c r="N54" s="102">
        <f t="shared" si="5"/>
        <v>11596.205176383286</v>
      </c>
      <c r="O54" s="103">
        <v>0.28010157430877503</v>
      </c>
      <c r="P54" s="104">
        <v>37613.089999999997</v>
      </c>
      <c r="Q54" s="104">
        <v>9579.99</v>
      </c>
      <c r="R54" s="108"/>
      <c r="S54" s="108"/>
      <c r="T54" s="108">
        <f t="shared" si="16"/>
        <v>37613.089999999997</v>
      </c>
      <c r="U54" s="108">
        <f t="shared" si="17"/>
        <v>9579.99</v>
      </c>
      <c r="V54" s="109">
        <f t="shared" si="18"/>
        <v>1.0448080555555554</v>
      </c>
      <c r="W54" s="111">
        <f t="shared" si="19"/>
        <v>1.0448080555555554</v>
      </c>
      <c r="X54" s="112">
        <f t="shared" si="20"/>
        <v>0.91625871653990354</v>
      </c>
      <c r="Y54" s="114">
        <f t="shared" si="21"/>
        <v>0.90852874396135253</v>
      </c>
      <c r="Z54" s="114">
        <f t="shared" si="22"/>
        <v>0.82613146751753841</v>
      </c>
      <c r="AC54" s="108">
        <v>8</v>
      </c>
      <c r="AD54" s="108">
        <v>2</v>
      </c>
      <c r="AE54" s="108">
        <f t="shared" si="23"/>
        <v>-6</v>
      </c>
      <c r="AF54" s="104">
        <v>5</v>
      </c>
      <c r="AG54" s="104">
        <v>9</v>
      </c>
    </row>
    <row r="55" spans="1:33">
      <c r="A55" s="90">
        <v>53</v>
      </c>
      <c r="B55" s="90">
        <v>102567</v>
      </c>
      <c r="C55" s="91" t="s">
        <v>93</v>
      </c>
      <c r="D55" s="91" t="s">
        <v>40</v>
      </c>
      <c r="E55" s="90" t="s">
        <v>32</v>
      </c>
      <c r="F55" s="92">
        <v>5525</v>
      </c>
      <c r="G55" s="92">
        <f t="shared" si="0"/>
        <v>22100</v>
      </c>
      <c r="H55" s="92">
        <f t="shared" si="1"/>
        <v>1768.1296949525083</v>
      </c>
      <c r="I55" s="92">
        <f t="shared" si="2"/>
        <v>7072.5187798100333</v>
      </c>
      <c r="J55" s="100">
        <v>0.32002347419954902</v>
      </c>
      <c r="K55" s="101">
        <v>6400</v>
      </c>
      <c r="L55" s="101">
        <f t="shared" si="3"/>
        <v>25600</v>
      </c>
      <c r="M55" s="102">
        <f t="shared" si="4"/>
        <v>1975.2993627016065</v>
      </c>
      <c r="N55" s="102">
        <f t="shared" si="5"/>
        <v>7901.1974508064259</v>
      </c>
      <c r="O55" s="103">
        <v>0.308640525422126</v>
      </c>
      <c r="P55" s="104">
        <v>23051.11</v>
      </c>
      <c r="Q55" s="104">
        <v>4875.16</v>
      </c>
      <c r="R55" s="108"/>
      <c r="S55" s="108"/>
      <c r="T55" s="108">
        <f t="shared" si="16"/>
        <v>23051.11</v>
      </c>
      <c r="U55" s="108">
        <f t="shared" si="17"/>
        <v>4875.16</v>
      </c>
      <c r="V55" s="109">
        <f t="shared" si="18"/>
        <v>1.0430366515837104</v>
      </c>
      <c r="W55" s="111">
        <f t="shared" si="19"/>
        <v>1.0430366515837104</v>
      </c>
      <c r="X55" s="112">
        <f t="shared" si="20"/>
        <v>0.68931029408039912</v>
      </c>
      <c r="Y55" s="114">
        <f t="shared" si="21"/>
        <v>0.900433984375</v>
      </c>
      <c r="Z55" s="114">
        <f t="shared" si="22"/>
        <v>0.61701533601117931</v>
      </c>
      <c r="AC55" s="108">
        <v>8</v>
      </c>
      <c r="AD55" s="108">
        <v>2</v>
      </c>
      <c r="AE55" s="108">
        <f t="shared" si="23"/>
        <v>-6</v>
      </c>
      <c r="AF55" s="104">
        <v>2</v>
      </c>
      <c r="AG55" s="104">
        <v>6</v>
      </c>
    </row>
    <row r="56" spans="1:33" hidden="1">
      <c r="A56" s="90">
        <v>54</v>
      </c>
      <c r="B56" s="90">
        <v>105267</v>
      </c>
      <c r="C56" s="91" t="s">
        <v>94</v>
      </c>
      <c r="D56" s="91" t="s">
        <v>43</v>
      </c>
      <c r="E56" s="90" t="s">
        <v>35</v>
      </c>
      <c r="F56" s="92">
        <v>9750</v>
      </c>
      <c r="G56" s="92">
        <f t="shared" si="0"/>
        <v>39000</v>
      </c>
      <c r="H56" s="92">
        <f t="shared" si="1"/>
        <v>3365.5971662958159</v>
      </c>
      <c r="I56" s="92">
        <f t="shared" si="2"/>
        <v>13462.388665183264</v>
      </c>
      <c r="J56" s="100">
        <v>0.34518945295341702</v>
      </c>
      <c r="K56" s="101">
        <v>11200</v>
      </c>
      <c r="L56" s="101">
        <f t="shared" si="3"/>
        <v>44800</v>
      </c>
      <c r="M56" s="102">
        <f t="shared" si="4"/>
        <v>3728.6073755602338</v>
      </c>
      <c r="N56" s="102">
        <f t="shared" si="5"/>
        <v>14914.429502240935</v>
      </c>
      <c r="O56" s="103">
        <v>0.33291137281787803</v>
      </c>
      <c r="P56" s="104">
        <v>40593.35</v>
      </c>
      <c r="Q56" s="104">
        <v>12240.44</v>
      </c>
      <c r="R56" s="108"/>
      <c r="S56" s="108"/>
      <c r="T56" s="108">
        <f t="shared" si="16"/>
        <v>40593.35</v>
      </c>
      <c r="U56" s="108">
        <f t="shared" si="17"/>
        <v>12240.44</v>
      </c>
      <c r="V56" s="109">
        <f t="shared" si="18"/>
        <v>1.0408551282051282</v>
      </c>
      <c r="W56" s="111">
        <f t="shared" si="19"/>
        <v>1.0408551282051282</v>
      </c>
      <c r="X56" s="112">
        <f t="shared" si="20"/>
        <v>0.90923240328490185</v>
      </c>
      <c r="Y56" s="114">
        <f t="shared" si="21"/>
        <v>0.90610156249999996</v>
      </c>
      <c r="Z56" s="114">
        <f t="shared" si="22"/>
        <v>0.82071124464806644</v>
      </c>
      <c r="AC56" s="108">
        <v>12</v>
      </c>
      <c r="AD56" s="108">
        <v>2</v>
      </c>
      <c r="AE56" s="108">
        <f t="shared" si="23"/>
        <v>-10</v>
      </c>
      <c r="AF56" s="104">
        <v>5</v>
      </c>
      <c r="AG56" s="104">
        <v>9</v>
      </c>
    </row>
    <row r="57" spans="1:33" hidden="1">
      <c r="A57" s="90">
        <v>55</v>
      </c>
      <c r="B57" s="90">
        <v>581</v>
      </c>
      <c r="C57" s="91" t="s">
        <v>95</v>
      </c>
      <c r="D57" s="91" t="s">
        <v>52</v>
      </c>
      <c r="E57" s="90" t="s">
        <v>35</v>
      </c>
      <c r="F57" s="92">
        <v>14300</v>
      </c>
      <c r="G57" s="92">
        <f t="shared" si="0"/>
        <v>57200</v>
      </c>
      <c r="H57" s="92">
        <f t="shared" si="1"/>
        <v>3070.37103263053</v>
      </c>
      <c r="I57" s="92">
        <f t="shared" si="2"/>
        <v>12281.48413052212</v>
      </c>
      <c r="J57" s="100">
        <v>0.214711261023114</v>
      </c>
      <c r="K57" s="101">
        <f>F57*1.15</f>
        <v>16445</v>
      </c>
      <c r="L57" s="101">
        <f t="shared" si="3"/>
        <v>65780</v>
      </c>
      <c r="M57" s="102">
        <f t="shared" si="4"/>
        <v>3405.3347829891595</v>
      </c>
      <c r="N57" s="102">
        <f t="shared" si="5"/>
        <v>13621.339131956638</v>
      </c>
      <c r="O57" s="103">
        <v>0.207074173486723</v>
      </c>
      <c r="P57" s="104">
        <v>59101.66</v>
      </c>
      <c r="Q57" s="104">
        <v>13066.89</v>
      </c>
      <c r="R57" s="108"/>
      <c r="S57" s="108"/>
      <c r="T57" s="108">
        <f t="shared" si="16"/>
        <v>59101.66</v>
      </c>
      <c r="U57" s="108">
        <f t="shared" si="17"/>
        <v>13066.89</v>
      </c>
      <c r="V57" s="109">
        <f t="shared" si="18"/>
        <v>1.0332458041958044</v>
      </c>
      <c r="W57" s="110">
        <f t="shared" si="19"/>
        <v>1.0332458041958044</v>
      </c>
      <c r="X57" s="110">
        <f t="shared" si="20"/>
        <v>1.0639504038055123</v>
      </c>
      <c r="Y57" s="114">
        <f t="shared" si="21"/>
        <v>0.89847461234417758</v>
      </c>
      <c r="Z57" s="114">
        <f t="shared" si="22"/>
        <v>0.95929554894820424</v>
      </c>
      <c r="AA57" s="84">
        <v>800</v>
      </c>
      <c r="AC57" s="108">
        <v>15</v>
      </c>
      <c r="AD57" s="108">
        <v>24</v>
      </c>
      <c r="AE57" s="117">
        <f t="shared" si="23"/>
        <v>9</v>
      </c>
      <c r="AF57" s="104">
        <v>7</v>
      </c>
      <c r="AG57" s="104">
        <v>12</v>
      </c>
    </row>
    <row r="58" spans="1:33" hidden="1">
      <c r="A58" s="90">
        <v>56</v>
      </c>
      <c r="B58" s="90">
        <v>104533</v>
      </c>
      <c r="C58" s="91" t="s">
        <v>96</v>
      </c>
      <c r="D58" s="91" t="s">
        <v>37</v>
      </c>
      <c r="E58" s="90" t="s">
        <v>32</v>
      </c>
      <c r="F58" s="92">
        <v>7000</v>
      </c>
      <c r="G58" s="92">
        <f t="shared" si="0"/>
        <v>28000</v>
      </c>
      <c r="H58" s="92">
        <f t="shared" si="1"/>
        <v>2329.9991844079368</v>
      </c>
      <c r="I58" s="92">
        <f t="shared" si="2"/>
        <v>9319.9967376317472</v>
      </c>
      <c r="J58" s="100">
        <v>0.332857026343991</v>
      </c>
      <c r="K58" s="101">
        <f>F58*1.15</f>
        <v>8049.9999999999991</v>
      </c>
      <c r="L58" s="101">
        <f t="shared" si="3"/>
        <v>32199.999999999996</v>
      </c>
      <c r="M58" s="102">
        <f t="shared" si="4"/>
        <v>2584.1916767313051</v>
      </c>
      <c r="N58" s="102">
        <f t="shared" si="5"/>
        <v>10336.76670692522</v>
      </c>
      <c r="O58" s="103">
        <v>0.32101759959395099</v>
      </c>
      <c r="P58" s="104">
        <v>28861.32</v>
      </c>
      <c r="Q58" s="104">
        <v>9406.92</v>
      </c>
      <c r="R58" s="108">
        <v>3400</v>
      </c>
      <c r="S58" s="108">
        <v>2210</v>
      </c>
      <c r="T58" s="108">
        <f t="shared" si="16"/>
        <v>25461.32</v>
      </c>
      <c r="U58" s="108">
        <f t="shared" si="17"/>
        <v>7196.92</v>
      </c>
      <c r="V58" s="109">
        <f t="shared" si="18"/>
        <v>1.0307614285714286</v>
      </c>
      <c r="W58" s="112">
        <f t="shared" si="19"/>
        <v>0.90933285714285716</v>
      </c>
      <c r="X58" s="112">
        <f t="shared" si="20"/>
        <v>0.77220198703940424</v>
      </c>
      <c r="Y58" s="114">
        <f t="shared" si="21"/>
        <v>0.79072422360248451</v>
      </c>
      <c r="Z58" s="114">
        <f t="shared" si="22"/>
        <v>0.69624479337222067</v>
      </c>
      <c r="AC58" s="108">
        <v>6</v>
      </c>
      <c r="AD58" s="108">
        <v>2</v>
      </c>
      <c r="AE58" s="108">
        <f t="shared" si="23"/>
        <v>-4</v>
      </c>
      <c r="AF58" s="104">
        <v>4</v>
      </c>
      <c r="AG58" s="104">
        <v>6</v>
      </c>
    </row>
    <row r="59" spans="1:33" hidden="1">
      <c r="A59" s="90">
        <v>57</v>
      </c>
      <c r="B59" s="90">
        <v>750</v>
      </c>
      <c r="C59" s="91" t="s">
        <v>97</v>
      </c>
      <c r="D59" s="91" t="s">
        <v>49</v>
      </c>
      <c r="E59" s="90" t="s">
        <v>35</v>
      </c>
      <c r="F59" s="92">
        <v>36000</v>
      </c>
      <c r="G59" s="92">
        <f t="shared" si="0"/>
        <v>144000</v>
      </c>
      <c r="H59" s="92">
        <f t="shared" si="1"/>
        <v>10937.232351806617</v>
      </c>
      <c r="I59" s="92">
        <f t="shared" si="2"/>
        <v>43748.929407226467</v>
      </c>
      <c r="J59" s="100">
        <v>0.30381200977240602</v>
      </c>
      <c r="K59" s="101">
        <f>F59*1.1</f>
        <v>39600</v>
      </c>
      <c r="L59" s="101">
        <f t="shared" si="3"/>
        <v>158400</v>
      </c>
      <c r="M59" s="102">
        <f t="shared" si="4"/>
        <v>11603.025256149322</v>
      </c>
      <c r="N59" s="102">
        <f t="shared" si="5"/>
        <v>46412.101024597287</v>
      </c>
      <c r="O59" s="103">
        <v>0.29300568828659901</v>
      </c>
      <c r="P59" s="104">
        <v>146571.26</v>
      </c>
      <c r="Q59" s="104">
        <v>37209.85</v>
      </c>
      <c r="R59" s="108"/>
      <c r="S59" s="108"/>
      <c r="T59" s="108">
        <f t="shared" si="16"/>
        <v>146571.26</v>
      </c>
      <c r="U59" s="108">
        <f t="shared" si="17"/>
        <v>37209.85</v>
      </c>
      <c r="V59" s="109">
        <f t="shared" si="18"/>
        <v>1.0178559722222222</v>
      </c>
      <c r="W59" s="111">
        <f t="shared" si="19"/>
        <v>1.0178559722222222</v>
      </c>
      <c r="X59" s="112">
        <f t="shared" si="20"/>
        <v>0.85053167024136733</v>
      </c>
      <c r="Y59" s="114">
        <f t="shared" si="21"/>
        <v>0.92532361111111117</v>
      </c>
      <c r="Z59" s="114">
        <f t="shared" si="22"/>
        <v>0.80172733357362302</v>
      </c>
      <c r="AC59" s="108">
        <v>25</v>
      </c>
      <c r="AD59" s="108">
        <v>14</v>
      </c>
      <c r="AE59" s="108">
        <f t="shared" si="23"/>
        <v>-11</v>
      </c>
      <c r="AF59" s="104">
        <v>12</v>
      </c>
      <c r="AG59" s="104">
        <v>12</v>
      </c>
    </row>
    <row r="60" spans="1:33" hidden="1">
      <c r="A60" s="90">
        <v>58</v>
      </c>
      <c r="B60" s="90">
        <v>720</v>
      </c>
      <c r="C60" s="91" t="s">
        <v>98</v>
      </c>
      <c r="D60" s="91" t="s">
        <v>37</v>
      </c>
      <c r="E60" s="90" t="s">
        <v>32</v>
      </c>
      <c r="F60" s="92">
        <v>8500</v>
      </c>
      <c r="G60" s="92">
        <f t="shared" si="0"/>
        <v>34000</v>
      </c>
      <c r="H60" s="92">
        <f t="shared" si="1"/>
        <v>2594.135309942194</v>
      </c>
      <c r="I60" s="92">
        <f t="shared" si="2"/>
        <v>10376.541239768776</v>
      </c>
      <c r="J60" s="100">
        <v>0.30519238940496402</v>
      </c>
      <c r="K60" s="101">
        <f t="shared" ref="K60:K67" si="24">F60*1.15</f>
        <v>9775</v>
      </c>
      <c r="L60" s="101">
        <f t="shared" si="3"/>
        <v>39100</v>
      </c>
      <c r="M60" s="102">
        <f t="shared" si="4"/>
        <v>2877.1438724648447</v>
      </c>
      <c r="N60" s="102">
        <f t="shared" si="5"/>
        <v>11508.575489859379</v>
      </c>
      <c r="O60" s="103">
        <v>0.29433696905011197</v>
      </c>
      <c r="P60" s="104">
        <v>34551.839999999997</v>
      </c>
      <c r="Q60" s="104">
        <v>9037.14</v>
      </c>
      <c r="R60" s="108"/>
      <c r="S60" s="108"/>
      <c r="T60" s="108">
        <f t="shared" si="16"/>
        <v>34551.839999999997</v>
      </c>
      <c r="U60" s="108">
        <f t="shared" si="17"/>
        <v>9037.14</v>
      </c>
      <c r="V60" s="109">
        <f t="shared" si="18"/>
        <v>1.016230588235294</v>
      </c>
      <c r="W60" s="111">
        <f t="shared" si="19"/>
        <v>1.016230588235294</v>
      </c>
      <c r="X60" s="112">
        <f t="shared" si="20"/>
        <v>0.87092026053581006</v>
      </c>
      <c r="Y60" s="114">
        <f t="shared" si="21"/>
        <v>0.88367877237851655</v>
      </c>
      <c r="Z60" s="114">
        <f t="shared" si="22"/>
        <v>0.78525270203622943</v>
      </c>
      <c r="AC60" s="108">
        <v>8</v>
      </c>
      <c r="AD60" s="108">
        <v>6</v>
      </c>
      <c r="AE60" s="108">
        <f t="shared" si="23"/>
        <v>-2</v>
      </c>
      <c r="AF60" s="104">
        <v>4</v>
      </c>
      <c r="AG60" s="104">
        <v>18</v>
      </c>
    </row>
    <row r="61" spans="1:33" hidden="1">
      <c r="A61" s="90">
        <v>59</v>
      </c>
      <c r="B61" s="90">
        <v>112888</v>
      </c>
      <c r="C61" s="91" t="s">
        <v>99</v>
      </c>
      <c r="D61" s="91" t="s">
        <v>43</v>
      </c>
      <c r="E61" s="90" t="s">
        <v>32</v>
      </c>
      <c r="F61" s="92">
        <v>6500</v>
      </c>
      <c r="G61" s="92">
        <f t="shared" si="0"/>
        <v>26000</v>
      </c>
      <c r="H61" s="92">
        <f t="shared" si="1"/>
        <v>1510.9899350117066</v>
      </c>
      <c r="I61" s="92">
        <f t="shared" si="2"/>
        <v>6043.9597400468265</v>
      </c>
      <c r="J61" s="100">
        <v>0.23245999000180101</v>
      </c>
      <c r="K61" s="101">
        <f t="shared" si="24"/>
        <v>7474.9999999999991</v>
      </c>
      <c r="L61" s="101">
        <f t="shared" si="3"/>
        <v>29899.999999999996</v>
      </c>
      <c r="M61" s="102">
        <f t="shared" si="4"/>
        <v>1675.8321804624252</v>
      </c>
      <c r="N61" s="102">
        <f t="shared" si="5"/>
        <v>6703.3287218497007</v>
      </c>
      <c r="O61" s="103">
        <v>0.22419159604848499</v>
      </c>
      <c r="P61" s="104">
        <v>26384.7</v>
      </c>
      <c r="Q61" s="104">
        <v>7687.19</v>
      </c>
      <c r="R61" s="108"/>
      <c r="S61" s="108"/>
      <c r="T61" s="108">
        <f t="shared" si="16"/>
        <v>26384.7</v>
      </c>
      <c r="U61" s="108">
        <f t="shared" si="17"/>
        <v>7687.19</v>
      </c>
      <c r="V61" s="109">
        <f t="shared" si="18"/>
        <v>1.0147961538461538</v>
      </c>
      <c r="W61" s="110">
        <f t="shared" si="19"/>
        <v>1.0147961538461538</v>
      </c>
      <c r="X61" s="110">
        <f t="shared" si="20"/>
        <v>1.2718797494737186</v>
      </c>
      <c r="Y61" s="114">
        <f t="shared" si="21"/>
        <v>0.88243143812709046</v>
      </c>
      <c r="Z61" s="114">
        <f t="shared" si="22"/>
        <v>1.1467720469896356</v>
      </c>
      <c r="AA61" s="84">
        <v>300</v>
      </c>
      <c r="AC61" s="108">
        <v>6</v>
      </c>
      <c r="AD61" s="108">
        <v>2</v>
      </c>
      <c r="AE61" s="108">
        <f t="shared" si="23"/>
        <v>-4</v>
      </c>
      <c r="AF61" s="104">
        <v>2</v>
      </c>
      <c r="AG61" s="104">
        <v>6</v>
      </c>
    </row>
    <row r="62" spans="1:33" hidden="1">
      <c r="A62" s="90">
        <v>60</v>
      </c>
      <c r="B62" s="90">
        <v>56</v>
      </c>
      <c r="C62" s="91" t="s">
        <v>100</v>
      </c>
      <c r="D62" s="91" t="s">
        <v>34</v>
      </c>
      <c r="E62" s="90" t="s">
        <v>32</v>
      </c>
      <c r="F62" s="92">
        <v>8500</v>
      </c>
      <c r="G62" s="92">
        <f t="shared" si="0"/>
        <v>34000</v>
      </c>
      <c r="H62" s="92">
        <f t="shared" si="1"/>
        <v>2435.1775362414646</v>
      </c>
      <c r="I62" s="92">
        <f t="shared" si="2"/>
        <v>9740.7101449658585</v>
      </c>
      <c r="J62" s="100">
        <v>0.28649147485193699</v>
      </c>
      <c r="K62" s="101">
        <f t="shared" si="24"/>
        <v>9775</v>
      </c>
      <c r="L62" s="101">
        <f t="shared" si="3"/>
        <v>39100</v>
      </c>
      <c r="M62" s="102">
        <f t="shared" si="4"/>
        <v>2700.8445164401683</v>
      </c>
      <c r="N62" s="102">
        <f t="shared" si="5"/>
        <v>10803.378065760673</v>
      </c>
      <c r="O62" s="103">
        <v>0.276301229303342</v>
      </c>
      <c r="P62" s="104">
        <v>34499.21</v>
      </c>
      <c r="Q62" s="104">
        <v>8712.5499999999993</v>
      </c>
      <c r="R62" s="108"/>
      <c r="S62" s="108"/>
      <c r="T62" s="108">
        <f t="shared" si="16"/>
        <v>34499.21</v>
      </c>
      <c r="U62" s="108">
        <f t="shared" si="17"/>
        <v>8712.5499999999993</v>
      </c>
      <c r="V62" s="109">
        <f t="shared" si="18"/>
        <v>1.0146826470588235</v>
      </c>
      <c r="W62" s="111">
        <f t="shared" si="19"/>
        <v>1.0146826470588235</v>
      </c>
      <c r="X62" s="112">
        <f t="shared" si="20"/>
        <v>0.89444710604624367</v>
      </c>
      <c r="Y62" s="114">
        <f t="shared" si="21"/>
        <v>0.88233273657289002</v>
      </c>
      <c r="Z62" s="114">
        <f t="shared" si="22"/>
        <v>0.80646534324414965</v>
      </c>
      <c r="AC62" s="108">
        <v>6</v>
      </c>
      <c r="AD62" s="108">
        <v>6</v>
      </c>
      <c r="AE62" s="117">
        <f t="shared" si="23"/>
        <v>0</v>
      </c>
      <c r="AF62" s="104">
        <v>4</v>
      </c>
      <c r="AG62" s="104">
        <v>21</v>
      </c>
    </row>
    <row r="63" spans="1:33" hidden="1">
      <c r="A63" s="90">
        <v>61</v>
      </c>
      <c r="B63" s="90">
        <v>347</v>
      </c>
      <c r="C63" s="91" t="s">
        <v>101</v>
      </c>
      <c r="D63" s="91" t="s">
        <v>43</v>
      </c>
      <c r="E63" s="90" t="s">
        <v>32</v>
      </c>
      <c r="F63" s="92">
        <v>6500</v>
      </c>
      <c r="G63" s="92">
        <f t="shared" si="0"/>
        <v>26000</v>
      </c>
      <c r="H63" s="92">
        <f t="shared" si="1"/>
        <v>1942.8464325799946</v>
      </c>
      <c r="I63" s="92">
        <f t="shared" si="2"/>
        <v>7771.3857303199784</v>
      </c>
      <c r="J63" s="100">
        <v>0.29889945116615302</v>
      </c>
      <c r="K63" s="101">
        <f t="shared" si="24"/>
        <v>7474.9999999999991</v>
      </c>
      <c r="L63" s="101">
        <f t="shared" si="3"/>
        <v>29899.999999999996</v>
      </c>
      <c r="M63" s="102">
        <f t="shared" si="4"/>
        <v>2154.8022908497715</v>
      </c>
      <c r="N63" s="102">
        <f t="shared" si="5"/>
        <v>8619.2091633990858</v>
      </c>
      <c r="O63" s="103">
        <v>0.28826786499662499</v>
      </c>
      <c r="P63" s="104">
        <v>26379.18</v>
      </c>
      <c r="Q63" s="104">
        <v>5816.08</v>
      </c>
      <c r="R63" s="108"/>
      <c r="S63" s="108"/>
      <c r="T63" s="108">
        <f t="shared" si="16"/>
        <v>26379.18</v>
      </c>
      <c r="U63" s="108">
        <f t="shared" si="17"/>
        <v>5816.08</v>
      </c>
      <c r="V63" s="109">
        <f t="shared" si="18"/>
        <v>1.0145838461538461</v>
      </c>
      <c r="W63" s="111">
        <f t="shared" si="19"/>
        <v>1.0145838461538461</v>
      </c>
      <c r="X63" s="112">
        <f t="shared" si="20"/>
        <v>0.7483967727027917</v>
      </c>
      <c r="Y63" s="114">
        <f t="shared" si="21"/>
        <v>0.88224682274247501</v>
      </c>
      <c r="Z63" s="114">
        <f t="shared" si="22"/>
        <v>0.67478116492376206</v>
      </c>
      <c r="AC63" s="108">
        <v>8</v>
      </c>
      <c r="AD63" s="108">
        <v>2</v>
      </c>
      <c r="AE63" s="108">
        <f t="shared" si="23"/>
        <v>-6</v>
      </c>
      <c r="AF63" s="104">
        <v>4</v>
      </c>
      <c r="AG63" s="104">
        <v>6</v>
      </c>
    </row>
    <row r="64" spans="1:33" hidden="1">
      <c r="A64" s="90">
        <v>62</v>
      </c>
      <c r="B64" s="90">
        <v>110378</v>
      </c>
      <c r="C64" s="91" t="s">
        <v>102</v>
      </c>
      <c r="D64" s="91" t="s">
        <v>34</v>
      </c>
      <c r="E64" s="90" t="s">
        <v>32</v>
      </c>
      <c r="F64" s="92">
        <v>5200</v>
      </c>
      <c r="G64" s="92">
        <f t="shared" si="0"/>
        <v>20800</v>
      </c>
      <c r="H64" s="92">
        <f t="shared" si="1"/>
        <v>1249.5106880955191</v>
      </c>
      <c r="I64" s="92">
        <f t="shared" si="2"/>
        <v>4998.0427523820763</v>
      </c>
      <c r="J64" s="100">
        <v>0.24029051694144599</v>
      </c>
      <c r="K64" s="101">
        <f t="shared" si="24"/>
        <v>5979.9999999999991</v>
      </c>
      <c r="L64" s="101">
        <f t="shared" si="3"/>
        <v>23919.999999999996</v>
      </c>
      <c r="M64" s="102">
        <f t="shared" si="4"/>
        <v>1385.8267169238259</v>
      </c>
      <c r="N64" s="102">
        <f t="shared" si="5"/>
        <v>5543.3068676953035</v>
      </c>
      <c r="O64" s="103">
        <v>0.23174359814779699</v>
      </c>
      <c r="P64" s="104">
        <v>21047.97</v>
      </c>
      <c r="Q64" s="104">
        <v>5260.66</v>
      </c>
      <c r="R64" s="108"/>
      <c r="S64" s="108"/>
      <c r="T64" s="108">
        <f t="shared" si="16"/>
        <v>21047.97</v>
      </c>
      <c r="U64" s="108">
        <f t="shared" si="17"/>
        <v>5260.66</v>
      </c>
      <c r="V64" s="109">
        <f t="shared" si="18"/>
        <v>1.0119216346153848</v>
      </c>
      <c r="W64" s="110">
        <f t="shared" si="19"/>
        <v>1.0119216346153848</v>
      </c>
      <c r="X64" s="110">
        <f t="shared" si="20"/>
        <v>1.052544017854341</v>
      </c>
      <c r="Y64" s="114">
        <f t="shared" si="21"/>
        <v>0.87993185618729119</v>
      </c>
      <c r="Z64" s="114">
        <f t="shared" si="22"/>
        <v>0.94901114543333631</v>
      </c>
      <c r="AA64" s="84">
        <v>300</v>
      </c>
      <c r="AC64" s="108">
        <v>8</v>
      </c>
      <c r="AD64" s="108">
        <v>0</v>
      </c>
      <c r="AE64" s="108">
        <f t="shared" si="23"/>
        <v>-8</v>
      </c>
      <c r="AF64" s="104">
        <v>2</v>
      </c>
      <c r="AG64" s="104">
        <v>6</v>
      </c>
    </row>
    <row r="65" spans="1:33" hidden="1">
      <c r="A65" s="90">
        <v>63</v>
      </c>
      <c r="B65" s="90">
        <v>355</v>
      </c>
      <c r="C65" s="91" t="s">
        <v>103</v>
      </c>
      <c r="D65" s="91" t="s">
        <v>52</v>
      </c>
      <c r="E65" s="90" t="s">
        <v>38</v>
      </c>
      <c r="F65" s="92">
        <v>8500</v>
      </c>
      <c r="G65" s="92">
        <f t="shared" si="0"/>
        <v>34000</v>
      </c>
      <c r="H65" s="92">
        <f t="shared" si="1"/>
        <v>2282.2327462182539</v>
      </c>
      <c r="I65" s="92">
        <f t="shared" si="2"/>
        <v>9128.9309848730154</v>
      </c>
      <c r="J65" s="100">
        <v>0.26849797014332399</v>
      </c>
      <c r="K65" s="101">
        <f t="shared" si="24"/>
        <v>9775</v>
      </c>
      <c r="L65" s="101">
        <f t="shared" si="3"/>
        <v>39100</v>
      </c>
      <c r="M65" s="102">
        <f t="shared" si="4"/>
        <v>2531.2141337248813</v>
      </c>
      <c r="N65" s="102">
        <f t="shared" si="5"/>
        <v>10124.856534899525</v>
      </c>
      <c r="O65" s="103">
        <v>0.25894773746546101</v>
      </c>
      <c r="P65" s="104">
        <v>34278.550000000003</v>
      </c>
      <c r="Q65" s="104">
        <v>7546.41</v>
      </c>
      <c r="R65" s="108"/>
      <c r="S65" s="108"/>
      <c r="T65" s="108">
        <f t="shared" si="16"/>
        <v>34278.550000000003</v>
      </c>
      <c r="U65" s="108">
        <f t="shared" si="17"/>
        <v>7546.41</v>
      </c>
      <c r="V65" s="109">
        <f t="shared" si="18"/>
        <v>1.0081926470588236</v>
      </c>
      <c r="W65" s="111">
        <f t="shared" si="19"/>
        <v>1.0081926470588236</v>
      </c>
      <c r="X65" s="112">
        <f t="shared" si="20"/>
        <v>0.8266477216778928</v>
      </c>
      <c r="Y65" s="114">
        <f t="shared" si="21"/>
        <v>0.87668925831202049</v>
      </c>
      <c r="Z65" s="114">
        <f t="shared" si="22"/>
        <v>0.74533500538878372</v>
      </c>
      <c r="AC65" s="108">
        <v>10</v>
      </c>
      <c r="AD65" s="108">
        <v>0</v>
      </c>
      <c r="AE65" s="108">
        <f t="shared" si="23"/>
        <v>-10</v>
      </c>
      <c r="AF65" s="104">
        <v>6</v>
      </c>
      <c r="AG65" s="104">
        <v>9</v>
      </c>
    </row>
    <row r="66" spans="1:33" hidden="1">
      <c r="A66" s="90">
        <v>64</v>
      </c>
      <c r="B66" s="90">
        <v>704</v>
      </c>
      <c r="C66" s="91" t="s">
        <v>104</v>
      </c>
      <c r="D66" s="91" t="s">
        <v>34</v>
      </c>
      <c r="E66" s="90" t="s">
        <v>32</v>
      </c>
      <c r="F66" s="92">
        <v>8000</v>
      </c>
      <c r="G66" s="92">
        <f t="shared" si="0"/>
        <v>32000</v>
      </c>
      <c r="H66" s="92">
        <f t="shared" si="1"/>
        <v>2360.640157089736</v>
      </c>
      <c r="I66" s="92">
        <f t="shared" si="2"/>
        <v>9442.5606283589441</v>
      </c>
      <c r="J66" s="100">
        <v>0.29508001963621699</v>
      </c>
      <c r="K66" s="101">
        <f t="shared" si="24"/>
        <v>9200</v>
      </c>
      <c r="L66" s="101">
        <f t="shared" si="3"/>
        <v>36800</v>
      </c>
      <c r="M66" s="102">
        <f t="shared" si="4"/>
        <v>2618.1754425202043</v>
      </c>
      <c r="N66" s="102">
        <f t="shared" si="5"/>
        <v>10472.701770080817</v>
      </c>
      <c r="O66" s="103">
        <v>0.28458428723045698</v>
      </c>
      <c r="P66" s="104">
        <v>32205.8</v>
      </c>
      <c r="Q66" s="104">
        <v>7383.98</v>
      </c>
      <c r="R66" s="108"/>
      <c r="S66" s="108"/>
      <c r="T66" s="108">
        <f t="shared" si="16"/>
        <v>32205.8</v>
      </c>
      <c r="U66" s="108">
        <f t="shared" si="17"/>
        <v>7383.98</v>
      </c>
      <c r="V66" s="109">
        <f t="shared" si="18"/>
        <v>1.0064312499999999</v>
      </c>
      <c r="W66" s="111">
        <f t="shared" si="19"/>
        <v>1.0064312499999999</v>
      </c>
      <c r="X66" s="112">
        <f t="shared" si="20"/>
        <v>0.78198915427914895</v>
      </c>
      <c r="Y66" s="114">
        <f t="shared" si="21"/>
        <v>0.87515760869565218</v>
      </c>
      <c r="Z66" s="114">
        <f t="shared" si="22"/>
        <v>0.7050692516705761</v>
      </c>
      <c r="AC66" s="108">
        <v>10</v>
      </c>
      <c r="AD66" s="108">
        <v>4</v>
      </c>
      <c r="AE66" s="108">
        <f t="shared" si="23"/>
        <v>-6</v>
      </c>
      <c r="AF66" s="104">
        <v>4</v>
      </c>
      <c r="AG66" s="104">
        <v>6</v>
      </c>
    </row>
    <row r="67" spans="1:33" hidden="1">
      <c r="A67" s="90">
        <v>65</v>
      </c>
      <c r="B67" s="90">
        <v>726</v>
      </c>
      <c r="C67" s="91" t="s">
        <v>105</v>
      </c>
      <c r="D67" s="91" t="s">
        <v>43</v>
      </c>
      <c r="E67" s="90" t="s">
        <v>38</v>
      </c>
      <c r="F67" s="92">
        <v>10400</v>
      </c>
      <c r="G67" s="92">
        <f t="shared" ref="G67:G130" si="25">F67*4</f>
        <v>41600</v>
      </c>
      <c r="H67" s="92">
        <f t="shared" ref="H67:H130" si="26">F67*J67</f>
        <v>3021.8615747010908</v>
      </c>
      <c r="I67" s="92">
        <f t="shared" ref="I67:I130" si="27">H67*4</f>
        <v>12087.446298804363</v>
      </c>
      <c r="J67" s="100">
        <v>0.29056361295202798</v>
      </c>
      <c r="K67" s="101">
        <f t="shared" si="24"/>
        <v>11959.999999999998</v>
      </c>
      <c r="L67" s="101">
        <f t="shared" ref="L67:L130" si="28">K67*4</f>
        <v>47839.999999999993</v>
      </c>
      <c r="M67" s="102">
        <f t="shared" ref="M67:M130" si="29">K67*O67</f>
        <v>3351.5331601118246</v>
      </c>
      <c r="N67" s="102">
        <f t="shared" ref="N67:N130" si="30">M67*4</f>
        <v>13406.132640447298</v>
      </c>
      <c r="O67" s="103">
        <v>0.28022852509296198</v>
      </c>
      <c r="P67" s="104">
        <v>41792.81</v>
      </c>
      <c r="Q67" s="104">
        <v>9194.8700000000008</v>
      </c>
      <c r="R67" s="108"/>
      <c r="S67" s="108"/>
      <c r="T67" s="108">
        <f t="shared" si="16"/>
        <v>41792.81</v>
      </c>
      <c r="U67" s="108">
        <f t="shared" si="17"/>
        <v>9194.8700000000008</v>
      </c>
      <c r="V67" s="109">
        <f t="shared" si="18"/>
        <v>1.0046348557692306</v>
      </c>
      <c r="W67" s="111">
        <f t="shared" si="19"/>
        <v>1.0046348557692306</v>
      </c>
      <c r="X67" s="112">
        <f t="shared" si="20"/>
        <v>0.76069583042611044</v>
      </c>
      <c r="Y67" s="114">
        <f t="shared" si="21"/>
        <v>0.87359552675585295</v>
      </c>
      <c r="Z67" s="114">
        <f t="shared" si="22"/>
        <v>0.6858704330776495</v>
      </c>
      <c r="AC67" s="108">
        <v>15</v>
      </c>
      <c r="AD67" s="108">
        <v>14</v>
      </c>
      <c r="AE67" s="108">
        <f t="shared" si="23"/>
        <v>-1</v>
      </c>
      <c r="AF67" s="104">
        <v>6</v>
      </c>
      <c r="AG67" s="104">
        <v>9</v>
      </c>
    </row>
    <row r="68" spans="1:33" hidden="1">
      <c r="A68" s="90">
        <v>66</v>
      </c>
      <c r="B68" s="90">
        <v>337</v>
      </c>
      <c r="C68" s="91" t="s">
        <v>106</v>
      </c>
      <c r="D68" s="91" t="s">
        <v>52</v>
      </c>
      <c r="E68" s="90" t="s">
        <v>35</v>
      </c>
      <c r="F68" s="92">
        <v>35000</v>
      </c>
      <c r="G68" s="92">
        <f t="shared" si="25"/>
        <v>140000</v>
      </c>
      <c r="H68" s="92">
        <f t="shared" si="26"/>
        <v>8582.9122245683957</v>
      </c>
      <c r="I68" s="92">
        <f t="shared" si="27"/>
        <v>34331.648898273583</v>
      </c>
      <c r="J68" s="100">
        <v>0.24522606355909701</v>
      </c>
      <c r="K68" s="101">
        <f>F68*1.1</f>
        <v>38500</v>
      </c>
      <c r="L68" s="101">
        <f t="shared" si="28"/>
        <v>154000</v>
      </c>
      <c r="M68" s="102">
        <f t="shared" si="29"/>
        <v>9105.3882837672372</v>
      </c>
      <c r="N68" s="102">
        <f t="shared" si="30"/>
        <v>36421.553135068949</v>
      </c>
      <c r="O68" s="103">
        <v>0.23650359178616201</v>
      </c>
      <c r="P68" s="104">
        <v>140608.6</v>
      </c>
      <c r="Q68" s="104">
        <v>31636.53</v>
      </c>
      <c r="R68" s="108">
        <v>3600</v>
      </c>
      <c r="S68" s="108">
        <v>2700</v>
      </c>
      <c r="T68" s="108">
        <f t="shared" ref="T68:T99" si="31">P68-R68</f>
        <v>137008.6</v>
      </c>
      <c r="U68" s="108">
        <f t="shared" ref="U68:U99" si="32">Q68-S68</f>
        <v>28936.53</v>
      </c>
      <c r="V68" s="109">
        <f t="shared" ref="V68:V99" si="33">P68/G68</f>
        <v>1.0043471428571429</v>
      </c>
      <c r="W68" s="112">
        <f t="shared" ref="W68:W99" si="34">T68/G68</f>
        <v>0.97863285714285719</v>
      </c>
      <c r="X68" s="112">
        <f t="shared" ref="X68:X99" si="35">U68/I68</f>
        <v>0.84285290478591357</v>
      </c>
      <c r="Y68" s="114">
        <f t="shared" ref="Y68:Y99" si="36">T68/L68</f>
        <v>0.88966623376623377</v>
      </c>
      <c r="Z68" s="114">
        <f t="shared" ref="Z68:Z99" si="37">U68/N68</f>
        <v>0.79448918316825146</v>
      </c>
      <c r="AC68" s="108">
        <v>21</v>
      </c>
      <c r="AD68" s="108">
        <v>10</v>
      </c>
      <c r="AE68" s="108">
        <f t="shared" ref="AE68:AE99" si="38">AD68-AC68</f>
        <v>-11</v>
      </c>
      <c r="AF68" s="104">
        <v>6</v>
      </c>
      <c r="AG68" s="104">
        <v>12</v>
      </c>
    </row>
    <row r="69" spans="1:33" hidden="1">
      <c r="A69" s="90">
        <v>67</v>
      </c>
      <c r="B69" s="90">
        <v>578</v>
      </c>
      <c r="C69" s="91" t="s">
        <v>107</v>
      </c>
      <c r="D69" s="91" t="s">
        <v>52</v>
      </c>
      <c r="E69" s="90" t="s">
        <v>35</v>
      </c>
      <c r="F69" s="92">
        <v>13000</v>
      </c>
      <c r="G69" s="92">
        <f t="shared" si="25"/>
        <v>52000</v>
      </c>
      <c r="H69" s="92">
        <f t="shared" si="26"/>
        <v>4832.2801349224219</v>
      </c>
      <c r="I69" s="92">
        <f t="shared" si="27"/>
        <v>19329.120539689688</v>
      </c>
      <c r="J69" s="100">
        <v>0.371713856532494</v>
      </c>
      <c r="K69" s="101">
        <f>F69*1.15</f>
        <v>14949.999999999998</v>
      </c>
      <c r="L69" s="101">
        <f t="shared" si="28"/>
        <v>59799.999999999993</v>
      </c>
      <c r="M69" s="102">
        <f t="shared" si="29"/>
        <v>5359.4602898857511</v>
      </c>
      <c r="N69" s="102">
        <f t="shared" si="30"/>
        <v>21437.841159543004</v>
      </c>
      <c r="O69" s="103">
        <v>0.35849232708265899</v>
      </c>
      <c r="P69" s="104">
        <v>52224.66</v>
      </c>
      <c r="Q69" s="104">
        <v>15832.18</v>
      </c>
      <c r="R69" s="108"/>
      <c r="S69" s="108"/>
      <c r="T69" s="108">
        <f t="shared" si="31"/>
        <v>52224.66</v>
      </c>
      <c r="U69" s="108">
        <f t="shared" si="32"/>
        <v>15832.18</v>
      </c>
      <c r="V69" s="109">
        <f t="shared" si="33"/>
        <v>1.0043203846153848</v>
      </c>
      <c r="W69" s="111">
        <f t="shared" si="34"/>
        <v>1.0043203846153848</v>
      </c>
      <c r="X69" s="112">
        <f t="shared" si="35"/>
        <v>0.81908434310246026</v>
      </c>
      <c r="Y69" s="114">
        <f t="shared" si="36"/>
        <v>0.87332207357859548</v>
      </c>
      <c r="Z69" s="114">
        <f t="shared" si="37"/>
        <v>0.73851559409247436</v>
      </c>
      <c r="AC69" s="108">
        <v>12</v>
      </c>
      <c r="AD69" s="108">
        <v>14</v>
      </c>
      <c r="AE69" s="117">
        <f t="shared" si="38"/>
        <v>2</v>
      </c>
      <c r="AF69" s="104">
        <v>7</v>
      </c>
      <c r="AG69" s="104">
        <v>12</v>
      </c>
    </row>
    <row r="70" spans="1:33" hidden="1">
      <c r="A70" s="90">
        <v>68</v>
      </c>
      <c r="B70" s="93">
        <v>116482</v>
      </c>
      <c r="C70" s="91" t="s">
        <v>108</v>
      </c>
      <c r="D70" s="91" t="s">
        <v>52</v>
      </c>
      <c r="E70" s="90" t="s">
        <v>32</v>
      </c>
      <c r="F70" s="92">
        <v>4500</v>
      </c>
      <c r="G70" s="92">
        <f t="shared" si="25"/>
        <v>18000</v>
      </c>
      <c r="H70" s="92">
        <f t="shared" si="26"/>
        <v>1230.1080467506697</v>
      </c>
      <c r="I70" s="92">
        <f t="shared" si="27"/>
        <v>4920.4321870026788</v>
      </c>
      <c r="J70" s="100">
        <v>0.27335734372237103</v>
      </c>
      <c r="K70" s="101">
        <f>F70*1.15</f>
        <v>5175</v>
      </c>
      <c r="L70" s="101">
        <f t="shared" si="28"/>
        <v>20700</v>
      </c>
      <c r="M70" s="102">
        <f t="shared" si="29"/>
        <v>1364.3073341680297</v>
      </c>
      <c r="N70" s="102">
        <f t="shared" si="30"/>
        <v>5457.2293366721187</v>
      </c>
      <c r="O70" s="103">
        <v>0.26363426747208302</v>
      </c>
      <c r="P70" s="104">
        <v>18047.91</v>
      </c>
      <c r="Q70" s="104">
        <v>4473.5200000000004</v>
      </c>
      <c r="R70" s="108"/>
      <c r="S70" s="108"/>
      <c r="T70" s="108">
        <f t="shared" si="31"/>
        <v>18047.91</v>
      </c>
      <c r="U70" s="108">
        <f t="shared" si="32"/>
        <v>4473.5200000000004</v>
      </c>
      <c r="V70" s="109">
        <f t="shared" si="33"/>
        <v>1.0026616666666666</v>
      </c>
      <c r="W70" s="111">
        <f t="shared" si="34"/>
        <v>1.0026616666666666</v>
      </c>
      <c r="X70" s="112">
        <f t="shared" si="35"/>
        <v>0.90917216821254099</v>
      </c>
      <c r="Y70" s="114">
        <f t="shared" si="36"/>
        <v>0.87187971014492749</v>
      </c>
      <c r="Z70" s="114">
        <f t="shared" si="37"/>
        <v>0.81974198334277892</v>
      </c>
      <c r="AC70" s="108">
        <v>4</v>
      </c>
      <c r="AD70" s="108">
        <v>0</v>
      </c>
      <c r="AE70" s="108">
        <f t="shared" si="38"/>
        <v>-4</v>
      </c>
      <c r="AF70" s="104">
        <v>2</v>
      </c>
      <c r="AG70" s="104">
        <v>6</v>
      </c>
    </row>
    <row r="71" spans="1:33" hidden="1">
      <c r="A71" s="90">
        <v>69</v>
      </c>
      <c r="B71" s="90">
        <v>723</v>
      </c>
      <c r="C71" s="91" t="s">
        <v>109</v>
      </c>
      <c r="D71" s="91" t="s">
        <v>52</v>
      </c>
      <c r="E71" s="90" t="s">
        <v>32</v>
      </c>
      <c r="F71" s="92">
        <v>6500</v>
      </c>
      <c r="G71" s="92">
        <f t="shared" si="25"/>
        <v>26000</v>
      </c>
      <c r="H71" s="92">
        <f t="shared" si="26"/>
        <v>1424.9585429003405</v>
      </c>
      <c r="I71" s="92">
        <f t="shared" si="27"/>
        <v>5699.834171601362</v>
      </c>
      <c r="J71" s="100">
        <v>0.21922439121543699</v>
      </c>
      <c r="K71" s="101">
        <f>F71*1.15</f>
        <v>7474.9999999999991</v>
      </c>
      <c r="L71" s="101">
        <f t="shared" si="28"/>
        <v>29899.999999999996</v>
      </c>
      <c r="M71" s="102">
        <f t="shared" si="29"/>
        <v>1580.415148164929</v>
      </c>
      <c r="N71" s="102">
        <f t="shared" si="30"/>
        <v>6321.6605926597158</v>
      </c>
      <c r="O71" s="103">
        <v>0.21142677567423801</v>
      </c>
      <c r="P71" s="104">
        <v>26049.360000000001</v>
      </c>
      <c r="Q71" s="104">
        <v>5842.66</v>
      </c>
      <c r="R71" s="108"/>
      <c r="S71" s="108"/>
      <c r="T71" s="108">
        <f t="shared" si="31"/>
        <v>26049.360000000001</v>
      </c>
      <c r="U71" s="108">
        <f t="shared" si="32"/>
        <v>5842.66</v>
      </c>
      <c r="V71" s="109">
        <f t="shared" si="33"/>
        <v>1.0018984615384616</v>
      </c>
      <c r="W71" s="110">
        <f t="shared" si="34"/>
        <v>1.0018984615384616</v>
      </c>
      <c r="X71" s="110">
        <f t="shared" si="35"/>
        <v>1.025057891878723</v>
      </c>
      <c r="Y71" s="114">
        <f t="shared" si="36"/>
        <v>0.87121605351170583</v>
      </c>
      <c r="Z71" s="114">
        <f t="shared" si="37"/>
        <v>0.92422867605136871</v>
      </c>
      <c r="AA71" s="84">
        <v>300</v>
      </c>
      <c r="AC71" s="108">
        <v>8</v>
      </c>
      <c r="AD71" s="108">
        <v>4</v>
      </c>
      <c r="AE71" s="108">
        <f t="shared" si="38"/>
        <v>-4</v>
      </c>
      <c r="AF71" s="104">
        <v>4</v>
      </c>
      <c r="AG71" s="104">
        <v>6</v>
      </c>
    </row>
    <row r="72" spans="1:33" hidden="1">
      <c r="A72" s="90">
        <v>70</v>
      </c>
      <c r="B72" s="90">
        <v>545</v>
      </c>
      <c r="C72" s="91" t="s">
        <v>110</v>
      </c>
      <c r="D72" s="91" t="s">
        <v>49</v>
      </c>
      <c r="E72" s="90" t="s">
        <v>32</v>
      </c>
      <c r="F72" s="92">
        <v>4225</v>
      </c>
      <c r="G72" s="92">
        <f t="shared" si="25"/>
        <v>16900</v>
      </c>
      <c r="H72" s="92">
        <f t="shared" si="26"/>
        <v>1291.3783167952106</v>
      </c>
      <c r="I72" s="92">
        <f t="shared" si="27"/>
        <v>5165.5132671808424</v>
      </c>
      <c r="J72" s="100">
        <v>0.30565167261425102</v>
      </c>
      <c r="K72" s="101">
        <v>4900</v>
      </c>
      <c r="L72" s="101">
        <f t="shared" si="28"/>
        <v>19600</v>
      </c>
      <c r="M72" s="102">
        <f t="shared" si="29"/>
        <v>1444.4215882352962</v>
      </c>
      <c r="N72" s="102">
        <f t="shared" si="30"/>
        <v>5777.6863529411849</v>
      </c>
      <c r="O72" s="103">
        <v>0.29477991596638697</v>
      </c>
      <c r="P72" s="104">
        <v>16911.580000000002</v>
      </c>
      <c r="Q72" s="104">
        <v>5444.49</v>
      </c>
      <c r="R72" s="108">
        <v>2889.97</v>
      </c>
      <c r="S72" s="108">
        <v>1669.9699999954</v>
      </c>
      <c r="T72" s="108">
        <f t="shared" si="31"/>
        <v>14021.610000000002</v>
      </c>
      <c r="U72" s="108">
        <f t="shared" si="32"/>
        <v>3774.5200000045998</v>
      </c>
      <c r="V72" s="109">
        <f t="shared" si="33"/>
        <v>1.0006852071005918</v>
      </c>
      <c r="W72" s="112">
        <f t="shared" si="34"/>
        <v>0.8296810650887575</v>
      </c>
      <c r="X72" s="112">
        <f t="shared" si="35"/>
        <v>0.7307153819516955</v>
      </c>
      <c r="Y72" s="114">
        <f t="shared" si="36"/>
        <v>0.71538826530612254</v>
      </c>
      <c r="Z72" s="114">
        <f t="shared" si="37"/>
        <v>0.65329264508848695</v>
      </c>
      <c r="AC72" s="108">
        <v>6</v>
      </c>
      <c r="AD72" s="108">
        <v>4</v>
      </c>
      <c r="AE72" s="108">
        <f t="shared" si="38"/>
        <v>-2</v>
      </c>
      <c r="AF72" s="104">
        <v>2</v>
      </c>
      <c r="AG72" s="104">
        <v>6</v>
      </c>
    </row>
    <row r="73" spans="1:33" hidden="1">
      <c r="A73" s="90">
        <v>71</v>
      </c>
      <c r="B73" s="90">
        <v>105910</v>
      </c>
      <c r="C73" s="91" t="s">
        <v>111</v>
      </c>
      <c r="D73" s="91" t="s">
        <v>49</v>
      </c>
      <c r="E73" s="90" t="s">
        <v>38</v>
      </c>
      <c r="F73" s="92">
        <v>6500</v>
      </c>
      <c r="G73" s="92">
        <f t="shared" si="25"/>
        <v>26000</v>
      </c>
      <c r="H73" s="92">
        <f t="shared" si="26"/>
        <v>1816.252630639005</v>
      </c>
      <c r="I73" s="92">
        <f t="shared" si="27"/>
        <v>7265.0105225560201</v>
      </c>
      <c r="J73" s="100">
        <v>0.27942348163677</v>
      </c>
      <c r="K73" s="101">
        <f>F73*1.15</f>
        <v>7474.9999999999991</v>
      </c>
      <c r="L73" s="101">
        <f t="shared" si="28"/>
        <v>29899.999999999996</v>
      </c>
      <c r="M73" s="102">
        <f t="shared" si="29"/>
        <v>2014.3976711868629</v>
      </c>
      <c r="N73" s="102">
        <f t="shared" si="30"/>
        <v>8057.5906847474516</v>
      </c>
      <c r="O73" s="103">
        <v>0.26948463828586799</v>
      </c>
      <c r="P73" s="104">
        <v>26011.16</v>
      </c>
      <c r="Q73" s="104">
        <v>7648.11</v>
      </c>
      <c r="R73" s="108"/>
      <c r="S73" s="108"/>
      <c r="T73" s="108">
        <f t="shared" si="31"/>
        <v>26011.16</v>
      </c>
      <c r="U73" s="108">
        <f t="shared" si="32"/>
        <v>7648.11</v>
      </c>
      <c r="V73" s="109">
        <f t="shared" si="33"/>
        <v>1.0004292307692308</v>
      </c>
      <c r="W73" s="110">
        <f t="shared" si="34"/>
        <v>1.0004292307692308</v>
      </c>
      <c r="X73" s="110">
        <f t="shared" si="35"/>
        <v>1.0527321297408383</v>
      </c>
      <c r="Y73" s="114">
        <f t="shared" si="36"/>
        <v>0.86993846153846166</v>
      </c>
      <c r="Z73" s="114">
        <f t="shared" si="37"/>
        <v>0.94918075380490907</v>
      </c>
      <c r="AA73" s="84">
        <v>500</v>
      </c>
      <c r="AC73" s="108">
        <v>8</v>
      </c>
      <c r="AD73" s="108">
        <v>6</v>
      </c>
      <c r="AE73" s="108">
        <f t="shared" si="38"/>
        <v>-2</v>
      </c>
      <c r="AF73" s="104">
        <v>4</v>
      </c>
      <c r="AG73" s="104">
        <v>9</v>
      </c>
    </row>
    <row r="74" spans="1:33" hidden="1">
      <c r="A74" s="90">
        <v>72</v>
      </c>
      <c r="B74" s="90">
        <v>513</v>
      </c>
      <c r="C74" s="91" t="s">
        <v>112</v>
      </c>
      <c r="D74" s="91" t="s">
        <v>43</v>
      </c>
      <c r="E74" s="90" t="s">
        <v>35</v>
      </c>
      <c r="F74" s="92">
        <v>13000</v>
      </c>
      <c r="G74" s="92">
        <f t="shared" si="25"/>
        <v>52000</v>
      </c>
      <c r="H74" s="92">
        <f t="shared" si="26"/>
        <v>4579.3507476469085</v>
      </c>
      <c r="I74" s="92">
        <f t="shared" si="27"/>
        <v>18317.402990587634</v>
      </c>
      <c r="J74" s="100">
        <v>0.35225774981899299</v>
      </c>
      <c r="K74" s="101">
        <f>F74*1.15</f>
        <v>14949.999999999998</v>
      </c>
      <c r="L74" s="101">
        <f t="shared" si="28"/>
        <v>59799.999999999993</v>
      </c>
      <c r="M74" s="102">
        <f t="shared" si="29"/>
        <v>5078.9374374435456</v>
      </c>
      <c r="N74" s="102">
        <f t="shared" si="30"/>
        <v>20315.749749774182</v>
      </c>
      <c r="O74" s="103">
        <v>0.33972825668518702</v>
      </c>
      <c r="P74" s="104">
        <v>51585.87</v>
      </c>
      <c r="Q74" s="104">
        <v>14564.2</v>
      </c>
      <c r="R74" s="108"/>
      <c r="S74" s="108"/>
      <c r="T74" s="108">
        <f t="shared" si="31"/>
        <v>51585.87</v>
      </c>
      <c r="U74" s="108">
        <f t="shared" si="32"/>
        <v>14564.2</v>
      </c>
      <c r="V74" s="125">
        <f t="shared" si="33"/>
        <v>0.99203596153846163</v>
      </c>
      <c r="W74" s="112">
        <f t="shared" si="34"/>
        <v>0.99203596153846163</v>
      </c>
      <c r="X74" s="112">
        <f t="shared" si="35"/>
        <v>0.79510179513350177</v>
      </c>
      <c r="Y74" s="114">
        <f t="shared" si="36"/>
        <v>0.86263996655518405</v>
      </c>
      <c r="Z74" s="114">
        <f t="shared" si="37"/>
        <v>0.71689207532997334</v>
      </c>
      <c r="AC74" s="108">
        <v>10</v>
      </c>
      <c r="AD74" s="108">
        <v>4</v>
      </c>
      <c r="AE74" s="108">
        <f t="shared" si="38"/>
        <v>-6</v>
      </c>
      <c r="AF74" s="104">
        <v>6</v>
      </c>
      <c r="AG74" s="104">
        <v>12</v>
      </c>
    </row>
    <row r="75" spans="1:33" hidden="1">
      <c r="A75" s="90">
        <v>73</v>
      </c>
      <c r="B75" s="90">
        <v>387</v>
      </c>
      <c r="C75" s="91" t="s">
        <v>113</v>
      </c>
      <c r="D75" s="91" t="s">
        <v>49</v>
      </c>
      <c r="E75" s="90" t="s">
        <v>35</v>
      </c>
      <c r="F75" s="92">
        <v>11700</v>
      </c>
      <c r="G75" s="92">
        <f t="shared" si="25"/>
        <v>46800</v>
      </c>
      <c r="H75" s="92">
        <f t="shared" si="26"/>
        <v>2598.4195343913807</v>
      </c>
      <c r="I75" s="92">
        <f t="shared" si="27"/>
        <v>10393.678137565523</v>
      </c>
      <c r="J75" s="100">
        <v>0.22208713969157101</v>
      </c>
      <c r="K75" s="101">
        <f>F75*1.15</f>
        <v>13454.999999999998</v>
      </c>
      <c r="L75" s="101">
        <f t="shared" si="28"/>
        <v>53819.999999999993</v>
      </c>
      <c r="M75" s="102">
        <f t="shared" si="29"/>
        <v>2881.8954866443423</v>
      </c>
      <c r="N75" s="102">
        <f t="shared" si="30"/>
        <v>11527.581946577369</v>
      </c>
      <c r="O75" s="103">
        <v>0.21418769874725699</v>
      </c>
      <c r="P75" s="104">
        <v>46174.73</v>
      </c>
      <c r="Q75" s="104">
        <v>10440.9</v>
      </c>
      <c r="R75" s="108"/>
      <c r="S75" s="108"/>
      <c r="T75" s="108">
        <f t="shared" si="31"/>
        <v>46174.73</v>
      </c>
      <c r="U75" s="108">
        <f t="shared" si="32"/>
        <v>10440.9</v>
      </c>
      <c r="V75" s="125">
        <f t="shared" si="33"/>
        <v>0.98663952991452997</v>
      </c>
      <c r="W75" s="112">
        <f t="shared" si="34"/>
        <v>0.98663952991452997</v>
      </c>
      <c r="X75" s="112">
        <f t="shared" si="35"/>
        <v>1.0045433254531717</v>
      </c>
      <c r="Y75" s="114">
        <f t="shared" si="36"/>
        <v>0.85794741731698276</v>
      </c>
      <c r="Z75" s="114">
        <f t="shared" si="37"/>
        <v>0.90573201287022609</v>
      </c>
      <c r="AC75" s="108">
        <v>12</v>
      </c>
      <c r="AD75" s="108">
        <v>5</v>
      </c>
      <c r="AE75" s="108">
        <f t="shared" si="38"/>
        <v>-7</v>
      </c>
      <c r="AF75" s="104">
        <v>6</v>
      </c>
      <c r="AG75" s="104">
        <v>12</v>
      </c>
    </row>
    <row r="76" spans="1:33" hidden="1">
      <c r="A76" s="90">
        <v>74</v>
      </c>
      <c r="B76" s="90">
        <v>114622</v>
      </c>
      <c r="C76" s="91" t="s">
        <v>114</v>
      </c>
      <c r="D76" s="91" t="s">
        <v>52</v>
      </c>
      <c r="E76" s="90" t="s">
        <v>38</v>
      </c>
      <c r="F76" s="92">
        <v>9750</v>
      </c>
      <c r="G76" s="92">
        <f t="shared" si="25"/>
        <v>39000</v>
      </c>
      <c r="H76" s="92">
        <f t="shared" si="26"/>
        <v>2560.5718504874922</v>
      </c>
      <c r="I76" s="92">
        <f t="shared" si="27"/>
        <v>10242.287401949969</v>
      </c>
      <c r="J76" s="100">
        <v>0.26262275389615303</v>
      </c>
      <c r="K76" s="101">
        <v>11200</v>
      </c>
      <c r="L76" s="101">
        <f t="shared" si="28"/>
        <v>44800</v>
      </c>
      <c r="M76" s="102">
        <f t="shared" si="29"/>
        <v>2836.752770946573</v>
      </c>
      <c r="N76" s="102">
        <f t="shared" si="30"/>
        <v>11347.011083786292</v>
      </c>
      <c r="O76" s="103">
        <v>0.25328149740594402</v>
      </c>
      <c r="P76" s="104">
        <v>38151.39</v>
      </c>
      <c r="Q76" s="104">
        <v>9647.7000000000007</v>
      </c>
      <c r="R76" s="108"/>
      <c r="S76" s="108"/>
      <c r="T76" s="108">
        <f t="shared" si="31"/>
        <v>38151.39</v>
      </c>
      <c r="U76" s="108">
        <f t="shared" si="32"/>
        <v>9647.7000000000007</v>
      </c>
      <c r="V76" s="125">
        <f t="shared" si="33"/>
        <v>0.97824076923076919</v>
      </c>
      <c r="W76" s="112">
        <f t="shared" si="34"/>
        <v>0.97824076923076919</v>
      </c>
      <c r="X76" s="112">
        <f t="shared" si="35"/>
        <v>0.94194779167817844</v>
      </c>
      <c r="Y76" s="114">
        <f t="shared" si="36"/>
        <v>0.85159352678571432</v>
      </c>
      <c r="Z76" s="114">
        <f t="shared" si="37"/>
        <v>0.85024152428876787</v>
      </c>
      <c r="AC76" s="108">
        <v>8</v>
      </c>
      <c r="AD76" s="108">
        <v>8</v>
      </c>
      <c r="AE76" s="117">
        <f t="shared" si="38"/>
        <v>0</v>
      </c>
      <c r="AF76" s="104">
        <v>5</v>
      </c>
      <c r="AG76" s="104">
        <v>9</v>
      </c>
    </row>
    <row r="77" spans="1:33" hidden="1">
      <c r="A77" s="90">
        <v>75</v>
      </c>
      <c r="B77" s="90">
        <v>102565</v>
      </c>
      <c r="C77" s="91" t="s">
        <v>115</v>
      </c>
      <c r="D77" s="91" t="s">
        <v>43</v>
      </c>
      <c r="E77" s="90" t="s">
        <v>35</v>
      </c>
      <c r="F77" s="92">
        <v>9750</v>
      </c>
      <c r="G77" s="92">
        <f t="shared" si="25"/>
        <v>39000</v>
      </c>
      <c r="H77" s="92">
        <f t="shared" si="26"/>
        <v>3159.0220412250433</v>
      </c>
      <c r="I77" s="92">
        <f t="shared" si="27"/>
        <v>12636.088164900173</v>
      </c>
      <c r="J77" s="100">
        <v>0.32400226063846599</v>
      </c>
      <c r="K77" s="101">
        <v>11200</v>
      </c>
      <c r="L77" s="101">
        <f t="shared" si="28"/>
        <v>44800</v>
      </c>
      <c r="M77" s="102">
        <f t="shared" si="29"/>
        <v>3499.7512478395597</v>
      </c>
      <c r="N77" s="102">
        <f t="shared" si="30"/>
        <v>13999.004991358239</v>
      </c>
      <c r="O77" s="103">
        <v>0.31247778998567499</v>
      </c>
      <c r="P77" s="104">
        <v>38088.75</v>
      </c>
      <c r="Q77" s="104">
        <v>10740.38</v>
      </c>
      <c r="R77" s="108"/>
      <c r="S77" s="108"/>
      <c r="T77" s="108">
        <f t="shared" si="31"/>
        <v>38088.75</v>
      </c>
      <c r="U77" s="108">
        <f t="shared" si="32"/>
        <v>10740.38</v>
      </c>
      <c r="V77" s="125">
        <f t="shared" si="33"/>
        <v>0.97663461538461538</v>
      </c>
      <c r="W77" s="112">
        <f t="shared" si="34"/>
        <v>0.97663461538461538</v>
      </c>
      <c r="X77" s="112">
        <f t="shared" si="35"/>
        <v>0.84997665890255758</v>
      </c>
      <c r="Y77" s="114">
        <f t="shared" si="36"/>
        <v>0.85019531250000002</v>
      </c>
      <c r="Z77" s="114">
        <f t="shared" si="37"/>
        <v>0.76722452821683895</v>
      </c>
      <c r="AC77" s="108">
        <v>10</v>
      </c>
      <c r="AD77" s="108">
        <v>4</v>
      </c>
      <c r="AE77" s="108">
        <f t="shared" si="38"/>
        <v>-6</v>
      </c>
      <c r="AF77" s="104">
        <v>5</v>
      </c>
      <c r="AG77" s="104">
        <v>9</v>
      </c>
    </row>
    <row r="78" spans="1:33" hidden="1">
      <c r="A78" s="90">
        <v>76</v>
      </c>
      <c r="B78" s="90">
        <v>585</v>
      </c>
      <c r="C78" s="91" t="s">
        <v>116</v>
      </c>
      <c r="D78" s="91" t="s">
        <v>52</v>
      </c>
      <c r="E78" s="90" t="s">
        <v>35</v>
      </c>
      <c r="F78" s="92">
        <v>13000</v>
      </c>
      <c r="G78" s="92">
        <f t="shared" si="25"/>
        <v>52000</v>
      </c>
      <c r="H78" s="92">
        <f t="shared" si="26"/>
        <v>3833.483954475279</v>
      </c>
      <c r="I78" s="92">
        <f t="shared" si="27"/>
        <v>15333.935817901116</v>
      </c>
      <c r="J78" s="100">
        <v>0.294883381113483</v>
      </c>
      <c r="K78" s="101">
        <f>F78*1.15</f>
        <v>14949.999999999998</v>
      </c>
      <c r="L78" s="101">
        <f t="shared" si="28"/>
        <v>59799.999999999993</v>
      </c>
      <c r="M78" s="102">
        <f t="shared" si="29"/>
        <v>4251.6999123136229</v>
      </c>
      <c r="N78" s="102">
        <f t="shared" si="30"/>
        <v>17006.799649254492</v>
      </c>
      <c r="O78" s="103">
        <v>0.28439464296412198</v>
      </c>
      <c r="P78" s="104">
        <v>50462.559999999998</v>
      </c>
      <c r="Q78" s="104">
        <v>14200.64</v>
      </c>
      <c r="R78" s="108"/>
      <c r="S78" s="108"/>
      <c r="T78" s="108">
        <f t="shared" si="31"/>
        <v>50462.559999999998</v>
      </c>
      <c r="U78" s="108">
        <f t="shared" si="32"/>
        <v>14200.64</v>
      </c>
      <c r="V78" s="125">
        <f t="shared" si="33"/>
        <v>0.97043384615384609</v>
      </c>
      <c r="W78" s="112">
        <f t="shared" si="34"/>
        <v>0.97043384615384609</v>
      </c>
      <c r="X78" s="112">
        <f t="shared" si="35"/>
        <v>0.92609230719629809</v>
      </c>
      <c r="Y78" s="114">
        <f t="shared" si="36"/>
        <v>0.8438555183946489</v>
      </c>
      <c r="Z78" s="114">
        <f t="shared" si="37"/>
        <v>0.83499778282050241</v>
      </c>
      <c r="AC78" s="108">
        <v>12</v>
      </c>
      <c r="AD78" s="108">
        <v>8</v>
      </c>
      <c r="AE78" s="108">
        <f t="shared" si="38"/>
        <v>-4</v>
      </c>
      <c r="AF78" s="104">
        <v>7</v>
      </c>
      <c r="AG78" s="104">
        <v>12</v>
      </c>
    </row>
    <row r="79" spans="1:33" hidden="1">
      <c r="A79" s="90">
        <v>77</v>
      </c>
      <c r="B79" s="90">
        <v>373</v>
      </c>
      <c r="C79" s="91" t="s">
        <v>117</v>
      </c>
      <c r="D79" s="91" t="s">
        <v>52</v>
      </c>
      <c r="E79" s="90" t="s">
        <v>35</v>
      </c>
      <c r="F79" s="92">
        <v>13000</v>
      </c>
      <c r="G79" s="92">
        <f t="shared" si="25"/>
        <v>52000</v>
      </c>
      <c r="H79" s="92">
        <f t="shared" si="26"/>
        <v>4304.5218027790415</v>
      </c>
      <c r="I79" s="92">
        <f t="shared" si="27"/>
        <v>17218.087211116166</v>
      </c>
      <c r="J79" s="100">
        <v>0.33111706175223399</v>
      </c>
      <c r="K79" s="101">
        <f>F79*1.15</f>
        <v>14949.999999999998</v>
      </c>
      <c r="L79" s="101">
        <f t="shared" si="28"/>
        <v>59799.999999999993</v>
      </c>
      <c r="M79" s="102">
        <f t="shared" si="29"/>
        <v>4774.1258836005218</v>
      </c>
      <c r="N79" s="102">
        <f t="shared" si="30"/>
        <v>19096.503534402087</v>
      </c>
      <c r="O79" s="103">
        <v>0.31933952398665699</v>
      </c>
      <c r="P79" s="104">
        <v>50096.17</v>
      </c>
      <c r="Q79" s="104">
        <v>11396.45</v>
      </c>
      <c r="R79" s="108"/>
      <c r="S79" s="108"/>
      <c r="T79" s="108">
        <f t="shared" si="31"/>
        <v>50096.17</v>
      </c>
      <c r="U79" s="108">
        <f t="shared" si="32"/>
        <v>11396.45</v>
      </c>
      <c r="V79" s="125">
        <f t="shared" si="33"/>
        <v>0.9633878846153846</v>
      </c>
      <c r="W79" s="112">
        <f t="shared" si="34"/>
        <v>0.9633878846153846</v>
      </c>
      <c r="X79" s="112">
        <f t="shared" si="35"/>
        <v>0.66188827250464499</v>
      </c>
      <c r="Y79" s="114">
        <f t="shared" si="36"/>
        <v>0.83772859531772581</v>
      </c>
      <c r="Z79" s="114">
        <f t="shared" si="37"/>
        <v>0.59678202239846967</v>
      </c>
      <c r="AC79" s="108">
        <v>10</v>
      </c>
      <c r="AD79" s="108">
        <v>4</v>
      </c>
      <c r="AE79" s="108">
        <f t="shared" si="38"/>
        <v>-6</v>
      </c>
      <c r="AF79" s="104">
        <v>6</v>
      </c>
      <c r="AG79" s="104">
        <v>12</v>
      </c>
    </row>
    <row r="80" spans="1:33" hidden="1">
      <c r="A80" s="90">
        <v>78</v>
      </c>
      <c r="B80" s="90">
        <v>753</v>
      </c>
      <c r="C80" s="91" t="s">
        <v>118</v>
      </c>
      <c r="D80" s="91" t="s">
        <v>49</v>
      </c>
      <c r="E80" s="90" t="s">
        <v>32</v>
      </c>
      <c r="F80" s="92">
        <v>5200</v>
      </c>
      <c r="G80" s="92">
        <f t="shared" si="25"/>
        <v>20800</v>
      </c>
      <c r="H80" s="92">
        <f t="shared" si="26"/>
        <v>1496.704963795439</v>
      </c>
      <c r="I80" s="92">
        <f t="shared" si="27"/>
        <v>5986.8198551817559</v>
      </c>
      <c r="J80" s="100">
        <v>0.28782787765296902</v>
      </c>
      <c r="K80" s="101">
        <f>F80*1.15</f>
        <v>5979.9999999999991</v>
      </c>
      <c r="L80" s="101">
        <f t="shared" si="28"/>
        <v>23919.999999999996</v>
      </c>
      <c r="M80" s="102">
        <f t="shared" si="29"/>
        <v>1659.9887827623497</v>
      </c>
      <c r="N80" s="102">
        <f t="shared" si="30"/>
        <v>6639.9551310493989</v>
      </c>
      <c r="O80" s="103">
        <v>0.277590097451898</v>
      </c>
      <c r="P80" s="104">
        <v>19876.87</v>
      </c>
      <c r="Q80" s="104">
        <v>4266.62</v>
      </c>
      <c r="R80" s="108"/>
      <c r="S80" s="108"/>
      <c r="T80" s="108">
        <f t="shared" si="31"/>
        <v>19876.87</v>
      </c>
      <c r="U80" s="108">
        <f t="shared" si="32"/>
        <v>4266.62</v>
      </c>
      <c r="V80" s="125">
        <f t="shared" si="33"/>
        <v>0.95561874999999996</v>
      </c>
      <c r="W80" s="112">
        <f t="shared" si="34"/>
        <v>0.95561874999999996</v>
      </c>
      <c r="X80" s="112">
        <f t="shared" si="35"/>
        <v>0.71266884643390827</v>
      </c>
      <c r="Y80" s="114">
        <f t="shared" si="36"/>
        <v>0.83097282608695655</v>
      </c>
      <c r="Z80" s="114">
        <f t="shared" si="37"/>
        <v>0.64256759508037375</v>
      </c>
      <c r="AC80" s="108">
        <v>8</v>
      </c>
      <c r="AD80" s="108">
        <v>1</v>
      </c>
      <c r="AE80" s="108">
        <f t="shared" si="38"/>
        <v>-7</v>
      </c>
      <c r="AF80" s="104">
        <v>2</v>
      </c>
      <c r="AG80" s="104">
        <v>6</v>
      </c>
    </row>
    <row r="81" spans="1:33" hidden="1">
      <c r="A81" s="90">
        <v>79</v>
      </c>
      <c r="B81" s="90">
        <v>743</v>
      </c>
      <c r="C81" s="91" t="s">
        <v>119</v>
      </c>
      <c r="D81" s="91" t="s">
        <v>49</v>
      </c>
      <c r="E81" s="90" t="s">
        <v>38</v>
      </c>
      <c r="F81" s="92">
        <v>8125</v>
      </c>
      <c r="G81" s="92">
        <f t="shared" si="25"/>
        <v>32500</v>
      </c>
      <c r="H81" s="92">
        <f t="shared" si="26"/>
        <v>3011.2949950292705</v>
      </c>
      <c r="I81" s="92">
        <f t="shared" si="27"/>
        <v>12045.179980117082</v>
      </c>
      <c r="J81" s="100">
        <v>0.370620922465141</v>
      </c>
      <c r="K81" s="101">
        <v>9350</v>
      </c>
      <c r="L81" s="101">
        <f t="shared" si="28"/>
        <v>37400</v>
      </c>
      <c r="M81" s="102">
        <f t="shared" si="29"/>
        <v>3342.0478030198897</v>
      </c>
      <c r="N81" s="102">
        <f t="shared" si="30"/>
        <v>13368.191212079559</v>
      </c>
      <c r="O81" s="103">
        <v>0.35743826770266202</v>
      </c>
      <c r="P81" s="104">
        <v>31038.02</v>
      </c>
      <c r="Q81" s="104">
        <v>9465.1299999999992</v>
      </c>
      <c r="R81" s="108"/>
      <c r="S81" s="108"/>
      <c r="T81" s="108">
        <f t="shared" si="31"/>
        <v>31038.02</v>
      </c>
      <c r="U81" s="108">
        <f t="shared" si="32"/>
        <v>9465.1299999999992</v>
      </c>
      <c r="V81" s="125">
        <f t="shared" si="33"/>
        <v>0.95501599999999998</v>
      </c>
      <c r="W81" s="112">
        <f t="shared" si="34"/>
        <v>0.95501599999999998</v>
      </c>
      <c r="X81" s="112">
        <f t="shared" si="35"/>
        <v>0.78580228901718707</v>
      </c>
      <c r="Y81" s="114">
        <f t="shared" si="36"/>
        <v>0.82989358288770054</v>
      </c>
      <c r="Z81" s="114">
        <f t="shared" si="37"/>
        <v>0.70803370851303082</v>
      </c>
      <c r="AC81" s="108">
        <v>10</v>
      </c>
      <c r="AD81" s="108">
        <v>2</v>
      </c>
      <c r="AE81" s="108">
        <f t="shared" si="38"/>
        <v>-8</v>
      </c>
      <c r="AF81" s="104">
        <v>4</v>
      </c>
      <c r="AG81" s="104">
        <v>9</v>
      </c>
    </row>
    <row r="82" spans="1:33" hidden="1">
      <c r="A82" s="90">
        <v>80</v>
      </c>
      <c r="B82" s="90">
        <v>311</v>
      </c>
      <c r="C82" s="91" t="s">
        <v>120</v>
      </c>
      <c r="D82" s="91" t="s">
        <v>43</v>
      </c>
      <c r="E82" s="90" t="s">
        <v>32</v>
      </c>
      <c r="F82" s="92">
        <v>7800</v>
      </c>
      <c r="G82" s="92">
        <f t="shared" si="25"/>
        <v>31200</v>
      </c>
      <c r="H82" s="92">
        <f t="shared" si="26"/>
        <v>1720.8230382911956</v>
      </c>
      <c r="I82" s="92">
        <f t="shared" si="27"/>
        <v>6883.2921531647826</v>
      </c>
      <c r="J82" s="100">
        <v>0.22061833824246099</v>
      </c>
      <c r="K82" s="101">
        <f>F82*1.15</f>
        <v>8970</v>
      </c>
      <c r="L82" s="101">
        <f t="shared" si="28"/>
        <v>35880</v>
      </c>
      <c r="M82" s="102">
        <f t="shared" si="29"/>
        <v>1908.5571370316061</v>
      </c>
      <c r="N82" s="102">
        <f t="shared" si="30"/>
        <v>7634.2285481264244</v>
      </c>
      <c r="O82" s="103">
        <v>0.21277114125213001</v>
      </c>
      <c r="P82" s="104">
        <v>29721.279999999999</v>
      </c>
      <c r="Q82" s="104">
        <v>5127.1499999999996</v>
      </c>
      <c r="R82" s="108"/>
      <c r="S82" s="108"/>
      <c r="T82" s="108">
        <f t="shared" si="31"/>
        <v>29721.279999999999</v>
      </c>
      <c r="U82" s="108">
        <f t="shared" si="32"/>
        <v>5127.1499999999996</v>
      </c>
      <c r="V82" s="125">
        <f t="shared" si="33"/>
        <v>0.95260512820512822</v>
      </c>
      <c r="W82" s="112">
        <f t="shared" si="34"/>
        <v>0.95260512820512822</v>
      </c>
      <c r="X82" s="112">
        <f t="shared" si="35"/>
        <v>0.74486886302547128</v>
      </c>
      <c r="Y82" s="114">
        <f t="shared" si="36"/>
        <v>0.82835228539576367</v>
      </c>
      <c r="Z82" s="114">
        <f t="shared" si="37"/>
        <v>0.67160027600408867</v>
      </c>
      <c r="AC82" s="108">
        <v>6</v>
      </c>
      <c r="AD82" s="108">
        <v>0</v>
      </c>
      <c r="AE82" s="108">
        <f t="shared" si="38"/>
        <v>-6</v>
      </c>
      <c r="AF82" s="104">
        <v>4</v>
      </c>
      <c r="AG82" s="104">
        <v>6</v>
      </c>
    </row>
    <row r="83" spans="1:33" hidden="1">
      <c r="A83" s="90">
        <v>81</v>
      </c>
      <c r="B83" s="90">
        <v>747</v>
      </c>
      <c r="C83" s="91" t="s">
        <v>121</v>
      </c>
      <c r="D83" s="91" t="s">
        <v>52</v>
      </c>
      <c r="E83" s="90" t="s">
        <v>35</v>
      </c>
      <c r="F83" s="92">
        <v>12000</v>
      </c>
      <c r="G83" s="92">
        <f t="shared" si="25"/>
        <v>48000</v>
      </c>
      <c r="H83" s="92">
        <f t="shared" si="26"/>
        <v>1920</v>
      </c>
      <c r="I83" s="92">
        <f t="shared" si="27"/>
        <v>7680</v>
      </c>
      <c r="J83" s="100">
        <v>0.16</v>
      </c>
      <c r="K83" s="101">
        <f>F83*1.15</f>
        <v>13799.999999999998</v>
      </c>
      <c r="L83" s="101">
        <f t="shared" si="28"/>
        <v>55199.999999999993</v>
      </c>
      <c r="M83" s="102">
        <f t="shared" si="29"/>
        <v>2069.9999999999995</v>
      </c>
      <c r="N83" s="102">
        <f t="shared" si="30"/>
        <v>8279.9999999999982</v>
      </c>
      <c r="O83" s="103">
        <v>0.15</v>
      </c>
      <c r="P83" s="104">
        <v>45029.29</v>
      </c>
      <c r="Q83" s="104">
        <v>7801.21</v>
      </c>
      <c r="R83" s="108"/>
      <c r="S83" s="108"/>
      <c r="T83" s="108">
        <f t="shared" si="31"/>
        <v>45029.29</v>
      </c>
      <c r="U83" s="108">
        <f t="shared" si="32"/>
        <v>7801.21</v>
      </c>
      <c r="V83" s="125">
        <f t="shared" si="33"/>
        <v>0.93811020833333336</v>
      </c>
      <c r="W83" s="112">
        <f t="shared" si="34"/>
        <v>0.93811020833333336</v>
      </c>
      <c r="X83" s="112">
        <f t="shared" si="35"/>
        <v>1.0157825520833332</v>
      </c>
      <c r="Y83" s="114">
        <f t="shared" si="36"/>
        <v>0.81574800724637697</v>
      </c>
      <c r="Z83" s="114">
        <f t="shared" si="37"/>
        <v>0.94217512077294707</v>
      </c>
      <c r="AC83" s="108">
        <v>12</v>
      </c>
      <c r="AD83" s="108">
        <v>0</v>
      </c>
      <c r="AE83" s="108">
        <f t="shared" si="38"/>
        <v>-12</v>
      </c>
      <c r="AF83" s="104">
        <v>6</v>
      </c>
      <c r="AG83" s="104">
        <v>12</v>
      </c>
    </row>
    <row r="84" spans="1:33" hidden="1">
      <c r="A84" s="90">
        <v>82</v>
      </c>
      <c r="B84" s="90">
        <v>710</v>
      </c>
      <c r="C84" s="91" t="s">
        <v>122</v>
      </c>
      <c r="D84" s="91" t="s">
        <v>34</v>
      </c>
      <c r="E84" s="90" t="s">
        <v>32</v>
      </c>
      <c r="F84" s="92">
        <v>6825</v>
      </c>
      <c r="G84" s="92">
        <f t="shared" si="25"/>
        <v>27300</v>
      </c>
      <c r="H84" s="92">
        <f t="shared" si="26"/>
        <v>2513.5086690941885</v>
      </c>
      <c r="I84" s="92">
        <f t="shared" si="27"/>
        <v>10054.034676376754</v>
      </c>
      <c r="J84" s="100">
        <v>0.368279658475339</v>
      </c>
      <c r="K84" s="101">
        <v>7850</v>
      </c>
      <c r="L84" s="101">
        <f t="shared" si="28"/>
        <v>31400</v>
      </c>
      <c r="M84" s="102">
        <f t="shared" si="29"/>
        <v>2788.1652009764293</v>
      </c>
      <c r="N84" s="102">
        <f t="shared" si="30"/>
        <v>11152.660803905717</v>
      </c>
      <c r="O84" s="103">
        <v>0.35518028037916299</v>
      </c>
      <c r="P84" s="104">
        <v>25210.94</v>
      </c>
      <c r="Q84" s="104">
        <v>7369.64</v>
      </c>
      <c r="R84" s="108"/>
      <c r="S84" s="108"/>
      <c r="T84" s="108">
        <f t="shared" si="31"/>
        <v>25210.94</v>
      </c>
      <c r="U84" s="108">
        <f t="shared" si="32"/>
        <v>7369.64</v>
      </c>
      <c r="V84" s="125">
        <f t="shared" si="33"/>
        <v>0.92347765567765561</v>
      </c>
      <c r="W84" s="112">
        <f t="shared" si="34"/>
        <v>0.92347765567765561</v>
      </c>
      <c r="X84" s="112">
        <f t="shared" si="35"/>
        <v>0.7330032407105096</v>
      </c>
      <c r="Y84" s="114">
        <f t="shared" si="36"/>
        <v>0.802896178343949</v>
      </c>
      <c r="Z84" s="114">
        <f t="shared" si="37"/>
        <v>0.66079656949838517</v>
      </c>
      <c r="AC84" s="108">
        <v>8</v>
      </c>
      <c r="AD84" s="108">
        <v>2</v>
      </c>
      <c r="AE84" s="108">
        <f t="shared" si="38"/>
        <v>-6</v>
      </c>
      <c r="AF84" s="104">
        <v>4</v>
      </c>
      <c r="AG84" s="104">
        <v>6</v>
      </c>
    </row>
    <row r="85" spans="1:33" hidden="1">
      <c r="A85" s="90">
        <v>83</v>
      </c>
      <c r="B85" s="90">
        <v>733</v>
      </c>
      <c r="C85" s="91" t="s">
        <v>123</v>
      </c>
      <c r="D85" s="91" t="s">
        <v>49</v>
      </c>
      <c r="E85" s="90" t="s">
        <v>32</v>
      </c>
      <c r="F85" s="92">
        <v>6500</v>
      </c>
      <c r="G85" s="92">
        <f t="shared" si="25"/>
        <v>26000</v>
      </c>
      <c r="H85" s="92">
        <f t="shared" si="26"/>
        <v>2438.3129131626979</v>
      </c>
      <c r="I85" s="92">
        <f t="shared" si="27"/>
        <v>9753.2516526507916</v>
      </c>
      <c r="J85" s="100">
        <v>0.37512506356349201</v>
      </c>
      <c r="K85" s="101">
        <f>F85*1.15</f>
        <v>7474.9999999999991</v>
      </c>
      <c r="L85" s="101">
        <f t="shared" si="28"/>
        <v>29899.999999999996</v>
      </c>
      <c r="M85" s="102">
        <f t="shared" si="29"/>
        <v>2704.3219489635212</v>
      </c>
      <c r="N85" s="102">
        <f t="shared" si="30"/>
        <v>10817.287795854085</v>
      </c>
      <c r="O85" s="103">
        <v>0.36178220053023702</v>
      </c>
      <c r="P85" s="104">
        <v>23697.09</v>
      </c>
      <c r="Q85" s="104">
        <v>6506.77</v>
      </c>
      <c r="R85" s="108"/>
      <c r="S85" s="108"/>
      <c r="T85" s="108">
        <f t="shared" si="31"/>
        <v>23697.09</v>
      </c>
      <c r="U85" s="108">
        <f t="shared" si="32"/>
        <v>6506.77</v>
      </c>
      <c r="V85" s="125">
        <f t="shared" si="33"/>
        <v>0.91142653846153843</v>
      </c>
      <c r="W85" s="112">
        <f t="shared" si="34"/>
        <v>0.91142653846153843</v>
      </c>
      <c r="X85" s="112">
        <f t="shared" si="35"/>
        <v>0.66713853304826343</v>
      </c>
      <c r="Y85" s="114">
        <f t="shared" si="36"/>
        <v>0.79254481605351179</v>
      </c>
      <c r="Z85" s="114">
        <f t="shared" si="37"/>
        <v>0.60151584415585524</v>
      </c>
      <c r="AC85" s="108">
        <v>8</v>
      </c>
      <c r="AD85" s="108">
        <v>6</v>
      </c>
      <c r="AE85" s="108">
        <f t="shared" si="38"/>
        <v>-2</v>
      </c>
      <c r="AF85" s="104">
        <v>4</v>
      </c>
      <c r="AG85" s="104">
        <v>6</v>
      </c>
    </row>
    <row r="86" spans="1:33" hidden="1">
      <c r="A86" s="90">
        <v>84</v>
      </c>
      <c r="B86" s="90">
        <v>738</v>
      </c>
      <c r="C86" s="91" t="s">
        <v>124</v>
      </c>
      <c r="D86" s="91" t="s">
        <v>34</v>
      </c>
      <c r="E86" s="90" t="s">
        <v>32</v>
      </c>
      <c r="F86" s="92">
        <v>6825</v>
      </c>
      <c r="G86" s="92">
        <f t="shared" si="25"/>
        <v>27300</v>
      </c>
      <c r="H86" s="92">
        <f t="shared" si="26"/>
        <v>1996.5311464211497</v>
      </c>
      <c r="I86" s="92">
        <f t="shared" si="27"/>
        <v>7986.124585684599</v>
      </c>
      <c r="J86" s="100">
        <v>0.29253203610566297</v>
      </c>
      <c r="K86" s="101">
        <v>7850</v>
      </c>
      <c r="L86" s="101">
        <f t="shared" si="28"/>
        <v>31400</v>
      </c>
      <c r="M86" s="102">
        <f t="shared" si="29"/>
        <v>2214.696425583898</v>
      </c>
      <c r="N86" s="102">
        <f t="shared" si="30"/>
        <v>8858.7857023355918</v>
      </c>
      <c r="O86" s="103">
        <v>0.282126933195401</v>
      </c>
      <c r="P86" s="104">
        <v>24788.880000000001</v>
      </c>
      <c r="Q86" s="104">
        <v>6111.99</v>
      </c>
      <c r="R86" s="108"/>
      <c r="S86" s="108"/>
      <c r="T86" s="108">
        <f t="shared" si="31"/>
        <v>24788.880000000001</v>
      </c>
      <c r="U86" s="108">
        <f t="shared" si="32"/>
        <v>6111.99</v>
      </c>
      <c r="V86" s="125">
        <f t="shared" si="33"/>
        <v>0.90801758241758246</v>
      </c>
      <c r="W86" s="112">
        <f t="shared" si="34"/>
        <v>0.90801758241758246</v>
      </c>
      <c r="X86" s="112">
        <f t="shared" si="35"/>
        <v>0.76532615218099032</v>
      </c>
      <c r="Y86" s="114">
        <f t="shared" si="36"/>
        <v>0.78945477707006373</v>
      </c>
      <c r="Z86" s="114">
        <f t="shared" si="37"/>
        <v>0.68993541613593745</v>
      </c>
      <c r="AC86" s="108">
        <v>8</v>
      </c>
      <c r="AD86" s="108">
        <v>4</v>
      </c>
      <c r="AE86" s="108">
        <f t="shared" si="38"/>
        <v>-4</v>
      </c>
      <c r="AF86" s="104">
        <v>4</v>
      </c>
      <c r="AG86" s="104">
        <v>6</v>
      </c>
    </row>
    <row r="87" spans="1:33" hidden="1">
      <c r="A87" s="90">
        <v>85</v>
      </c>
      <c r="B87" s="90">
        <v>517</v>
      </c>
      <c r="C87" s="91" t="s">
        <v>125</v>
      </c>
      <c r="D87" s="91" t="s">
        <v>52</v>
      </c>
      <c r="E87" s="90" t="s">
        <v>35</v>
      </c>
      <c r="F87" s="92">
        <v>40000</v>
      </c>
      <c r="G87" s="92">
        <f t="shared" si="25"/>
        <v>160000</v>
      </c>
      <c r="H87" s="92">
        <f t="shared" si="26"/>
        <v>8493.9406629396799</v>
      </c>
      <c r="I87" s="92">
        <f t="shared" si="27"/>
        <v>33975.76265175872</v>
      </c>
      <c r="J87" s="100">
        <v>0.21234851657349199</v>
      </c>
      <c r="K87" s="101">
        <f>F87*1.1</f>
        <v>44000</v>
      </c>
      <c r="L87" s="101">
        <f t="shared" si="28"/>
        <v>176000</v>
      </c>
      <c r="M87" s="102">
        <f t="shared" si="29"/>
        <v>9011.0006687425994</v>
      </c>
      <c r="N87" s="102">
        <f t="shared" si="30"/>
        <v>36044.002674970397</v>
      </c>
      <c r="O87" s="103">
        <v>0.20479546974415</v>
      </c>
      <c r="P87" s="104">
        <v>144877.82999999999</v>
      </c>
      <c r="Q87" s="104">
        <v>27630.09</v>
      </c>
      <c r="R87" s="108"/>
      <c r="S87" s="108"/>
      <c r="T87" s="108">
        <f t="shared" si="31"/>
        <v>144877.82999999999</v>
      </c>
      <c r="U87" s="108">
        <f t="shared" si="32"/>
        <v>27630.09</v>
      </c>
      <c r="V87" s="125">
        <f t="shared" si="33"/>
        <v>0.90548643749999991</v>
      </c>
      <c r="W87" s="112">
        <f t="shared" si="34"/>
        <v>0.90548643749999991</v>
      </c>
      <c r="X87" s="112">
        <f t="shared" si="35"/>
        <v>0.81322942720079772</v>
      </c>
      <c r="Y87" s="114">
        <f t="shared" si="36"/>
        <v>0.82316948863636352</v>
      </c>
      <c r="Z87" s="114">
        <f t="shared" si="37"/>
        <v>0.7665655296154672</v>
      </c>
      <c r="AC87" s="108">
        <v>12</v>
      </c>
      <c r="AD87" s="108">
        <v>0</v>
      </c>
      <c r="AE87" s="108">
        <f t="shared" si="38"/>
        <v>-12</v>
      </c>
      <c r="AF87" s="104">
        <v>5</v>
      </c>
      <c r="AG87" s="104">
        <v>12</v>
      </c>
    </row>
    <row r="88" spans="1:33" hidden="1">
      <c r="A88" s="90">
        <v>86</v>
      </c>
      <c r="B88" s="90">
        <v>377</v>
      </c>
      <c r="C88" s="91" t="s">
        <v>126</v>
      </c>
      <c r="D88" s="91" t="s">
        <v>49</v>
      </c>
      <c r="E88" s="90" t="s">
        <v>38</v>
      </c>
      <c r="F88" s="92">
        <v>10400</v>
      </c>
      <c r="G88" s="92">
        <f t="shared" si="25"/>
        <v>41600</v>
      </c>
      <c r="H88" s="92">
        <f t="shared" si="26"/>
        <v>3915.9532016977319</v>
      </c>
      <c r="I88" s="92">
        <f t="shared" si="27"/>
        <v>15663.812806790927</v>
      </c>
      <c r="J88" s="100">
        <v>0.376533961701705</v>
      </c>
      <c r="K88" s="101">
        <f>F88*1.15</f>
        <v>11959.999999999998</v>
      </c>
      <c r="L88" s="101">
        <f t="shared" si="28"/>
        <v>47839.999999999993</v>
      </c>
      <c r="M88" s="102">
        <f t="shared" si="29"/>
        <v>4343.1661856431128</v>
      </c>
      <c r="N88" s="102">
        <f t="shared" si="30"/>
        <v>17372.664742572451</v>
      </c>
      <c r="O88" s="103">
        <v>0.36314098542166501</v>
      </c>
      <c r="P88" s="104">
        <v>37631.81</v>
      </c>
      <c r="Q88" s="104">
        <v>11312.84</v>
      </c>
      <c r="R88" s="108"/>
      <c r="S88" s="108"/>
      <c r="T88" s="108">
        <f t="shared" si="31"/>
        <v>37631.81</v>
      </c>
      <c r="U88" s="108">
        <f t="shared" si="32"/>
        <v>11312.84</v>
      </c>
      <c r="V88" s="125">
        <f t="shared" si="33"/>
        <v>0.90461081730769222</v>
      </c>
      <c r="W88" s="112">
        <f t="shared" si="34"/>
        <v>0.90461081730769222</v>
      </c>
      <c r="X88" s="112">
        <f t="shared" si="35"/>
        <v>0.72222773213271574</v>
      </c>
      <c r="Y88" s="114">
        <f t="shared" si="36"/>
        <v>0.78661810200668902</v>
      </c>
      <c r="Z88" s="114">
        <f t="shared" si="37"/>
        <v>0.651186226617118</v>
      </c>
      <c r="AC88" s="108">
        <v>8</v>
      </c>
      <c r="AD88" s="108">
        <v>2</v>
      </c>
      <c r="AE88" s="108">
        <f t="shared" si="38"/>
        <v>-6</v>
      </c>
      <c r="AF88" s="104">
        <v>5</v>
      </c>
      <c r="AG88" s="104">
        <v>9</v>
      </c>
    </row>
    <row r="89" spans="1:33" hidden="1">
      <c r="A89" s="90">
        <v>87</v>
      </c>
      <c r="B89" s="90">
        <v>706</v>
      </c>
      <c r="C89" s="91" t="s">
        <v>127</v>
      </c>
      <c r="D89" s="91" t="s">
        <v>34</v>
      </c>
      <c r="E89" s="90" t="s">
        <v>32</v>
      </c>
      <c r="F89" s="92">
        <v>6825</v>
      </c>
      <c r="G89" s="92">
        <f t="shared" si="25"/>
        <v>27300</v>
      </c>
      <c r="H89" s="92">
        <f t="shared" si="26"/>
        <v>2404.6129552754605</v>
      </c>
      <c r="I89" s="92">
        <f t="shared" si="27"/>
        <v>9618.4518211018421</v>
      </c>
      <c r="J89" s="100">
        <v>0.35232424253120298</v>
      </c>
      <c r="K89" s="101">
        <v>7850</v>
      </c>
      <c r="L89" s="101">
        <f t="shared" si="28"/>
        <v>31400</v>
      </c>
      <c r="M89" s="102">
        <f t="shared" si="29"/>
        <v>2667.3702168420486</v>
      </c>
      <c r="N89" s="102">
        <f t="shared" si="30"/>
        <v>10669.480867368195</v>
      </c>
      <c r="O89" s="103">
        <v>0.33979238431108899</v>
      </c>
      <c r="P89" s="104">
        <v>24651.7</v>
      </c>
      <c r="Q89" s="104">
        <v>6832.77</v>
      </c>
      <c r="R89" s="108"/>
      <c r="S89" s="108"/>
      <c r="T89" s="108">
        <f t="shared" si="31"/>
        <v>24651.7</v>
      </c>
      <c r="U89" s="108">
        <f t="shared" si="32"/>
        <v>6832.77</v>
      </c>
      <c r="V89" s="125">
        <f t="shared" si="33"/>
        <v>0.90299267399267402</v>
      </c>
      <c r="W89" s="112">
        <f t="shared" si="34"/>
        <v>0.90299267399267402</v>
      </c>
      <c r="X89" s="112">
        <f t="shared" si="35"/>
        <v>0.71038147584309175</v>
      </c>
      <c r="Y89" s="114">
        <f t="shared" si="36"/>
        <v>0.78508598726114653</v>
      </c>
      <c r="Z89" s="114">
        <f t="shared" si="37"/>
        <v>0.64040322907345137</v>
      </c>
      <c r="AC89" s="108">
        <v>8</v>
      </c>
      <c r="AD89" s="108">
        <v>0</v>
      </c>
      <c r="AE89" s="108">
        <f t="shared" si="38"/>
        <v>-8</v>
      </c>
      <c r="AF89" s="104">
        <v>4</v>
      </c>
      <c r="AG89" s="104">
        <v>9</v>
      </c>
    </row>
    <row r="90" spans="1:33" hidden="1">
      <c r="A90" s="90">
        <v>88</v>
      </c>
      <c r="B90" s="90">
        <v>108277</v>
      </c>
      <c r="C90" s="91" t="s">
        <v>128</v>
      </c>
      <c r="D90" s="91" t="s">
        <v>43</v>
      </c>
      <c r="E90" s="90" t="s">
        <v>32</v>
      </c>
      <c r="F90" s="92">
        <v>6825</v>
      </c>
      <c r="G90" s="92">
        <f t="shared" si="25"/>
        <v>27300</v>
      </c>
      <c r="H90" s="92">
        <f t="shared" si="26"/>
        <v>1683.0504053927109</v>
      </c>
      <c r="I90" s="92">
        <f t="shared" si="27"/>
        <v>6732.2016215708436</v>
      </c>
      <c r="J90" s="100">
        <v>0.24660079199893201</v>
      </c>
      <c r="K90" s="101">
        <v>7850</v>
      </c>
      <c r="L90" s="101">
        <f t="shared" si="28"/>
        <v>31400</v>
      </c>
      <c r="M90" s="102">
        <f t="shared" si="29"/>
        <v>1866.9609655638683</v>
      </c>
      <c r="N90" s="102">
        <f t="shared" si="30"/>
        <v>7467.8438622554731</v>
      </c>
      <c r="O90" s="103">
        <v>0.23782942236482399</v>
      </c>
      <c r="P90" s="104">
        <v>24025.41</v>
      </c>
      <c r="Q90" s="104">
        <v>5349.51</v>
      </c>
      <c r="R90" s="108"/>
      <c r="S90" s="108"/>
      <c r="T90" s="108">
        <f t="shared" si="31"/>
        <v>24025.41</v>
      </c>
      <c r="U90" s="108">
        <f t="shared" si="32"/>
        <v>5349.51</v>
      </c>
      <c r="V90" s="125">
        <f t="shared" si="33"/>
        <v>0.8800516483516484</v>
      </c>
      <c r="W90" s="112">
        <f t="shared" si="34"/>
        <v>0.8800516483516484</v>
      </c>
      <c r="X90" s="112">
        <f t="shared" si="35"/>
        <v>0.79461523892265484</v>
      </c>
      <c r="Y90" s="114">
        <f t="shared" si="36"/>
        <v>0.76514044585987262</v>
      </c>
      <c r="Z90" s="114">
        <f t="shared" si="37"/>
        <v>0.71633929400129637</v>
      </c>
      <c r="AB90" s="85">
        <f>(P90-G90)*0.01</f>
        <v>-32.745899999999999</v>
      </c>
      <c r="AC90" s="108">
        <v>8</v>
      </c>
      <c r="AD90" s="108">
        <v>0</v>
      </c>
      <c r="AE90" s="108">
        <f t="shared" si="38"/>
        <v>-8</v>
      </c>
      <c r="AF90" s="104">
        <v>4</v>
      </c>
      <c r="AG90" s="104">
        <v>6</v>
      </c>
    </row>
    <row r="91" spans="1:33" hidden="1">
      <c r="A91" s="90">
        <v>89</v>
      </c>
      <c r="B91" s="90">
        <v>307</v>
      </c>
      <c r="C91" s="91" t="s">
        <v>129</v>
      </c>
      <c r="D91" s="91" t="s">
        <v>87</v>
      </c>
      <c r="E91" s="90" t="s">
        <v>130</v>
      </c>
      <c r="F91" s="92">
        <v>80000</v>
      </c>
      <c r="G91" s="92">
        <f t="shared" si="25"/>
        <v>320000</v>
      </c>
      <c r="H91" s="92">
        <f t="shared" si="26"/>
        <v>24810.706991201037</v>
      </c>
      <c r="I91" s="92">
        <f t="shared" si="27"/>
        <v>99242.82796480415</v>
      </c>
      <c r="J91" s="100">
        <v>0.31013383739001299</v>
      </c>
      <c r="K91" s="101">
        <v>100000</v>
      </c>
      <c r="L91" s="101">
        <f t="shared" si="28"/>
        <v>400000</v>
      </c>
      <c r="M91" s="102">
        <f t="shared" si="29"/>
        <v>29910.265414951398</v>
      </c>
      <c r="N91" s="102">
        <f t="shared" si="30"/>
        <v>119641.06165980559</v>
      </c>
      <c r="O91" s="103">
        <v>0.29910265414951398</v>
      </c>
      <c r="P91" s="104">
        <v>281265.28999999998</v>
      </c>
      <c r="Q91" s="104">
        <v>51803.14</v>
      </c>
      <c r="R91" s="108"/>
      <c r="S91" s="108"/>
      <c r="T91" s="108">
        <f t="shared" si="31"/>
        <v>281265.28999999998</v>
      </c>
      <c r="U91" s="108">
        <f t="shared" si="32"/>
        <v>51803.14</v>
      </c>
      <c r="V91" s="125">
        <f t="shared" si="33"/>
        <v>0.87895403124999993</v>
      </c>
      <c r="W91" s="112">
        <f t="shared" si="34"/>
        <v>0.87895403124999993</v>
      </c>
      <c r="X91" s="112">
        <f t="shared" si="35"/>
        <v>0.52198371471610683</v>
      </c>
      <c r="Y91" s="114">
        <f t="shared" si="36"/>
        <v>0.70316322499999995</v>
      </c>
      <c r="Z91" s="114">
        <f t="shared" si="37"/>
        <v>0.43298796651688098</v>
      </c>
      <c r="AA91" s="126"/>
      <c r="AB91" s="85">
        <v>-468</v>
      </c>
      <c r="AC91" s="108">
        <v>30</v>
      </c>
      <c r="AD91" s="108">
        <v>6</v>
      </c>
      <c r="AE91" s="108">
        <f t="shared" si="38"/>
        <v>-24</v>
      </c>
      <c r="AF91" s="104">
        <v>40</v>
      </c>
      <c r="AG91" s="104">
        <v>60</v>
      </c>
    </row>
    <row r="92" spans="1:33" hidden="1">
      <c r="A92" s="90">
        <v>90</v>
      </c>
      <c r="B92" s="90">
        <v>357</v>
      </c>
      <c r="C92" s="91" t="s">
        <v>131</v>
      </c>
      <c r="D92" s="91" t="s">
        <v>43</v>
      </c>
      <c r="E92" s="90" t="s">
        <v>35</v>
      </c>
      <c r="F92" s="92">
        <v>10000</v>
      </c>
      <c r="G92" s="92">
        <f t="shared" si="25"/>
        <v>40000</v>
      </c>
      <c r="H92" s="92">
        <f t="shared" si="26"/>
        <v>2967.2132335585002</v>
      </c>
      <c r="I92" s="92">
        <f t="shared" si="27"/>
        <v>11868.852934234001</v>
      </c>
      <c r="J92" s="100">
        <v>0.29672132335585</v>
      </c>
      <c r="K92" s="101">
        <f>F92*1.15</f>
        <v>11500</v>
      </c>
      <c r="L92" s="101">
        <f t="shared" si="28"/>
        <v>46000</v>
      </c>
      <c r="M92" s="102">
        <f t="shared" si="29"/>
        <v>3290.9229293130729</v>
      </c>
      <c r="N92" s="102">
        <f t="shared" si="30"/>
        <v>13163.691717252292</v>
      </c>
      <c r="O92" s="103">
        <v>0.28616721124461503</v>
      </c>
      <c r="P92" s="104">
        <v>35079.160000000003</v>
      </c>
      <c r="Q92" s="104">
        <v>9777.34</v>
      </c>
      <c r="R92" s="108"/>
      <c r="S92" s="108"/>
      <c r="T92" s="108">
        <f t="shared" si="31"/>
        <v>35079.160000000003</v>
      </c>
      <c r="U92" s="108">
        <f t="shared" si="32"/>
        <v>9777.34</v>
      </c>
      <c r="V92" s="125">
        <f t="shared" si="33"/>
        <v>0.87697900000000006</v>
      </c>
      <c r="W92" s="112">
        <f t="shared" si="34"/>
        <v>0.87697900000000006</v>
      </c>
      <c r="X92" s="112">
        <f t="shared" si="35"/>
        <v>0.82378137585635325</v>
      </c>
      <c r="Y92" s="114">
        <f t="shared" si="36"/>
        <v>0.76259043478260879</v>
      </c>
      <c r="Z92" s="114">
        <f t="shared" si="37"/>
        <v>0.74275060598584586</v>
      </c>
      <c r="AB92" s="85">
        <f t="shared" ref="AB92:AB109" si="39">(P92-G92)*0.01</f>
        <v>-49.208399999999969</v>
      </c>
      <c r="AC92" s="108">
        <v>12</v>
      </c>
      <c r="AD92" s="108">
        <v>0</v>
      </c>
      <c r="AE92" s="108">
        <f t="shared" si="38"/>
        <v>-12</v>
      </c>
      <c r="AF92" s="104">
        <v>6</v>
      </c>
      <c r="AG92" s="104">
        <v>12</v>
      </c>
    </row>
    <row r="93" spans="1:33" hidden="1">
      <c r="A93" s="90">
        <v>91</v>
      </c>
      <c r="B93" s="90">
        <v>113025</v>
      </c>
      <c r="C93" s="91" t="s">
        <v>132</v>
      </c>
      <c r="D93" s="91" t="s">
        <v>43</v>
      </c>
      <c r="E93" s="90" t="s">
        <v>32</v>
      </c>
      <c r="F93" s="92">
        <v>5500</v>
      </c>
      <c r="G93" s="92">
        <f t="shared" si="25"/>
        <v>22000</v>
      </c>
      <c r="H93" s="92">
        <f t="shared" si="26"/>
        <v>1144.9307692858476</v>
      </c>
      <c r="I93" s="92">
        <f t="shared" si="27"/>
        <v>4579.7230771433906</v>
      </c>
      <c r="J93" s="100">
        <v>0.20816923077924501</v>
      </c>
      <c r="K93" s="101">
        <f>F93*1.15</f>
        <v>6324.9999999999991</v>
      </c>
      <c r="L93" s="101">
        <f t="shared" si="28"/>
        <v>25299.999999999996</v>
      </c>
      <c r="M93" s="102">
        <f t="shared" si="29"/>
        <v>1269.8375966058022</v>
      </c>
      <c r="N93" s="102">
        <f t="shared" si="30"/>
        <v>5079.3503864232089</v>
      </c>
      <c r="O93" s="103">
        <v>0.200764837408032</v>
      </c>
      <c r="P93" s="104">
        <v>19164.990000000002</v>
      </c>
      <c r="Q93" s="104">
        <v>3790.88</v>
      </c>
      <c r="R93" s="108"/>
      <c r="S93" s="108"/>
      <c r="T93" s="108">
        <f t="shared" si="31"/>
        <v>19164.990000000002</v>
      </c>
      <c r="U93" s="108">
        <f t="shared" si="32"/>
        <v>3790.88</v>
      </c>
      <c r="V93" s="125">
        <f t="shared" si="33"/>
        <v>0.87113590909090921</v>
      </c>
      <c r="W93" s="112">
        <f t="shared" si="34"/>
        <v>0.87113590909090921</v>
      </c>
      <c r="X93" s="112">
        <f t="shared" si="35"/>
        <v>0.82775310562326998</v>
      </c>
      <c r="Y93" s="114">
        <f t="shared" si="36"/>
        <v>0.75750948616600811</v>
      </c>
      <c r="Z93" s="114">
        <f t="shared" si="37"/>
        <v>0.74633165889338704</v>
      </c>
      <c r="AB93" s="85">
        <f t="shared" si="39"/>
        <v>-28.350099999999983</v>
      </c>
      <c r="AC93" s="108">
        <v>6</v>
      </c>
      <c r="AD93" s="108">
        <v>0</v>
      </c>
      <c r="AE93" s="108">
        <f t="shared" si="38"/>
        <v>-6</v>
      </c>
      <c r="AF93" s="104">
        <v>2</v>
      </c>
      <c r="AG93" s="104">
        <v>6</v>
      </c>
    </row>
    <row r="94" spans="1:33" hidden="1">
      <c r="A94" s="90">
        <v>92</v>
      </c>
      <c r="B94" s="90">
        <v>571</v>
      </c>
      <c r="C94" s="91" t="s">
        <v>133</v>
      </c>
      <c r="D94" s="91" t="s">
        <v>49</v>
      </c>
      <c r="E94" s="90" t="s">
        <v>35</v>
      </c>
      <c r="F94" s="92">
        <v>20000</v>
      </c>
      <c r="G94" s="92">
        <f t="shared" si="25"/>
        <v>80000</v>
      </c>
      <c r="H94" s="92">
        <f t="shared" si="26"/>
        <v>5922.9176154038996</v>
      </c>
      <c r="I94" s="92">
        <f t="shared" si="27"/>
        <v>23691.670461615598</v>
      </c>
      <c r="J94" s="100">
        <v>0.29614588077019499</v>
      </c>
      <c r="K94" s="101">
        <f>F94*1.1</f>
        <v>22000</v>
      </c>
      <c r="L94" s="101">
        <f t="shared" si="28"/>
        <v>88000</v>
      </c>
      <c r="M94" s="102">
        <f t="shared" si="29"/>
        <v>6283.4692060163761</v>
      </c>
      <c r="N94" s="102">
        <f t="shared" si="30"/>
        <v>25133.876824065504</v>
      </c>
      <c r="O94" s="103">
        <v>0.285612236637108</v>
      </c>
      <c r="P94" s="104">
        <v>69281.53</v>
      </c>
      <c r="Q94" s="104">
        <v>17608.509999999998</v>
      </c>
      <c r="R94" s="108"/>
      <c r="S94" s="108"/>
      <c r="T94" s="108">
        <f t="shared" si="31"/>
        <v>69281.53</v>
      </c>
      <c r="U94" s="108">
        <f t="shared" si="32"/>
        <v>17608.509999999998</v>
      </c>
      <c r="V94" s="125">
        <f t="shared" si="33"/>
        <v>0.866019125</v>
      </c>
      <c r="W94" s="112">
        <f t="shared" si="34"/>
        <v>0.866019125</v>
      </c>
      <c r="X94" s="112">
        <f t="shared" si="35"/>
        <v>0.7432363213277291</v>
      </c>
      <c r="Y94" s="114">
        <f t="shared" si="36"/>
        <v>0.78729011363636359</v>
      </c>
      <c r="Z94" s="114">
        <f t="shared" si="37"/>
        <v>0.70058869641391641</v>
      </c>
      <c r="AB94" s="85">
        <f t="shared" si="39"/>
        <v>-107.18470000000002</v>
      </c>
      <c r="AC94" s="108">
        <v>12</v>
      </c>
      <c r="AD94" s="108">
        <v>14</v>
      </c>
      <c r="AE94" s="117">
        <f t="shared" si="38"/>
        <v>2</v>
      </c>
      <c r="AF94" s="104">
        <v>7</v>
      </c>
      <c r="AG94" s="104">
        <v>12</v>
      </c>
    </row>
    <row r="95" spans="1:33" hidden="1">
      <c r="A95" s="90">
        <v>93</v>
      </c>
      <c r="B95" s="90">
        <v>102935</v>
      </c>
      <c r="C95" s="91" t="s">
        <v>134</v>
      </c>
      <c r="D95" s="91" t="s">
        <v>52</v>
      </c>
      <c r="E95" s="90" t="s">
        <v>38</v>
      </c>
      <c r="F95" s="92">
        <v>6500</v>
      </c>
      <c r="G95" s="92">
        <f t="shared" si="25"/>
        <v>26000</v>
      </c>
      <c r="H95" s="92">
        <f t="shared" si="26"/>
        <v>2375.4016861544446</v>
      </c>
      <c r="I95" s="92">
        <f t="shared" si="27"/>
        <v>9501.6067446177785</v>
      </c>
      <c r="J95" s="100">
        <v>0.36544641325452998</v>
      </c>
      <c r="K95" s="101">
        <f>F95*1.15</f>
        <v>7474.9999999999991</v>
      </c>
      <c r="L95" s="101">
        <f t="shared" si="28"/>
        <v>29899.999999999996</v>
      </c>
      <c r="M95" s="102">
        <f t="shared" si="29"/>
        <v>2634.5473883990303</v>
      </c>
      <c r="N95" s="102">
        <f t="shared" si="30"/>
        <v>10538.189553596121</v>
      </c>
      <c r="O95" s="103">
        <v>0.35244781115706098</v>
      </c>
      <c r="P95" s="104">
        <v>22405.29</v>
      </c>
      <c r="Q95" s="104">
        <v>8620.39</v>
      </c>
      <c r="R95" s="108"/>
      <c r="S95" s="108"/>
      <c r="T95" s="108">
        <f t="shared" si="31"/>
        <v>22405.29</v>
      </c>
      <c r="U95" s="108">
        <f t="shared" si="32"/>
        <v>8620.39</v>
      </c>
      <c r="V95" s="125">
        <f t="shared" si="33"/>
        <v>0.8617419230769231</v>
      </c>
      <c r="W95" s="112">
        <f t="shared" si="34"/>
        <v>0.8617419230769231</v>
      </c>
      <c r="X95" s="112">
        <f t="shared" si="35"/>
        <v>0.90725602855359722</v>
      </c>
      <c r="Y95" s="114">
        <f t="shared" si="36"/>
        <v>0.74934080267558545</v>
      </c>
      <c r="Z95" s="114">
        <f t="shared" si="37"/>
        <v>0.81801432363287874</v>
      </c>
      <c r="AB95" s="85">
        <f t="shared" si="39"/>
        <v>-35.947099999999992</v>
      </c>
      <c r="AC95" s="108">
        <v>9</v>
      </c>
      <c r="AD95" s="108">
        <v>1</v>
      </c>
      <c r="AE95" s="108">
        <f t="shared" si="38"/>
        <v>-8</v>
      </c>
      <c r="AF95" s="104">
        <v>4</v>
      </c>
      <c r="AG95" s="104">
        <v>9</v>
      </c>
    </row>
    <row r="96" spans="1:33" hidden="1">
      <c r="A96" s="90">
        <v>94</v>
      </c>
      <c r="B96" s="90">
        <v>106865</v>
      </c>
      <c r="C96" s="91" t="s">
        <v>135</v>
      </c>
      <c r="D96" s="91" t="s">
        <v>52</v>
      </c>
      <c r="E96" s="90" t="s">
        <v>32</v>
      </c>
      <c r="F96" s="92">
        <v>6825</v>
      </c>
      <c r="G96" s="92">
        <f t="shared" si="25"/>
        <v>27300</v>
      </c>
      <c r="H96" s="92">
        <f t="shared" si="26"/>
        <v>1413.6555065564842</v>
      </c>
      <c r="I96" s="92">
        <f t="shared" si="27"/>
        <v>5654.6220262259367</v>
      </c>
      <c r="J96" s="100">
        <v>0.20712901194966801</v>
      </c>
      <c r="K96" s="101">
        <v>7850</v>
      </c>
      <c r="L96" s="101">
        <f t="shared" si="28"/>
        <v>31400</v>
      </c>
      <c r="M96" s="102">
        <f t="shared" si="29"/>
        <v>1568.128703120776</v>
      </c>
      <c r="N96" s="102">
        <f t="shared" si="30"/>
        <v>6272.5148124831039</v>
      </c>
      <c r="O96" s="103">
        <v>0.19976161823194599</v>
      </c>
      <c r="P96" s="104">
        <v>23504.43</v>
      </c>
      <c r="Q96" s="104">
        <v>5063.6099999999997</v>
      </c>
      <c r="R96" s="108"/>
      <c r="S96" s="108"/>
      <c r="T96" s="108">
        <f t="shared" si="31"/>
        <v>23504.43</v>
      </c>
      <c r="U96" s="108">
        <f t="shared" si="32"/>
        <v>5063.6099999999997</v>
      </c>
      <c r="V96" s="125">
        <f t="shared" si="33"/>
        <v>0.86096813186813193</v>
      </c>
      <c r="W96" s="112">
        <f t="shared" si="34"/>
        <v>0.86096813186813193</v>
      </c>
      <c r="X96" s="112">
        <f t="shared" si="35"/>
        <v>0.89548160363595586</v>
      </c>
      <c r="Y96" s="114">
        <f t="shared" si="36"/>
        <v>0.74854872611464973</v>
      </c>
      <c r="Z96" s="114">
        <f t="shared" si="37"/>
        <v>0.80726951651397783</v>
      </c>
      <c r="AB96" s="85">
        <f t="shared" si="39"/>
        <v>-37.9557</v>
      </c>
      <c r="AC96" s="108">
        <v>6</v>
      </c>
      <c r="AD96" s="108">
        <v>2</v>
      </c>
      <c r="AE96" s="108">
        <f t="shared" si="38"/>
        <v>-4</v>
      </c>
      <c r="AF96" s="104">
        <v>4</v>
      </c>
      <c r="AG96" s="104">
        <v>6</v>
      </c>
    </row>
    <row r="97" spans="1:34" hidden="1">
      <c r="A97" s="90">
        <v>95</v>
      </c>
      <c r="B97" s="90">
        <v>399</v>
      </c>
      <c r="C97" s="91" t="s">
        <v>136</v>
      </c>
      <c r="D97" s="91" t="s">
        <v>49</v>
      </c>
      <c r="E97" s="90" t="s">
        <v>38</v>
      </c>
      <c r="F97" s="92">
        <v>10000</v>
      </c>
      <c r="G97" s="92">
        <f t="shared" si="25"/>
        <v>40000</v>
      </c>
      <c r="H97" s="92">
        <f t="shared" si="26"/>
        <v>2946.00917681801</v>
      </c>
      <c r="I97" s="92">
        <f t="shared" si="27"/>
        <v>11784.03670727204</v>
      </c>
      <c r="J97" s="100">
        <v>0.29460091768180102</v>
      </c>
      <c r="K97" s="101">
        <f>F97*1.15</f>
        <v>11500</v>
      </c>
      <c r="L97" s="101">
        <f t="shared" si="28"/>
        <v>46000</v>
      </c>
      <c r="M97" s="102">
        <f t="shared" si="29"/>
        <v>3267.4056047970926</v>
      </c>
      <c r="N97" s="102">
        <f t="shared" si="30"/>
        <v>13069.62241918837</v>
      </c>
      <c r="O97" s="103">
        <v>0.28412222650409502</v>
      </c>
      <c r="P97" s="104">
        <v>34320.639999999999</v>
      </c>
      <c r="Q97" s="104">
        <v>8543.83</v>
      </c>
      <c r="R97" s="108"/>
      <c r="S97" s="108"/>
      <c r="T97" s="108">
        <f t="shared" si="31"/>
        <v>34320.639999999999</v>
      </c>
      <c r="U97" s="108">
        <f t="shared" si="32"/>
        <v>8543.83</v>
      </c>
      <c r="V97" s="125">
        <f t="shared" si="33"/>
        <v>0.858016</v>
      </c>
      <c r="W97" s="112">
        <f t="shared" si="34"/>
        <v>0.858016</v>
      </c>
      <c r="X97" s="112">
        <f t="shared" si="35"/>
        <v>0.72503423166761882</v>
      </c>
      <c r="Y97" s="114">
        <f t="shared" si="36"/>
        <v>0.74610086956521737</v>
      </c>
      <c r="Z97" s="114">
        <f t="shared" si="37"/>
        <v>0.65371666647815641</v>
      </c>
      <c r="AB97" s="85">
        <f t="shared" si="39"/>
        <v>-56.793600000000005</v>
      </c>
      <c r="AC97" s="108">
        <v>12</v>
      </c>
      <c r="AD97" s="108">
        <v>0</v>
      </c>
      <c r="AE97" s="108">
        <f t="shared" si="38"/>
        <v>-12</v>
      </c>
      <c r="AF97" s="104">
        <v>6</v>
      </c>
      <c r="AG97" s="104">
        <v>9</v>
      </c>
    </row>
    <row r="98" spans="1:34" hidden="1">
      <c r="A98" s="90">
        <v>96</v>
      </c>
      <c r="B98" s="90">
        <v>105396</v>
      </c>
      <c r="C98" s="91" t="s">
        <v>137</v>
      </c>
      <c r="D98" s="91" t="s">
        <v>49</v>
      </c>
      <c r="E98" s="90" t="s">
        <v>32</v>
      </c>
      <c r="F98" s="92">
        <v>5850</v>
      </c>
      <c r="G98" s="92">
        <f t="shared" si="25"/>
        <v>23400</v>
      </c>
      <c r="H98" s="92">
        <f t="shared" si="26"/>
        <v>2333.9539029578677</v>
      </c>
      <c r="I98" s="92">
        <f t="shared" si="27"/>
        <v>9335.815611831471</v>
      </c>
      <c r="J98" s="100">
        <v>0.39896647913809702</v>
      </c>
      <c r="K98" s="101">
        <v>6800</v>
      </c>
      <c r="L98" s="101">
        <f t="shared" si="28"/>
        <v>27200</v>
      </c>
      <c r="M98" s="102">
        <f t="shared" si="29"/>
        <v>2616.4740682662327</v>
      </c>
      <c r="N98" s="102">
        <f t="shared" si="30"/>
        <v>10465.896273064931</v>
      </c>
      <c r="O98" s="103">
        <v>0.38477559827444602</v>
      </c>
      <c r="P98" s="104">
        <v>20020.29</v>
      </c>
      <c r="Q98" s="104">
        <v>5084.83</v>
      </c>
      <c r="R98" s="108"/>
      <c r="S98" s="108"/>
      <c r="T98" s="108">
        <f t="shared" si="31"/>
        <v>20020.29</v>
      </c>
      <c r="U98" s="108">
        <f t="shared" si="32"/>
        <v>5084.83</v>
      </c>
      <c r="V98" s="125">
        <f t="shared" si="33"/>
        <v>0.85556794871794872</v>
      </c>
      <c r="W98" s="112">
        <f t="shared" si="34"/>
        <v>0.85556794871794872</v>
      </c>
      <c r="X98" s="112">
        <f t="shared" si="35"/>
        <v>0.54465835781459637</v>
      </c>
      <c r="Y98" s="114">
        <f t="shared" si="36"/>
        <v>0.73604007352941181</v>
      </c>
      <c r="Z98" s="114">
        <f t="shared" si="37"/>
        <v>0.48584754399738672</v>
      </c>
      <c r="AB98" s="85">
        <f t="shared" si="39"/>
        <v>-33.797099999999993</v>
      </c>
      <c r="AC98" s="108">
        <v>8</v>
      </c>
      <c r="AD98" s="108">
        <v>2</v>
      </c>
      <c r="AE98" s="108">
        <f t="shared" si="38"/>
        <v>-6</v>
      </c>
      <c r="AF98" s="104">
        <v>2</v>
      </c>
      <c r="AG98" s="104">
        <v>6</v>
      </c>
    </row>
    <row r="99" spans="1:34" hidden="1">
      <c r="A99" s="90">
        <v>97</v>
      </c>
      <c r="B99" s="90">
        <v>591</v>
      </c>
      <c r="C99" s="91" t="s">
        <v>138</v>
      </c>
      <c r="D99" s="91" t="s">
        <v>31</v>
      </c>
      <c r="E99" s="90" t="s">
        <v>32</v>
      </c>
      <c r="F99" s="92">
        <v>5525</v>
      </c>
      <c r="G99" s="92">
        <f t="shared" si="25"/>
        <v>22100</v>
      </c>
      <c r="H99" s="92">
        <f t="shared" si="26"/>
        <v>1925.1272117994188</v>
      </c>
      <c r="I99" s="92">
        <f t="shared" si="27"/>
        <v>7700.5088471976751</v>
      </c>
      <c r="J99" s="100">
        <v>0.34843931435283598</v>
      </c>
      <c r="K99" s="101">
        <v>6400</v>
      </c>
      <c r="L99" s="101">
        <f t="shared" si="28"/>
        <v>25600</v>
      </c>
      <c r="M99" s="102">
        <f t="shared" si="29"/>
        <v>2150.6920931436862</v>
      </c>
      <c r="N99" s="102">
        <f t="shared" si="30"/>
        <v>8602.7683725747447</v>
      </c>
      <c r="O99" s="103">
        <v>0.33604563955370098</v>
      </c>
      <c r="P99" s="104">
        <v>18906.71</v>
      </c>
      <c r="Q99" s="104">
        <v>4270.54</v>
      </c>
      <c r="R99" s="108"/>
      <c r="S99" s="108"/>
      <c r="T99" s="108">
        <f t="shared" si="31"/>
        <v>18906.71</v>
      </c>
      <c r="U99" s="108">
        <f t="shared" si="32"/>
        <v>4270.54</v>
      </c>
      <c r="V99" s="125">
        <f t="shared" si="33"/>
        <v>0.85550723981900445</v>
      </c>
      <c r="W99" s="112">
        <f t="shared" si="34"/>
        <v>0.85550723981900445</v>
      </c>
      <c r="X99" s="112">
        <f t="shared" si="35"/>
        <v>0.55457893559256288</v>
      </c>
      <c r="Y99" s="114">
        <f t="shared" si="36"/>
        <v>0.73854335937499993</v>
      </c>
      <c r="Z99" s="114">
        <f t="shared" si="37"/>
        <v>0.49641462085789706</v>
      </c>
      <c r="AB99" s="85">
        <f t="shared" si="39"/>
        <v>-31.932900000000011</v>
      </c>
      <c r="AC99" s="108">
        <v>8</v>
      </c>
      <c r="AD99" s="108">
        <v>0</v>
      </c>
      <c r="AE99" s="108">
        <f t="shared" si="38"/>
        <v>-8</v>
      </c>
      <c r="AF99" s="104">
        <v>2</v>
      </c>
      <c r="AG99" s="104">
        <v>9</v>
      </c>
    </row>
    <row r="100" spans="1:34" hidden="1">
      <c r="A100" s="90">
        <v>98</v>
      </c>
      <c r="B100" s="90">
        <v>107728</v>
      </c>
      <c r="C100" s="91" t="s">
        <v>139</v>
      </c>
      <c r="D100" s="91" t="s">
        <v>37</v>
      </c>
      <c r="E100" s="90" t="s">
        <v>38</v>
      </c>
      <c r="F100" s="92">
        <v>7500</v>
      </c>
      <c r="G100" s="92">
        <f t="shared" si="25"/>
        <v>30000</v>
      </c>
      <c r="H100" s="92">
        <f t="shared" si="26"/>
        <v>1934.8118998423349</v>
      </c>
      <c r="I100" s="92">
        <f t="shared" si="27"/>
        <v>7739.2475993693397</v>
      </c>
      <c r="J100" s="100">
        <v>0.25797491997897798</v>
      </c>
      <c r="K100" s="101">
        <f>F100*1.15</f>
        <v>8625</v>
      </c>
      <c r="L100" s="101">
        <f t="shared" si="28"/>
        <v>34500</v>
      </c>
      <c r="M100" s="102">
        <f t="shared" si="29"/>
        <v>2145.8912265172094</v>
      </c>
      <c r="N100" s="102">
        <f t="shared" si="30"/>
        <v>8583.5649060688374</v>
      </c>
      <c r="O100" s="103">
        <v>0.24879898278460399</v>
      </c>
      <c r="P100" s="104">
        <v>25548.45</v>
      </c>
      <c r="Q100" s="104">
        <v>7463.09</v>
      </c>
      <c r="R100" s="108"/>
      <c r="S100" s="108"/>
      <c r="T100" s="108">
        <f t="shared" ref="T100:T134" si="40">P100-R100</f>
        <v>25548.45</v>
      </c>
      <c r="U100" s="108">
        <f t="shared" ref="U100:U134" si="41">Q100-S100</f>
        <v>7463.09</v>
      </c>
      <c r="V100" s="125">
        <f t="shared" ref="V100:V134" si="42">P100/G100</f>
        <v>0.85161500000000001</v>
      </c>
      <c r="W100" s="112">
        <f t="shared" ref="W100:W134" si="43">T100/G100</f>
        <v>0.85161500000000001</v>
      </c>
      <c r="X100" s="112">
        <f t="shared" ref="X100:X134" si="44">U100/I100</f>
        <v>0.96431725489802866</v>
      </c>
      <c r="Y100" s="114">
        <f t="shared" ref="Y100:Y134" si="45">T100/L100</f>
        <v>0.74053478260869565</v>
      </c>
      <c r="Z100" s="114">
        <f t="shared" ref="Z100:Z134" si="46">U100/N100</f>
        <v>0.86946275605411594</v>
      </c>
      <c r="AB100" s="85">
        <f t="shared" si="39"/>
        <v>-44.515499999999996</v>
      </c>
      <c r="AC100" s="108">
        <v>10</v>
      </c>
      <c r="AD100" s="108">
        <v>4</v>
      </c>
      <c r="AE100" s="108">
        <f t="shared" ref="AE100:AE134" si="47">AD100-AC100</f>
        <v>-6</v>
      </c>
      <c r="AF100" s="104">
        <v>4</v>
      </c>
      <c r="AG100" s="104">
        <v>9</v>
      </c>
    </row>
    <row r="101" spans="1:34" ht="24" hidden="1">
      <c r="A101" s="119">
        <v>99</v>
      </c>
      <c r="B101" s="119">
        <v>114685</v>
      </c>
      <c r="C101" s="120" t="s">
        <v>140</v>
      </c>
      <c r="D101" s="120" t="s">
        <v>52</v>
      </c>
      <c r="E101" s="119" t="s">
        <v>35</v>
      </c>
      <c r="F101" s="92">
        <v>20000</v>
      </c>
      <c r="G101" s="92">
        <f t="shared" si="25"/>
        <v>80000</v>
      </c>
      <c r="H101" s="92">
        <f t="shared" si="26"/>
        <v>2538.9527794292999</v>
      </c>
      <c r="I101" s="92">
        <f t="shared" si="27"/>
        <v>10155.8111177172</v>
      </c>
      <c r="J101" s="100">
        <v>0.12694763897146499</v>
      </c>
      <c r="K101" s="101">
        <f>F101*1.1</f>
        <v>22000</v>
      </c>
      <c r="L101" s="101">
        <f t="shared" si="28"/>
        <v>88000</v>
      </c>
      <c r="M101" s="102">
        <f t="shared" si="29"/>
        <v>2750</v>
      </c>
      <c r="N101" s="102">
        <f t="shared" si="30"/>
        <v>11000</v>
      </c>
      <c r="O101" s="103">
        <v>0.125</v>
      </c>
      <c r="P101" s="73">
        <v>91595.43</v>
      </c>
      <c r="Q101" s="73">
        <v>11051.92</v>
      </c>
      <c r="R101" s="108"/>
      <c r="S101" s="108"/>
      <c r="T101" s="108">
        <f t="shared" si="40"/>
        <v>91595.43</v>
      </c>
      <c r="U101" s="108">
        <f t="shared" si="41"/>
        <v>11051.92</v>
      </c>
      <c r="V101" s="125">
        <f t="shared" si="42"/>
        <v>1.1449428749999999</v>
      </c>
      <c r="W101" s="112">
        <f t="shared" si="43"/>
        <v>1.1449428749999999</v>
      </c>
      <c r="X101" s="112">
        <f t="shared" si="44"/>
        <v>1.0882360721261843</v>
      </c>
      <c r="Y101" s="114">
        <f t="shared" si="45"/>
        <v>1.040857159090909</v>
      </c>
      <c r="Z101" s="114">
        <f t="shared" si="46"/>
        <v>1.0047200000000001</v>
      </c>
      <c r="AB101" s="127">
        <v>0</v>
      </c>
      <c r="AC101" s="108">
        <v>12</v>
      </c>
      <c r="AD101" s="108">
        <v>2</v>
      </c>
      <c r="AE101" s="108">
        <f t="shared" si="47"/>
        <v>-10</v>
      </c>
      <c r="AF101" s="104">
        <v>6</v>
      </c>
      <c r="AG101" s="104">
        <v>9</v>
      </c>
      <c r="AH101" s="86" t="s">
        <v>141</v>
      </c>
    </row>
    <row r="102" spans="1:34" hidden="1">
      <c r="A102" s="90">
        <v>100</v>
      </c>
      <c r="B102" s="90">
        <v>104838</v>
      </c>
      <c r="C102" s="91" t="s">
        <v>142</v>
      </c>
      <c r="D102" s="91" t="s">
        <v>34</v>
      </c>
      <c r="E102" s="90" t="s">
        <v>32</v>
      </c>
      <c r="F102" s="92">
        <v>6825</v>
      </c>
      <c r="G102" s="92">
        <f t="shared" si="25"/>
        <v>27300</v>
      </c>
      <c r="H102" s="92">
        <f t="shared" si="26"/>
        <v>2031.1886190369296</v>
      </c>
      <c r="I102" s="92">
        <f t="shared" si="27"/>
        <v>8124.7544761477184</v>
      </c>
      <c r="J102" s="100">
        <v>0.297610054071345</v>
      </c>
      <c r="K102" s="101">
        <v>7850</v>
      </c>
      <c r="L102" s="101">
        <f t="shared" si="28"/>
        <v>31400</v>
      </c>
      <c r="M102" s="102">
        <f t="shared" si="29"/>
        <v>2253.1409952363761</v>
      </c>
      <c r="N102" s="102">
        <f t="shared" si="30"/>
        <v>9012.5639809455042</v>
      </c>
      <c r="O102" s="103">
        <v>0.28702433060336002</v>
      </c>
      <c r="P102" s="104">
        <v>22952.31</v>
      </c>
      <c r="Q102" s="104">
        <v>5383.98</v>
      </c>
      <c r="R102" s="108"/>
      <c r="S102" s="108"/>
      <c r="T102" s="108">
        <f t="shared" si="40"/>
        <v>22952.31</v>
      </c>
      <c r="U102" s="108">
        <f t="shared" si="41"/>
        <v>5383.98</v>
      </c>
      <c r="V102" s="125">
        <f t="shared" si="42"/>
        <v>0.84074395604395613</v>
      </c>
      <c r="W102" s="112">
        <f t="shared" si="43"/>
        <v>0.84074395604395613</v>
      </c>
      <c r="X102" s="112">
        <f t="shared" si="44"/>
        <v>0.66266371689212777</v>
      </c>
      <c r="Y102" s="114">
        <f t="shared" si="45"/>
        <v>0.7309652866242039</v>
      </c>
      <c r="Z102" s="114">
        <f t="shared" si="46"/>
        <v>0.59738605033849301</v>
      </c>
      <c r="AB102" s="85">
        <f t="shared" si="39"/>
        <v>-43.476899999999986</v>
      </c>
      <c r="AC102" s="108">
        <v>6</v>
      </c>
      <c r="AD102" s="108">
        <v>0</v>
      </c>
      <c r="AE102" s="108">
        <f t="shared" si="47"/>
        <v>-6</v>
      </c>
      <c r="AF102" s="104">
        <v>4</v>
      </c>
      <c r="AG102" s="104">
        <v>6</v>
      </c>
    </row>
    <row r="103" spans="1:34">
      <c r="A103" s="90">
        <v>101</v>
      </c>
      <c r="B103" s="90">
        <v>371</v>
      </c>
      <c r="C103" s="91" t="s">
        <v>143</v>
      </c>
      <c r="D103" s="91" t="s">
        <v>40</v>
      </c>
      <c r="E103" s="90" t="s">
        <v>32</v>
      </c>
      <c r="F103" s="92">
        <v>4550</v>
      </c>
      <c r="G103" s="92">
        <f t="shared" si="25"/>
        <v>18200</v>
      </c>
      <c r="H103" s="92">
        <f t="shared" si="26"/>
        <v>1520.1905159066034</v>
      </c>
      <c r="I103" s="92">
        <f t="shared" si="27"/>
        <v>6080.7620636264137</v>
      </c>
      <c r="J103" s="100">
        <v>0.33410780569375897</v>
      </c>
      <c r="K103" s="101">
        <v>5300</v>
      </c>
      <c r="L103" s="101">
        <f t="shared" si="28"/>
        <v>21200</v>
      </c>
      <c r="M103" s="102">
        <f t="shared" si="29"/>
        <v>1707.7866161564043</v>
      </c>
      <c r="N103" s="102">
        <f t="shared" si="30"/>
        <v>6831.1464646256172</v>
      </c>
      <c r="O103" s="103">
        <v>0.322223889840831</v>
      </c>
      <c r="P103" s="104">
        <v>15275.14</v>
      </c>
      <c r="Q103" s="104">
        <v>4680.6499999999996</v>
      </c>
      <c r="R103" s="108"/>
      <c r="S103" s="108"/>
      <c r="T103" s="108">
        <f t="shared" si="40"/>
        <v>15275.14</v>
      </c>
      <c r="U103" s="108">
        <f t="shared" si="41"/>
        <v>4680.6499999999996</v>
      </c>
      <c r="V103" s="125">
        <f t="shared" si="42"/>
        <v>0.83929340659340657</v>
      </c>
      <c r="W103" s="112">
        <f t="shared" si="43"/>
        <v>0.83929340659340657</v>
      </c>
      <c r="X103" s="112">
        <f t="shared" si="44"/>
        <v>0.76974727032956414</v>
      </c>
      <c r="Y103" s="114">
        <f t="shared" si="45"/>
        <v>0.72052547169811321</v>
      </c>
      <c r="Z103" s="114">
        <f t="shared" si="46"/>
        <v>0.6851924525756049</v>
      </c>
      <c r="AB103" s="85">
        <f t="shared" si="39"/>
        <v>-29.248600000000007</v>
      </c>
      <c r="AC103" s="108">
        <v>8</v>
      </c>
      <c r="AD103" s="108">
        <v>0</v>
      </c>
      <c r="AE103" s="108">
        <f t="shared" si="47"/>
        <v>-8</v>
      </c>
      <c r="AF103" s="104">
        <v>2</v>
      </c>
      <c r="AG103" s="104">
        <v>6</v>
      </c>
    </row>
    <row r="104" spans="1:34" hidden="1">
      <c r="A104" s="90">
        <v>102</v>
      </c>
      <c r="B104" s="90">
        <v>103198</v>
      </c>
      <c r="C104" s="91" t="s">
        <v>144</v>
      </c>
      <c r="D104" s="91" t="s">
        <v>43</v>
      </c>
      <c r="E104" s="90" t="s">
        <v>38</v>
      </c>
      <c r="F104" s="92">
        <v>9750</v>
      </c>
      <c r="G104" s="92">
        <f t="shared" si="25"/>
        <v>39000</v>
      </c>
      <c r="H104" s="92">
        <f t="shared" si="26"/>
        <v>3017.2498393725286</v>
      </c>
      <c r="I104" s="92">
        <f t="shared" si="27"/>
        <v>12068.999357490115</v>
      </c>
      <c r="J104" s="100">
        <v>0.309461521986926</v>
      </c>
      <c r="K104" s="101">
        <v>11200</v>
      </c>
      <c r="L104" s="101">
        <f t="shared" si="28"/>
        <v>44800</v>
      </c>
      <c r="M104" s="102">
        <f t="shared" si="29"/>
        <v>3342.6876269254494</v>
      </c>
      <c r="N104" s="102">
        <f t="shared" si="30"/>
        <v>13370.750507701798</v>
      </c>
      <c r="O104" s="103">
        <v>0.29845425240405798</v>
      </c>
      <c r="P104" s="104">
        <v>32720.32</v>
      </c>
      <c r="Q104" s="104">
        <v>8844.89</v>
      </c>
      <c r="R104" s="108"/>
      <c r="S104" s="108"/>
      <c r="T104" s="108">
        <f t="shared" si="40"/>
        <v>32720.32</v>
      </c>
      <c r="U104" s="108">
        <f t="shared" si="41"/>
        <v>8844.89</v>
      </c>
      <c r="V104" s="125">
        <f t="shared" si="42"/>
        <v>0.83898256410256411</v>
      </c>
      <c r="W104" s="112">
        <f t="shared" si="43"/>
        <v>0.83898256410256411</v>
      </c>
      <c r="X104" s="112">
        <f t="shared" si="44"/>
        <v>0.73286025941419841</v>
      </c>
      <c r="Y104" s="114">
        <f t="shared" si="45"/>
        <v>0.73036428571428569</v>
      </c>
      <c r="Z104" s="114">
        <f t="shared" si="46"/>
        <v>0.66151036135968433</v>
      </c>
      <c r="AB104" s="85">
        <f t="shared" si="39"/>
        <v>-62.796800000000005</v>
      </c>
      <c r="AC104" s="108">
        <v>10</v>
      </c>
      <c r="AD104" s="108">
        <v>6</v>
      </c>
      <c r="AE104" s="108">
        <f t="shared" si="47"/>
        <v>-4</v>
      </c>
      <c r="AF104" s="104">
        <v>6</v>
      </c>
      <c r="AG104" s="104">
        <v>9</v>
      </c>
    </row>
    <row r="105" spans="1:34" hidden="1">
      <c r="A105" s="90">
        <v>103</v>
      </c>
      <c r="B105" s="90">
        <v>329</v>
      </c>
      <c r="C105" s="91" t="s">
        <v>145</v>
      </c>
      <c r="D105" s="91" t="s">
        <v>34</v>
      </c>
      <c r="E105" s="90" t="s">
        <v>38</v>
      </c>
      <c r="F105" s="92">
        <v>7800</v>
      </c>
      <c r="G105" s="92">
        <f t="shared" si="25"/>
        <v>31200</v>
      </c>
      <c r="H105" s="92">
        <f t="shared" si="26"/>
        <v>1976.0387116742763</v>
      </c>
      <c r="I105" s="92">
        <f t="shared" si="27"/>
        <v>7904.1548466971053</v>
      </c>
      <c r="J105" s="100">
        <v>0.25333829636849697</v>
      </c>
      <c r="K105" s="101">
        <f>F105*1.15</f>
        <v>8970</v>
      </c>
      <c r="L105" s="101">
        <f t="shared" si="28"/>
        <v>35880</v>
      </c>
      <c r="M105" s="102">
        <f t="shared" si="29"/>
        <v>2191.6156991724847</v>
      </c>
      <c r="N105" s="102">
        <f t="shared" si="30"/>
        <v>8766.4627966899388</v>
      </c>
      <c r="O105" s="103">
        <v>0.24432727972937399</v>
      </c>
      <c r="P105" s="104">
        <v>26065.59</v>
      </c>
      <c r="Q105" s="104">
        <v>5138.71</v>
      </c>
      <c r="R105" s="108"/>
      <c r="S105" s="108"/>
      <c r="T105" s="108">
        <f t="shared" si="40"/>
        <v>26065.59</v>
      </c>
      <c r="U105" s="108">
        <f t="shared" si="41"/>
        <v>5138.71</v>
      </c>
      <c r="V105" s="125">
        <f t="shared" si="42"/>
        <v>0.83543557692307691</v>
      </c>
      <c r="W105" s="112">
        <f t="shared" si="43"/>
        <v>0.83543557692307691</v>
      </c>
      <c r="X105" s="112">
        <f t="shared" si="44"/>
        <v>0.65012769861755726</v>
      </c>
      <c r="Y105" s="114">
        <f t="shared" si="45"/>
        <v>0.72646571906354518</v>
      </c>
      <c r="Z105" s="114">
        <f t="shared" si="46"/>
        <v>0.58617827043540138</v>
      </c>
      <c r="AB105" s="85">
        <f t="shared" si="39"/>
        <v>-51.344099999999997</v>
      </c>
      <c r="AC105" s="108">
        <v>9</v>
      </c>
      <c r="AD105" s="108">
        <v>0</v>
      </c>
      <c r="AE105" s="108">
        <f t="shared" si="47"/>
        <v>-9</v>
      </c>
      <c r="AF105" s="104">
        <v>4</v>
      </c>
      <c r="AG105" s="104">
        <v>21</v>
      </c>
    </row>
    <row r="106" spans="1:34" hidden="1">
      <c r="A106" s="90">
        <v>104</v>
      </c>
      <c r="B106" s="90">
        <v>752</v>
      </c>
      <c r="C106" s="91" t="s">
        <v>146</v>
      </c>
      <c r="D106" s="91" t="s">
        <v>43</v>
      </c>
      <c r="E106" s="90" t="s">
        <v>32</v>
      </c>
      <c r="F106" s="92">
        <v>6500</v>
      </c>
      <c r="G106" s="92">
        <f t="shared" si="25"/>
        <v>26000</v>
      </c>
      <c r="H106" s="92">
        <f t="shared" si="26"/>
        <v>1955.226677160302</v>
      </c>
      <c r="I106" s="92">
        <f t="shared" si="27"/>
        <v>7820.9067086412078</v>
      </c>
      <c r="J106" s="100">
        <v>0.300804104178508</v>
      </c>
      <c r="K106" s="101">
        <f>F106*1.15</f>
        <v>7474.9999999999991</v>
      </c>
      <c r="L106" s="101">
        <f t="shared" si="28"/>
        <v>29899.999999999996</v>
      </c>
      <c r="M106" s="102">
        <f t="shared" si="29"/>
        <v>2168.5331647549751</v>
      </c>
      <c r="N106" s="102">
        <f t="shared" si="30"/>
        <v>8674.1326590199005</v>
      </c>
      <c r="O106" s="103">
        <v>0.29010477120467898</v>
      </c>
      <c r="P106" s="104">
        <v>21288.82</v>
      </c>
      <c r="Q106" s="104">
        <v>5603.34</v>
      </c>
      <c r="R106" s="108"/>
      <c r="S106" s="108"/>
      <c r="T106" s="108">
        <f t="shared" si="40"/>
        <v>21288.82</v>
      </c>
      <c r="U106" s="108">
        <f t="shared" si="41"/>
        <v>5603.34</v>
      </c>
      <c r="V106" s="125">
        <f t="shared" si="42"/>
        <v>0.81880076923076917</v>
      </c>
      <c r="W106" s="112">
        <f t="shared" si="43"/>
        <v>0.81880076923076917</v>
      </c>
      <c r="X106" s="112">
        <f t="shared" si="44"/>
        <v>0.71645657066960666</v>
      </c>
      <c r="Y106" s="114">
        <f t="shared" si="45"/>
        <v>0.71200066889632119</v>
      </c>
      <c r="Z106" s="114">
        <f t="shared" si="46"/>
        <v>0.64598274205240569</v>
      </c>
      <c r="AB106" s="85">
        <f t="shared" si="39"/>
        <v>-47.111800000000002</v>
      </c>
      <c r="AC106" s="108">
        <v>8</v>
      </c>
      <c r="AD106" s="108">
        <v>2</v>
      </c>
      <c r="AE106" s="108">
        <f t="shared" si="47"/>
        <v>-6</v>
      </c>
      <c r="AF106" s="104">
        <v>4</v>
      </c>
      <c r="AG106" s="104">
        <v>6</v>
      </c>
    </row>
    <row r="107" spans="1:34" hidden="1">
      <c r="A107" s="90">
        <v>105</v>
      </c>
      <c r="B107" s="90">
        <v>351</v>
      </c>
      <c r="C107" s="91" t="s">
        <v>147</v>
      </c>
      <c r="D107" s="91" t="s">
        <v>34</v>
      </c>
      <c r="E107" s="90" t="s">
        <v>38</v>
      </c>
      <c r="F107" s="92">
        <v>6825</v>
      </c>
      <c r="G107" s="92">
        <f t="shared" si="25"/>
        <v>27300</v>
      </c>
      <c r="H107" s="92">
        <f t="shared" si="26"/>
        <v>2258.6959967485163</v>
      </c>
      <c r="I107" s="92">
        <f t="shared" si="27"/>
        <v>9034.7839869940653</v>
      </c>
      <c r="J107" s="100">
        <v>0.33094446838806102</v>
      </c>
      <c r="K107" s="101">
        <v>7850</v>
      </c>
      <c r="L107" s="101">
        <f t="shared" si="28"/>
        <v>31400</v>
      </c>
      <c r="M107" s="102">
        <f t="shared" si="29"/>
        <v>2505.5085964706536</v>
      </c>
      <c r="N107" s="102">
        <f t="shared" si="30"/>
        <v>10022.034385882615</v>
      </c>
      <c r="O107" s="103">
        <v>0.31917306961409603</v>
      </c>
      <c r="P107" s="104">
        <v>22350.89</v>
      </c>
      <c r="Q107" s="104">
        <v>6978.56</v>
      </c>
      <c r="R107" s="108"/>
      <c r="S107" s="108"/>
      <c r="T107" s="108">
        <f t="shared" si="40"/>
        <v>22350.89</v>
      </c>
      <c r="U107" s="108">
        <f t="shared" si="41"/>
        <v>6978.56</v>
      </c>
      <c r="V107" s="125">
        <f t="shared" si="42"/>
        <v>0.81871391941391936</v>
      </c>
      <c r="W107" s="112">
        <f t="shared" si="43"/>
        <v>0.81871391941391936</v>
      </c>
      <c r="X107" s="112">
        <f t="shared" si="44"/>
        <v>0.77241027677539587</v>
      </c>
      <c r="Y107" s="114">
        <f t="shared" si="45"/>
        <v>0.71181178343949048</v>
      </c>
      <c r="Z107" s="114">
        <f t="shared" si="46"/>
        <v>0.69632169790100129</v>
      </c>
      <c r="AB107" s="85">
        <f t="shared" si="39"/>
        <v>-49.49110000000001</v>
      </c>
      <c r="AC107" s="108">
        <v>8</v>
      </c>
      <c r="AD107" s="108">
        <v>2</v>
      </c>
      <c r="AE107" s="108">
        <f t="shared" si="47"/>
        <v>-6</v>
      </c>
      <c r="AF107" s="104">
        <v>5</v>
      </c>
      <c r="AG107" s="104">
        <v>9</v>
      </c>
    </row>
    <row r="108" spans="1:34" hidden="1">
      <c r="A108" s="90">
        <v>106</v>
      </c>
      <c r="B108" s="90">
        <v>740</v>
      </c>
      <c r="C108" s="91" t="s">
        <v>148</v>
      </c>
      <c r="D108" s="91" t="s">
        <v>49</v>
      </c>
      <c r="E108" s="90" t="s">
        <v>32</v>
      </c>
      <c r="F108" s="92">
        <v>6825</v>
      </c>
      <c r="G108" s="92">
        <f t="shared" si="25"/>
        <v>27300</v>
      </c>
      <c r="H108" s="92">
        <f t="shared" si="26"/>
        <v>2536.7735064132553</v>
      </c>
      <c r="I108" s="92">
        <f t="shared" si="27"/>
        <v>10147.094025653021</v>
      </c>
      <c r="J108" s="100">
        <v>0.37168842584809603</v>
      </c>
      <c r="K108" s="101">
        <v>7850</v>
      </c>
      <c r="L108" s="101">
        <f t="shared" si="28"/>
        <v>31400</v>
      </c>
      <c r="M108" s="102">
        <f t="shared" si="29"/>
        <v>2813.9722374179596</v>
      </c>
      <c r="N108" s="102">
        <f t="shared" si="30"/>
        <v>11255.888949671838</v>
      </c>
      <c r="O108" s="103">
        <v>0.358467800944963</v>
      </c>
      <c r="P108" s="104">
        <v>22180.87</v>
      </c>
      <c r="Q108" s="104">
        <v>7093.02</v>
      </c>
      <c r="R108" s="108"/>
      <c r="S108" s="108"/>
      <c r="T108" s="108">
        <f t="shared" si="40"/>
        <v>22180.87</v>
      </c>
      <c r="U108" s="108">
        <f t="shared" si="41"/>
        <v>7093.02</v>
      </c>
      <c r="V108" s="125">
        <f t="shared" si="42"/>
        <v>0.81248608058608052</v>
      </c>
      <c r="W108" s="112">
        <f t="shared" si="43"/>
        <v>0.81248608058608052</v>
      </c>
      <c r="X108" s="112">
        <f t="shared" si="44"/>
        <v>0.69901983583359228</v>
      </c>
      <c r="Y108" s="114">
        <f t="shared" si="45"/>
        <v>0.70639713375796176</v>
      </c>
      <c r="Z108" s="114">
        <f t="shared" si="46"/>
        <v>0.63016080131163654</v>
      </c>
      <c r="AB108" s="85">
        <f t="shared" si="39"/>
        <v>-51.191300000000012</v>
      </c>
      <c r="AC108" s="108">
        <v>5</v>
      </c>
      <c r="AD108" s="108">
        <v>4</v>
      </c>
      <c r="AE108" s="108">
        <f t="shared" si="47"/>
        <v>-1</v>
      </c>
      <c r="AF108" s="104">
        <v>4</v>
      </c>
      <c r="AG108" s="104">
        <v>9</v>
      </c>
    </row>
    <row r="109" spans="1:34" hidden="1">
      <c r="A109" s="90">
        <v>107</v>
      </c>
      <c r="B109" s="90">
        <v>104429</v>
      </c>
      <c r="C109" s="91" t="s">
        <v>149</v>
      </c>
      <c r="D109" s="91" t="s">
        <v>43</v>
      </c>
      <c r="E109" s="90" t="s">
        <v>32</v>
      </c>
      <c r="F109" s="92">
        <v>5200</v>
      </c>
      <c r="G109" s="92">
        <f t="shared" si="25"/>
        <v>20800</v>
      </c>
      <c r="H109" s="92">
        <f t="shared" si="26"/>
        <v>1127.28486215618</v>
      </c>
      <c r="I109" s="92">
        <f t="shared" si="27"/>
        <v>4509.13944862472</v>
      </c>
      <c r="J109" s="100">
        <v>0.21678555041465</v>
      </c>
      <c r="K109" s="101">
        <f>F109*1.15</f>
        <v>5979.9999999999991</v>
      </c>
      <c r="L109" s="101">
        <f t="shared" si="28"/>
        <v>23919.999999999996</v>
      </c>
      <c r="M109" s="102">
        <f t="shared" si="29"/>
        <v>1250.2665999127546</v>
      </c>
      <c r="N109" s="102">
        <f t="shared" si="30"/>
        <v>5001.0663996510184</v>
      </c>
      <c r="O109" s="103">
        <v>0.209074682259658</v>
      </c>
      <c r="P109" s="104">
        <v>16777.41</v>
      </c>
      <c r="Q109" s="104">
        <v>3564.24</v>
      </c>
      <c r="R109" s="108"/>
      <c r="S109" s="108"/>
      <c r="T109" s="108">
        <f t="shared" si="40"/>
        <v>16777.41</v>
      </c>
      <c r="U109" s="108">
        <f t="shared" si="41"/>
        <v>3564.24</v>
      </c>
      <c r="V109" s="125">
        <f t="shared" si="42"/>
        <v>0.80660624999999997</v>
      </c>
      <c r="W109" s="112">
        <f t="shared" si="43"/>
        <v>0.80660624999999997</v>
      </c>
      <c r="X109" s="112">
        <f t="shared" si="44"/>
        <v>0.79044794258627038</v>
      </c>
      <c r="Y109" s="114">
        <f t="shared" si="45"/>
        <v>0.70139673913043488</v>
      </c>
      <c r="Z109" s="114">
        <f t="shared" si="46"/>
        <v>0.71269599624766378</v>
      </c>
      <c r="AB109" s="85">
        <f t="shared" si="39"/>
        <v>-40.225900000000003</v>
      </c>
      <c r="AC109" s="108">
        <v>4</v>
      </c>
      <c r="AD109" s="108">
        <v>2</v>
      </c>
      <c r="AE109" s="108">
        <f t="shared" si="47"/>
        <v>-2</v>
      </c>
      <c r="AF109" s="104">
        <v>2</v>
      </c>
      <c r="AG109" s="104">
        <v>6</v>
      </c>
    </row>
    <row r="110" spans="1:34" hidden="1">
      <c r="A110" s="90">
        <v>108</v>
      </c>
      <c r="B110" s="90">
        <v>746</v>
      </c>
      <c r="C110" s="91" t="s">
        <v>150</v>
      </c>
      <c r="D110" s="91" t="s">
        <v>37</v>
      </c>
      <c r="E110" s="90" t="s">
        <v>35</v>
      </c>
      <c r="F110" s="92">
        <v>12000</v>
      </c>
      <c r="G110" s="92">
        <f t="shared" si="25"/>
        <v>48000</v>
      </c>
      <c r="H110" s="92">
        <f t="shared" si="26"/>
        <v>4106.0758632629513</v>
      </c>
      <c r="I110" s="92">
        <f t="shared" si="27"/>
        <v>16424.303453051805</v>
      </c>
      <c r="J110" s="100">
        <v>0.34217298860524598</v>
      </c>
      <c r="K110" s="101">
        <f>F110*1.15</f>
        <v>13799.999999999998</v>
      </c>
      <c r="L110" s="101">
        <f t="shared" si="28"/>
        <v>55199.999999999993</v>
      </c>
      <c r="M110" s="102">
        <f t="shared" si="29"/>
        <v>4554.0303794431093</v>
      </c>
      <c r="N110" s="102">
        <f t="shared" si="30"/>
        <v>18216.121517772437</v>
      </c>
      <c r="O110" s="103">
        <v>0.330002201408921</v>
      </c>
      <c r="P110" s="104">
        <v>38454.1</v>
      </c>
      <c r="Q110" s="104">
        <v>10879.32</v>
      </c>
      <c r="R110" s="108"/>
      <c r="S110" s="108"/>
      <c r="T110" s="108">
        <f t="shared" si="40"/>
        <v>38454.1</v>
      </c>
      <c r="U110" s="108">
        <f t="shared" si="41"/>
        <v>10879.32</v>
      </c>
      <c r="V110" s="125">
        <f t="shared" si="42"/>
        <v>0.80112708333333327</v>
      </c>
      <c r="W110" s="112">
        <f t="shared" si="43"/>
        <v>0.80112708333333327</v>
      </c>
      <c r="X110" s="112">
        <f t="shared" si="44"/>
        <v>0.66239156084141326</v>
      </c>
      <c r="Y110" s="114">
        <f t="shared" si="45"/>
        <v>0.69663224637681165</v>
      </c>
      <c r="Z110" s="114">
        <f t="shared" si="46"/>
        <v>0.59723580507440421</v>
      </c>
      <c r="AB110" s="85">
        <f>(P110-G110)*0.03</f>
        <v>-286.37700000000001</v>
      </c>
      <c r="AC110" s="108">
        <v>10</v>
      </c>
      <c r="AD110" s="108">
        <v>2</v>
      </c>
      <c r="AE110" s="108">
        <f t="shared" si="47"/>
        <v>-8</v>
      </c>
      <c r="AF110" s="104">
        <v>5</v>
      </c>
      <c r="AG110" s="104">
        <v>12</v>
      </c>
    </row>
    <row r="111" spans="1:34" hidden="1">
      <c r="A111" s="119">
        <v>109</v>
      </c>
      <c r="B111" s="119">
        <v>582</v>
      </c>
      <c r="C111" s="120" t="s">
        <v>151</v>
      </c>
      <c r="D111" s="120" t="s">
        <v>43</v>
      </c>
      <c r="E111" s="119" t="s">
        <v>35</v>
      </c>
      <c r="F111" s="92">
        <v>45000</v>
      </c>
      <c r="G111" s="92">
        <f t="shared" si="25"/>
        <v>180000</v>
      </c>
      <c r="H111" s="92">
        <f t="shared" si="26"/>
        <v>8328.4798214135699</v>
      </c>
      <c r="I111" s="92">
        <f t="shared" si="27"/>
        <v>33313.91928565428</v>
      </c>
      <c r="J111" s="100">
        <v>0.185077329364746</v>
      </c>
      <c r="K111" s="101">
        <f>F111*1.1</f>
        <v>49500.000000000007</v>
      </c>
      <c r="L111" s="101">
        <f t="shared" si="28"/>
        <v>198000.00000000003</v>
      </c>
      <c r="M111" s="102">
        <f t="shared" si="29"/>
        <v>8910.0000000000018</v>
      </c>
      <c r="N111" s="102">
        <f t="shared" si="30"/>
        <v>35640.000000000007</v>
      </c>
      <c r="O111" s="103">
        <v>0.18</v>
      </c>
      <c r="P111" s="73">
        <v>183669</v>
      </c>
      <c r="Q111" s="73">
        <v>25869.55</v>
      </c>
      <c r="R111" s="108"/>
      <c r="S111" s="108"/>
      <c r="T111" s="108">
        <f t="shared" si="40"/>
        <v>183669</v>
      </c>
      <c r="U111" s="108">
        <f t="shared" si="41"/>
        <v>25869.55</v>
      </c>
      <c r="V111" s="125">
        <f t="shared" si="42"/>
        <v>1.0203833333333334</v>
      </c>
      <c r="W111" s="112">
        <f t="shared" si="43"/>
        <v>1.0203833333333334</v>
      </c>
      <c r="X111" s="112">
        <f t="shared" si="44"/>
        <v>0.77653877282280648</v>
      </c>
      <c r="Y111" s="114">
        <f t="shared" si="45"/>
        <v>0.92762121212121196</v>
      </c>
      <c r="Z111" s="114">
        <f t="shared" si="46"/>
        <v>0.72585718294051615</v>
      </c>
      <c r="AB111" s="127">
        <v>0</v>
      </c>
      <c r="AC111" s="108">
        <v>16</v>
      </c>
      <c r="AD111" s="108">
        <v>4</v>
      </c>
      <c r="AE111" s="108">
        <f t="shared" si="47"/>
        <v>-12</v>
      </c>
      <c r="AF111" s="104">
        <v>6</v>
      </c>
      <c r="AG111" s="104">
        <v>12</v>
      </c>
    </row>
    <row r="112" spans="1:34" s="75" customFormat="1" hidden="1">
      <c r="A112" s="90">
        <v>110</v>
      </c>
      <c r="B112" s="90">
        <v>107829</v>
      </c>
      <c r="C112" s="91" t="s">
        <v>152</v>
      </c>
      <c r="D112" s="91" t="s">
        <v>52</v>
      </c>
      <c r="E112" s="90" t="s">
        <v>32</v>
      </c>
      <c r="F112" s="121">
        <v>4875</v>
      </c>
      <c r="G112" s="121">
        <f t="shared" si="25"/>
        <v>19500</v>
      </c>
      <c r="H112" s="121">
        <f t="shared" si="26"/>
        <v>1705.5039503164164</v>
      </c>
      <c r="I112" s="121">
        <f t="shared" si="27"/>
        <v>6822.0158012656657</v>
      </c>
      <c r="J112" s="112">
        <v>0.34984696416747002</v>
      </c>
      <c r="K112" s="122">
        <v>5600</v>
      </c>
      <c r="L112" s="122">
        <f t="shared" si="28"/>
        <v>22400</v>
      </c>
      <c r="M112" s="123">
        <f t="shared" si="29"/>
        <v>1889.4580349304913</v>
      </c>
      <c r="N112" s="123">
        <f t="shared" si="30"/>
        <v>7557.8321397219652</v>
      </c>
      <c r="O112" s="114">
        <v>0.33740322052330202</v>
      </c>
      <c r="P112" s="124">
        <v>15541.68</v>
      </c>
      <c r="Q112" s="124">
        <v>3130.59</v>
      </c>
      <c r="R112" s="108"/>
      <c r="S112" s="108"/>
      <c r="T112" s="108">
        <f t="shared" si="40"/>
        <v>15541.68</v>
      </c>
      <c r="U112" s="108">
        <f t="shared" si="41"/>
        <v>3130.59</v>
      </c>
      <c r="V112" s="125">
        <f t="shared" si="42"/>
        <v>0.7970092307692308</v>
      </c>
      <c r="W112" s="112">
        <f t="shared" si="43"/>
        <v>0.7970092307692308</v>
      </c>
      <c r="X112" s="112">
        <f t="shared" si="44"/>
        <v>0.45889515521485486</v>
      </c>
      <c r="Y112" s="114">
        <f t="shared" si="45"/>
        <v>0.69382500000000003</v>
      </c>
      <c r="Z112" s="114">
        <f t="shared" si="46"/>
        <v>0.41421798501536544</v>
      </c>
      <c r="AA112" s="128"/>
      <c r="AB112" s="85">
        <f t="shared" ref="AB112:AB132" si="48">(P112-G112)*0.03</f>
        <v>-118.74959999999999</v>
      </c>
      <c r="AC112" s="129">
        <v>4</v>
      </c>
      <c r="AD112" s="108">
        <v>2</v>
      </c>
      <c r="AE112" s="108">
        <f t="shared" si="47"/>
        <v>-2</v>
      </c>
      <c r="AF112" s="124">
        <v>2</v>
      </c>
      <c r="AG112" s="124">
        <v>6</v>
      </c>
      <c r="AH112" s="130"/>
    </row>
    <row r="113" spans="1:33" hidden="1">
      <c r="A113" s="90">
        <v>111</v>
      </c>
      <c r="B113" s="90">
        <v>103199</v>
      </c>
      <c r="C113" s="91" t="s">
        <v>153</v>
      </c>
      <c r="D113" s="91" t="s">
        <v>52</v>
      </c>
      <c r="E113" s="90" t="s">
        <v>38</v>
      </c>
      <c r="F113" s="92">
        <v>8200</v>
      </c>
      <c r="G113" s="92">
        <f t="shared" si="25"/>
        <v>32800</v>
      </c>
      <c r="H113" s="92">
        <f t="shared" si="26"/>
        <v>2869.8592354061593</v>
      </c>
      <c r="I113" s="92">
        <f t="shared" si="27"/>
        <v>11479.436941624637</v>
      </c>
      <c r="J113" s="100">
        <v>0.34998283358611698</v>
      </c>
      <c r="K113" s="101">
        <f>F113*1.15</f>
        <v>9430</v>
      </c>
      <c r="L113" s="101">
        <f t="shared" si="28"/>
        <v>37720</v>
      </c>
      <c r="M113" s="102">
        <f t="shared" si="29"/>
        <v>3182.9480452850748</v>
      </c>
      <c r="N113" s="102">
        <f t="shared" si="30"/>
        <v>12731.792181140299</v>
      </c>
      <c r="O113" s="103">
        <v>0.33753425718823699</v>
      </c>
      <c r="P113" s="104">
        <v>25972.52</v>
      </c>
      <c r="Q113" s="104">
        <v>6344.37</v>
      </c>
      <c r="R113" s="108"/>
      <c r="S113" s="108"/>
      <c r="T113" s="108">
        <f t="shared" si="40"/>
        <v>25972.52</v>
      </c>
      <c r="U113" s="108">
        <f t="shared" si="41"/>
        <v>6344.37</v>
      </c>
      <c r="V113" s="125">
        <f t="shared" si="42"/>
        <v>0.79184512195121948</v>
      </c>
      <c r="W113" s="112">
        <f t="shared" si="43"/>
        <v>0.79184512195121948</v>
      </c>
      <c r="X113" s="112">
        <f t="shared" si="44"/>
        <v>0.55267257725814101</v>
      </c>
      <c r="Y113" s="114">
        <f t="shared" si="45"/>
        <v>0.68856097560975615</v>
      </c>
      <c r="Z113" s="114">
        <f t="shared" si="46"/>
        <v>0.49830926469236309</v>
      </c>
      <c r="AB113" s="85">
        <f t="shared" si="48"/>
        <v>-204.82439999999997</v>
      </c>
      <c r="AC113" s="108">
        <v>8</v>
      </c>
      <c r="AD113" s="108">
        <v>0</v>
      </c>
      <c r="AE113" s="108">
        <f t="shared" si="47"/>
        <v>-8</v>
      </c>
      <c r="AF113" s="104">
        <v>4</v>
      </c>
      <c r="AG113" s="104">
        <v>9</v>
      </c>
    </row>
    <row r="114" spans="1:33" hidden="1">
      <c r="A114" s="90">
        <v>112</v>
      </c>
      <c r="B114" s="90">
        <v>572</v>
      </c>
      <c r="C114" s="91" t="s">
        <v>154</v>
      </c>
      <c r="D114" s="91" t="s">
        <v>52</v>
      </c>
      <c r="E114" s="90" t="s">
        <v>38</v>
      </c>
      <c r="F114" s="92">
        <v>8450</v>
      </c>
      <c r="G114" s="92">
        <f t="shared" si="25"/>
        <v>33800</v>
      </c>
      <c r="H114" s="92">
        <f t="shared" si="26"/>
        <v>2566.8088560356696</v>
      </c>
      <c r="I114" s="92">
        <f t="shared" si="27"/>
        <v>10267.235424142678</v>
      </c>
      <c r="J114" s="100">
        <v>0.30376436166102599</v>
      </c>
      <c r="K114" s="101">
        <v>9800</v>
      </c>
      <c r="L114" s="101">
        <f t="shared" si="28"/>
        <v>39200</v>
      </c>
      <c r="M114" s="102">
        <f t="shared" si="29"/>
        <v>2871.005402764094</v>
      </c>
      <c r="N114" s="102">
        <f t="shared" si="30"/>
        <v>11484.021611056376</v>
      </c>
      <c r="O114" s="103">
        <v>0.29295973497592798</v>
      </c>
      <c r="P114" s="104">
        <v>26690.98</v>
      </c>
      <c r="Q114" s="104">
        <v>7094.38</v>
      </c>
      <c r="R114" s="108"/>
      <c r="S114" s="108"/>
      <c r="T114" s="108">
        <f t="shared" si="40"/>
        <v>26690.98</v>
      </c>
      <c r="U114" s="108">
        <f t="shared" si="41"/>
        <v>7094.38</v>
      </c>
      <c r="V114" s="125">
        <f t="shared" si="42"/>
        <v>0.78967396449704141</v>
      </c>
      <c r="W114" s="112">
        <f t="shared" si="43"/>
        <v>0.78967396449704141</v>
      </c>
      <c r="X114" s="112">
        <f t="shared" si="44"/>
        <v>0.69097276013736542</v>
      </c>
      <c r="Y114" s="114">
        <f t="shared" si="45"/>
        <v>0.68089234693877554</v>
      </c>
      <c r="Z114" s="114">
        <f t="shared" si="46"/>
        <v>0.61776094126902403</v>
      </c>
      <c r="AB114" s="85">
        <f t="shared" si="48"/>
        <v>-213.2706</v>
      </c>
      <c r="AC114" s="108">
        <v>10</v>
      </c>
      <c r="AD114" s="108">
        <v>4</v>
      </c>
      <c r="AE114" s="108">
        <f t="shared" si="47"/>
        <v>-6</v>
      </c>
      <c r="AF114" s="104">
        <v>4</v>
      </c>
      <c r="AG114" s="104">
        <v>6</v>
      </c>
    </row>
    <row r="115" spans="1:33" hidden="1">
      <c r="A115" s="119">
        <v>113</v>
      </c>
      <c r="B115" s="119">
        <v>391</v>
      </c>
      <c r="C115" s="120" t="s">
        <v>155</v>
      </c>
      <c r="D115" s="120" t="s">
        <v>52</v>
      </c>
      <c r="E115" s="119" t="s">
        <v>38</v>
      </c>
      <c r="F115" s="92">
        <v>8775</v>
      </c>
      <c r="G115" s="92">
        <f t="shared" si="25"/>
        <v>35100</v>
      </c>
      <c r="H115" s="92">
        <f t="shared" si="26"/>
        <v>3118.5123142479756</v>
      </c>
      <c r="I115" s="92">
        <f t="shared" si="27"/>
        <v>12474.049256991902</v>
      </c>
      <c r="J115" s="100">
        <v>0.35538601871771802</v>
      </c>
      <c r="K115" s="101">
        <v>10500</v>
      </c>
      <c r="L115" s="101">
        <f t="shared" si="28"/>
        <v>42000</v>
      </c>
      <c r="M115" s="102">
        <f t="shared" si="29"/>
        <v>3598.8251864966414</v>
      </c>
      <c r="N115" s="102">
        <f t="shared" si="30"/>
        <v>14395.300745986566</v>
      </c>
      <c r="O115" s="103">
        <v>0.34274525585682297</v>
      </c>
      <c r="P115" s="73">
        <v>28849.75</v>
      </c>
      <c r="Q115" s="73">
        <v>9526.16</v>
      </c>
      <c r="R115" s="108"/>
      <c r="S115" s="108"/>
      <c r="T115" s="108">
        <f t="shared" si="40"/>
        <v>28849.75</v>
      </c>
      <c r="U115" s="108">
        <f t="shared" si="41"/>
        <v>9526.16</v>
      </c>
      <c r="V115" s="125">
        <f t="shared" si="42"/>
        <v>0.8219301994301994</v>
      </c>
      <c r="W115" s="112">
        <f t="shared" si="43"/>
        <v>0.8219301994301994</v>
      </c>
      <c r="X115" s="112">
        <f t="shared" si="44"/>
        <v>0.76367824142272289</v>
      </c>
      <c r="Y115" s="114">
        <f t="shared" si="45"/>
        <v>0.68689880952380955</v>
      </c>
      <c r="Z115" s="114">
        <f t="shared" si="46"/>
        <v>0.66175484403519036</v>
      </c>
      <c r="AB115" s="85">
        <f>(P115-G115)*0.01</f>
        <v>-62.502500000000005</v>
      </c>
      <c r="AC115" s="108">
        <v>10</v>
      </c>
      <c r="AD115" s="108">
        <v>6</v>
      </c>
      <c r="AE115" s="108">
        <f t="shared" si="47"/>
        <v>-4</v>
      </c>
      <c r="AF115" s="104">
        <v>5</v>
      </c>
      <c r="AG115" s="104">
        <v>9</v>
      </c>
    </row>
    <row r="116" spans="1:33" hidden="1">
      <c r="A116" s="90">
        <v>114</v>
      </c>
      <c r="B116" s="90">
        <v>341</v>
      </c>
      <c r="C116" s="91" t="s">
        <v>156</v>
      </c>
      <c r="D116" s="91" t="s">
        <v>31</v>
      </c>
      <c r="E116" s="90" t="s">
        <v>35</v>
      </c>
      <c r="F116" s="92">
        <v>25000</v>
      </c>
      <c r="G116" s="92">
        <f t="shared" si="25"/>
        <v>100000</v>
      </c>
      <c r="H116" s="92">
        <f t="shared" si="26"/>
        <v>6834.5297782841999</v>
      </c>
      <c r="I116" s="92">
        <f t="shared" si="27"/>
        <v>27338.1191131368</v>
      </c>
      <c r="J116" s="100">
        <v>0.273381191131368</v>
      </c>
      <c r="K116" s="101">
        <f>F116*1.1</f>
        <v>27500.000000000004</v>
      </c>
      <c r="L116" s="101">
        <f t="shared" si="28"/>
        <v>110000.00000000001</v>
      </c>
      <c r="M116" s="102">
        <f t="shared" si="29"/>
        <v>7250.5748328768987</v>
      </c>
      <c r="N116" s="102">
        <f t="shared" si="30"/>
        <v>29002.299331507595</v>
      </c>
      <c r="O116" s="103">
        <v>0.263657266650069</v>
      </c>
      <c r="P116" s="104">
        <v>75613.009999999995</v>
      </c>
      <c r="Q116" s="104">
        <v>20081.330000000002</v>
      </c>
      <c r="R116" s="108">
        <v>4071.6</v>
      </c>
      <c r="S116" s="108">
        <v>2613.3500000203999</v>
      </c>
      <c r="T116" s="108">
        <f t="shared" si="40"/>
        <v>71541.409999999989</v>
      </c>
      <c r="U116" s="108">
        <f t="shared" si="41"/>
        <v>17467.979999979601</v>
      </c>
      <c r="V116" s="125">
        <f t="shared" si="42"/>
        <v>0.75613009999999992</v>
      </c>
      <c r="W116" s="112">
        <f t="shared" si="43"/>
        <v>0.71541409999999994</v>
      </c>
      <c r="X116" s="112">
        <f t="shared" si="44"/>
        <v>0.63896056373482202</v>
      </c>
      <c r="Y116" s="114">
        <f t="shared" si="45"/>
        <v>0.65037645454545434</v>
      </c>
      <c r="Z116" s="114">
        <f t="shared" si="46"/>
        <v>0.60229638348028125</v>
      </c>
      <c r="AB116" s="85">
        <f t="shared" si="48"/>
        <v>-731.60970000000009</v>
      </c>
      <c r="AC116" s="108">
        <v>15</v>
      </c>
      <c r="AD116" s="108">
        <v>10</v>
      </c>
      <c r="AE116" s="108">
        <f t="shared" si="47"/>
        <v>-5</v>
      </c>
      <c r="AF116" s="104">
        <v>7</v>
      </c>
      <c r="AG116" s="104">
        <v>30</v>
      </c>
    </row>
    <row r="117" spans="1:33" hidden="1">
      <c r="A117" s="90">
        <v>115</v>
      </c>
      <c r="B117" s="90">
        <v>732</v>
      </c>
      <c r="C117" s="91" t="s">
        <v>157</v>
      </c>
      <c r="D117" s="91" t="s">
        <v>31</v>
      </c>
      <c r="E117" s="90" t="s">
        <v>32</v>
      </c>
      <c r="F117" s="92">
        <v>6500</v>
      </c>
      <c r="G117" s="92">
        <f t="shared" si="25"/>
        <v>26000</v>
      </c>
      <c r="H117" s="92">
        <f t="shared" si="26"/>
        <v>2269.9211275997945</v>
      </c>
      <c r="I117" s="92">
        <f t="shared" si="27"/>
        <v>9079.6845103991782</v>
      </c>
      <c r="J117" s="100">
        <v>0.349218635015353</v>
      </c>
      <c r="K117" s="101">
        <f t="shared" ref="K117:K124" si="49">F117*1.15</f>
        <v>7474.9999999999991</v>
      </c>
      <c r="L117" s="101">
        <f t="shared" si="28"/>
        <v>29899.999999999996</v>
      </c>
      <c r="M117" s="102">
        <f t="shared" si="29"/>
        <v>2517.5593725671069</v>
      </c>
      <c r="N117" s="102">
        <f t="shared" si="30"/>
        <v>10070.237490268428</v>
      </c>
      <c r="O117" s="103">
        <v>0.336797240477205</v>
      </c>
      <c r="P117" s="104">
        <v>19414.990000000002</v>
      </c>
      <c r="Q117" s="104">
        <v>4950.67</v>
      </c>
      <c r="R117" s="108"/>
      <c r="S117" s="108"/>
      <c r="T117" s="108">
        <f t="shared" si="40"/>
        <v>19414.990000000002</v>
      </c>
      <c r="U117" s="108">
        <f t="shared" si="41"/>
        <v>4950.67</v>
      </c>
      <c r="V117" s="125">
        <f t="shared" si="42"/>
        <v>0.74673038461538466</v>
      </c>
      <c r="W117" s="112">
        <f t="shared" si="43"/>
        <v>0.74673038461538466</v>
      </c>
      <c r="X117" s="112">
        <f t="shared" si="44"/>
        <v>0.54524691847275975</v>
      </c>
      <c r="Y117" s="114">
        <f t="shared" si="45"/>
        <v>0.64933076923076938</v>
      </c>
      <c r="Z117" s="114">
        <f t="shared" si="46"/>
        <v>0.49161402646006885</v>
      </c>
      <c r="AB117" s="85">
        <f t="shared" si="48"/>
        <v>-197.55029999999994</v>
      </c>
      <c r="AC117" s="108">
        <v>6</v>
      </c>
      <c r="AD117" s="108">
        <v>2</v>
      </c>
      <c r="AE117" s="108">
        <f t="shared" si="47"/>
        <v>-4</v>
      </c>
      <c r="AF117" s="104">
        <v>4</v>
      </c>
      <c r="AG117" s="104">
        <v>12</v>
      </c>
    </row>
    <row r="118" spans="1:33" hidden="1">
      <c r="A118" s="90">
        <v>116</v>
      </c>
      <c r="B118" s="90">
        <v>114844</v>
      </c>
      <c r="C118" s="91" t="s">
        <v>158</v>
      </c>
      <c r="D118" s="91" t="s">
        <v>52</v>
      </c>
      <c r="E118" s="90" t="s">
        <v>38</v>
      </c>
      <c r="F118" s="92">
        <v>9000</v>
      </c>
      <c r="G118" s="92">
        <f t="shared" si="25"/>
        <v>36000</v>
      </c>
      <c r="H118" s="92">
        <f t="shared" si="26"/>
        <v>1654.8425774678701</v>
      </c>
      <c r="I118" s="92">
        <f t="shared" si="27"/>
        <v>6619.3703098714805</v>
      </c>
      <c r="J118" s="100">
        <v>0.18387139749643</v>
      </c>
      <c r="K118" s="101">
        <f t="shared" si="49"/>
        <v>10350</v>
      </c>
      <c r="L118" s="101">
        <f t="shared" si="28"/>
        <v>41400</v>
      </c>
      <c r="M118" s="102">
        <f t="shared" si="29"/>
        <v>1863</v>
      </c>
      <c r="N118" s="102">
        <f t="shared" si="30"/>
        <v>7452</v>
      </c>
      <c r="O118" s="103">
        <v>0.18</v>
      </c>
      <c r="P118" s="104">
        <v>26619.06</v>
      </c>
      <c r="Q118" s="104">
        <v>4381.16</v>
      </c>
      <c r="R118" s="108"/>
      <c r="S118" s="108"/>
      <c r="T118" s="108">
        <f t="shared" si="40"/>
        <v>26619.06</v>
      </c>
      <c r="U118" s="108">
        <f t="shared" si="41"/>
        <v>4381.16</v>
      </c>
      <c r="V118" s="125">
        <f t="shared" si="42"/>
        <v>0.7394183333333334</v>
      </c>
      <c r="W118" s="112">
        <f t="shared" si="43"/>
        <v>0.7394183333333334</v>
      </c>
      <c r="X118" s="112">
        <f t="shared" si="44"/>
        <v>0.6618696031352661</v>
      </c>
      <c r="Y118" s="114">
        <f t="shared" si="45"/>
        <v>0.64297246376811601</v>
      </c>
      <c r="Z118" s="114">
        <f t="shared" si="46"/>
        <v>0.58791733762748255</v>
      </c>
      <c r="AB118" s="85">
        <f t="shared" si="48"/>
        <v>-281.42819999999995</v>
      </c>
      <c r="AC118" s="108">
        <v>6</v>
      </c>
      <c r="AD118" s="108">
        <v>0</v>
      </c>
      <c r="AE118" s="108">
        <f t="shared" si="47"/>
        <v>-6</v>
      </c>
      <c r="AF118" s="104">
        <v>2</v>
      </c>
      <c r="AG118" s="104">
        <v>9</v>
      </c>
    </row>
    <row r="119" spans="1:33" hidden="1">
      <c r="A119" s="90">
        <v>117</v>
      </c>
      <c r="B119" s="90">
        <v>106066</v>
      </c>
      <c r="C119" s="91" t="s">
        <v>159</v>
      </c>
      <c r="D119" s="91" t="s">
        <v>87</v>
      </c>
      <c r="E119" s="90" t="s">
        <v>35</v>
      </c>
      <c r="F119" s="92">
        <v>10400</v>
      </c>
      <c r="G119" s="92">
        <f t="shared" si="25"/>
        <v>41600</v>
      </c>
      <c r="H119" s="92">
        <f t="shared" si="26"/>
        <v>3566.3423468828792</v>
      </c>
      <c r="I119" s="92">
        <f t="shared" si="27"/>
        <v>14265.369387531517</v>
      </c>
      <c r="J119" s="100">
        <v>0.34291753335412301</v>
      </c>
      <c r="K119" s="101">
        <f t="shared" si="49"/>
        <v>11959.999999999998</v>
      </c>
      <c r="L119" s="101">
        <f t="shared" si="28"/>
        <v>47839.999999999993</v>
      </c>
      <c r="M119" s="102">
        <f t="shared" si="29"/>
        <v>3955.414349868518</v>
      </c>
      <c r="N119" s="102">
        <f t="shared" si="30"/>
        <v>15821.657399474072</v>
      </c>
      <c r="O119" s="103">
        <v>0.330720263366933</v>
      </c>
      <c r="P119" s="104">
        <v>30470.87</v>
      </c>
      <c r="Q119" s="104">
        <v>9297.5300000000007</v>
      </c>
      <c r="R119" s="108"/>
      <c r="S119" s="108"/>
      <c r="T119" s="108">
        <f t="shared" si="40"/>
        <v>30470.87</v>
      </c>
      <c r="U119" s="108">
        <f t="shared" si="41"/>
        <v>9297.5300000000007</v>
      </c>
      <c r="V119" s="125">
        <f t="shared" si="42"/>
        <v>0.73247283653846151</v>
      </c>
      <c r="W119" s="112">
        <f t="shared" si="43"/>
        <v>0.73247283653846151</v>
      </c>
      <c r="X119" s="112">
        <f t="shared" si="44"/>
        <v>0.65175529265484011</v>
      </c>
      <c r="Y119" s="114">
        <f t="shared" si="45"/>
        <v>0.63693290133779268</v>
      </c>
      <c r="Z119" s="114">
        <f t="shared" si="46"/>
        <v>0.58764576714377981</v>
      </c>
      <c r="AB119" s="85">
        <v>0</v>
      </c>
      <c r="AC119" s="108">
        <v>6</v>
      </c>
      <c r="AD119" s="108">
        <v>8</v>
      </c>
      <c r="AE119" s="117">
        <f t="shared" si="47"/>
        <v>2</v>
      </c>
      <c r="AF119" s="104">
        <v>5</v>
      </c>
      <c r="AG119" s="104">
        <v>9</v>
      </c>
    </row>
    <row r="120" spans="1:33" hidden="1">
      <c r="A120" s="90">
        <v>118</v>
      </c>
      <c r="B120" s="90">
        <v>570</v>
      </c>
      <c r="C120" s="91" t="s">
        <v>160</v>
      </c>
      <c r="D120" s="91" t="s">
        <v>43</v>
      </c>
      <c r="E120" s="90" t="s">
        <v>32</v>
      </c>
      <c r="F120" s="92">
        <v>6500</v>
      </c>
      <c r="G120" s="92">
        <f t="shared" si="25"/>
        <v>26000</v>
      </c>
      <c r="H120" s="92">
        <f t="shared" si="26"/>
        <v>1997.0773605411396</v>
      </c>
      <c r="I120" s="92">
        <f t="shared" si="27"/>
        <v>7988.3094421645583</v>
      </c>
      <c r="J120" s="100">
        <v>0.30724267085248302</v>
      </c>
      <c r="K120" s="101">
        <f t="shared" si="49"/>
        <v>7474.9999999999991</v>
      </c>
      <c r="L120" s="101">
        <f t="shared" si="28"/>
        <v>29899.999999999996</v>
      </c>
      <c r="M120" s="102">
        <f t="shared" si="29"/>
        <v>2214.9495705554568</v>
      </c>
      <c r="N120" s="102">
        <f t="shared" si="30"/>
        <v>8859.7982822218273</v>
      </c>
      <c r="O120" s="103">
        <v>0.29631432382012801</v>
      </c>
      <c r="P120" s="104">
        <v>19026.36</v>
      </c>
      <c r="Q120" s="104">
        <v>5048.96</v>
      </c>
      <c r="R120" s="108"/>
      <c r="S120" s="108"/>
      <c r="T120" s="108">
        <f t="shared" si="40"/>
        <v>19026.36</v>
      </c>
      <c r="U120" s="108">
        <f t="shared" si="41"/>
        <v>5048.96</v>
      </c>
      <c r="V120" s="125">
        <f t="shared" si="42"/>
        <v>0.73178307692307698</v>
      </c>
      <c r="W120" s="112">
        <f t="shared" si="43"/>
        <v>0.73178307692307698</v>
      </c>
      <c r="X120" s="112">
        <f t="shared" si="44"/>
        <v>0.63204361780856411</v>
      </c>
      <c r="Y120" s="114">
        <f t="shared" si="45"/>
        <v>0.63633311036789308</v>
      </c>
      <c r="Z120" s="114">
        <f t="shared" si="46"/>
        <v>0.56987301958457692</v>
      </c>
      <c r="AB120" s="85">
        <f t="shared" si="48"/>
        <v>-209.20919999999998</v>
      </c>
      <c r="AC120" s="108">
        <v>8</v>
      </c>
      <c r="AD120" s="108">
        <v>0</v>
      </c>
      <c r="AE120" s="108">
        <f t="shared" si="47"/>
        <v>-8</v>
      </c>
      <c r="AF120" s="104">
        <v>4</v>
      </c>
      <c r="AG120" s="104">
        <v>12</v>
      </c>
    </row>
    <row r="121" spans="1:33" hidden="1">
      <c r="A121" s="90">
        <v>119</v>
      </c>
      <c r="B121" s="90">
        <v>52</v>
      </c>
      <c r="C121" s="91" t="s">
        <v>161</v>
      </c>
      <c r="D121" s="91" t="s">
        <v>34</v>
      </c>
      <c r="E121" s="90" t="s">
        <v>32</v>
      </c>
      <c r="F121" s="92">
        <v>6500</v>
      </c>
      <c r="G121" s="92">
        <f t="shared" si="25"/>
        <v>26000</v>
      </c>
      <c r="H121" s="92">
        <f t="shared" si="26"/>
        <v>2024.7563964248659</v>
      </c>
      <c r="I121" s="92">
        <f t="shared" si="27"/>
        <v>8099.0255856994636</v>
      </c>
      <c r="J121" s="100">
        <v>0.31150098406536397</v>
      </c>
      <c r="K121" s="101">
        <f t="shared" si="49"/>
        <v>7474.9999999999991</v>
      </c>
      <c r="L121" s="101">
        <f t="shared" si="28"/>
        <v>29899.999999999996</v>
      </c>
      <c r="M121" s="102">
        <f t="shared" si="29"/>
        <v>2245.6482654860479</v>
      </c>
      <c r="N121" s="102">
        <f t="shared" si="30"/>
        <v>8982.5930619441915</v>
      </c>
      <c r="O121" s="103">
        <v>0.30042117264027401</v>
      </c>
      <c r="P121" s="104">
        <v>18791.439999999999</v>
      </c>
      <c r="Q121" s="104">
        <v>6280.35</v>
      </c>
      <c r="R121" s="108"/>
      <c r="S121" s="108"/>
      <c r="T121" s="108">
        <f t="shared" si="40"/>
        <v>18791.439999999999</v>
      </c>
      <c r="U121" s="108">
        <f t="shared" si="41"/>
        <v>6280.35</v>
      </c>
      <c r="V121" s="125">
        <f t="shared" si="42"/>
        <v>0.7227476923076922</v>
      </c>
      <c r="W121" s="112">
        <f t="shared" si="43"/>
        <v>0.7227476923076922</v>
      </c>
      <c r="X121" s="112">
        <f t="shared" si="44"/>
        <v>0.77544513639878876</v>
      </c>
      <c r="Y121" s="114">
        <f t="shared" si="45"/>
        <v>0.62847625418060205</v>
      </c>
      <c r="Z121" s="114">
        <f t="shared" si="46"/>
        <v>0.69916893225492305</v>
      </c>
      <c r="AB121" s="85">
        <f t="shared" si="48"/>
        <v>-216.25680000000003</v>
      </c>
      <c r="AC121" s="108">
        <v>6</v>
      </c>
      <c r="AD121" s="108">
        <v>4</v>
      </c>
      <c r="AE121" s="108">
        <f t="shared" si="47"/>
        <v>-2</v>
      </c>
      <c r="AF121" s="104">
        <v>4</v>
      </c>
      <c r="AG121" s="104">
        <v>6</v>
      </c>
    </row>
    <row r="122" spans="1:33" hidden="1">
      <c r="A122" s="90">
        <v>120</v>
      </c>
      <c r="B122" s="90">
        <v>111064</v>
      </c>
      <c r="C122" s="91" t="s">
        <v>162</v>
      </c>
      <c r="D122" s="91" t="s">
        <v>31</v>
      </c>
      <c r="E122" s="90" t="s">
        <v>32</v>
      </c>
      <c r="F122" s="92">
        <v>3000</v>
      </c>
      <c r="G122" s="92">
        <f t="shared" si="25"/>
        <v>12000</v>
      </c>
      <c r="H122" s="92">
        <f t="shared" si="26"/>
        <v>796.73451368571909</v>
      </c>
      <c r="I122" s="92">
        <f t="shared" si="27"/>
        <v>3186.9380547428764</v>
      </c>
      <c r="J122" s="100">
        <v>0.26557817122857302</v>
      </c>
      <c r="K122" s="101">
        <f t="shared" si="49"/>
        <v>3449.9999999999995</v>
      </c>
      <c r="L122" s="101">
        <f t="shared" si="28"/>
        <v>13799.999999999998</v>
      </c>
      <c r="M122" s="102">
        <f t="shared" si="29"/>
        <v>883.65468649482557</v>
      </c>
      <c r="N122" s="102">
        <f t="shared" si="30"/>
        <v>3534.6187459793023</v>
      </c>
      <c r="O122" s="103">
        <v>0.25613179318690599</v>
      </c>
      <c r="P122" s="104">
        <v>8497.1</v>
      </c>
      <c r="Q122" s="104">
        <v>2158.79</v>
      </c>
      <c r="R122" s="108"/>
      <c r="S122" s="108"/>
      <c r="T122" s="108">
        <f t="shared" si="40"/>
        <v>8497.1</v>
      </c>
      <c r="U122" s="108">
        <f t="shared" si="41"/>
        <v>2158.79</v>
      </c>
      <c r="V122" s="125">
        <f t="shared" si="42"/>
        <v>0.70809166666666667</v>
      </c>
      <c r="W122" s="112">
        <f t="shared" si="43"/>
        <v>0.70809166666666667</v>
      </c>
      <c r="X122" s="112">
        <f t="shared" si="44"/>
        <v>0.67738687194978198</v>
      </c>
      <c r="Y122" s="114">
        <f t="shared" si="45"/>
        <v>0.61573188405797108</v>
      </c>
      <c r="Z122" s="114">
        <f t="shared" si="46"/>
        <v>0.61075611123707918</v>
      </c>
      <c r="AB122" s="85">
        <f t="shared" si="48"/>
        <v>-105.08699999999999</v>
      </c>
      <c r="AC122" s="108">
        <v>6</v>
      </c>
      <c r="AD122" s="108">
        <v>2</v>
      </c>
      <c r="AE122" s="108">
        <f t="shared" si="47"/>
        <v>-4</v>
      </c>
      <c r="AF122" s="104">
        <v>2</v>
      </c>
      <c r="AG122" s="104">
        <v>6</v>
      </c>
    </row>
    <row r="123" spans="1:33" hidden="1">
      <c r="A123" s="119">
        <v>121</v>
      </c>
      <c r="B123" s="119">
        <v>308</v>
      </c>
      <c r="C123" s="120" t="s">
        <v>163</v>
      </c>
      <c r="D123" s="120" t="s">
        <v>52</v>
      </c>
      <c r="E123" s="119" t="s">
        <v>32</v>
      </c>
      <c r="F123" s="92">
        <v>8000</v>
      </c>
      <c r="G123" s="92">
        <f t="shared" si="25"/>
        <v>32000</v>
      </c>
      <c r="H123" s="92">
        <f t="shared" si="26"/>
        <v>2834.4672229280081</v>
      </c>
      <c r="I123" s="92">
        <f t="shared" si="27"/>
        <v>11337.868891712033</v>
      </c>
      <c r="J123" s="100">
        <v>0.35430840286600102</v>
      </c>
      <c r="K123" s="101">
        <f t="shared" si="49"/>
        <v>9200</v>
      </c>
      <c r="L123" s="101">
        <f t="shared" si="28"/>
        <v>36800</v>
      </c>
      <c r="M123" s="102">
        <f t="shared" si="29"/>
        <v>3143.6949225025251</v>
      </c>
      <c r="N123" s="102">
        <f t="shared" si="30"/>
        <v>12574.7796900101</v>
      </c>
      <c r="O123" s="103">
        <v>0.34170596983723101</v>
      </c>
      <c r="P123" s="73">
        <v>23705.97</v>
      </c>
      <c r="Q123" s="73">
        <v>7058.36</v>
      </c>
      <c r="R123" s="108"/>
      <c r="S123" s="108"/>
      <c r="T123" s="108">
        <f t="shared" si="40"/>
        <v>23705.97</v>
      </c>
      <c r="U123" s="108">
        <f t="shared" si="41"/>
        <v>7058.36</v>
      </c>
      <c r="V123" s="125">
        <f t="shared" si="42"/>
        <v>0.74081156250000002</v>
      </c>
      <c r="W123" s="112">
        <f t="shared" si="43"/>
        <v>0.74081156250000002</v>
      </c>
      <c r="X123" s="112">
        <f t="shared" si="44"/>
        <v>0.62254732943328106</v>
      </c>
      <c r="Y123" s="114">
        <f t="shared" si="45"/>
        <v>0.64418396739130435</v>
      </c>
      <c r="Z123" s="114">
        <f t="shared" si="46"/>
        <v>0.56131082802249321</v>
      </c>
      <c r="AB123" s="85">
        <f t="shared" si="48"/>
        <v>-248.82089999999997</v>
      </c>
      <c r="AC123" s="108">
        <v>10</v>
      </c>
      <c r="AD123" s="108">
        <v>0</v>
      </c>
      <c r="AE123" s="108">
        <f t="shared" si="47"/>
        <v>-10</v>
      </c>
      <c r="AF123" s="104">
        <v>4</v>
      </c>
      <c r="AG123" s="104">
        <v>6</v>
      </c>
    </row>
    <row r="124" spans="1:33" hidden="1">
      <c r="A124" s="90">
        <v>122</v>
      </c>
      <c r="B124" s="90">
        <v>594</v>
      </c>
      <c r="C124" s="91" t="s">
        <v>164</v>
      </c>
      <c r="D124" s="91" t="s">
        <v>37</v>
      </c>
      <c r="E124" s="90" t="s">
        <v>32</v>
      </c>
      <c r="F124" s="92">
        <v>7000</v>
      </c>
      <c r="G124" s="92">
        <f t="shared" si="25"/>
        <v>28000</v>
      </c>
      <c r="H124" s="92">
        <f t="shared" si="26"/>
        <v>2149.6180059165631</v>
      </c>
      <c r="I124" s="92">
        <f t="shared" si="27"/>
        <v>8598.4720236662524</v>
      </c>
      <c r="J124" s="100">
        <v>0.30708828655950898</v>
      </c>
      <c r="K124" s="101">
        <f t="shared" si="49"/>
        <v>8049.9999999999991</v>
      </c>
      <c r="L124" s="101">
        <f t="shared" si="28"/>
        <v>32199.999999999996</v>
      </c>
      <c r="M124" s="102">
        <f t="shared" si="29"/>
        <v>2384.1317182490229</v>
      </c>
      <c r="N124" s="102">
        <f t="shared" si="30"/>
        <v>9536.5268729960917</v>
      </c>
      <c r="O124" s="103">
        <v>0.29616543083838798</v>
      </c>
      <c r="P124" s="104">
        <v>18451.599999999999</v>
      </c>
      <c r="Q124" s="104">
        <v>4596.08</v>
      </c>
      <c r="R124" s="108"/>
      <c r="S124" s="108"/>
      <c r="T124" s="108">
        <f t="shared" si="40"/>
        <v>18451.599999999999</v>
      </c>
      <c r="U124" s="108">
        <f t="shared" si="41"/>
        <v>4596.08</v>
      </c>
      <c r="V124" s="125">
        <f t="shared" si="42"/>
        <v>0.65898571428571429</v>
      </c>
      <c r="W124" s="112">
        <f t="shared" si="43"/>
        <v>0.65898571428571429</v>
      </c>
      <c r="X124" s="112">
        <f t="shared" si="44"/>
        <v>0.5345228765471175</v>
      </c>
      <c r="Y124" s="114">
        <f t="shared" si="45"/>
        <v>0.57303105590062109</v>
      </c>
      <c r="Z124" s="114">
        <f t="shared" si="46"/>
        <v>0.48194484860252368</v>
      </c>
      <c r="AB124" s="85">
        <f t="shared" si="48"/>
        <v>-286.45200000000006</v>
      </c>
      <c r="AC124" s="108">
        <v>6</v>
      </c>
      <c r="AD124" s="108">
        <v>0</v>
      </c>
      <c r="AE124" s="108">
        <f t="shared" si="47"/>
        <v>-6</v>
      </c>
      <c r="AF124" s="104">
        <v>4</v>
      </c>
      <c r="AG124" s="104">
        <v>6</v>
      </c>
    </row>
    <row r="125" spans="1:33" hidden="1">
      <c r="A125" s="90">
        <v>123</v>
      </c>
      <c r="B125" s="90">
        <v>113023</v>
      </c>
      <c r="C125" s="91" t="s">
        <v>165</v>
      </c>
      <c r="D125" s="91" t="s">
        <v>52</v>
      </c>
      <c r="E125" s="90" t="s">
        <v>32</v>
      </c>
      <c r="F125" s="92">
        <v>4875</v>
      </c>
      <c r="G125" s="92">
        <f t="shared" si="25"/>
        <v>19500</v>
      </c>
      <c r="H125" s="92">
        <f t="shared" si="26"/>
        <v>1060.2949253179775</v>
      </c>
      <c r="I125" s="92">
        <f t="shared" si="27"/>
        <v>4241.1797012719098</v>
      </c>
      <c r="J125" s="100">
        <v>0.217496394937021</v>
      </c>
      <c r="K125" s="101">
        <v>5600</v>
      </c>
      <c r="L125" s="101">
        <f t="shared" si="28"/>
        <v>22400</v>
      </c>
      <c r="M125" s="102">
        <f t="shared" si="29"/>
        <v>1174.6573589972591</v>
      </c>
      <c r="N125" s="102">
        <f t="shared" si="30"/>
        <v>4698.6294359890362</v>
      </c>
      <c r="O125" s="103">
        <v>0.20976024267808199</v>
      </c>
      <c r="P125" s="104">
        <v>12798.64</v>
      </c>
      <c r="Q125" s="104">
        <v>2236.15</v>
      </c>
      <c r="R125" s="108"/>
      <c r="S125" s="108"/>
      <c r="T125" s="108">
        <f t="shared" si="40"/>
        <v>12798.64</v>
      </c>
      <c r="U125" s="108">
        <f t="shared" si="41"/>
        <v>2236.15</v>
      </c>
      <c r="V125" s="125">
        <f t="shared" si="42"/>
        <v>0.65634051282051276</v>
      </c>
      <c r="W125" s="112">
        <f t="shared" si="43"/>
        <v>0.65634051282051276</v>
      </c>
      <c r="X125" s="112">
        <f t="shared" si="44"/>
        <v>0.52724717118904185</v>
      </c>
      <c r="Y125" s="114">
        <f t="shared" si="45"/>
        <v>0.57136785714285709</v>
      </c>
      <c r="Z125" s="114">
        <f t="shared" si="46"/>
        <v>0.47591537712513876</v>
      </c>
      <c r="AB125" s="85">
        <f t="shared" si="48"/>
        <v>-201.04080000000002</v>
      </c>
      <c r="AC125" s="108">
        <v>9</v>
      </c>
      <c r="AD125" s="108">
        <v>4</v>
      </c>
      <c r="AE125" s="108">
        <f t="shared" si="47"/>
        <v>-5</v>
      </c>
      <c r="AF125" s="104">
        <v>2</v>
      </c>
      <c r="AG125" s="104">
        <v>9</v>
      </c>
    </row>
    <row r="126" spans="1:33" hidden="1">
      <c r="A126" s="90">
        <v>124</v>
      </c>
      <c r="B126" s="90">
        <v>113833</v>
      </c>
      <c r="C126" s="91" t="s">
        <v>166</v>
      </c>
      <c r="D126" s="91" t="s">
        <v>43</v>
      </c>
      <c r="E126" s="90" t="s">
        <v>32</v>
      </c>
      <c r="F126" s="92">
        <v>5500</v>
      </c>
      <c r="G126" s="92">
        <f t="shared" si="25"/>
        <v>22000</v>
      </c>
      <c r="H126" s="92">
        <f t="shared" si="26"/>
        <v>1403.7297769890727</v>
      </c>
      <c r="I126" s="92">
        <f t="shared" si="27"/>
        <v>5614.9191079562906</v>
      </c>
      <c r="J126" s="100">
        <v>0.25522359581619503</v>
      </c>
      <c r="K126" s="101">
        <f>F126*1.15</f>
        <v>6324.9999999999991</v>
      </c>
      <c r="L126" s="101">
        <f t="shared" si="28"/>
        <v>25299.999999999996</v>
      </c>
      <c r="M126" s="102">
        <f t="shared" si="29"/>
        <v>1556.8704188181127</v>
      </c>
      <c r="N126" s="102">
        <f t="shared" si="30"/>
        <v>6227.481675272451</v>
      </c>
      <c r="O126" s="103">
        <v>0.246145520761757</v>
      </c>
      <c r="P126" s="104">
        <v>14403.25</v>
      </c>
      <c r="Q126" s="104">
        <v>3060.29</v>
      </c>
      <c r="R126" s="108"/>
      <c r="S126" s="108"/>
      <c r="T126" s="108">
        <f t="shared" si="40"/>
        <v>14403.25</v>
      </c>
      <c r="U126" s="108">
        <f t="shared" si="41"/>
        <v>3060.29</v>
      </c>
      <c r="V126" s="125">
        <f t="shared" si="42"/>
        <v>0.65469318181818181</v>
      </c>
      <c r="W126" s="112">
        <f t="shared" si="43"/>
        <v>0.65469318181818181</v>
      </c>
      <c r="X126" s="112">
        <f t="shared" si="44"/>
        <v>0.5450283327614811</v>
      </c>
      <c r="Y126" s="114">
        <f t="shared" si="45"/>
        <v>0.56929841897233213</v>
      </c>
      <c r="Z126" s="114">
        <f t="shared" si="46"/>
        <v>0.49141694180354417</v>
      </c>
      <c r="AB126" s="85">
        <f t="shared" si="48"/>
        <v>-227.9025</v>
      </c>
      <c r="AC126" s="108">
        <v>6</v>
      </c>
      <c r="AD126" s="108">
        <v>0</v>
      </c>
      <c r="AE126" s="108">
        <f t="shared" si="47"/>
        <v>-6</v>
      </c>
      <c r="AF126" s="104">
        <v>2</v>
      </c>
      <c r="AG126" s="104">
        <v>6</v>
      </c>
    </row>
    <row r="127" spans="1:33" hidden="1">
      <c r="A127" s="90">
        <v>125</v>
      </c>
      <c r="B127" s="90">
        <v>113298</v>
      </c>
      <c r="C127" s="91" t="s">
        <v>167</v>
      </c>
      <c r="D127" s="91" t="s">
        <v>43</v>
      </c>
      <c r="E127" s="90" t="s">
        <v>32</v>
      </c>
      <c r="F127" s="92">
        <v>5525</v>
      </c>
      <c r="G127" s="92">
        <f t="shared" si="25"/>
        <v>22100</v>
      </c>
      <c r="H127" s="92">
        <f t="shared" si="26"/>
        <v>1394.0319460551821</v>
      </c>
      <c r="I127" s="92">
        <f t="shared" si="27"/>
        <v>5576.1277842207282</v>
      </c>
      <c r="J127" s="100">
        <v>0.25231347439912799</v>
      </c>
      <c r="K127" s="101">
        <v>6400</v>
      </c>
      <c r="L127" s="101">
        <f t="shared" si="28"/>
        <v>25600</v>
      </c>
      <c r="M127" s="102">
        <f t="shared" si="29"/>
        <v>1557.3690224700608</v>
      </c>
      <c r="N127" s="102">
        <f t="shared" si="30"/>
        <v>6229.4760898802433</v>
      </c>
      <c r="O127" s="103">
        <v>0.24333890976094699</v>
      </c>
      <c r="P127" s="104">
        <v>14295.96</v>
      </c>
      <c r="Q127" s="104">
        <v>3858.31</v>
      </c>
      <c r="R127" s="108"/>
      <c r="S127" s="108"/>
      <c r="T127" s="108">
        <f t="shared" si="40"/>
        <v>14295.96</v>
      </c>
      <c r="U127" s="108">
        <f t="shared" si="41"/>
        <v>3858.31</v>
      </c>
      <c r="V127" s="125">
        <f t="shared" si="42"/>
        <v>0.64687601809954742</v>
      </c>
      <c r="W127" s="112">
        <f t="shared" si="43"/>
        <v>0.64687601809954742</v>
      </c>
      <c r="X127" s="112">
        <f t="shared" si="44"/>
        <v>0.69193356919082949</v>
      </c>
      <c r="Y127" s="114">
        <f t="shared" si="45"/>
        <v>0.55843593749999998</v>
      </c>
      <c r="Z127" s="114">
        <f t="shared" si="46"/>
        <v>0.61936348166867639</v>
      </c>
      <c r="AB127" s="85">
        <f t="shared" si="48"/>
        <v>-234.12120000000002</v>
      </c>
      <c r="AC127" s="108">
        <v>6</v>
      </c>
      <c r="AD127" s="108">
        <v>4</v>
      </c>
      <c r="AE127" s="108">
        <f t="shared" si="47"/>
        <v>-2</v>
      </c>
      <c r="AF127" s="104">
        <v>2</v>
      </c>
      <c r="AG127" s="104">
        <v>6</v>
      </c>
    </row>
    <row r="128" spans="1:33" hidden="1">
      <c r="A128" s="90">
        <v>126</v>
      </c>
      <c r="B128" s="90">
        <v>112415</v>
      </c>
      <c r="C128" s="91" t="s">
        <v>168</v>
      </c>
      <c r="D128" s="91" t="s">
        <v>43</v>
      </c>
      <c r="E128" s="90" t="s">
        <v>32</v>
      </c>
      <c r="F128" s="92">
        <v>6500</v>
      </c>
      <c r="G128" s="92">
        <f t="shared" si="25"/>
        <v>26000</v>
      </c>
      <c r="H128" s="92">
        <f t="shared" si="26"/>
        <v>1357.0204326465214</v>
      </c>
      <c r="I128" s="92">
        <f t="shared" si="27"/>
        <v>5428.0817305860855</v>
      </c>
      <c r="J128" s="100">
        <v>0.20877237425331099</v>
      </c>
      <c r="K128" s="101">
        <f>F128*1.15</f>
        <v>7474.9999999999991</v>
      </c>
      <c r="L128" s="101">
        <f t="shared" si="28"/>
        <v>29899.999999999996</v>
      </c>
      <c r="M128" s="102">
        <f t="shared" si="29"/>
        <v>1505.0652938707117</v>
      </c>
      <c r="N128" s="102">
        <f t="shared" si="30"/>
        <v>6020.2611754828467</v>
      </c>
      <c r="O128" s="103">
        <v>0.20134652760812199</v>
      </c>
      <c r="P128" s="104">
        <v>16259.38</v>
      </c>
      <c r="Q128" s="104">
        <v>4302.99</v>
      </c>
      <c r="R128" s="108"/>
      <c r="S128" s="108"/>
      <c r="T128" s="108">
        <f t="shared" si="40"/>
        <v>16259.38</v>
      </c>
      <c r="U128" s="108">
        <f t="shared" si="41"/>
        <v>4302.99</v>
      </c>
      <c r="V128" s="125">
        <f t="shared" si="42"/>
        <v>0.62536076923076922</v>
      </c>
      <c r="W128" s="112">
        <f t="shared" si="43"/>
        <v>0.62536076923076922</v>
      </c>
      <c r="X128" s="112">
        <f t="shared" si="44"/>
        <v>0.79272756262190502</v>
      </c>
      <c r="Y128" s="114">
        <f t="shared" si="45"/>
        <v>0.54379197324414719</v>
      </c>
      <c r="Z128" s="114">
        <f t="shared" si="46"/>
        <v>0.71475138280107664</v>
      </c>
      <c r="AB128" s="85">
        <f t="shared" si="48"/>
        <v>-292.21860000000004</v>
      </c>
      <c r="AC128" s="108">
        <v>8</v>
      </c>
      <c r="AD128" s="108">
        <v>2</v>
      </c>
      <c r="AE128" s="108">
        <f t="shared" si="47"/>
        <v>-6</v>
      </c>
      <c r="AF128" s="104">
        <v>2</v>
      </c>
      <c r="AG128" s="104">
        <v>6</v>
      </c>
    </row>
    <row r="129" spans="1:34" hidden="1">
      <c r="A129" s="90">
        <v>127</v>
      </c>
      <c r="B129" s="131">
        <v>102478</v>
      </c>
      <c r="C129" s="91" t="s">
        <v>169</v>
      </c>
      <c r="D129" s="91" t="s">
        <v>52</v>
      </c>
      <c r="E129" s="132" t="s">
        <v>32</v>
      </c>
      <c r="F129" s="92">
        <v>4875</v>
      </c>
      <c r="G129" s="92">
        <f t="shared" si="25"/>
        <v>19500</v>
      </c>
      <c r="H129" s="92">
        <f t="shared" si="26"/>
        <v>1401.4666354755739</v>
      </c>
      <c r="I129" s="92">
        <f t="shared" si="27"/>
        <v>5605.8665419022955</v>
      </c>
      <c r="J129" s="100">
        <v>0.287480335482169</v>
      </c>
      <c r="K129" s="101">
        <v>5600</v>
      </c>
      <c r="L129" s="101">
        <f t="shared" si="28"/>
        <v>22400</v>
      </c>
      <c r="M129" s="102">
        <f t="shared" si="29"/>
        <v>1552.6275354536967</v>
      </c>
      <c r="N129" s="102">
        <f t="shared" si="30"/>
        <v>6210.5101418147869</v>
      </c>
      <c r="O129" s="103">
        <v>0.27725491704530297</v>
      </c>
      <c r="P129" s="104">
        <v>11479.12</v>
      </c>
      <c r="Q129" s="104">
        <v>2816.03</v>
      </c>
      <c r="R129" s="108"/>
      <c r="S129" s="108"/>
      <c r="T129" s="108">
        <f t="shared" si="40"/>
        <v>11479.12</v>
      </c>
      <c r="U129" s="108">
        <f t="shared" si="41"/>
        <v>2816.03</v>
      </c>
      <c r="V129" s="125">
        <f t="shared" si="42"/>
        <v>0.58867282051282055</v>
      </c>
      <c r="W129" s="112">
        <f t="shared" si="43"/>
        <v>0.58867282051282055</v>
      </c>
      <c r="X129" s="112">
        <f t="shared" si="44"/>
        <v>0.50233625416355487</v>
      </c>
      <c r="Y129" s="114">
        <f t="shared" si="45"/>
        <v>0.51246071428571427</v>
      </c>
      <c r="Z129" s="114">
        <f t="shared" si="46"/>
        <v>0.45342974018187848</v>
      </c>
      <c r="AB129" s="85">
        <f t="shared" si="48"/>
        <v>-240.62639999999996</v>
      </c>
      <c r="AC129" s="108">
        <v>6</v>
      </c>
      <c r="AD129" s="108">
        <v>0</v>
      </c>
      <c r="AE129" s="108">
        <f t="shared" si="47"/>
        <v>-6</v>
      </c>
      <c r="AF129" s="104">
        <v>2</v>
      </c>
      <c r="AG129" s="104">
        <v>6</v>
      </c>
    </row>
    <row r="130" spans="1:34" hidden="1">
      <c r="A130" s="119">
        <v>128</v>
      </c>
      <c r="B130" s="133">
        <v>349</v>
      </c>
      <c r="C130" s="120" t="s">
        <v>170</v>
      </c>
      <c r="D130" s="120" t="s">
        <v>52</v>
      </c>
      <c r="E130" s="134" t="s">
        <v>38</v>
      </c>
      <c r="F130" s="92">
        <v>7500</v>
      </c>
      <c r="G130" s="92">
        <f t="shared" si="25"/>
        <v>30000</v>
      </c>
      <c r="H130" s="92">
        <f t="shared" si="26"/>
        <v>1937.8471801514249</v>
      </c>
      <c r="I130" s="92">
        <f t="shared" si="27"/>
        <v>7751.3887206056997</v>
      </c>
      <c r="J130" s="100">
        <v>0.25837962402018999</v>
      </c>
      <c r="K130" s="101">
        <f>F130*1.15</f>
        <v>8625</v>
      </c>
      <c r="L130" s="101">
        <f t="shared" si="28"/>
        <v>34500</v>
      </c>
      <c r="M130" s="102">
        <f t="shared" si="29"/>
        <v>2149.257642335625</v>
      </c>
      <c r="N130" s="102">
        <f t="shared" si="30"/>
        <v>8597.0305693424998</v>
      </c>
      <c r="O130" s="103">
        <v>0.249189291865</v>
      </c>
      <c r="P130" s="73">
        <v>19138.939999999999</v>
      </c>
      <c r="Q130" s="73">
        <v>5160.6099999999997</v>
      </c>
      <c r="R130" s="108"/>
      <c r="S130" s="108"/>
      <c r="T130" s="108">
        <f t="shared" si="40"/>
        <v>19138.939999999999</v>
      </c>
      <c r="U130" s="108">
        <f t="shared" si="41"/>
        <v>5160.6099999999997</v>
      </c>
      <c r="V130" s="125">
        <f t="shared" si="42"/>
        <v>0.63796466666666662</v>
      </c>
      <c r="W130" s="112">
        <f t="shared" si="43"/>
        <v>0.63796466666666662</v>
      </c>
      <c r="X130" s="112">
        <f t="shared" si="44"/>
        <v>0.66576586286808559</v>
      </c>
      <c r="Y130" s="114">
        <f t="shared" si="45"/>
        <v>0.55475188405797093</v>
      </c>
      <c r="Z130" s="114">
        <f t="shared" si="46"/>
        <v>0.6002781958695167</v>
      </c>
      <c r="AB130" s="85">
        <f t="shared" si="48"/>
        <v>-325.83180000000004</v>
      </c>
      <c r="AC130" s="108">
        <v>10</v>
      </c>
      <c r="AD130" s="108">
        <v>0</v>
      </c>
      <c r="AE130" s="108">
        <f t="shared" si="47"/>
        <v>-10</v>
      </c>
      <c r="AF130" s="104">
        <v>5</v>
      </c>
      <c r="AG130" s="104">
        <v>9</v>
      </c>
    </row>
    <row r="131" spans="1:34" hidden="1">
      <c r="A131" s="90">
        <v>129</v>
      </c>
      <c r="B131" s="131">
        <v>113008</v>
      </c>
      <c r="C131" s="91" t="s">
        <v>171</v>
      </c>
      <c r="D131" s="91" t="s">
        <v>49</v>
      </c>
      <c r="E131" s="132" t="s">
        <v>32</v>
      </c>
      <c r="F131" s="92">
        <v>3900</v>
      </c>
      <c r="G131" s="92">
        <f>F131*4</f>
        <v>15600</v>
      </c>
      <c r="H131" s="92">
        <f>F131*J131</f>
        <v>1078.8962322478237</v>
      </c>
      <c r="I131" s="92">
        <f>H131*4</f>
        <v>4315.5849289912949</v>
      </c>
      <c r="J131" s="100">
        <v>0.27664005955072402</v>
      </c>
      <c r="K131" s="101">
        <f>F131*1.15</f>
        <v>4485</v>
      </c>
      <c r="L131" s="101">
        <f>K131*4</f>
        <v>17940</v>
      </c>
      <c r="M131" s="102">
        <f>K131*O131</f>
        <v>1196.5989868533154</v>
      </c>
      <c r="N131" s="102">
        <f>M131*4</f>
        <v>4786.3959474132616</v>
      </c>
      <c r="O131" s="103">
        <v>0.26680022003418402</v>
      </c>
      <c r="P131" s="104">
        <v>8192.24</v>
      </c>
      <c r="Q131" s="104">
        <v>1939.95</v>
      </c>
      <c r="R131" s="108"/>
      <c r="S131" s="108"/>
      <c r="T131" s="108">
        <f t="shared" si="40"/>
        <v>8192.24</v>
      </c>
      <c r="U131" s="108">
        <f t="shared" si="41"/>
        <v>1939.95</v>
      </c>
      <c r="V131" s="125">
        <f t="shared" si="42"/>
        <v>0.52514358974358977</v>
      </c>
      <c r="W131" s="112">
        <f t="shared" si="43"/>
        <v>0.52514358974358977</v>
      </c>
      <c r="X131" s="112">
        <f t="shared" si="44"/>
        <v>0.44952191462338692</v>
      </c>
      <c r="Y131" s="114">
        <f t="shared" si="45"/>
        <v>0.45664659977703453</v>
      </c>
      <c r="Z131" s="114">
        <f t="shared" si="46"/>
        <v>0.40530495623714913</v>
      </c>
      <c r="AB131" s="85">
        <f t="shared" si="48"/>
        <v>-222.2328</v>
      </c>
      <c r="AC131" s="108">
        <v>6</v>
      </c>
      <c r="AD131" s="108">
        <v>2</v>
      </c>
      <c r="AE131" s="108">
        <f t="shared" si="47"/>
        <v>-4</v>
      </c>
      <c r="AF131" s="104">
        <v>2</v>
      </c>
      <c r="AG131" s="104">
        <v>6</v>
      </c>
    </row>
    <row r="132" spans="1:34" hidden="1">
      <c r="A132" s="90">
        <v>130</v>
      </c>
      <c r="B132" s="131">
        <v>114069</v>
      </c>
      <c r="C132" s="91" t="s">
        <v>172</v>
      </c>
      <c r="D132" s="91" t="s">
        <v>49</v>
      </c>
      <c r="E132" s="132" t="s">
        <v>32</v>
      </c>
      <c r="F132" s="92">
        <v>3900</v>
      </c>
      <c r="G132" s="92">
        <f>F132*4</f>
        <v>15600</v>
      </c>
      <c r="H132" s="92">
        <f>F132*J132</f>
        <v>1025.1277553879818</v>
      </c>
      <c r="I132" s="92">
        <f>H132*4</f>
        <v>4100.5110215519271</v>
      </c>
      <c r="J132" s="100">
        <v>0.26285327061230301</v>
      </c>
      <c r="K132" s="101">
        <f>F132*1.15</f>
        <v>4485</v>
      </c>
      <c r="L132" s="101">
        <f>K132*4</f>
        <v>17940</v>
      </c>
      <c r="M132" s="102">
        <f>K132*O132</f>
        <v>1136.964609596213</v>
      </c>
      <c r="N132" s="102">
        <f>M132*4</f>
        <v>4547.858438384852</v>
      </c>
      <c r="O132" s="103">
        <v>0.25350381484865397</v>
      </c>
      <c r="P132" s="104">
        <v>6919.54</v>
      </c>
      <c r="Q132" s="104">
        <v>2259.5</v>
      </c>
      <c r="R132" s="108"/>
      <c r="S132" s="108"/>
      <c r="T132" s="108">
        <f t="shared" si="40"/>
        <v>6919.54</v>
      </c>
      <c r="U132" s="108">
        <f t="shared" si="41"/>
        <v>2259.5</v>
      </c>
      <c r="V132" s="125">
        <f t="shared" si="42"/>
        <v>0.44356025641025643</v>
      </c>
      <c r="W132" s="112">
        <f t="shared" si="43"/>
        <v>0.44356025641025643</v>
      </c>
      <c r="X132" s="112">
        <f t="shared" si="44"/>
        <v>0.55102888106488823</v>
      </c>
      <c r="Y132" s="114">
        <f t="shared" si="45"/>
        <v>0.38570457079152731</v>
      </c>
      <c r="Z132" s="114">
        <f t="shared" si="46"/>
        <v>0.49682724970710601</v>
      </c>
      <c r="AB132" s="85">
        <f t="shared" si="48"/>
        <v>-260.41379999999998</v>
      </c>
      <c r="AC132" s="108">
        <v>4</v>
      </c>
      <c r="AD132" s="108">
        <v>0</v>
      </c>
      <c r="AE132" s="108">
        <f t="shared" si="47"/>
        <v>-4</v>
      </c>
      <c r="AF132" s="104">
        <v>2</v>
      </c>
      <c r="AG132" s="104">
        <v>6</v>
      </c>
    </row>
    <row r="133" spans="1:34" s="76" customFormat="1" hidden="1">
      <c r="A133" s="90">
        <v>131</v>
      </c>
      <c r="B133" s="135">
        <v>116919</v>
      </c>
      <c r="C133" s="91" t="s">
        <v>173</v>
      </c>
      <c r="D133" s="91" t="s">
        <v>52</v>
      </c>
      <c r="E133" s="132" t="s">
        <v>32</v>
      </c>
      <c r="F133" s="92">
        <v>4000</v>
      </c>
      <c r="G133" s="92">
        <f>F133*4</f>
        <v>16000</v>
      </c>
      <c r="H133" s="92">
        <f>F133*J133</f>
        <v>1347.7272236390681</v>
      </c>
      <c r="I133" s="92">
        <f>H133*4</f>
        <v>5390.9088945562726</v>
      </c>
      <c r="J133" s="100">
        <v>0.33693180590976701</v>
      </c>
      <c r="K133" s="101">
        <f>F133*1.15</f>
        <v>4600</v>
      </c>
      <c r="L133" s="101">
        <f>K133*4</f>
        <v>18400</v>
      </c>
      <c r="M133" s="102">
        <f>K133*O133</f>
        <v>1494.7582373155465</v>
      </c>
      <c r="N133" s="102">
        <f>M133*4</f>
        <v>5979.0329492621859</v>
      </c>
      <c r="O133" s="103">
        <v>0.32494744289468402</v>
      </c>
      <c r="P133" s="104">
        <v>4856.3100000000004</v>
      </c>
      <c r="Q133" s="104">
        <v>1598.24</v>
      </c>
      <c r="R133" s="108"/>
      <c r="S133" s="108"/>
      <c r="T133" s="108">
        <f t="shared" si="40"/>
        <v>4856.3100000000004</v>
      </c>
      <c r="U133" s="108">
        <f t="shared" si="41"/>
        <v>1598.24</v>
      </c>
      <c r="V133" s="125">
        <f t="shared" si="42"/>
        <v>0.30351937500000004</v>
      </c>
      <c r="W133" s="112">
        <f t="shared" si="43"/>
        <v>0.30351937500000004</v>
      </c>
      <c r="X133" s="112">
        <f t="shared" si="44"/>
        <v>0.29646948803269502</v>
      </c>
      <c r="Y133" s="114">
        <f t="shared" si="45"/>
        <v>0.26392989130434785</v>
      </c>
      <c r="Z133" s="114">
        <f t="shared" si="46"/>
        <v>0.26730744144790558</v>
      </c>
      <c r="AA133" s="84"/>
      <c r="AB133" s="127">
        <v>0</v>
      </c>
      <c r="AC133" s="108">
        <v>4</v>
      </c>
      <c r="AD133" s="108">
        <v>0</v>
      </c>
      <c r="AE133" s="108">
        <f t="shared" si="47"/>
        <v>-4</v>
      </c>
      <c r="AF133" s="104">
        <v>2</v>
      </c>
      <c r="AG133" s="104">
        <v>6</v>
      </c>
      <c r="AH133" s="86" t="s">
        <v>174</v>
      </c>
    </row>
    <row r="134" spans="1:34" hidden="1">
      <c r="A134" s="150" t="s">
        <v>175</v>
      </c>
      <c r="B134" s="151"/>
      <c r="C134" s="151"/>
      <c r="D134" s="151"/>
      <c r="E134" s="152"/>
      <c r="F134" s="92">
        <f>SUM(F3:F133)</f>
        <v>1350400</v>
      </c>
      <c r="G134" s="92">
        <f>SUM(G3:G133)</f>
        <v>5401600</v>
      </c>
      <c r="H134" s="92">
        <f>SUM(H3:H133)</f>
        <v>385641.92441763531</v>
      </c>
      <c r="I134" s="92">
        <f>SUM(I3:I133)</f>
        <v>1542567.6976705412</v>
      </c>
      <c r="J134" s="100">
        <v>0.28000228543920203</v>
      </c>
      <c r="K134" s="101">
        <f>SUM(K3:K133)</f>
        <v>1550620</v>
      </c>
      <c r="L134" s="101">
        <f>K134*4</f>
        <v>6202480</v>
      </c>
      <c r="M134" s="102">
        <f>SUM(M3:M133)</f>
        <v>428068.10163442598</v>
      </c>
      <c r="N134" s="102">
        <f>M134*4</f>
        <v>1712272.4065377039</v>
      </c>
      <c r="O134" s="103">
        <v>0.27004285455467703</v>
      </c>
      <c r="P134" s="104">
        <f>SUM(P3:P133)</f>
        <v>5488578.7899999991</v>
      </c>
      <c r="Q134" s="104">
        <f>SUM(Q3:Q133)</f>
        <v>1345342.1200000003</v>
      </c>
      <c r="R134" s="108"/>
      <c r="S134" s="108"/>
      <c r="T134" s="108">
        <f t="shared" si="40"/>
        <v>5488578.7899999991</v>
      </c>
      <c r="U134" s="108">
        <f t="shared" si="41"/>
        <v>1345342.1200000003</v>
      </c>
      <c r="V134" s="125">
        <f t="shared" si="42"/>
        <v>1.0161024122482225</v>
      </c>
      <c r="W134" s="112">
        <f t="shared" si="43"/>
        <v>1.0161024122482225</v>
      </c>
      <c r="X134" s="112">
        <f t="shared" si="44"/>
        <v>0.87214462096647383</v>
      </c>
      <c r="Y134" s="114">
        <f t="shared" si="45"/>
        <v>0.88490068327507687</v>
      </c>
      <c r="Z134" s="114">
        <f t="shared" si="46"/>
        <v>0.78570565925333458</v>
      </c>
      <c r="AA134" s="126"/>
      <c r="AC134" s="108">
        <f>SUM(AC3:AC133)</f>
        <v>1243</v>
      </c>
      <c r="AD134" s="108">
        <f>SUM(AD3:AD133)</f>
        <v>491</v>
      </c>
      <c r="AE134" s="108">
        <f t="shared" si="47"/>
        <v>-752</v>
      </c>
      <c r="AF134" s="104">
        <f>SUM(AF3:AF133)</f>
        <v>615</v>
      </c>
      <c r="AG134" s="104">
        <f>SUM(AG3:AG133)</f>
        <v>1335</v>
      </c>
    </row>
  </sheetData>
  <autoFilter ref="B1:B134">
    <filterColumn colId="0">
      <filters>
        <filter val="102567"/>
        <filter val="108656"/>
        <filter val="371"/>
        <filter val="385"/>
        <filter val="514"/>
      </filters>
    </filterColumn>
  </autoFilter>
  <sortState ref="A3:AD134">
    <sortCondition descending="1" ref="W3"/>
  </sortState>
  <mergeCells count="12">
    <mergeCell ref="T1:U1"/>
    <mergeCell ref="W1:Z1"/>
    <mergeCell ref="AC1:AG1"/>
    <mergeCell ref="A134:E134"/>
    <mergeCell ref="V1:V2"/>
    <mergeCell ref="AA1:AA2"/>
    <mergeCell ref="AB1:AB2"/>
    <mergeCell ref="A1:E1"/>
    <mergeCell ref="G1:I1"/>
    <mergeCell ref="L1:N1"/>
    <mergeCell ref="P1:Q1"/>
    <mergeCell ref="R1:S1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59"/>
    <col min="7" max="7" width="9.5" style="59" customWidth="1"/>
    <col min="8" max="8" width="9" style="18"/>
    <col min="9" max="9" width="9" style="60"/>
    <col min="10" max="16384" width="9" style="18"/>
  </cols>
  <sheetData>
    <row r="1" spans="1:9" ht="24" customHeight="1">
      <c r="A1" s="156" t="s">
        <v>176</v>
      </c>
      <c r="B1" s="156"/>
      <c r="C1" s="156"/>
      <c r="D1" s="156"/>
      <c r="E1" s="156"/>
      <c r="F1" s="156"/>
      <c r="G1" s="156"/>
      <c r="H1" s="156"/>
      <c r="I1" s="157"/>
    </row>
    <row r="2" spans="1:9" ht="24" customHeight="1">
      <c r="A2" s="61" t="s">
        <v>11</v>
      </c>
      <c r="B2" s="61" t="s">
        <v>177</v>
      </c>
      <c r="C2" s="62" t="s">
        <v>178</v>
      </c>
      <c r="D2" s="61" t="s">
        <v>179</v>
      </c>
      <c r="E2" s="63" t="s">
        <v>180</v>
      </c>
      <c r="F2" s="64" t="s">
        <v>181</v>
      </c>
      <c r="G2" s="64" t="s">
        <v>18</v>
      </c>
      <c r="H2" s="65" t="s">
        <v>20</v>
      </c>
      <c r="I2" s="71" t="s">
        <v>8</v>
      </c>
    </row>
    <row r="3" spans="1:9" ht="24" customHeight="1">
      <c r="A3" s="66">
        <v>1</v>
      </c>
      <c r="B3" s="66">
        <v>343</v>
      </c>
      <c r="C3" s="67" t="s">
        <v>182</v>
      </c>
      <c r="D3" s="66">
        <v>7583</v>
      </c>
      <c r="E3" s="68" t="s">
        <v>183</v>
      </c>
      <c r="F3" s="69">
        <v>53260.68</v>
      </c>
      <c r="G3" s="69">
        <v>12420.937902350899</v>
      </c>
      <c r="H3" s="70">
        <v>0.23321027636806099</v>
      </c>
      <c r="I3" s="72">
        <v>180</v>
      </c>
    </row>
    <row r="4" spans="1:9" ht="24" customHeight="1">
      <c r="A4" s="66">
        <v>2</v>
      </c>
      <c r="B4" s="66">
        <v>307</v>
      </c>
      <c r="C4" s="67" t="s">
        <v>184</v>
      </c>
      <c r="D4" s="66">
        <v>9563</v>
      </c>
      <c r="E4" s="68" t="s">
        <v>185</v>
      </c>
      <c r="F4" s="69">
        <v>49007.19</v>
      </c>
      <c r="G4" s="69">
        <v>11100.412815649601</v>
      </c>
      <c r="H4" s="70">
        <v>0.22650580079473201</v>
      </c>
      <c r="I4" s="72">
        <v>180</v>
      </c>
    </row>
    <row r="5" spans="1:9" ht="24" customHeight="1">
      <c r="A5" s="66">
        <v>3</v>
      </c>
      <c r="B5" s="66">
        <v>750</v>
      </c>
      <c r="C5" s="67" t="s">
        <v>97</v>
      </c>
      <c r="D5" s="66">
        <v>4033</v>
      </c>
      <c r="E5" s="68" t="s">
        <v>186</v>
      </c>
      <c r="F5" s="69">
        <v>40662.629999999997</v>
      </c>
      <c r="G5" s="69">
        <v>9191.7608484012908</v>
      </c>
      <c r="H5" s="70">
        <v>0.226049344284944</v>
      </c>
      <c r="I5" s="72">
        <v>180</v>
      </c>
    </row>
    <row r="6" spans="1:9" ht="24" customHeight="1">
      <c r="A6" s="66">
        <v>4</v>
      </c>
      <c r="B6" s="66">
        <v>517</v>
      </c>
      <c r="C6" s="67" t="s">
        <v>187</v>
      </c>
      <c r="D6" s="66">
        <v>4024</v>
      </c>
      <c r="E6" s="68" t="s">
        <v>188</v>
      </c>
      <c r="F6" s="69">
        <v>40277.120000000003</v>
      </c>
      <c r="G6" s="69">
        <v>6204.0008846496003</v>
      </c>
      <c r="H6" s="70">
        <v>0.154032882307613</v>
      </c>
      <c r="I6" s="72">
        <v>180</v>
      </c>
    </row>
    <row r="7" spans="1:9" ht="24" customHeight="1">
      <c r="A7" s="66">
        <v>5</v>
      </c>
      <c r="B7" s="66">
        <v>102934</v>
      </c>
      <c r="C7" s="67" t="s">
        <v>189</v>
      </c>
      <c r="D7" s="66">
        <v>4147</v>
      </c>
      <c r="E7" s="68" t="s">
        <v>190</v>
      </c>
      <c r="F7" s="69">
        <v>39421.39</v>
      </c>
      <c r="G7" s="69">
        <v>13682.3496223204</v>
      </c>
      <c r="H7" s="70">
        <v>0.34707932983389</v>
      </c>
      <c r="I7" s="72">
        <v>180</v>
      </c>
    </row>
    <row r="8" spans="1:9" ht="24" customHeight="1">
      <c r="A8" s="66">
        <v>6</v>
      </c>
      <c r="B8" s="66">
        <v>307</v>
      </c>
      <c r="C8" s="67" t="s">
        <v>184</v>
      </c>
      <c r="D8" s="66">
        <v>7107</v>
      </c>
      <c r="E8" s="68" t="s">
        <v>191</v>
      </c>
      <c r="F8" s="69">
        <v>37740.230000000003</v>
      </c>
      <c r="G8" s="69">
        <v>7633.6496936801996</v>
      </c>
      <c r="H8" s="70">
        <v>0.20226823455183501</v>
      </c>
      <c r="I8" s="72">
        <v>180</v>
      </c>
    </row>
    <row r="9" spans="1:9" ht="24" customHeight="1">
      <c r="A9" s="66">
        <v>7</v>
      </c>
      <c r="B9" s="66">
        <v>385</v>
      </c>
      <c r="C9" s="67" t="s">
        <v>192</v>
      </c>
      <c r="D9" s="66">
        <v>7749</v>
      </c>
      <c r="E9" s="68" t="s">
        <v>193</v>
      </c>
      <c r="F9" s="69">
        <v>35881.980000000003</v>
      </c>
      <c r="G9" s="69">
        <v>12855.921431184701</v>
      </c>
      <c r="H9" s="70">
        <v>0.35828350138940801</v>
      </c>
      <c r="I9" s="72">
        <v>180</v>
      </c>
    </row>
    <row r="10" spans="1:9" ht="24" customHeight="1">
      <c r="A10" s="66">
        <v>8</v>
      </c>
      <c r="B10" s="66">
        <v>365</v>
      </c>
      <c r="C10" s="67" t="s">
        <v>194</v>
      </c>
      <c r="D10" s="66">
        <v>4301</v>
      </c>
      <c r="E10" s="68" t="s">
        <v>195</v>
      </c>
      <c r="F10" s="69">
        <v>35743.910000000003</v>
      </c>
      <c r="G10" s="69">
        <v>7354.31968251137</v>
      </c>
      <c r="H10" s="70">
        <v>0.205750285363615</v>
      </c>
      <c r="I10" s="72">
        <v>180</v>
      </c>
    </row>
    <row r="11" spans="1:9" ht="24" customHeight="1">
      <c r="A11" s="66">
        <v>9</v>
      </c>
      <c r="B11" s="66">
        <v>517</v>
      </c>
      <c r="C11" s="67" t="s">
        <v>187</v>
      </c>
      <c r="D11" s="66">
        <v>11872</v>
      </c>
      <c r="E11" s="68" t="s">
        <v>196</v>
      </c>
      <c r="F11" s="69">
        <v>35678.17</v>
      </c>
      <c r="G11" s="69">
        <v>5745.7337962053998</v>
      </c>
      <c r="H11" s="70">
        <v>0.16104339982138699</v>
      </c>
      <c r="I11" s="72">
        <v>180</v>
      </c>
    </row>
    <row r="12" spans="1:9" ht="24" customHeight="1">
      <c r="A12" s="66">
        <v>10</v>
      </c>
      <c r="B12" s="66">
        <v>513</v>
      </c>
      <c r="C12" s="67" t="s">
        <v>197</v>
      </c>
      <c r="D12" s="66">
        <v>9760</v>
      </c>
      <c r="E12" s="68" t="s">
        <v>198</v>
      </c>
      <c r="F12" s="69">
        <v>31819.9</v>
      </c>
      <c r="G12" s="69">
        <v>8995.4730029736002</v>
      </c>
      <c r="H12" s="70">
        <v>0.28269960002934003</v>
      </c>
      <c r="I12" s="72">
        <v>180</v>
      </c>
    </row>
    <row r="13" spans="1:9" ht="24" customHeight="1">
      <c r="A13" s="66">
        <v>11</v>
      </c>
      <c r="B13" s="66">
        <v>337</v>
      </c>
      <c r="C13" s="67" t="s">
        <v>199</v>
      </c>
      <c r="D13" s="66">
        <v>4264</v>
      </c>
      <c r="E13" s="68" t="s">
        <v>200</v>
      </c>
      <c r="F13" s="69">
        <v>31803.34</v>
      </c>
      <c r="G13" s="69">
        <v>6713.7157299984001</v>
      </c>
      <c r="H13" s="70">
        <v>0.21110096392386499</v>
      </c>
      <c r="I13" s="72">
        <v>180</v>
      </c>
    </row>
    <row r="14" spans="1:9" ht="24" customHeight="1">
      <c r="A14" s="66">
        <v>12</v>
      </c>
      <c r="B14" s="66">
        <v>581</v>
      </c>
      <c r="C14" s="67" t="s">
        <v>201</v>
      </c>
      <c r="D14" s="66">
        <v>13581</v>
      </c>
      <c r="E14" s="68" t="s">
        <v>202</v>
      </c>
      <c r="F14" s="69">
        <v>31443.49</v>
      </c>
      <c r="G14" s="69">
        <v>6896.7990891987001</v>
      </c>
      <c r="H14" s="70">
        <v>0.21933949091524799</v>
      </c>
      <c r="I14" s="72">
        <v>180</v>
      </c>
    </row>
    <row r="15" spans="1:9" ht="24" customHeight="1">
      <c r="A15" s="66">
        <v>13</v>
      </c>
      <c r="B15" s="66">
        <v>111400</v>
      </c>
      <c r="C15" s="67" t="s">
        <v>203</v>
      </c>
      <c r="D15" s="66">
        <v>4310</v>
      </c>
      <c r="E15" s="68" t="s">
        <v>204</v>
      </c>
      <c r="F15" s="69">
        <v>30295.02</v>
      </c>
      <c r="G15" s="69">
        <v>4632.4511173698002</v>
      </c>
      <c r="H15" s="70">
        <v>0.15291130744821399</v>
      </c>
      <c r="I15" s="72">
        <v>180</v>
      </c>
    </row>
    <row r="16" spans="1:9" ht="24" customHeight="1">
      <c r="A16" s="66">
        <v>14</v>
      </c>
      <c r="B16" s="66">
        <v>517</v>
      </c>
      <c r="C16" s="67" t="s">
        <v>187</v>
      </c>
      <c r="D16" s="66">
        <v>13001</v>
      </c>
      <c r="E16" s="68" t="s">
        <v>205</v>
      </c>
      <c r="F16" s="69">
        <v>30088.61</v>
      </c>
      <c r="G16" s="69">
        <v>5062.8649145454001</v>
      </c>
      <c r="H16" s="70">
        <v>0.16826516461030899</v>
      </c>
      <c r="I16" s="72">
        <v>180</v>
      </c>
    </row>
    <row r="17" spans="1:9" ht="24" customHeight="1">
      <c r="A17" s="158" t="s">
        <v>206</v>
      </c>
      <c r="B17" s="159"/>
      <c r="C17" s="159"/>
      <c r="D17" s="159"/>
      <c r="E17" s="159"/>
      <c r="F17" s="159"/>
      <c r="G17" s="159"/>
      <c r="H17" s="160"/>
      <c r="I17" s="73">
        <f>SUM(I3:I16)</f>
        <v>2520</v>
      </c>
    </row>
  </sheetData>
  <mergeCells count="2">
    <mergeCell ref="A1:I1"/>
    <mergeCell ref="A17:H17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7"/>
  <sheetViews>
    <sheetView workbookViewId="0">
      <selection activeCell="E10" sqref="E10"/>
    </sheetView>
  </sheetViews>
  <sheetFormatPr defaultColWidth="20" defaultRowHeight="12.75"/>
  <cols>
    <col min="1" max="1" width="11.25" style="47" customWidth="1"/>
    <col min="2" max="2" width="16.25" style="47" customWidth="1"/>
    <col min="3" max="5" width="20" style="47"/>
    <col min="6" max="6" width="12.125" style="47" customWidth="1"/>
    <col min="7" max="7" width="12.75" style="49" customWidth="1"/>
    <col min="8" max="16384" width="20" style="47"/>
  </cols>
  <sheetData>
    <row r="1" spans="1:7" ht="15.75">
      <c r="A1" s="50" t="s">
        <v>207</v>
      </c>
      <c r="B1" s="50" t="s">
        <v>208</v>
      </c>
      <c r="C1" s="50" t="s">
        <v>209</v>
      </c>
      <c r="D1" s="50" t="s">
        <v>210</v>
      </c>
      <c r="E1" s="50" t="s">
        <v>211</v>
      </c>
      <c r="F1" s="51" t="s">
        <v>212</v>
      </c>
      <c r="G1" s="52" t="s">
        <v>9</v>
      </c>
    </row>
    <row r="2" spans="1:7">
      <c r="A2" s="53" t="s">
        <v>213</v>
      </c>
      <c r="B2" s="53" t="s">
        <v>214</v>
      </c>
      <c r="C2" s="53" t="s">
        <v>215</v>
      </c>
      <c r="D2" s="53" t="s">
        <v>216</v>
      </c>
      <c r="E2" s="53" t="s">
        <v>217</v>
      </c>
      <c r="F2" s="54" t="s">
        <v>218</v>
      </c>
      <c r="G2" s="55">
        <v>-50</v>
      </c>
    </row>
    <row r="3" spans="1:7">
      <c r="A3" s="53" t="s">
        <v>219</v>
      </c>
      <c r="B3" s="53" t="s">
        <v>220</v>
      </c>
      <c r="C3" s="53" t="s">
        <v>221</v>
      </c>
      <c r="D3" s="53" t="s">
        <v>33</v>
      </c>
      <c r="E3" s="53" t="s">
        <v>217</v>
      </c>
      <c r="F3" s="54" t="s">
        <v>218</v>
      </c>
      <c r="G3" s="55">
        <v>-50</v>
      </c>
    </row>
    <row r="4" spans="1:7">
      <c r="A4" s="53" t="s">
        <v>222</v>
      </c>
      <c r="B4" s="53" t="s">
        <v>223</v>
      </c>
      <c r="C4" s="53" t="s">
        <v>224</v>
      </c>
      <c r="D4" s="53" t="s">
        <v>76</v>
      </c>
      <c r="E4" s="53" t="s">
        <v>217</v>
      </c>
      <c r="F4" s="54" t="s">
        <v>218</v>
      </c>
      <c r="G4" s="55">
        <v>-50</v>
      </c>
    </row>
    <row r="5" spans="1:7">
      <c r="A5" s="53" t="s">
        <v>225</v>
      </c>
      <c r="B5" s="53" t="s">
        <v>226</v>
      </c>
      <c r="C5" s="53" t="s">
        <v>227</v>
      </c>
      <c r="D5" s="53" t="s">
        <v>42</v>
      </c>
      <c r="E5" s="53" t="s">
        <v>217</v>
      </c>
      <c r="F5" s="54" t="s">
        <v>218</v>
      </c>
      <c r="G5" s="55">
        <v>-50</v>
      </c>
    </row>
    <row r="6" spans="1:7">
      <c r="A6" s="53" t="s">
        <v>228</v>
      </c>
      <c r="B6" s="53" t="s">
        <v>229</v>
      </c>
      <c r="C6" s="53" t="s">
        <v>230</v>
      </c>
      <c r="D6" s="53" t="s">
        <v>231</v>
      </c>
      <c r="E6" s="53" t="s">
        <v>217</v>
      </c>
      <c r="F6" s="54" t="s">
        <v>218</v>
      </c>
      <c r="G6" s="55">
        <v>-50</v>
      </c>
    </row>
    <row r="7" spans="1:7">
      <c r="A7" s="53" t="s">
        <v>232</v>
      </c>
      <c r="B7" s="53" t="s">
        <v>233</v>
      </c>
      <c r="C7" s="53" t="s">
        <v>234</v>
      </c>
      <c r="D7" s="53" t="s">
        <v>156</v>
      </c>
      <c r="E7" s="53" t="s">
        <v>217</v>
      </c>
      <c r="F7" s="54" t="s">
        <v>218</v>
      </c>
      <c r="G7" s="55">
        <v>-50</v>
      </c>
    </row>
    <row r="8" spans="1:7">
      <c r="A8" s="53" t="s">
        <v>235</v>
      </c>
      <c r="B8" s="53" t="s">
        <v>236</v>
      </c>
      <c r="C8" s="53" t="s">
        <v>237</v>
      </c>
      <c r="D8" s="53" t="s">
        <v>238</v>
      </c>
      <c r="E8" s="53" t="s">
        <v>217</v>
      </c>
      <c r="F8" s="54" t="s">
        <v>218</v>
      </c>
      <c r="G8" s="55">
        <v>-50</v>
      </c>
    </row>
    <row r="9" spans="1:7">
      <c r="A9" s="53" t="s">
        <v>239</v>
      </c>
      <c r="B9" s="53" t="s">
        <v>240</v>
      </c>
      <c r="C9" s="53" t="s">
        <v>241</v>
      </c>
      <c r="D9" s="53" t="s">
        <v>100</v>
      </c>
      <c r="E9" s="53" t="s">
        <v>217</v>
      </c>
      <c r="F9" s="54" t="s">
        <v>218</v>
      </c>
      <c r="G9" s="55">
        <v>-50</v>
      </c>
    </row>
    <row r="10" spans="1:7">
      <c r="A10" s="53" t="s">
        <v>242</v>
      </c>
      <c r="B10" s="53" t="s">
        <v>243</v>
      </c>
      <c r="C10" s="53" t="s">
        <v>244</v>
      </c>
      <c r="D10" s="53" t="s">
        <v>245</v>
      </c>
      <c r="E10" s="53" t="s">
        <v>217</v>
      </c>
      <c r="F10" s="54" t="s">
        <v>218</v>
      </c>
      <c r="G10" s="55">
        <v>-50</v>
      </c>
    </row>
    <row r="11" spans="1:7">
      <c r="A11" s="53" t="s">
        <v>246</v>
      </c>
      <c r="B11" s="53" t="s">
        <v>247</v>
      </c>
      <c r="C11" s="53" t="s">
        <v>248</v>
      </c>
      <c r="D11" s="53" t="s">
        <v>249</v>
      </c>
      <c r="E11" s="53" t="s">
        <v>217</v>
      </c>
      <c r="F11" s="54" t="s">
        <v>218</v>
      </c>
      <c r="G11" s="55">
        <v>-50</v>
      </c>
    </row>
    <row r="12" spans="1:7">
      <c r="A12" s="53" t="s">
        <v>250</v>
      </c>
      <c r="B12" s="53" t="s">
        <v>251</v>
      </c>
      <c r="C12" s="53" t="s">
        <v>252</v>
      </c>
      <c r="D12" s="53" t="s">
        <v>253</v>
      </c>
      <c r="E12" s="53" t="s">
        <v>217</v>
      </c>
      <c r="F12" s="54" t="s">
        <v>218</v>
      </c>
      <c r="G12" s="55">
        <v>-50</v>
      </c>
    </row>
    <row r="13" spans="1:7">
      <c r="A13" s="53" t="s">
        <v>254</v>
      </c>
      <c r="B13" s="53" t="s">
        <v>255</v>
      </c>
      <c r="C13" s="53" t="s">
        <v>256</v>
      </c>
      <c r="D13" s="53" t="s">
        <v>257</v>
      </c>
      <c r="E13" s="53" t="s">
        <v>217</v>
      </c>
      <c r="F13" s="54" t="s">
        <v>218</v>
      </c>
      <c r="G13" s="55">
        <v>-50</v>
      </c>
    </row>
    <row r="14" spans="1:7">
      <c r="A14" s="53" t="s">
        <v>258</v>
      </c>
      <c r="B14" s="53" t="s">
        <v>259</v>
      </c>
      <c r="C14" s="53" t="s">
        <v>260</v>
      </c>
      <c r="D14" s="53" t="s">
        <v>109</v>
      </c>
      <c r="E14" s="53" t="s">
        <v>217</v>
      </c>
      <c r="F14" s="54" t="s">
        <v>218</v>
      </c>
      <c r="G14" s="55">
        <v>-50</v>
      </c>
    </row>
    <row r="15" spans="1:7">
      <c r="A15" s="53" t="s">
        <v>261</v>
      </c>
      <c r="B15" s="53" t="s">
        <v>262</v>
      </c>
      <c r="C15" s="53" t="s">
        <v>263</v>
      </c>
      <c r="D15" s="53" t="s">
        <v>264</v>
      </c>
      <c r="E15" s="53" t="s">
        <v>217</v>
      </c>
      <c r="F15" s="54" t="s">
        <v>218</v>
      </c>
      <c r="G15" s="55">
        <v>-50</v>
      </c>
    </row>
    <row r="16" spans="1:7">
      <c r="A16" s="53" t="s">
        <v>265</v>
      </c>
      <c r="B16" s="53" t="s">
        <v>266</v>
      </c>
      <c r="C16" s="53" t="s">
        <v>267</v>
      </c>
      <c r="D16" s="53" t="s">
        <v>268</v>
      </c>
      <c r="E16" s="53" t="s">
        <v>217</v>
      </c>
      <c r="F16" s="54" t="s">
        <v>218</v>
      </c>
      <c r="G16" s="55">
        <v>-50</v>
      </c>
    </row>
    <row r="17" spans="1:7">
      <c r="A17" s="53" t="s">
        <v>269</v>
      </c>
      <c r="B17" s="53" t="s">
        <v>270</v>
      </c>
      <c r="C17" s="53" t="s">
        <v>271</v>
      </c>
      <c r="D17" s="53" t="s">
        <v>272</v>
      </c>
      <c r="E17" s="53" t="s">
        <v>217</v>
      </c>
      <c r="F17" s="54" t="s">
        <v>218</v>
      </c>
      <c r="G17" s="55">
        <v>-50</v>
      </c>
    </row>
    <row r="18" spans="1:7">
      <c r="A18" s="53" t="s">
        <v>273</v>
      </c>
      <c r="B18" s="53" t="s">
        <v>274</v>
      </c>
      <c r="C18" s="53" t="s">
        <v>275</v>
      </c>
      <c r="D18" s="53" t="s">
        <v>276</v>
      </c>
      <c r="E18" s="53" t="s">
        <v>217</v>
      </c>
      <c r="F18" s="54" t="s">
        <v>218</v>
      </c>
      <c r="G18" s="55">
        <v>-50</v>
      </c>
    </row>
    <row r="19" spans="1:7">
      <c r="A19" s="53" t="s">
        <v>277</v>
      </c>
      <c r="B19" s="53" t="s">
        <v>278</v>
      </c>
      <c r="C19" s="53" t="s">
        <v>234</v>
      </c>
      <c r="D19" s="53" t="s">
        <v>156</v>
      </c>
      <c r="E19" s="53" t="s">
        <v>217</v>
      </c>
      <c r="F19" s="54" t="s">
        <v>218</v>
      </c>
      <c r="G19" s="55">
        <v>-50</v>
      </c>
    </row>
    <row r="20" spans="1:7">
      <c r="A20" s="53" t="s">
        <v>279</v>
      </c>
      <c r="B20" s="53" t="s">
        <v>280</v>
      </c>
      <c r="C20" s="53" t="s">
        <v>281</v>
      </c>
      <c r="D20" s="53" t="s">
        <v>282</v>
      </c>
      <c r="E20" s="53" t="s">
        <v>217</v>
      </c>
      <c r="F20" s="54" t="s">
        <v>218</v>
      </c>
      <c r="G20" s="55">
        <v>-50</v>
      </c>
    </row>
    <row r="21" spans="1:7">
      <c r="A21" s="53" t="s">
        <v>283</v>
      </c>
      <c r="B21" s="53" t="s">
        <v>284</v>
      </c>
      <c r="C21" s="53" t="s">
        <v>285</v>
      </c>
      <c r="D21" s="53" t="s">
        <v>286</v>
      </c>
      <c r="E21" s="53" t="s">
        <v>217</v>
      </c>
      <c r="F21" s="54" t="s">
        <v>218</v>
      </c>
      <c r="G21" s="55">
        <v>-50</v>
      </c>
    </row>
    <row r="22" spans="1:7">
      <c r="A22" s="53" t="s">
        <v>287</v>
      </c>
      <c r="B22" s="53" t="s">
        <v>288</v>
      </c>
      <c r="C22" s="53" t="s">
        <v>241</v>
      </c>
      <c r="D22" s="53" t="s">
        <v>100</v>
      </c>
      <c r="E22" s="53" t="s">
        <v>217</v>
      </c>
      <c r="F22" s="54" t="s">
        <v>218</v>
      </c>
      <c r="G22" s="55">
        <v>-50</v>
      </c>
    </row>
    <row r="23" spans="1:7">
      <c r="A23" s="53" t="s">
        <v>289</v>
      </c>
      <c r="B23" s="53" t="s">
        <v>290</v>
      </c>
      <c r="C23" s="53" t="s">
        <v>291</v>
      </c>
      <c r="D23" s="53" t="s">
        <v>292</v>
      </c>
      <c r="E23" s="53" t="s">
        <v>217</v>
      </c>
      <c r="F23" s="54" t="s">
        <v>218</v>
      </c>
      <c r="G23" s="55">
        <v>-50</v>
      </c>
    </row>
    <row r="24" spans="1:7">
      <c r="A24" s="53" t="s">
        <v>293</v>
      </c>
      <c r="B24" s="53" t="s">
        <v>294</v>
      </c>
      <c r="C24" s="53" t="s">
        <v>263</v>
      </c>
      <c r="D24" s="53" t="s">
        <v>264</v>
      </c>
      <c r="E24" s="53" t="s">
        <v>217</v>
      </c>
      <c r="F24" s="54" t="s">
        <v>218</v>
      </c>
      <c r="G24" s="55">
        <v>-50</v>
      </c>
    </row>
    <row r="25" spans="1:7">
      <c r="A25" s="53" t="s">
        <v>295</v>
      </c>
      <c r="B25" s="53" t="s">
        <v>296</v>
      </c>
      <c r="C25" s="53" t="s">
        <v>285</v>
      </c>
      <c r="D25" s="53" t="s">
        <v>286</v>
      </c>
      <c r="E25" s="53" t="s">
        <v>217</v>
      </c>
      <c r="F25" s="54" t="s">
        <v>218</v>
      </c>
      <c r="G25" s="55">
        <v>-50</v>
      </c>
    </row>
    <row r="26" spans="1:7">
      <c r="A26" s="53" t="s">
        <v>297</v>
      </c>
      <c r="B26" s="53" t="s">
        <v>298</v>
      </c>
      <c r="C26" s="53" t="s">
        <v>275</v>
      </c>
      <c r="D26" s="53" t="s">
        <v>276</v>
      </c>
      <c r="E26" s="53" t="s">
        <v>217</v>
      </c>
      <c r="F26" s="54" t="s">
        <v>218</v>
      </c>
      <c r="G26" s="55">
        <v>-50</v>
      </c>
    </row>
    <row r="27" spans="1:7">
      <c r="A27" s="53" t="s">
        <v>299</v>
      </c>
      <c r="B27" s="53" t="s">
        <v>300</v>
      </c>
      <c r="C27" s="53" t="s">
        <v>301</v>
      </c>
      <c r="D27" s="53" t="s">
        <v>106</v>
      </c>
      <c r="E27" s="53" t="s">
        <v>217</v>
      </c>
      <c r="F27" s="54" t="s">
        <v>218</v>
      </c>
      <c r="G27" s="55">
        <v>-50</v>
      </c>
    </row>
    <row r="28" spans="1:7">
      <c r="A28" s="53" t="s">
        <v>302</v>
      </c>
      <c r="B28" s="53" t="s">
        <v>303</v>
      </c>
      <c r="C28" s="53" t="s">
        <v>304</v>
      </c>
      <c r="D28" s="53" t="s">
        <v>65</v>
      </c>
      <c r="E28" s="53" t="s">
        <v>217</v>
      </c>
      <c r="F28" s="54" t="s">
        <v>218</v>
      </c>
      <c r="G28" s="55">
        <v>-50</v>
      </c>
    </row>
    <row r="29" spans="1:7">
      <c r="A29" s="53" t="s">
        <v>305</v>
      </c>
      <c r="B29" s="53" t="s">
        <v>306</v>
      </c>
      <c r="C29" s="53" t="s">
        <v>307</v>
      </c>
      <c r="D29" s="53" t="s">
        <v>308</v>
      </c>
      <c r="E29" s="53" t="s">
        <v>217</v>
      </c>
      <c r="F29" s="54" t="s">
        <v>218</v>
      </c>
      <c r="G29" s="55">
        <v>-50</v>
      </c>
    </row>
    <row r="30" spans="1:7">
      <c r="A30" s="53" t="s">
        <v>309</v>
      </c>
      <c r="B30" s="53" t="s">
        <v>310</v>
      </c>
      <c r="C30" s="53" t="s">
        <v>311</v>
      </c>
      <c r="D30" s="53" t="s">
        <v>312</v>
      </c>
      <c r="E30" s="53" t="s">
        <v>217</v>
      </c>
      <c r="F30" s="54" t="s">
        <v>218</v>
      </c>
      <c r="G30" s="55">
        <v>-50</v>
      </c>
    </row>
    <row r="31" spans="1:7">
      <c r="A31" s="53" t="s">
        <v>313</v>
      </c>
      <c r="B31" s="53" t="s">
        <v>314</v>
      </c>
      <c r="C31" s="53" t="s">
        <v>315</v>
      </c>
      <c r="D31" s="53" t="s">
        <v>316</v>
      </c>
      <c r="E31" s="53" t="s">
        <v>217</v>
      </c>
      <c r="F31" s="54" t="s">
        <v>218</v>
      </c>
      <c r="G31" s="55">
        <v>-50</v>
      </c>
    </row>
    <row r="32" spans="1:7">
      <c r="A32" s="53" t="s">
        <v>317</v>
      </c>
      <c r="B32" s="53" t="s">
        <v>318</v>
      </c>
      <c r="C32" s="53" t="s">
        <v>319</v>
      </c>
      <c r="D32" s="53" t="s">
        <v>320</v>
      </c>
      <c r="E32" s="53" t="s">
        <v>217</v>
      </c>
      <c r="F32" s="54" t="s">
        <v>218</v>
      </c>
      <c r="G32" s="55">
        <v>-50</v>
      </c>
    </row>
    <row r="33" spans="1:7">
      <c r="A33" s="53" t="s">
        <v>321</v>
      </c>
      <c r="B33" s="53" t="s">
        <v>322</v>
      </c>
      <c r="C33" s="53" t="s">
        <v>323</v>
      </c>
      <c r="D33" s="53" t="s">
        <v>324</v>
      </c>
      <c r="E33" s="53" t="s">
        <v>217</v>
      </c>
      <c r="F33" s="54" t="s">
        <v>218</v>
      </c>
      <c r="G33" s="55">
        <v>-50</v>
      </c>
    </row>
    <row r="34" spans="1:7">
      <c r="A34" s="53" t="s">
        <v>325</v>
      </c>
      <c r="B34" s="53" t="s">
        <v>326</v>
      </c>
      <c r="C34" s="53" t="s">
        <v>271</v>
      </c>
      <c r="D34" s="53" t="s">
        <v>272</v>
      </c>
      <c r="E34" s="53" t="s">
        <v>217</v>
      </c>
      <c r="F34" s="54" t="s">
        <v>218</v>
      </c>
      <c r="G34" s="55">
        <v>-50</v>
      </c>
    </row>
    <row r="35" spans="1:7">
      <c r="A35" s="53" t="s">
        <v>327</v>
      </c>
      <c r="B35" s="53" t="s">
        <v>328</v>
      </c>
      <c r="C35" s="53" t="s">
        <v>329</v>
      </c>
      <c r="D35" s="53" t="s">
        <v>118</v>
      </c>
      <c r="E35" s="53" t="s">
        <v>217</v>
      </c>
      <c r="F35" s="54" t="s">
        <v>218</v>
      </c>
      <c r="G35" s="55">
        <v>-50</v>
      </c>
    </row>
    <row r="36" spans="1:7">
      <c r="A36" s="53" t="s">
        <v>330</v>
      </c>
      <c r="B36" s="53" t="s">
        <v>331</v>
      </c>
      <c r="C36" s="53" t="s">
        <v>230</v>
      </c>
      <c r="D36" s="53" t="s">
        <v>231</v>
      </c>
      <c r="E36" s="53" t="s">
        <v>217</v>
      </c>
      <c r="F36" s="54" t="s">
        <v>218</v>
      </c>
      <c r="G36" s="55">
        <v>-50</v>
      </c>
    </row>
    <row r="37" spans="1:7">
      <c r="A37" s="53" t="s">
        <v>332</v>
      </c>
      <c r="B37" s="53" t="s">
        <v>333</v>
      </c>
      <c r="C37" s="53" t="s">
        <v>334</v>
      </c>
      <c r="D37" s="53" t="s">
        <v>335</v>
      </c>
      <c r="E37" s="53" t="s">
        <v>217</v>
      </c>
      <c r="F37" s="54" t="s">
        <v>218</v>
      </c>
      <c r="G37" s="55">
        <v>-50</v>
      </c>
    </row>
    <row r="38" spans="1:7">
      <c r="A38" s="53" t="s">
        <v>336</v>
      </c>
      <c r="B38" s="53" t="s">
        <v>337</v>
      </c>
      <c r="C38" s="53" t="s">
        <v>338</v>
      </c>
      <c r="D38" s="53" t="s">
        <v>339</v>
      </c>
      <c r="E38" s="53" t="s">
        <v>217</v>
      </c>
      <c r="F38" s="54" t="s">
        <v>218</v>
      </c>
      <c r="G38" s="55">
        <v>-50</v>
      </c>
    </row>
    <row r="39" spans="1:7">
      <c r="A39" s="53" t="s">
        <v>340</v>
      </c>
      <c r="B39" s="53" t="s">
        <v>341</v>
      </c>
      <c r="C39" s="53" t="s">
        <v>271</v>
      </c>
      <c r="D39" s="53" t="s">
        <v>272</v>
      </c>
      <c r="E39" s="53" t="s">
        <v>217</v>
      </c>
      <c r="F39" s="54" t="s">
        <v>218</v>
      </c>
      <c r="G39" s="55">
        <v>-50</v>
      </c>
    </row>
    <row r="40" spans="1:7">
      <c r="A40" s="53" t="s">
        <v>342</v>
      </c>
      <c r="B40" s="53" t="s">
        <v>343</v>
      </c>
      <c r="C40" s="53" t="s">
        <v>285</v>
      </c>
      <c r="D40" s="53" t="s">
        <v>286</v>
      </c>
      <c r="E40" s="53" t="s">
        <v>217</v>
      </c>
      <c r="F40" s="54" t="s">
        <v>218</v>
      </c>
      <c r="G40" s="55">
        <v>-50</v>
      </c>
    </row>
    <row r="41" spans="1:7">
      <c r="A41" s="53" t="s">
        <v>344</v>
      </c>
      <c r="B41" s="53" t="s">
        <v>345</v>
      </c>
      <c r="C41" s="53" t="s">
        <v>323</v>
      </c>
      <c r="D41" s="53" t="s">
        <v>324</v>
      </c>
      <c r="E41" s="53" t="s">
        <v>217</v>
      </c>
      <c r="F41" s="54" t="s">
        <v>218</v>
      </c>
      <c r="G41" s="55">
        <v>-50</v>
      </c>
    </row>
    <row r="42" spans="1:7">
      <c r="A42" s="53" t="s">
        <v>346</v>
      </c>
      <c r="B42" s="53" t="s">
        <v>347</v>
      </c>
      <c r="C42" s="53" t="s">
        <v>271</v>
      </c>
      <c r="D42" s="53" t="s">
        <v>272</v>
      </c>
      <c r="E42" s="53" t="s">
        <v>217</v>
      </c>
      <c r="F42" s="54" t="s">
        <v>218</v>
      </c>
      <c r="G42" s="55">
        <v>-50</v>
      </c>
    </row>
    <row r="43" spans="1:7">
      <c r="A43" s="53" t="s">
        <v>348</v>
      </c>
      <c r="B43" s="53" t="s">
        <v>349</v>
      </c>
      <c r="C43" s="53" t="s">
        <v>350</v>
      </c>
      <c r="D43" s="53" t="s">
        <v>351</v>
      </c>
      <c r="E43" s="53" t="s">
        <v>217</v>
      </c>
      <c r="F43" s="54" t="s">
        <v>218</v>
      </c>
      <c r="G43" s="55">
        <v>-50</v>
      </c>
    </row>
    <row r="44" spans="1:7">
      <c r="A44" s="53" t="s">
        <v>352</v>
      </c>
      <c r="B44" s="53" t="s">
        <v>353</v>
      </c>
      <c r="C44" s="53" t="s">
        <v>271</v>
      </c>
      <c r="D44" s="53" t="s">
        <v>272</v>
      </c>
      <c r="E44" s="53" t="s">
        <v>217</v>
      </c>
      <c r="F44" s="54" t="s">
        <v>218</v>
      </c>
      <c r="G44" s="55">
        <v>-50</v>
      </c>
    </row>
    <row r="45" spans="1:7">
      <c r="A45" s="53" t="s">
        <v>354</v>
      </c>
      <c r="B45" s="53" t="s">
        <v>355</v>
      </c>
      <c r="C45" s="53" t="s">
        <v>356</v>
      </c>
      <c r="D45" s="53" t="s">
        <v>357</v>
      </c>
      <c r="E45" s="53" t="s">
        <v>217</v>
      </c>
      <c r="F45" s="54" t="s">
        <v>218</v>
      </c>
      <c r="G45" s="55">
        <v>-50</v>
      </c>
    </row>
    <row r="46" spans="1:7">
      <c r="A46" s="53" t="s">
        <v>358</v>
      </c>
      <c r="B46" s="53" t="s">
        <v>359</v>
      </c>
      <c r="C46" s="53" t="s">
        <v>221</v>
      </c>
      <c r="D46" s="53" t="s">
        <v>33</v>
      </c>
      <c r="E46" s="53" t="s">
        <v>217</v>
      </c>
      <c r="F46" s="54" t="s">
        <v>218</v>
      </c>
      <c r="G46" s="55">
        <v>-50</v>
      </c>
    </row>
    <row r="47" spans="1:7">
      <c r="A47" s="53" t="s">
        <v>360</v>
      </c>
      <c r="B47" s="53" t="s">
        <v>361</v>
      </c>
      <c r="C47" s="53" t="s">
        <v>362</v>
      </c>
      <c r="D47" s="53" t="s">
        <v>363</v>
      </c>
      <c r="E47" s="53" t="s">
        <v>217</v>
      </c>
      <c r="F47" s="54" t="s">
        <v>218</v>
      </c>
      <c r="G47" s="55">
        <v>-50</v>
      </c>
    </row>
    <row r="48" spans="1:7">
      <c r="A48" s="53" t="s">
        <v>364</v>
      </c>
      <c r="B48" s="53" t="s">
        <v>365</v>
      </c>
      <c r="C48" s="53" t="s">
        <v>234</v>
      </c>
      <c r="D48" s="53" t="s">
        <v>156</v>
      </c>
      <c r="E48" s="53" t="s">
        <v>217</v>
      </c>
      <c r="F48" s="54" t="s">
        <v>218</v>
      </c>
      <c r="G48" s="55">
        <v>-50</v>
      </c>
    </row>
    <row r="49" spans="1:7">
      <c r="A49" s="53" t="s">
        <v>366</v>
      </c>
      <c r="B49" s="53" t="s">
        <v>367</v>
      </c>
      <c r="C49" s="53" t="s">
        <v>237</v>
      </c>
      <c r="D49" s="53" t="s">
        <v>238</v>
      </c>
      <c r="E49" s="53" t="s">
        <v>217</v>
      </c>
      <c r="F49" s="54" t="s">
        <v>218</v>
      </c>
      <c r="G49" s="55">
        <v>-50</v>
      </c>
    </row>
    <row r="50" spans="1:7">
      <c r="A50" s="53" t="s">
        <v>368</v>
      </c>
      <c r="B50" s="53" t="s">
        <v>369</v>
      </c>
      <c r="C50" s="53" t="s">
        <v>271</v>
      </c>
      <c r="D50" s="53" t="s">
        <v>272</v>
      </c>
      <c r="E50" s="53" t="s">
        <v>217</v>
      </c>
      <c r="F50" s="54" t="s">
        <v>218</v>
      </c>
      <c r="G50" s="55">
        <v>-50</v>
      </c>
    </row>
    <row r="51" spans="1:7">
      <c r="A51" s="53" t="s">
        <v>370</v>
      </c>
      <c r="B51" s="53" t="s">
        <v>371</v>
      </c>
      <c r="C51" s="53" t="s">
        <v>372</v>
      </c>
      <c r="D51" s="53" t="s">
        <v>86</v>
      </c>
      <c r="E51" s="53" t="s">
        <v>217</v>
      </c>
      <c r="F51" s="54" t="s">
        <v>218</v>
      </c>
      <c r="G51" s="55">
        <v>-50</v>
      </c>
    </row>
    <row r="52" spans="1:7">
      <c r="A52" s="53" t="s">
        <v>373</v>
      </c>
      <c r="B52" s="53" t="s">
        <v>374</v>
      </c>
      <c r="C52" s="53" t="s">
        <v>375</v>
      </c>
      <c r="D52" s="53" t="s">
        <v>72</v>
      </c>
      <c r="E52" s="53" t="s">
        <v>217</v>
      </c>
      <c r="F52" s="54" t="s">
        <v>218</v>
      </c>
      <c r="G52" s="55">
        <v>-50</v>
      </c>
    </row>
    <row r="53" spans="1:7">
      <c r="A53" s="53" t="s">
        <v>376</v>
      </c>
      <c r="B53" s="53" t="s">
        <v>377</v>
      </c>
      <c r="C53" s="53" t="s">
        <v>256</v>
      </c>
      <c r="D53" s="53" t="s">
        <v>257</v>
      </c>
      <c r="E53" s="53" t="s">
        <v>217</v>
      </c>
      <c r="F53" s="54" t="s">
        <v>218</v>
      </c>
      <c r="G53" s="55">
        <v>-50</v>
      </c>
    </row>
    <row r="54" spans="1:7">
      <c r="A54" s="53" t="s">
        <v>378</v>
      </c>
      <c r="B54" s="53" t="s">
        <v>379</v>
      </c>
      <c r="C54" s="53" t="s">
        <v>221</v>
      </c>
      <c r="D54" s="53" t="s">
        <v>380</v>
      </c>
      <c r="E54" s="53" t="s">
        <v>217</v>
      </c>
      <c r="F54" s="54" t="s">
        <v>218</v>
      </c>
      <c r="G54" s="55">
        <v>-50</v>
      </c>
    </row>
    <row r="55" spans="1:7">
      <c r="A55" s="53" t="s">
        <v>381</v>
      </c>
      <c r="B55" s="53" t="s">
        <v>382</v>
      </c>
      <c r="C55" s="53" t="s">
        <v>383</v>
      </c>
      <c r="D55" s="53" t="s">
        <v>384</v>
      </c>
      <c r="E55" s="53" t="s">
        <v>217</v>
      </c>
      <c r="F55" s="54" t="s">
        <v>218</v>
      </c>
      <c r="G55" s="55">
        <v>-50</v>
      </c>
    </row>
    <row r="56" spans="1:7">
      <c r="A56" s="53" t="s">
        <v>385</v>
      </c>
      <c r="B56" s="53" t="s">
        <v>386</v>
      </c>
      <c r="C56" s="53" t="s">
        <v>241</v>
      </c>
      <c r="D56" s="53" t="s">
        <v>387</v>
      </c>
      <c r="E56" s="53" t="s">
        <v>217</v>
      </c>
      <c r="F56" s="54" t="s">
        <v>218</v>
      </c>
      <c r="G56" s="55">
        <v>-50</v>
      </c>
    </row>
    <row r="57" spans="1:7">
      <c r="A57" s="53" t="s">
        <v>388</v>
      </c>
      <c r="B57" s="53" t="s">
        <v>389</v>
      </c>
      <c r="C57" s="53" t="s">
        <v>390</v>
      </c>
      <c r="D57" s="53" t="s">
        <v>391</v>
      </c>
      <c r="E57" s="53" t="s">
        <v>217</v>
      </c>
      <c r="F57" s="54" t="s">
        <v>218</v>
      </c>
      <c r="G57" s="55">
        <v>-50</v>
      </c>
    </row>
    <row r="58" spans="1:7" s="48" customFormat="1">
      <c r="A58" s="56" t="s">
        <v>392</v>
      </c>
      <c r="B58" s="57" t="s">
        <v>393</v>
      </c>
      <c r="C58" s="56" t="s">
        <v>394</v>
      </c>
      <c r="D58" s="57" t="s">
        <v>117</v>
      </c>
      <c r="E58" s="56" t="s">
        <v>395</v>
      </c>
      <c r="F58" s="58" t="s">
        <v>396</v>
      </c>
      <c r="G58" s="55">
        <v>-25</v>
      </c>
    </row>
    <row r="59" spans="1:7" s="48" customFormat="1">
      <c r="A59" s="56" t="s">
        <v>397</v>
      </c>
      <c r="B59" s="57" t="s">
        <v>398</v>
      </c>
      <c r="C59" s="56" t="s">
        <v>399</v>
      </c>
      <c r="D59" s="56" t="s">
        <v>400</v>
      </c>
      <c r="E59" s="56" t="s">
        <v>401</v>
      </c>
      <c r="F59" s="58" t="s">
        <v>396</v>
      </c>
      <c r="G59" s="55">
        <v>-20</v>
      </c>
    </row>
    <row r="60" spans="1:7" s="48" customFormat="1">
      <c r="A60" s="56" t="s">
        <v>402</v>
      </c>
      <c r="B60" s="57" t="s">
        <v>403</v>
      </c>
      <c r="C60" s="56" t="s">
        <v>404</v>
      </c>
      <c r="D60" s="57" t="s">
        <v>71</v>
      </c>
      <c r="E60" s="56" t="s">
        <v>401</v>
      </c>
      <c r="F60" s="58" t="s">
        <v>396</v>
      </c>
      <c r="G60" s="55">
        <v>-20</v>
      </c>
    </row>
    <row r="61" spans="1:7" s="48" customFormat="1">
      <c r="A61" s="56" t="s">
        <v>405</v>
      </c>
      <c r="B61" s="57" t="s">
        <v>406</v>
      </c>
      <c r="C61" s="56" t="s">
        <v>407</v>
      </c>
      <c r="D61" s="57" t="s">
        <v>408</v>
      </c>
      <c r="E61" s="56" t="s">
        <v>409</v>
      </c>
      <c r="F61" s="58" t="s">
        <v>396</v>
      </c>
      <c r="G61" s="55">
        <v>-15</v>
      </c>
    </row>
    <row r="62" spans="1:7" s="48" customFormat="1">
      <c r="A62" s="56" t="s">
        <v>410</v>
      </c>
      <c r="B62" s="57" t="s">
        <v>411</v>
      </c>
      <c r="C62" s="56" t="s">
        <v>399</v>
      </c>
      <c r="D62" s="56" t="s">
        <v>400</v>
      </c>
      <c r="E62" s="56" t="s">
        <v>409</v>
      </c>
      <c r="F62" s="58" t="s">
        <v>396</v>
      </c>
      <c r="G62" s="55">
        <v>-15</v>
      </c>
    </row>
    <row r="63" spans="1:7" s="48" customFormat="1">
      <c r="A63" s="56" t="s">
        <v>412</v>
      </c>
      <c r="B63" s="57" t="s">
        <v>413</v>
      </c>
      <c r="C63" s="56" t="s">
        <v>414</v>
      </c>
      <c r="D63" s="57" t="s">
        <v>68</v>
      </c>
      <c r="E63" s="56" t="s">
        <v>415</v>
      </c>
      <c r="F63" s="58" t="s">
        <v>396</v>
      </c>
      <c r="G63" s="55">
        <v>-10</v>
      </c>
    </row>
    <row r="64" spans="1:7" s="48" customFormat="1">
      <c r="A64" s="56" t="s">
        <v>416</v>
      </c>
      <c r="B64" s="57" t="s">
        <v>417</v>
      </c>
      <c r="C64" s="56" t="s">
        <v>418</v>
      </c>
      <c r="D64" s="57" t="s">
        <v>419</v>
      </c>
      <c r="E64" s="56" t="s">
        <v>415</v>
      </c>
      <c r="F64" s="58" t="s">
        <v>396</v>
      </c>
      <c r="G64" s="55">
        <v>-10</v>
      </c>
    </row>
    <row r="65" spans="1:7" s="48" customFormat="1">
      <c r="A65" s="56" t="s">
        <v>420</v>
      </c>
      <c r="B65" s="57" t="s">
        <v>421</v>
      </c>
      <c r="C65" s="56" t="s">
        <v>315</v>
      </c>
      <c r="D65" s="57" t="s">
        <v>316</v>
      </c>
      <c r="E65" s="56" t="s">
        <v>415</v>
      </c>
      <c r="F65" s="58" t="s">
        <v>396</v>
      </c>
      <c r="G65" s="55">
        <v>-10</v>
      </c>
    </row>
    <row r="66" spans="1:7" s="48" customFormat="1">
      <c r="A66" s="56" t="s">
        <v>422</v>
      </c>
      <c r="B66" s="57" t="s">
        <v>423</v>
      </c>
      <c r="C66" s="56" t="s">
        <v>404</v>
      </c>
      <c r="D66" s="57" t="s">
        <v>71</v>
      </c>
      <c r="E66" s="56" t="s">
        <v>415</v>
      </c>
      <c r="F66" s="58" t="s">
        <v>396</v>
      </c>
      <c r="G66" s="55">
        <v>-10</v>
      </c>
    </row>
    <row r="67" spans="1:7" s="48" customFormat="1">
      <c r="A67" s="56" t="s">
        <v>424</v>
      </c>
      <c r="B67" s="57" t="s">
        <v>425</v>
      </c>
      <c r="C67" s="56" t="s">
        <v>426</v>
      </c>
      <c r="D67" s="57" t="s">
        <v>427</v>
      </c>
      <c r="E67" s="56" t="s">
        <v>415</v>
      </c>
      <c r="F67" s="58" t="s">
        <v>396</v>
      </c>
      <c r="G67" s="55">
        <v>-10</v>
      </c>
    </row>
    <row r="68" spans="1:7" s="48" customFormat="1">
      <c r="A68" s="56" t="s">
        <v>428</v>
      </c>
      <c r="B68" s="57" t="s">
        <v>429</v>
      </c>
      <c r="C68" s="56" t="s">
        <v>430</v>
      </c>
      <c r="D68" s="57" t="s">
        <v>44</v>
      </c>
      <c r="E68" s="56" t="s">
        <v>415</v>
      </c>
      <c r="F68" s="58" t="s">
        <v>396</v>
      </c>
      <c r="G68" s="55">
        <v>-10</v>
      </c>
    </row>
    <row r="69" spans="1:7" s="48" customFormat="1">
      <c r="A69" s="56" t="s">
        <v>431</v>
      </c>
      <c r="B69" s="57" t="s">
        <v>432</v>
      </c>
      <c r="C69" s="56" t="s">
        <v>433</v>
      </c>
      <c r="D69" s="56" t="s">
        <v>434</v>
      </c>
      <c r="E69" s="56" t="s">
        <v>415</v>
      </c>
      <c r="F69" s="58" t="s">
        <v>396</v>
      </c>
      <c r="G69" s="55">
        <v>-10</v>
      </c>
    </row>
    <row r="70" spans="1:7" s="48" customFormat="1">
      <c r="A70" s="56" t="s">
        <v>435</v>
      </c>
      <c r="B70" s="57" t="s">
        <v>436</v>
      </c>
      <c r="C70" s="56" t="s">
        <v>437</v>
      </c>
      <c r="D70" s="56" t="s">
        <v>438</v>
      </c>
      <c r="E70" s="56" t="s">
        <v>415</v>
      </c>
      <c r="F70" s="58" t="s">
        <v>396</v>
      </c>
      <c r="G70" s="55">
        <v>-10</v>
      </c>
    </row>
    <row r="71" spans="1:7" s="48" customFormat="1">
      <c r="A71" s="56" t="s">
        <v>439</v>
      </c>
      <c r="B71" s="57" t="s">
        <v>440</v>
      </c>
      <c r="C71" s="56" t="s">
        <v>263</v>
      </c>
      <c r="D71" s="57" t="s">
        <v>264</v>
      </c>
      <c r="E71" s="56" t="s">
        <v>415</v>
      </c>
      <c r="F71" s="58" t="s">
        <v>396</v>
      </c>
      <c r="G71" s="55">
        <v>-10</v>
      </c>
    </row>
    <row r="72" spans="1:7" s="48" customFormat="1">
      <c r="A72" s="56" t="s">
        <v>441</v>
      </c>
      <c r="B72" s="57" t="s">
        <v>442</v>
      </c>
      <c r="C72" s="56" t="s">
        <v>443</v>
      </c>
      <c r="D72" s="57" t="s">
        <v>444</v>
      </c>
      <c r="E72" s="56" t="s">
        <v>445</v>
      </c>
      <c r="F72" s="58" t="s">
        <v>396</v>
      </c>
      <c r="G72" s="55">
        <v>-5</v>
      </c>
    </row>
    <row r="73" spans="1:7" s="48" customFormat="1">
      <c r="A73" s="56" t="s">
        <v>446</v>
      </c>
      <c r="B73" s="57" t="s">
        <v>447</v>
      </c>
      <c r="C73" s="56" t="s">
        <v>304</v>
      </c>
      <c r="D73" s="57" t="s">
        <v>65</v>
      </c>
      <c r="E73" s="56" t="s">
        <v>445</v>
      </c>
      <c r="F73" s="58" t="s">
        <v>396</v>
      </c>
      <c r="G73" s="55">
        <v>-5</v>
      </c>
    </row>
    <row r="74" spans="1:7" s="48" customFormat="1">
      <c r="A74" s="56" t="s">
        <v>448</v>
      </c>
      <c r="B74" s="57" t="s">
        <v>449</v>
      </c>
      <c r="C74" s="56" t="s">
        <v>450</v>
      </c>
      <c r="D74" s="57" t="s">
        <v>451</v>
      </c>
      <c r="E74" s="56" t="s">
        <v>445</v>
      </c>
      <c r="F74" s="58" t="s">
        <v>396</v>
      </c>
      <c r="G74" s="55">
        <v>-5</v>
      </c>
    </row>
    <row r="75" spans="1:7" s="48" customFormat="1">
      <c r="A75" s="56" t="s">
        <v>452</v>
      </c>
      <c r="B75" s="57" t="s">
        <v>453</v>
      </c>
      <c r="C75" s="56" t="s">
        <v>454</v>
      </c>
      <c r="D75" s="57" t="s">
        <v>107</v>
      </c>
      <c r="E75" s="56" t="s">
        <v>445</v>
      </c>
      <c r="F75" s="58" t="s">
        <v>396</v>
      </c>
      <c r="G75" s="55">
        <v>-5</v>
      </c>
    </row>
    <row r="76" spans="1:7" s="48" customFormat="1">
      <c r="A76" s="56" t="s">
        <v>455</v>
      </c>
      <c r="B76" s="57" t="s">
        <v>456</v>
      </c>
      <c r="C76" s="56" t="s">
        <v>457</v>
      </c>
      <c r="D76" s="56" t="s">
        <v>458</v>
      </c>
      <c r="E76" s="56" t="s">
        <v>445</v>
      </c>
      <c r="F76" s="58" t="s">
        <v>396</v>
      </c>
      <c r="G76" s="55">
        <v>-5</v>
      </c>
    </row>
    <row r="77" spans="1:7" s="48" customFormat="1">
      <c r="A77" s="56" t="s">
        <v>459</v>
      </c>
      <c r="B77" s="57" t="s">
        <v>460</v>
      </c>
      <c r="C77" s="56" t="s">
        <v>338</v>
      </c>
      <c r="D77" s="57" t="s">
        <v>339</v>
      </c>
      <c r="E77" s="56" t="s">
        <v>445</v>
      </c>
      <c r="F77" s="58" t="s">
        <v>396</v>
      </c>
      <c r="G77" s="55">
        <v>-5</v>
      </c>
    </row>
    <row r="78" spans="1:7" s="48" customFormat="1">
      <c r="A78" s="56" t="s">
        <v>461</v>
      </c>
      <c r="B78" s="57" t="s">
        <v>462</v>
      </c>
      <c r="C78" s="56" t="s">
        <v>430</v>
      </c>
      <c r="D78" s="57" t="s">
        <v>44</v>
      </c>
      <c r="E78" s="56" t="s">
        <v>445</v>
      </c>
      <c r="F78" s="58" t="s">
        <v>396</v>
      </c>
      <c r="G78" s="55">
        <v>-5</v>
      </c>
    </row>
    <row r="79" spans="1:7" s="48" customFormat="1">
      <c r="A79" s="56" t="s">
        <v>463</v>
      </c>
      <c r="B79" s="57" t="s">
        <v>464</v>
      </c>
      <c r="C79" s="56" t="s">
        <v>227</v>
      </c>
      <c r="D79" s="56" t="s">
        <v>465</v>
      </c>
      <c r="E79" s="56" t="s">
        <v>445</v>
      </c>
      <c r="F79" s="58" t="s">
        <v>396</v>
      </c>
      <c r="G79" s="55">
        <v>-5</v>
      </c>
    </row>
    <row r="80" spans="1:7" s="48" customFormat="1">
      <c r="A80" s="56" t="s">
        <v>466</v>
      </c>
      <c r="B80" s="57" t="s">
        <v>467</v>
      </c>
      <c r="C80" s="56" t="s">
        <v>375</v>
      </c>
      <c r="D80" s="56" t="s">
        <v>468</v>
      </c>
      <c r="E80" s="56" t="s">
        <v>445</v>
      </c>
      <c r="F80" s="58" t="s">
        <v>396</v>
      </c>
      <c r="G80" s="55">
        <v>-5</v>
      </c>
    </row>
    <row r="81" spans="1:7" s="48" customFormat="1">
      <c r="A81" s="56" t="s">
        <v>469</v>
      </c>
      <c r="B81" s="57" t="s">
        <v>470</v>
      </c>
      <c r="C81" s="56" t="s">
        <v>471</v>
      </c>
      <c r="D81" s="57" t="s">
        <v>472</v>
      </c>
      <c r="E81" s="56" t="s">
        <v>445</v>
      </c>
      <c r="F81" s="58" t="s">
        <v>396</v>
      </c>
      <c r="G81" s="55">
        <v>-5</v>
      </c>
    </row>
    <row r="82" spans="1:7" s="48" customFormat="1">
      <c r="A82" s="56" t="s">
        <v>473</v>
      </c>
      <c r="B82" s="57" t="s">
        <v>474</v>
      </c>
      <c r="C82" s="56" t="s">
        <v>275</v>
      </c>
      <c r="D82" s="57" t="s">
        <v>276</v>
      </c>
      <c r="E82" s="56" t="s">
        <v>445</v>
      </c>
      <c r="F82" s="58" t="s">
        <v>396</v>
      </c>
      <c r="G82" s="55">
        <v>-5</v>
      </c>
    </row>
    <row r="83" spans="1:7" s="48" customFormat="1">
      <c r="A83" s="56" t="s">
        <v>475</v>
      </c>
      <c r="B83" s="57" t="s">
        <v>476</v>
      </c>
      <c r="C83" s="56" t="s">
        <v>426</v>
      </c>
      <c r="D83" s="57" t="s">
        <v>427</v>
      </c>
      <c r="E83" s="56" t="s">
        <v>445</v>
      </c>
      <c r="F83" s="58" t="s">
        <v>396</v>
      </c>
      <c r="G83" s="55">
        <v>-5</v>
      </c>
    </row>
    <row r="84" spans="1:7" s="48" customFormat="1">
      <c r="A84" s="56" t="s">
        <v>477</v>
      </c>
      <c r="B84" s="57" t="s">
        <v>478</v>
      </c>
      <c r="C84" s="56" t="s">
        <v>304</v>
      </c>
      <c r="D84" s="57" t="s">
        <v>65</v>
      </c>
      <c r="E84" s="56" t="s">
        <v>445</v>
      </c>
      <c r="F84" s="58" t="s">
        <v>396</v>
      </c>
      <c r="G84" s="55">
        <v>-5</v>
      </c>
    </row>
    <row r="85" spans="1:7" s="48" customFormat="1">
      <c r="A85" s="56" t="s">
        <v>479</v>
      </c>
      <c r="B85" s="57" t="s">
        <v>480</v>
      </c>
      <c r="C85" s="56" t="s">
        <v>481</v>
      </c>
      <c r="D85" s="57" t="s">
        <v>482</v>
      </c>
      <c r="E85" s="56" t="s">
        <v>445</v>
      </c>
      <c r="F85" s="58" t="s">
        <v>396</v>
      </c>
      <c r="G85" s="55">
        <v>-5</v>
      </c>
    </row>
    <row r="86" spans="1:7" s="48" customFormat="1">
      <c r="A86" s="56" t="s">
        <v>483</v>
      </c>
      <c r="B86" s="57" t="s">
        <v>484</v>
      </c>
      <c r="C86" s="56" t="s">
        <v>394</v>
      </c>
      <c r="D86" s="57" t="s">
        <v>117</v>
      </c>
      <c r="E86" s="56" t="s">
        <v>445</v>
      </c>
      <c r="F86" s="58" t="s">
        <v>396</v>
      </c>
      <c r="G86" s="55">
        <v>-5</v>
      </c>
    </row>
    <row r="87" spans="1:7" s="48" customFormat="1">
      <c r="A87" s="56" t="s">
        <v>485</v>
      </c>
      <c r="B87" s="57" t="s">
        <v>486</v>
      </c>
      <c r="C87" s="56" t="s">
        <v>271</v>
      </c>
      <c r="D87" s="57" t="s">
        <v>272</v>
      </c>
      <c r="E87" s="56" t="s">
        <v>445</v>
      </c>
      <c r="F87" s="58" t="s">
        <v>396</v>
      </c>
      <c r="G87" s="55">
        <v>-5</v>
      </c>
    </row>
    <row r="88" spans="1:7" s="48" customFormat="1">
      <c r="A88" s="56" t="s">
        <v>487</v>
      </c>
      <c r="B88" s="57" t="s">
        <v>488</v>
      </c>
      <c r="C88" s="56" t="s">
        <v>489</v>
      </c>
      <c r="D88" s="57" t="s">
        <v>75</v>
      </c>
      <c r="E88" s="56" t="s">
        <v>445</v>
      </c>
      <c r="F88" s="58" t="s">
        <v>396</v>
      </c>
      <c r="G88" s="55">
        <v>-5</v>
      </c>
    </row>
    <row r="89" spans="1:7" s="48" customFormat="1">
      <c r="A89" s="56" t="s">
        <v>490</v>
      </c>
      <c r="B89" s="57" t="s">
        <v>202</v>
      </c>
      <c r="C89" s="56" t="s">
        <v>315</v>
      </c>
      <c r="D89" s="57" t="s">
        <v>316</v>
      </c>
      <c r="E89" s="56" t="s">
        <v>445</v>
      </c>
      <c r="F89" s="58" t="s">
        <v>396</v>
      </c>
      <c r="G89" s="55">
        <v>-5</v>
      </c>
    </row>
    <row r="90" spans="1:7" s="48" customFormat="1">
      <c r="A90" s="56" t="s">
        <v>491</v>
      </c>
      <c r="B90" s="57" t="s">
        <v>492</v>
      </c>
      <c r="C90" s="56" t="s">
        <v>493</v>
      </c>
      <c r="D90" s="57" t="s">
        <v>494</v>
      </c>
      <c r="E90" s="56" t="s">
        <v>445</v>
      </c>
      <c r="F90" s="58" t="s">
        <v>396</v>
      </c>
      <c r="G90" s="55">
        <v>-5</v>
      </c>
    </row>
    <row r="91" spans="1:7" s="48" customFormat="1">
      <c r="A91" s="56" t="s">
        <v>495</v>
      </c>
      <c r="B91" s="57" t="s">
        <v>496</v>
      </c>
      <c r="C91" s="56" t="s">
        <v>497</v>
      </c>
      <c r="D91" s="57" t="s">
        <v>498</v>
      </c>
      <c r="E91" s="56" t="s">
        <v>445</v>
      </c>
      <c r="F91" s="58" t="s">
        <v>396</v>
      </c>
      <c r="G91" s="55">
        <v>-5</v>
      </c>
    </row>
    <row r="92" spans="1:7" s="48" customFormat="1">
      <c r="A92" s="56" t="s">
        <v>499</v>
      </c>
      <c r="B92" s="57" t="s">
        <v>500</v>
      </c>
      <c r="C92" s="56" t="s">
        <v>285</v>
      </c>
      <c r="D92" s="57" t="s">
        <v>286</v>
      </c>
      <c r="E92" s="56" t="s">
        <v>445</v>
      </c>
      <c r="F92" s="58" t="s">
        <v>396</v>
      </c>
      <c r="G92" s="55">
        <v>-5</v>
      </c>
    </row>
    <row r="93" spans="1:7" s="48" customFormat="1">
      <c r="A93" s="56" t="s">
        <v>501</v>
      </c>
      <c r="B93" s="57" t="s">
        <v>502</v>
      </c>
      <c r="C93" s="56" t="s">
        <v>311</v>
      </c>
      <c r="D93" s="56" t="s">
        <v>503</v>
      </c>
      <c r="E93" s="56" t="s">
        <v>445</v>
      </c>
      <c r="F93" s="58" t="s">
        <v>396</v>
      </c>
      <c r="G93" s="55">
        <v>-5</v>
      </c>
    </row>
    <row r="94" spans="1:7" s="48" customFormat="1">
      <c r="A94" s="56" t="s">
        <v>504</v>
      </c>
      <c r="B94" s="57" t="s">
        <v>505</v>
      </c>
      <c r="C94" s="56" t="s">
        <v>493</v>
      </c>
      <c r="D94" s="57" t="s">
        <v>494</v>
      </c>
      <c r="E94" s="56" t="s">
        <v>445</v>
      </c>
      <c r="F94" s="58" t="s">
        <v>396</v>
      </c>
      <c r="G94" s="55">
        <v>-5</v>
      </c>
    </row>
    <row r="95" spans="1:7" s="48" customFormat="1">
      <c r="A95" s="56" t="s">
        <v>506</v>
      </c>
      <c r="B95" s="57" t="s">
        <v>507</v>
      </c>
      <c r="C95" s="56" t="s">
        <v>508</v>
      </c>
      <c r="D95" s="57" t="s">
        <v>169</v>
      </c>
      <c r="E95" s="56" t="s">
        <v>445</v>
      </c>
      <c r="F95" s="58" t="s">
        <v>396</v>
      </c>
      <c r="G95" s="55">
        <v>-5</v>
      </c>
    </row>
    <row r="96" spans="1:7" s="48" customFormat="1">
      <c r="A96" s="56" t="s">
        <v>509</v>
      </c>
      <c r="B96" s="57" t="s">
        <v>510</v>
      </c>
      <c r="C96" s="56" t="s">
        <v>263</v>
      </c>
      <c r="D96" s="57" t="s">
        <v>264</v>
      </c>
      <c r="E96" s="56" t="s">
        <v>445</v>
      </c>
      <c r="F96" s="58" t="s">
        <v>396</v>
      </c>
      <c r="G96" s="55">
        <v>-5</v>
      </c>
    </row>
    <row r="97" spans="1:7" s="48" customFormat="1">
      <c r="A97" s="56" t="s">
        <v>511</v>
      </c>
      <c r="B97" s="57" t="s">
        <v>512</v>
      </c>
      <c r="C97" s="56" t="s">
        <v>244</v>
      </c>
      <c r="D97" s="57" t="s">
        <v>245</v>
      </c>
      <c r="E97" s="56" t="s">
        <v>445</v>
      </c>
      <c r="F97" s="58" t="s">
        <v>396</v>
      </c>
      <c r="G97" s="55">
        <v>-5</v>
      </c>
    </row>
    <row r="98" spans="1:7" s="48" customFormat="1">
      <c r="A98" s="56" t="s">
        <v>513</v>
      </c>
      <c r="B98" s="57" t="s">
        <v>514</v>
      </c>
      <c r="C98" s="56" t="s">
        <v>497</v>
      </c>
      <c r="D98" s="57" t="s">
        <v>498</v>
      </c>
      <c r="E98" s="56" t="s">
        <v>445</v>
      </c>
      <c r="F98" s="58" t="s">
        <v>396</v>
      </c>
      <c r="G98" s="55">
        <v>-5</v>
      </c>
    </row>
    <row r="99" spans="1:7" s="48" customFormat="1">
      <c r="A99" s="56" t="s">
        <v>515</v>
      </c>
      <c r="B99" s="57" t="s">
        <v>516</v>
      </c>
      <c r="C99" s="56" t="s">
        <v>244</v>
      </c>
      <c r="D99" s="57" t="s">
        <v>245</v>
      </c>
      <c r="E99" s="56" t="s">
        <v>445</v>
      </c>
      <c r="F99" s="58" t="s">
        <v>396</v>
      </c>
      <c r="G99" s="55">
        <v>-5</v>
      </c>
    </row>
    <row r="100" spans="1:7" s="48" customFormat="1">
      <c r="A100" s="56" t="s">
        <v>517</v>
      </c>
      <c r="B100" s="57" t="s">
        <v>518</v>
      </c>
      <c r="C100" s="56" t="s">
        <v>519</v>
      </c>
      <c r="D100" s="56" t="s">
        <v>520</v>
      </c>
      <c r="E100" s="56" t="s">
        <v>445</v>
      </c>
      <c r="F100" s="58" t="s">
        <v>396</v>
      </c>
      <c r="G100" s="55">
        <v>-5</v>
      </c>
    </row>
    <row r="101" spans="1:7" s="48" customFormat="1">
      <c r="A101" s="56" t="s">
        <v>521</v>
      </c>
      <c r="B101" s="57" t="s">
        <v>522</v>
      </c>
      <c r="C101" s="56" t="s">
        <v>301</v>
      </c>
      <c r="D101" s="57" t="s">
        <v>106</v>
      </c>
      <c r="E101" s="56" t="s">
        <v>445</v>
      </c>
      <c r="F101" s="58" t="s">
        <v>396</v>
      </c>
      <c r="G101" s="55">
        <v>-5</v>
      </c>
    </row>
    <row r="102" spans="1:7">
      <c r="A102" s="53" t="s">
        <v>523</v>
      </c>
      <c r="B102" s="53" t="s">
        <v>524</v>
      </c>
      <c r="C102" s="53" t="s">
        <v>525</v>
      </c>
      <c r="D102" s="53" t="s">
        <v>77</v>
      </c>
      <c r="E102" s="53" t="s">
        <v>526</v>
      </c>
      <c r="F102" s="53" t="s">
        <v>527</v>
      </c>
    </row>
    <row r="103" spans="1:7">
      <c r="A103" s="53" t="s">
        <v>528</v>
      </c>
      <c r="B103" s="53" t="s">
        <v>529</v>
      </c>
      <c r="C103" s="53" t="s">
        <v>481</v>
      </c>
      <c r="D103" s="53" t="s">
        <v>482</v>
      </c>
      <c r="E103" s="53" t="s">
        <v>526</v>
      </c>
      <c r="F103" s="53" t="s">
        <v>527</v>
      </c>
    </row>
    <row r="104" spans="1:7">
      <c r="A104" s="53" t="s">
        <v>530</v>
      </c>
      <c r="B104" s="53" t="s">
        <v>531</v>
      </c>
      <c r="C104" s="53" t="s">
        <v>532</v>
      </c>
      <c r="D104" s="53" t="s">
        <v>533</v>
      </c>
      <c r="E104" s="53" t="s">
        <v>526</v>
      </c>
      <c r="F104" s="53" t="s">
        <v>527</v>
      </c>
    </row>
    <row r="105" spans="1:7">
      <c r="A105" s="53" t="s">
        <v>534</v>
      </c>
      <c r="B105" s="53" t="s">
        <v>535</v>
      </c>
      <c r="C105" s="53" t="s">
        <v>536</v>
      </c>
      <c r="D105" s="53" t="s">
        <v>537</v>
      </c>
      <c r="E105" s="53" t="s">
        <v>526</v>
      </c>
      <c r="F105" s="53" t="s">
        <v>527</v>
      </c>
    </row>
    <row r="106" spans="1:7">
      <c r="A106" s="53" t="s">
        <v>538</v>
      </c>
      <c r="B106" s="53" t="s">
        <v>539</v>
      </c>
      <c r="C106" s="53" t="s">
        <v>525</v>
      </c>
      <c r="D106" s="53" t="s">
        <v>77</v>
      </c>
      <c r="E106" s="53" t="s">
        <v>526</v>
      </c>
      <c r="F106" s="53" t="s">
        <v>527</v>
      </c>
    </row>
    <row r="107" spans="1:7">
      <c r="A107" s="53" t="s">
        <v>540</v>
      </c>
      <c r="B107" s="53" t="s">
        <v>541</v>
      </c>
      <c r="C107" s="53" t="s">
        <v>221</v>
      </c>
      <c r="D107" s="53" t="s">
        <v>380</v>
      </c>
      <c r="E107" s="53" t="s">
        <v>526</v>
      </c>
      <c r="F107" s="53" t="s">
        <v>527</v>
      </c>
    </row>
    <row r="108" spans="1:7">
      <c r="A108" s="53" t="s">
        <v>542</v>
      </c>
      <c r="B108" s="53" t="s">
        <v>543</v>
      </c>
      <c r="C108" s="53" t="s">
        <v>454</v>
      </c>
      <c r="D108" s="53" t="s">
        <v>107</v>
      </c>
      <c r="E108" s="53" t="s">
        <v>526</v>
      </c>
      <c r="F108" s="53" t="s">
        <v>527</v>
      </c>
    </row>
    <row r="109" spans="1:7">
      <c r="A109" s="53" t="s">
        <v>544</v>
      </c>
      <c r="B109" s="53" t="s">
        <v>545</v>
      </c>
      <c r="C109" s="53" t="s">
        <v>271</v>
      </c>
      <c r="D109" s="53" t="s">
        <v>272</v>
      </c>
      <c r="E109" s="53" t="s">
        <v>526</v>
      </c>
      <c r="F109" s="53" t="s">
        <v>527</v>
      </c>
    </row>
    <row r="110" spans="1:7">
      <c r="A110" s="53" t="s">
        <v>546</v>
      </c>
      <c r="B110" s="53" t="s">
        <v>547</v>
      </c>
      <c r="C110" s="53" t="s">
        <v>271</v>
      </c>
      <c r="D110" s="53" t="s">
        <v>272</v>
      </c>
      <c r="E110" s="53" t="s">
        <v>526</v>
      </c>
      <c r="F110" s="53" t="s">
        <v>527</v>
      </c>
    </row>
    <row r="111" spans="1:7">
      <c r="A111" s="53" t="s">
        <v>548</v>
      </c>
      <c r="B111" s="53" t="s">
        <v>549</v>
      </c>
      <c r="C111" s="53" t="s">
        <v>450</v>
      </c>
      <c r="D111" s="53" t="s">
        <v>451</v>
      </c>
      <c r="E111" s="53" t="s">
        <v>526</v>
      </c>
      <c r="F111" s="53" t="s">
        <v>527</v>
      </c>
    </row>
    <row r="112" spans="1:7">
      <c r="A112" s="53" t="s">
        <v>550</v>
      </c>
      <c r="B112" s="53" t="s">
        <v>551</v>
      </c>
      <c r="C112" s="53" t="s">
        <v>552</v>
      </c>
      <c r="D112" s="53" t="s">
        <v>66</v>
      </c>
      <c r="E112" s="53" t="s">
        <v>526</v>
      </c>
      <c r="F112" s="53" t="s">
        <v>527</v>
      </c>
    </row>
    <row r="113" spans="1:6">
      <c r="A113" s="53" t="s">
        <v>553</v>
      </c>
      <c r="B113" s="53" t="s">
        <v>554</v>
      </c>
      <c r="C113" s="53" t="s">
        <v>555</v>
      </c>
      <c r="D113" s="53" t="s">
        <v>556</v>
      </c>
      <c r="E113" s="53" t="s">
        <v>526</v>
      </c>
      <c r="F113" s="53" t="s">
        <v>527</v>
      </c>
    </row>
    <row r="114" spans="1:6">
      <c r="A114" s="53" t="s">
        <v>557</v>
      </c>
      <c r="B114" s="53" t="s">
        <v>558</v>
      </c>
      <c r="C114" s="53" t="s">
        <v>493</v>
      </c>
      <c r="D114" s="53" t="s">
        <v>494</v>
      </c>
      <c r="E114" s="53" t="s">
        <v>526</v>
      </c>
      <c r="F114" s="53" t="s">
        <v>527</v>
      </c>
    </row>
    <row r="115" spans="1:6">
      <c r="A115" s="53" t="s">
        <v>559</v>
      </c>
      <c r="B115" s="53" t="s">
        <v>560</v>
      </c>
      <c r="C115" s="53" t="s">
        <v>561</v>
      </c>
      <c r="D115" s="53" t="s">
        <v>562</v>
      </c>
      <c r="E115" s="53" t="s">
        <v>526</v>
      </c>
      <c r="F115" s="53" t="s">
        <v>527</v>
      </c>
    </row>
    <row r="116" spans="1:6">
      <c r="A116" s="53" t="s">
        <v>563</v>
      </c>
      <c r="B116" s="53" t="s">
        <v>564</v>
      </c>
      <c r="C116" s="53" t="s">
        <v>565</v>
      </c>
      <c r="D116" s="53" t="s">
        <v>143</v>
      </c>
      <c r="E116" s="53" t="s">
        <v>526</v>
      </c>
      <c r="F116" s="53" t="s">
        <v>527</v>
      </c>
    </row>
    <row r="117" spans="1:6">
      <c r="A117" s="53" t="s">
        <v>566</v>
      </c>
      <c r="B117" s="53" t="s">
        <v>567</v>
      </c>
      <c r="C117" s="53" t="s">
        <v>565</v>
      </c>
      <c r="D117" s="53" t="s">
        <v>143</v>
      </c>
      <c r="E117" s="53" t="s">
        <v>526</v>
      </c>
      <c r="F117" s="53" t="s">
        <v>527</v>
      </c>
    </row>
    <row r="118" spans="1:6">
      <c r="A118" s="53" t="s">
        <v>568</v>
      </c>
      <c r="B118" s="53" t="s">
        <v>569</v>
      </c>
      <c r="C118" s="53" t="s">
        <v>570</v>
      </c>
      <c r="D118" s="53" t="s">
        <v>571</v>
      </c>
      <c r="E118" s="53" t="s">
        <v>526</v>
      </c>
      <c r="F118" s="53" t="s">
        <v>527</v>
      </c>
    </row>
    <row r="119" spans="1:6">
      <c r="A119" s="53" t="s">
        <v>572</v>
      </c>
      <c r="B119" s="53" t="s">
        <v>573</v>
      </c>
      <c r="C119" s="53" t="s">
        <v>574</v>
      </c>
      <c r="D119" s="53" t="s">
        <v>575</v>
      </c>
      <c r="E119" s="53" t="s">
        <v>526</v>
      </c>
      <c r="F119" s="53" t="s">
        <v>527</v>
      </c>
    </row>
    <row r="120" spans="1:6">
      <c r="A120" s="53" t="s">
        <v>576</v>
      </c>
      <c r="B120" s="53" t="s">
        <v>577</v>
      </c>
      <c r="C120" s="53" t="s">
        <v>578</v>
      </c>
      <c r="D120" s="53" t="s">
        <v>579</v>
      </c>
      <c r="E120" s="53" t="s">
        <v>526</v>
      </c>
      <c r="F120" s="53" t="s">
        <v>527</v>
      </c>
    </row>
    <row r="121" spans="1:6">
      <c r="A121" s="53" t="s">
        <v>580</v>
      </c>
      <c r="B121" s="53" t="s">
        <v>581</v>
      </c>
      <c r="C121" s="53" t="s">
        <v>570</v>
      </c>
      <c r="D121" s="53" t="s">
        <v>571</v>
      </c>
      <c r="E121" s="53" t="s">
        <v>526</v>
      </c>
      <c r="F121" s="53" t="s">
        <v>527</v>
      </c>
    </row>
    <row r="122" spans="1:6">
      <c r="A122" s="53" t="s">
        <v>582</v>
      </c>
      <c r="B122" s="53" t="s">
        <v>583</v>
      </c>
      <c r="C122" s="53" t="s">
        <v>584</v>
      </c>
      <c r="D122" s="53" t="s">
        <v>585</v>
      </c>
      <c r="E122" s="53" t="s">
        <v>526</v>
      </c>
      <c r="F122" s="53" t="s">
        <v>527</v>
      </c>
    </row>
    <row r="123" spans="1:6">
      <c r="A123" s="53" t="s">
        <v>586</v>
      </c>
      <c r="B123" s="53" t="s">
        <v>587</v>
      </c>
      <c r="C123" s="53" t="s">
        <v>338</v>
      </c>
      <c r="D123" s="53" t="s">
        <v>339</v>
      </c>
      <c r="E123" s="53" t="s">
        <v>526</v>
      </c>
      <c r="F123" s="53" t="s">
        <v>527</v>
      </c>
    </row>
    <row r="124" spans="1:6">
      <c r="A124" s="53" t="s">
        <v>588</v>
      </c>
      <c r="B124" s="53" t="s">
        <v>589</v>
      </c>
      <c r="C124" s="53" t="s">
        <v>590</v>
      </c>
      <c r="D124" s="53" t="s">
        <v>88</v>
      </c>
      <c r="E124" s="53" t="s">
        <v>526</v>
      </c>
      <c r="F124" s="53" t="s">
        <v>527</v>
      </c>
    </row>
    <row r="125" spans="1:6">
      <c r="A125" s="53" t="s">
        <v>591</v>
      </c>
      <c r="B125" s="53" t="s">
        <v>592</v>
      </c>
      <c r="C125" s="53" t="s">
        <v>593</v>
      </c>
      <c r="D125" s="53" t="s">
        <v>594</v>
      </c>
      <c r="E125" s="53" t="s">
        <v>526</v>
      </c>
      <c r="F125" s="53" t="s">
        <v>527</v>
      </c>
    </row>
    <row r="126" spans="1:6">
      <c r="A126" s="53" t="s">
        <v>595</v>
      </c>
      <c r="B126" s="53" t="s">
        <v>596</v>
      </c>
      <c r="C126" s="53" t="s">
        <v>597</v>
      </c>
      <c r="D126" s="53" t="s">
        <v>598</v>
      </c>
      <c r="E126" s="53" t="s">
        <v>526</v>
      </c>
      <c r="F126" s="53" t="s">
        <v>527</v>
      </c>
    </row>
    <row r="127" spans="1:6">
      <c r="A127" s="53" t="s">
        <v>599</v>
      </c>
      <c r="B127" s="53" t="s">
        <v>600</v>
      </c>
      <c r="C127" s="53" t="s">
        <v>525</v>
      </c>
      <c r="D127" s="53" t="s">
        <v>77</v>
      </c>
      <c r="E127" s="53" t="s">
        <v>526</v>
      </c>
      <c r="F127" s="53" t="s">
        <v>527</v>
      </c>
    </row>
    <row r="128" spans="1:6">
      <c r="A128" s="53" t="s">
        <v>601</v>
      </c>
      <c r="B128" s="53" t="s">
        <v>602</v>
      </c>
      <c r="C128" s="53" t="s">
        <v>561</v>
      </c>
      <c r="D128" s="53" t="s">
        <v>562</v>
      </c>
      <c r="E128" s="53" t="s">
        <v>526</v>
      </c>
      <c r="F128" s="53" t="s">
        <v>527</v>
      </c>
    </row>
    <row r="129" spans="1:6">
      <c r="A129" s="53" t="s">
        <v>603</v>
      </c>
      <c r="B129" s="53" t="s">
        <v>604</v>
      </c>
      <c r="C129" s="53" t="s">
        <v>307</v>
      </c>
      <c r="D129" s="53" t="s">
        <v>308</v>
      </c>
      <c r="E129" s="53" t="s">
        <v>526</v>
      </c>
      <c r="F129" s="53" t="s">
        <v>527</v>
      </c>
    </row>
    <row r="130" spans="1:6">
      <c r="A130" s="53" t="s">
        <v>605</v>
      </c>
      <c r="B130" s="53" t="s">
        <v>606</v>
      </c>
      <c r="C130" s="53" t="s">
        <v>230</v>
      </c>
      <c r="D130" s="53" t="s">
        <v>231</v>
      </c>
      <c r="E130" s="53" t="s">
        <v>526</v>
      </c>
      <c r="F130" s="53" t="s">
        <v>527</v>
      </c>
    </row>
    <row r="131" spans="1:6">
      <c r="A131" s="53" t="s">
        <v>607</v>
      </c>
      <c r="B131" s="53" t="s">
        <v>608</v>
      </c>
      <c r="C131" s="53" t="s">
        <v>609</v>
      </c>
      <c r="D131" s="53" t="s">
        <v>610</v>
      </c>
      <c r="E131" s="53" t="s">
        <v>526</v>
      </c>
      <c r="F131" s="53" t="s">
        <v>527</v>
      </c>
    </row>
    <row r="132" spans="1:6">
      <c r="A132" s="53" t="s">
        <v>611</v>
      </c>
      <c r="B132" s="53" t="s">
        <v>612</v>
      </c>
      <c r="C132" s="53" t="s">
        <v>570</v>
      </c>
      <c r="D132" s="53" t="s">
        <v>571</v>
      </c>
      <c r="E132" s="53" t="s">
        <v>526</v>
      </c>
      <c r="F132" s="53" t="s">
        <v>527</v>
      </c>
    </row>
    <row r="133" spans="1:6">
      <c r="A133" s="53" t="s">
        <v>613</v>
      </c>
      <c r="B133" s="53" t="s">
        <v>614</v>
      </c>
      <c r="C133" s="53" t="s">
        <v>615</v>
      </c>
      <c r="D133" s="53" t="s">
        <v>616</v>
      </c>
      <c r="E133" s="53" t="s">
        <v>526</v>
      </c>
      <c r="F133" s="53" t="s">
        <v>527</v>
      </c>
    </row>
    <row r="134" spans="1:6">
      <c r="A134" s="53" t="s">
        <v>617</v>
      </c>
      <c r="B134" s="53" t="s">
        <v>618</v>
      </c>
      <c r="C134" s="53" t="s">
        <v>375</v>
      </c>
      <c r="D134" s="53" t="s">
        <v>619</v>
      </c>
      <c r="E134" s="53" t="s">
        <v>526</v>
      </c>
      <c r="F134" s="53" t="s">
        <v>527</v>
      </c>
    </row>
    <row r="135" spans="1:6">
      <c r="A135" s="53" t="s">
        <v>620</v>
      </c>
      <c r="B135" s="53" t="s">
        <v>621</v>
      </c>
      <c r="C135" s="53" t="s">
        <v>622</v>
      </c>
      <c r="D135" s="53" t="s">
        <v>623</v>
      </c>
      <c r="E135" s="53" t="s">
        <v>526</v>
      </c>
      <c r="F135" s="53" t="s">
        <v>527</v>
      </c>
    </row>
    <row r="136" spans="1:6">
      <c r="A136" s="53" t="s">
        <v>624</v>
      </c>
      <c r="B136" s="53" t="s">
        <v>625</v>
      </c>
      <c r="C136" s="53" t="s">
        <v>555</v>
      </c>
      <c r="D136" s="53" t="s">
        <v>556</v>
      </c>
      <c r="E136" s="53" t="s">
        <v>526</v>
      </c>
      <c r="F136" s="53" t="s">
        <v>527</v>
      </c>
    </row>
    <row r="137" spans="1:6">
      <c r="A137" s="53" t="s">
        <v>626</v>
      </c>
      <c r="B137" s="53" t="s">
        <v>627</v>
      </c>
      <c r="C137" s="53" t="s">
        <v>418</v>
      </c>
      <c r="D137" s="53" t="s">
        <v>419</v>
      </c>
      <c r="E137" s="53" t="s">
        <v>526</v>
      </c>
      <c r="F137" s="53" t="s">
        <v>527</v>
      </c>
    </row>
    <row r="138" spans="1:6">
      <c r="A138" s="53" t="s">
        <v>628</v>
      </c>
      <c r="B138" s="53" t="s">
        <v>629</v>
      </c>
      <c r="C138" s="53" t="s">
        <v>237</v>
      </c>
      <c r="D138" s="53" t="s">
        <v>238</v>
      </c>
      <c r="E138" s="53" t="s">
        <v>526</v>
      </c>
      <c r="F138" s="53" t="s">
        <v>527</v>
      </c>
    </row>
    <row r="139" spans="1:6">
      <c r="A139" s="53" t="s">
        <v>630</v>
      </c>
      <c r="B139" s="53" t="s">
        <v>631</v>
      </c>
      <c r="C139" s="53" t="s">
        <v>632</v>
      </c>
      <c r="D139" s="53" t="s">
        <v>633</v>
      </c>
      <c r="E139" s="53" t="s">
        <v>526</v>
      </c>
      <c r="F139" s="53" t="s">
        <v>527</v>
      </c>
    </row>
    <row r="140" spans="1:6">
      <c r="A140" s="53" t="s">
        <v>634</v>
      </c>
      <c r="B140" s="53" t="s">
        <v>635</v>
      </c>
      <c r="C140" s="53" t="s">
        <v>636</v>
      </c>
      <c r="D140" s="53" t="s">
        <v>637</v>
      </c>
      <c r="E140" s="53" t="s">
        <v>526</v>
      </c>
      <c r="F140" s="53" t="s">
        <v>527</v>
      </c>
    </row>
    <row r="141" spans="1:6">
      <c r="A141" s="53" t="s">
        <v>638</v>
      </c>
      <c r="B141" s="53" t="s">
        <v>639</v>
      </c>
      <c r="C141" s="53" t="s">
        <v>593</v>
      </c>
      <c r="D141" s="53" t="s">
        <v>594</v>
      </c>
      <c r="E141" s="53" t="s">
        <v>526</v>
      </c>
      <c r="F141" s="53" t="s">
        <v>527</v>
      </c>
    </row>
    <row r="142" spans="1:6">
      <c r="A142" s="53" t="s">
        <v>640</v>
      </c>
      <c r="B142" s="53" t="s">
        <v>641</v>
      </c>
      <c r="C142" s="53" t="s">
        <v>642</v>
      </c>
      <c r="D142" s="53" t="s">
        <v>643</v>
      </c>
      <c r="E142" s="53" t="s">
        <v>526</v>
      </c>
      <c r="F142" s="53" t="s">
        <v>527</v>
      </c>
    </row>
    <row r="143" spans="1:6">
      <c r="A143" s="53" t="s">
        <v>644</v>
      </c>
      <c r="B143" s="53" t="s">
        <v>645</v>
      </c>
      <c r="C143" s="53" t="s">
        <v>646</v>
      </c>
      <c r="D143" s="53" t="s">
        <v>647</v>
      </c>
      <c r="E143" s="53" t="s">
        <v>526</v>
      </c>
      <c r="F143" s="53" t="s">
        <v>527</v>
      </c>
    </row>
    <row r="144" spans="1:6">
      <c r="A144" s="53" t="s">
        <v>648</v>
      </c>
      <c r="B144" s="53" t="s">
        <v>649</v>
      </c>
      <c r="C144" s="53" t="s">
        <v>275</v>
      </c>
      <c r="D144" s="53" t="s">
        <v>276</v>
      </c>
      <c r="E144" s="53" t="s">
        <v>526</v>
      </c>
      <c r="F144" s="53" t="s">
        <v>527</v>
      </c>
    </row>
    <row r="145" spans="1:6">
      <c r="A145" s="53" t="s">
        <v>650</v>
      </c>
      <c r="B145" s="53" t="s">
        <v>651</v>
      </c>
      <c r="C145" s="53" t="s">
        <v>642</v>
      </c>
      <c r="D145" s="53" t="s">
        <v>643</v>
      </c>
      <c r="E145" s="53" t="s">
        <v>526</v>
      </c>
      <c r="F145" s="53" t="s">
        <v>527</v>
      </c>
    </row>
    <row r="146" spans="1:6">
      <c r="A146" s="53" t="s">
        <v>652</v>
      </c>
      <c r="B146" s="53" t="s">
        <v>653</v>
      </c>
      <c r="C146" s="53" t="s">
        <v>654</v>
      </c>
      <c r="D146" s="53" t="s">
        <v>655</v>
      </c>
      <c r="E146" s="53" t="s">
        <v>526</v>
      </c>
      <c r="F146" s="53" t="s">
        <v>527</v>
      </c>
    </row>
    <row r="147" spans="1:6">
      <c r="A147" s="53" t="s">
        <v>656</v>
      </c>
      <c r="B147" s="53" t="s">
        <v>657</v>
      </c>
      <c r="C147" s="53" t="s">
        <v>394</v>
      </c>
      <c r="D147" s="53" t="s">
        <v>117</v>
      </c>
      <c r="E147" s="53" t="s">
        <v>526</v>
      </c>
      <c r="F147" s="53" t="s">
        <v>527</v>
      </c>
    </row>
    <row r="148" spans="1:6">
      <c r="A148" s="53" t="s">
        <v>658</v>
      </c>
      <c r="B148" s="53" t="s">
        <v>659</v>
      </c>
      <c r="C148" s="53" t="s">
        <v>430</v>
      </c>
      <c r="D148" s="53" t="s">
        <v>44</v>
      </c>
      <c r="E148" s="53" t="s">
        <v>526</v>
      </c>
      <c r="F148" s="53" t="s">
        <v>527</v>
      </c>
    </row>
    <row r="149" spans="1:6">
      <c r="A149" s="53" t="s">
        <v>660</v>
      </c>
      <c r="B149" s="53" t="s">
        <v>661</v>
      </c>
      <c r="C149" s="53" t="s">
        <v>662</v>
      </c>
      <c r="D149" s="53" t="s">
        <v>663</v>
      </c>
      <c r="E149" s="53" t="s">
        <v>526</v>
      </c>
      <c r="F149" s="53" t="s">
        <v>527</v>
      </c>
    </row>
    <row r="150" spans="1:6">
      <c r="A150" s="53" t="s">
        <v>664</v>
      </c>
      <c r="B150" s="53" t="s">
        <v>665</v>
      </c>
      <c r="C150" s="53" t="s">
        <v>666</v>
      </c>
      <c r="D150" s="53" t="s">
        <v>667</v>
      </c>
      <c r="E150" s="53" t="s">
        <v>526</v>
      </c>
      <c r="F150" s="53" t="s">
        <v>527</v>
      </c>
    </row>
    <row r="151" spans="1:6">
      <c r="A151" s="53" t="s">
        <v>668</v>
      </c>
      <c r="B151" s="53" t="s">
        <v>669</v>
      </c>
      <c r="C151" s="53" t="s">
        <v>248</v>
      </c>
      <c r="D151" s="53" t="s">
        <v>249</v>
      </c>
      <c r="E151" s="53" t="s">
        <v>526</v>
      </c>
      <c r="F151" s="53" t="s">
        <v>527</v>
      </c>
    </row>
    <row r="152" spans="1:6">
      <c r="A152" s="53" t="s">
        <v>670</v>
      </c>
      <c r="B152" s="53" t="s">
        <v>671</v>
      </c>
      <c r="C152" s="53" t="s">
        <v>271</v>
      </c>
      <c r="D152" s="53" t="s">
        <v>272</v>
      </c>
      <c r="E152" s="53" t="s">
        <v>526</v>
      </c>
      <c r="F152" s="53" t="s">
        <v>527</v>
      </c>
    </row>
    <row r="153" spans="1:6">
      <c r="A153" s="53" t="s">
        <v>672</v>
      </c>
      <c r="B153" s="53" t="s">
        <v>673</v>
      </c>
      <c r="C153" s="53" t="s">
        <v>407</v>
      </c>
      <c r="D153" s="53" t="s">
        <v>408</v>
      </c>
      <c r="E153" s="53" t="s">
        <v>526</v>
      </c>
      <c r="F153" s="53" t="s">
        <v>527</v>
      </c>
    </row>
    <row r="154" spans="1:6">
      <c r="A154" s="53" t="s">
        <v>674</v>
      </c>
      <c r="B154" s="53" t="s">
        <v>675</v>
      </c>
      <c r="C154" s="53" t="s">
        <v>519</v>
      </c>
      <c r="D154" s="53" t="s">
        <v>676</v>
      </c>
      <c r="E154" s="53" t="s">
        <v>526</v>
      </c>
      <c r="F154" s="53" t="s">
        <v>527</v>
      </c>
    </row>
    <row r="155" spans="1:6">
      <c r="A155" s="53" t="s">
        <v>677</v>
      </c>
      <c r="B155" s="53" t="s">
        <v>678</v>
      </c>
      <c r="C155" s="53" t="s">
        <v>574</v>
      </c>
      <c r="D155" s="53" t="s">
        <v>575</v>
      </c>
      <c r="E155" s="53" t="s">
        <v>526</v>
      </c>
      <c r="F155" s="53" t="s">
        <v>527</v>
      </c>
    </row>
    <row r="156" spans="1:6">
      <c r="A156" s="53" t="s">
        <v>679</v>
      </c>
      <c r="B156" s="53" t="s">
        <v>680</v>
      </c>
      <c r="C156" s="53" t="s">
        <v>681</v>
      </c>
      <c r="D156" s="53" t="s">
        <v>682</v>
      </c>
      <c r="E156" s="53" t="s">
        <v>526</v>
      </c>
      <c r="F156" s="53" t="s">
        <v>527</v>
      </c>
    </row>
    <row r="157" spans="1:6">
      <c r="A157" s="53" t="s">
        <v>683</v>
      </c>
      <c r="B157" s="53" t="s">
        <v>684</v>
      </c>
      <c r="C157" s="53" t="s">
        <v>263</v>
      </c>
      <c r="D157" s="53" t="s">
        <v>264</v>
      </c>
      <c r="E157" s="53" t="s">
        <v>526</v>
      </c>
      <c r="F157" s="53" t="s">
        <v>527</v>
      </c>
    </row>
    <row r="158" spans="1:6">
      <c r="A158" s="53" t="s">
        <v>685</v>
      </c>
      <c r="B158" s="53" t="s">
        <v>686</v>
      </c>
      <c r="C158" s="53" t="s">
        <v>666</v>
      </c>
      <c r="D158" s="53" t="s">
        <v>667</v>
      </c>
      <c r="E158" s="53" t="s">
        <v>526</v>
      </c>
      <c r="F158" s="53" t="s">
        <v>527</v>
      </c>
    </row>
    <row r="159" spans="1:6">
      <c r="A159" s="53" t="s">
        <v>687</v>
      </c>
      <c r="B159" s="53" t="s">
        <v>688</v>
      </c>
      <c r="C159" s="53" t="s">
        <v>689</v>
      </c>
      <c r="D159" s="53" t="s">
        <v>119</v>
      </c>
      <c r="E159" s="53" t="s">
        <v>526</v>
      </c>
      <c r="F159" s="53" t="s">
        <v>527</v>
      </c>
    </row>
    <row r="160" spans="1:6">
      <c r="A160" s="53" t="s">
        <v>690</v>
      </c>
      <c r="B160" s="53" t="s">
        <v>691</v>
      </c>
      <c r="C160" s="53" t="s">
        <v>681</v>
      </c>
      <c r="D160" s="53" t="s">
        <v>682</v>
      </c>
      <c r="E160" s="53" t="s">
        <v>526</v>
      </c>
      <c r="F160" s="53" t="s">
        <v>527</v>
      </c>
    </row>
    <row r="161" spans="1:6">
      <c r="A161" s="53" t="s">
        <v>692</v>
      </c>
      <c r="B161" s="53" t="s">
        <v>693</v>
      </c>
      <c r="C161" s="53" t="s">
        <v>230</v>
      </c>
      <c r="D161" s="53" t="s">
        <v>231</v>
      </c>
      <c r="E161" s="53" t="s">
        <v>526</v>
      </c>
      <c r="F161" s="53" t="s">
        <v>527</v>
      </c>
    </row>
    <row r="162" spans="1:6">
      <c r="A162" s="53" t="s">
        <v>694</v>
      </c>
      <c r="B162" s="53" t="s">
        <v>695</v>
      </c>
      <c r="C162" s="53" t="s">
        <v>215</v>
      </c>
      <c r="D162" s="53" t="s">
        <v>216</v>
      </c>
      <c r="E162" s="53" t="s">
        <v>526</v>
      </c>
      <c r="F162" s="53" t="s">
        <v>527</v>
      </c>
    </row>
    <row r="163" spans="1:6">
      <c r="A163" s="53" t="s">
        <v>696</v>
      </c>
      <c r="B163" s="53" t="s">
        <v>697</v>
      </c>
      <c r="C163" s="53" t="s">
        <v>609</v>
      </c>
      <c r="D163" s="53" t="s">
        <v>610</v>
      </c>
      <c r="E163" s="53" t="s">
        <v>526</v>
      </c>
      <c r="F163" s="53" t="s">
        <v>527</v>
      </c>
    </row>
    <row r="164" spans="1:6">
      <c r="A164" s="53" t="s">
        <v>698</v>
      </c>
      <c r="B164" s="53" t="s">
        <v>699</v>
      </c>
      <c r="C164" s="53" t="s">
        <v>700</v>
      </c>
      <c r="D164" s="53" t="s">
        <v>148</v>
      </c>
      <c r="E164" s="53" t="s">
        <v>526</v>
      </c>
      <c r="F164" s="53" t="s">
        <v>527</v>
      </c>
    </row>
    <row r="165" spans="1:6">
      <c r="A165" s="53" t="s">
        <v>701</v>
      </c>
      <c r="B165" s="53" t="s">
        <v>702</v>
      </c>
      <c r="C165" s="53" t="s">
        <v>404</v>
      </c>
      <c r="D165" s="53" t="s">
        <v>71</v>
      </c>
      <c r="E165" s="53" t="s">
        <v>526</v>
      </c>
      <c r="F165" s="53" t="s">
        <v>527</v>
      </c>
    </row>
    <row r="166" spans="1:6">
      <c r="A166" s="53" t="s">
        <v>703</v>
      </c>
      <c r="B166" s="53" t="s">
        <v>704</v>
      </c>
      <c r="C166" s="53" t="s">
        <v>481</v>
      </c>
      <c r="D166" s="53" t="s">
        <v>482</v>
      </c>
      <c r="E166" s="53" t="s">
        <v>526</v>
      </c>
      <c r="F166" s="53" t="s">
        <v>527</v>
      </c>
    </row>
    <row r="167" spans="1:6">
      <c r="A167" s="53" t="s">
        <v>705</v>
      </c>
      <c r="B167" s="53" t="s">
        <v>706</v>
      </c>
      <c r="C167" s="53" t="s">
        <v>574</v>
      </c>
      <c r="D167" s="53" t="s">
        <v>575</v>
      </c>
      <c r="E167" s="53" t="s">
        <v>526</v>
      </c>
      <c r="F167" s="53" t="s">
        <v>527</v>
      </c>
    </row>
    <row r="168" spans="1:6">
      <c r="A168" s="53" t="s">
        <v>707</v>
      </c>
      <c r="B168" s="53" t="s">
        <v>708</v>
      </c>
      <c r="C168" s="53" t="s">
        <v>457</v>
      </c>
      <c r="D168" s="53" t="s">
        <v>709</v>
      </c>
      <c r="E168" s="53" t="s">
        <v>526</v>
      </c>
      <c r="F168" s="53" t="s">
        <v>527</v>
      </c>
    </row>
    <row r="169" spans="1:6">
      <c r="A169" s="53" t="s">
        <v>710</v>
      </c>
      <c r="B169" s="53" t="s">
        <v>711</v>
      </c>
      <c r="C169" s="53" t="s">
        <v>471</v>
      </c>
      <c r="D169" s="53" t="s">
        <v>472</v>
      </c>
      <c r="E169" s="53" t="s">
        <v>526</v>
      </c>
      <c r="F169" s="53" t="s">
        <v>527</v>
      </c>
    </row>
    <row r="170" spans="1:6">
      <c r="A170" s="53" t="s">
        <v>712</v>
      </c>
      <c r="B170" s="53" t="s">
        <v>713</v>
      </c>
      <c r="C170" s="53" t="s">
        <v>666</v>
      </c>
      <c r="D170" s="53" t="s">
        <v>667</v>
      </c>
      <c r="E170" s="53" t="s">
        <v>526</v>
      </c>
      <c r="F170" s="53" t="s">
        <v>527</v>
      </c>
    </row>
    <row r="171" spans="1:6">
      <c r="A171" s="53" t="s">
        <v>714</v>
      </c>
      <c r="B171" s="53" t="s">
        <v>715</v>
      </c>
      <c r="C171" s="53" t="s">
        <v>215</v>
      </c>
      <c r="D171" s="53" t="s">
        <v>216</v>
      </c>
      <c r="E171" s="53" t="s">
        <v>526</v>
      </c>
      <c r="F171" s="53" t="s">
        <v>527</v>
      </c>
    </row>
    <row r="172" spans="1:6">
      <c r="A172" s="53" t="s">
        <v>716</v>
      </c>
      <c r="B172" s="53" t="s">
        <v>717</v>
      </c>
      <c r="C172" s="53" t="s">
        <v>718</v>
      </c>
      <c r="D172" s="53" t="s">
        <v>131</v>
      </c>
      <c r="E172" s="53" t="s">
        <v>526</v>
      </c>
      <c r="F172" s="53" t="s">
        <v>527</v>
      </c>
    </row>
    <row r="173" spans="1:6">
      <c r="A173" s="53" t="s">
        <v>719</v>
      </c>
      <c r="B173" s="53" t="s">
        <v>720</v>
      </c>
      <c r="C173" s="53" t="s">
        <v>721</v>
      </c>
      <c r="D173" s="53" t="s">
        <v>105</v>
      </c>
      <c r="E173" s="53" t="s">
        <v>526</v>
      </c>
      <c r="F173" s="53" t="s">
        <v>527</v>
      </c>
    </row>
    <row r="174" spans="1:6">
      <c r="A174" s="53" t="s">
        <v>722</v>
      </c>
      <c r="B174" s="53" t="s">
        <v>723</v>
      </c>
      <c r="C174" s="53" t="s">
        <v>454</v>
      </c>
      <c r="D174" s="53" t="s">
        <v>107</v>
      </c>
      <c r="E174" s="53" t="s">
        <v>526</v>
      </c>
      <c r="F174" s="53" t="s">
        <v>527</v>
      </c>
    </row>
    <row r="175" spans="1:6">
      <c r="A175" s="53" t="s">
        <v>724</v>
      </c>
      <c r="B175" s="53" t="s">
        <v>725</v>
      </c>
      <c r="C175" s="53" t="s">
        <v>227</v>
      </c>
      <c r="D175" s="53" t="s">
        <v>726</v>
      </c>
      <c r="E175" s="53" t="s">
        <v>526</v>
      </c>
      <c r="F175" s="53" t="s">
        <v>527</v>
      </c>
    </row>
    <row r="176" spans="1:6">
      <c r="A176" s="53" t="s">
        <v>727</v>
      </c>
      <c r="B176" s="53" t="s">
        <v>728</v>
      </c>
      <c r="C176" s="53" t="s">
        <v>489</v>
      </c>
      <c r="D176" s="53" t="s">
        <v>75</v>
      </c>
      <c r="E176" s="53" t="s">
        <v>526</v>
      </c>
      <c r="F176" s="53" t="s">
        <v>527</v>
      </c>
    </row>
    <row r="177" spans="1:6">
      <c r="A177" s="53" t="s">
        <v>729</v>
      </c>
      <c r="B177" s="53" t="s">
        <v>730</v>
      </c>
      <c r="C177" s="53" t="s">
        <v>329</v>
      </c>
      <c r="D177" s="53" t="s">
        <v>118</v>
      </c>
      <c r="E177" s="53" t="s">
        <v>526</v>
      </c>
      <c r="F177" s="53" t="s">
        <v>527</v>
      </c>
    </row>
    <row r="178" spans="1:6">
      <c r="A178" s="53" t="s">
        <v>731</v>
      </c>
      <c r="B178" s="53" t="s">
        <v>732</v>
      </c>
      <c r="C178" s="53" t="s">
        <v>733</v>
      </c>
      <c r="D178" s="53" t="s">
        <v>734</v>
      </c>
      <c r="E178" s="53" t="s">
        <v>526</v>
      </c>
      <c r="F178" s="53" t="s">
        <v>527</v>
      </c>
    </row>
    <row r="179" spans="1:6">
      <c r="A179" s="53" t="s">
        <v>735</v>
      </c>
      <c r="B179" s="53" t="s">
        <v>736</v>
      </c>
      <c r="C179" s="53" t="s">
        <v>260</v>
      </c>
      <c r="D179" s="53" t="s">
        <v>737</v>
      </c>
      <c r="E179" s="53" t="s">
        <v>526</v>
      </c>
      <c r="F179" s="53" t="s">
        <v>527</v>
      </c>
    </row>
    <row r="180" spans="1:6">
      <c r="A180" s="53" t="s">
        <v>738</v>
      </c>
      <c r="B180" s="53" t="s">
        <v>739</v>
      </c>
      <c r="C180" s="53" t="s">
        <v>271</v>
      </c>
      <c r="D180" s="53" t="s">
        <v>272</v>
      </c>
      <c r="E180" s="53" t="s">
        <v>526</v>
      </c>
      <c r="F180" s="53" t="s">
        <v>527</v>
      </c>
    </row>
    <row r="181" spans="1:6">
      <c r="A181" s="53" t="s">
        <v>740</v>
      </c>
      <c r="B181" s="53" t="s">
        <v>741</v>
      </c>
      <c r="C181" s="53" t="s">
        <v>315</v>
      </c>
      <c r="D181" s="53" t="s">
        <v>316</v>
      </c>
      <c r="E181" s="53" t="s">
        <v>526</v>
      </c>
      <c r="F181" s="53" t="s">
        <v>527</v>
      </c>
    </row>
    <row r="182" spans="1:6">
      <c r="A182" s="53" t="s">
        <v>742</v>
      </c>
      <c r="B182" s="53" t="s">
        <v>743</v>
      </c>
      <c r="C182" s="53" t="s">
        <v>744</v>
      </c>
      <c r="D182" s="53" t="s">
        <v>745</v>
      </c>
      <c r="E182" s="53" t="s">
        <v>526</v>
      </c>
      <c r="F182" s="53" t="s">
        <v>527</v>
      </c>
    </row>
    <row r="183" spans="1:6">
      <c r="A183" s="53" t="s">
        <v>746</v>
      </c>
      <c r="B183" s="53" t="s">
        <v>747</v>
      </c>
      <c r="C183" s="53" t="s">
        <v>748</v>
      </c>
      <c r="D183" s="53" t="s">
        <v>749</v>
      </c>
      <c r="E183" s="53" t="s">
        <v>526</v>
      </c>
      <c r="F183" s="53" t="s">
        <v>527</v>
      </c>
    </row>
    <row r="184" spans="1:6">
      <c r="A184" s="53" t="s">
        <v>750</v>
      </c>
      <c r="B184" s="53" t="s">
        <v>751</v>
      </c>
      <c r="C184" s="53" t="s">
        <v>315</v>
      </c>
      <c r="D184" s="53" t="s">
        <v>316</v>
      </c>
      <c r="E184" s="53" t="s">
        <v>526</v>
      </c>
      <c r="F184" s="53" t="s">
        <v>527</v>
      </c>
    </row>
    <row r="185" spans="1:6">
      <c r="A185" s="53" t="s">
        <v>752</v>
      </c>
      <c r="B185" s="53" t="s">
        <v>753</v>
      </c>
      <c r="C185" s="53" t="s">
        <v>319</v>
      </c>
      <c r="D185" s="53" t="s">
        <v>320</v>
      </c>
      <c r="E185" s="53" t="s">
        <v>526</v>
      </c>
      <c r="F185" s="53" t="s">
        <v>527</v>
      </c>
    </row>
    <row r="186" spans="1:6">
      <c r="A186" s="53" t="s">
        <v>754</v>
      </c>
      <c r="B186" s="53" t="s">
        <v>755</v>
      </c>
      <c r="C186" s="53" t="s">
        <v>748</v>
      </c>
      <c r="D186" s="53" t="s">
        <v>749</v>
      </c>
      <c r="E186" s="53" t="s">
        <v>526</v>
      </c>
      <c r="F186" s="53" t="s">
        <v>527</v>
      </c>
    </row>
    <row r="187" spans="1:6">
      <c r="A187" s="53" t="s">
        <v>756</v>
      </c>
      <c r="B187" s="53" t="s">
        <v>757</v>
      </c>
      <c r="C187" s="53" t="s">
        <v>430</v>
      </c>
      <c r="D187" s="53" t="s">
        <v>44</v>
      </c>
      <c r="E187" s="53" t="s">
        <v>526</v>
      </c>
      <c r="F187" s="53" t="s">
        <v>527</v>
      </c>
    </row>
    <row r="188" spans="1:6">
      <c r="A188" s="53" t="s">
        <v>758</v>
      </c>
      <c r="B188" s="53" t="s">
        <v>759</v>
      </c>
      <c r="C188" s="53" t="s">
        <v>319</v>
      </c>
      <c r="D188" s="53" t="s">
        <v>320</v>
      </c>
      <c r="E188" s="53" t="s">
        <v>526</v>
      </c>
      <c r="F188" s="53" t="s">
        <v>527</v>
      </c>
    </row>
    <row r="189" spans="1:6">
      <c r="A189" s="53" t="s">
        <v>760</v>
      </c>
      <c r="B189" s="53" t="s">
        <v>761</v>
      </c>
      <c r="C189" s="53" t="s">
        <v>319</v>
      </c>
      <c r="D189" s="53" t="s">
        <v>320</v>
      </c>
      <c r="E189" s="53" t="s">
        <v>526</v>
      </c>
      <c r="F189" s="53" t="s">
        <v>527</v>
      </c>
    </row>
    <row r="190" spans="1:6">
      <c r="A190" s="53" t="s">
        <v>762</v>
      </c>
      <c r="B190" s="53" t="s">
        <v>196</v>
      </c>
      <c r="C190" s="53" t="s">
        <v>763</v>
      </c>
      <c r="D190" s="53" t="s">
        <v>764</v>
      </c>
      <c r="E190" s="53" t="s">
        <v>526</v>
      </c>
      <c r="F190" s="53" t="s">
        <v>527</v>
      </c>
    </row>
    <row r="191" spans="1:6">
      <c r="A191" s="53" t="s">
        <v>765</v>
      </c>
      <c r="B191" s="53" t="s">
        <v>766</v>
      </c>
      <c r="C191" s="53" t="s">
        <v>311</v>
      </c>
      <c r="D191" s="53" t="s">
        <v>767</v>
      </c>
      <c r="E191" s="53" t="s">
        <v>526</v>
      </c>
      <c r="F191" s="53" t="s">
        <v>527</v>
      </c>
    </row>
    <row r="192" spans="1:6">
      <c r="A192" s="53" t="s">
        <v>768</v>
      </c>
      <c r="B192" s="53" t="s">
        <v>769</v>
      </c>
      <c r="C192" s="53" t="s">
        <v>733</v>
      </c>
      <c r="D192" s="53" t="s">
        <v>734</v>
      </c>
      <c r="E192" s="53" t="s">
        <v>526</v>
      </c>
      <c r="F192" s="53" t="s">
        <v>527</v>
      </c>
    </row>
    <row r="193" spans="1:6">
      <c r="A193" s="53" t="s">
        <v>770</v>
      </c>
      <c r="B193" s="53" t="s">
        <v>771</v>
      </c>
      <c r="C193" s="53" t="s">
        <v>733</v>
      </c>
      <c r="D193" s="53" t="s">
        <v>734</v>
      </c>
      <c r="E193" s="53" t="s">
        <v>526</v>
      </c>
      <c r="F193" s="53" t="s">
        <v>527</v>
      </c>
    </row>
    <row r="194" spans="1:6">
      <c r="A194" s="53" t="s">
        <v>772</v>
      </c>
      <c r="B194" s="53" t="s">
        <v>773</v>
      </c>
      <c r="C194" s="53" t="s">
        <v>774</v>
      </c>
      <c r="D194" s="53" t="s">
        <v>57</v>
      </c>
      <c r="E194" s="53" t="s">
        <v>526</v>
      </c>
      <c r="F194" s="53" t="s">
        <v>527</v>
      </c>
    </row>
    <row r="195" spans="1:6">
      <c r="A195" s="53" t="s">
        <v>775</v>
      </c>
      <c r="B195" s="53" t="s">
        <v>776</v>
      </c>
      <c r="C195" s="53" t="s">
        <v>774</v>
      </c>
      <c r="D195" s="53" t="s">
        <v>57</v>
      </c>
      <c r="E195" s="53" t="s">
        <v>526</v>
      </c>
      <c r="F195" s="53" t="s">
        <v>527</v>
      </c>
    </row>
    <row r="196" spans="1:6">
      <c r="A196" s="53" t="s">
        <v>777</v>
      </c>
      <c r="B196" s="53" t="s">
        <v>778</v>
      </c>
      <c r="C196" s="53" t="s">
        <v>301</v>
      </c>
      <c r="D196" s="53" t="s">
        <v>106</v>
      </c>
      <c r="E196" s="53" t="s">
        <v>526</v>
      </c>
      <c r="F196" s="53" t="s">
        <v>527</v>
      </c>
    </row>
    <row r="197" spans="1:6">
      <c r="A197" s="53" t="s">
        <v>779</v>
      </c>
      <c r="B197" s="53" t="s">
        <v>780</v>
      </c>
      <c r="C197" s="53" t="s">
        <v>636</v>
      </c>
      <c r="D197" s="53" t="s">
        <v>637</v>
      </c>
      <c r="E197" s="53" t="s">
        <v>526</v>
      </c>
      <c r="F197" s="53" t="s">
        <v>527</v>
      </c>
    </row>
    <row r="198" spans="1:6">
      <c r="A198" s="53" t="s">
        <v>781</v>
      </c>
      <c r="B198" s="53" t="s">
        <v>782</v>
      </c>
      <c r="C198" s="53" t="s">
        <v>763</v>
      </c>
      <c r="D198" s="53" t="s">
        <v>764</v>
      </c>
      <c r="E198" s="53" t="s">
        <v>526</v>
      </c>
      <c r="F198" s="53" t="s">
        <v>527</v>
      </c>
    </row>
    <row r="199" spans="1:6">
      <c r="A199" s="53" t="s">
        <v>783</v>
      </c>
      <c r="B199" s="53" t="s">
        <v>784</v>
      </c>
      <c r="C199" s="53" t="s">
        <v>636</v>
      </c>
      <c r="D199" s="53" t="s">
        <v>637</v>
      </c>
      <c r="E199" s="53" t="s">
        <v>526</v>
      </c>
      <c r="F199" s="53" t="s">
        <v>527</v>
      </c>
    </row>
    <row r="200" spans="1:6">
      <c r="A200" s="53" t="s">
        <v>785</v>
      </c>
      <c r="B200" s="53" t="s">
        <v>786</v>
      </c>
      <c r="C200" s="53" t="s">
        <v>787</v>
      </c>
      <c r="D200" s="53" t="s">
        <v>788</v>
      </c>
      <c r="E200" s="53" t="s">
        <v>526</v>
      </c>
      <c r="F200" s="53" t="s">
        <v>527</v>
      </c>
    </row>
    <row r="201" spans="1:6">
      <c r="A201" s="53" t="s">
        <v>789</v>
      </c>
      <c r="B201" s="53" t="s">
        <v>790</v>
      </c>
      <c r="C201" s="53" t="s">
        <v>636</v>
      </c>
      <c r="D201" s="53" t="s">
        <v>637</v>
      </c>
      <c r="E201" s="53" t="s">
        <v>526</v>
      </c>
      <c r="F201" s="53" t="s">
        <v>527</v>
      </c>
    </row>
    <row r="202" spans="1:6">
      <c r="A202" s="53" t="s">
        <v>791</v>
      </c>
      <c r="B202" s="53" t="s">
        <v>792</v>
      </c>
      <c r="C202" s="53" t="s">
        <v>443</v>
      </c>
      <c r="D202" s="53" t="s">
        <v>444</v>
      </c>
      <c r="E202" s="53" t="s">
        <v>526</v>
      </c>
      <c r="F202" s="53" t="s">
        <v>527</v>
      </c>
    </row>
    <row r="203" spans="1:6">
      <c r="A203" s="53" t="s">
        <v>793</v>
      </c>
      <c r="B203" s="53" t="s">
        <v>794</v>
      </c>
      <c r="C203" s="53" t="s">
        <v>552</v>
      </c>
      <c r="D203" s="53" t="s">
        <v>66</v>
      </c>
      <c r="E203" s="53" t="s">
        <v>526</v>
      </c>
      <c r="F203" s="53" t="s">
        <v>527</v>
      </c>
    </row>
    <row r="204" spans="1:6">
      <c r="A204" s="53" t="s">
        <v>795</v>
      </c>
      <c r="B204" s="53" t="s">
        <v>796</v>
      </c>
      <c r="C204" s="53" t="s">
        <v>329</v>
      </c>
      <c r="D204" s="53" t="s">
        <v>118</v>
      </c>
      <c r="E204" s="53" t="s">
        <v>526</v>
      </c>
      <c r="F204" s="53" t="s">
        <v>527</v>
      </c>
    </row>
    <row r="205" spans="1:6">
      <c r="A205" s="53" t="s">
        <v>797</v>
      </c>
      <c r="B205" s="53" t="s">
        <v>798</v>
      </c>
      <c r="C205" s="53" t="s">
        <v>774</v>
      </c>
      <c r="D205" s="53" t="s">
        <v>57</v>
      </c>
      <c r="E205" s="53" t="s">
        <v>526</v>
      </c>
      <c r="F205" s="53" t="s">
        <v>527</v>
      </c>
    </row>
    <row r="206" spans="1:6">
      <c r="A206" s="53" t="s">
        <v>799</v>
      </c>
      <c r="B206" s="53" t="s">
        <v>800</v>
      </c>
      <c r="C206" s="53" t="s">
        <v>774</v>
      </c>
      <c r="D206" s="53" t="s">
        <v>57</v>
      </c>
      <c r="E206" s="53" t="s">
        <v>526</v>
      </c>
      <c r="F206" s="53" t="s">
        <v>527</v>
      </c>
    </row>
    <row r="207" spans="1:6">
      <c r="A207" s="53" t="s">
        <v>801</v>
      </c>
      <c r="B207" s="53" t="s">
        <v>802</v>
      </c>
      <c r="C207" s="53" t="s">
        <v>457</v>
      </c>
      <c r="D207" s="53" t="s">
        <v>709</v>
      </c>
      <c r="E207" s="53" t="s">
        <v>526</v>
      </c>
      <c r="F207" s="53" t="s">
        <v>527</v>
      </c>
    </row>
    <row r="208" spans="1:6">
      <c r="A208" s="53" t="s">
        <v>803</v>
      </c>
      <c r="B208" s="53" t="s">
        <v>804</v>
      </c>
      <c r="C208" s="53" t="s">
        <v>574</v>
      </c>
      <c r="D208" s="53" t="s">
        <v>575</v>
      </c>
      <c r="E208" s="53" t="s">
        <v>526</v>
      </c>
      <c r="F208" s="53" t="s">
        <v>527</v>
      </c>
    </row>
    <row r="209" spans="1:6">
      <c r="A209" s="53" t="s">
        <v>805</v>
      </c>
      <c r="B209" s="53" t="s">
        <v>806</v>
      </c>
      <c r="C209" s="53" t="s">
        <v>574</v>
      </c>
      <c r="D209" s="53" t="s">
        <v>575</v>
      </c>
      <c r="E209" s="53" t="s">
        <v>526</v>
      </c>
      <c r="F209" s="53" t="s">
        <v>527</v>
      </c>
    </row>
    <row r="210" spans="1:6">
      <c r="A210" s="53" t="s">
        <v>807</v>
      </c>
      <c r="B210" s="53" t="s">
        <v>808</v>
      </c>
      <c r="C210" s="53" t="s">
        <v>809</v>
      </c>
      <c r="D210" s="53" t="s">
        <v>810</v>
      </c>
      <c r="E210" s="53" t="s">
        <v>526</v>
      </c>
      <c r="F210" s="53" t="s">
        <v>527</v>
      </c>
    </row>
    <row r="211" spans="1:6">
      <c r="A211" s="53" t="s">
        <v>811</v>
      </c>
      <c r="B211" s="53" t="s">
        <v>812</v>
      </c>
      <c r="C211" s="53" t="s">
        <v>443</v>
      </c>
      <c r="D211" s="53" t="s">
        <v>444</v>
      </c>
      <c r="E211" s="53" t="s">
        <v>526</v>
      </c>
      <c r="F211" s="53" t="s">
        <v>527</v>
      </c>
    </row>
    <row r="212" spans="1:6">
      <c r="A212" s="53" t="s">
        <v>813</v>
      </c>
      <c r="B212" s="53" t="s">
        <v>814</v>
      </c>
      <c r="C212" s="53" t="s">
        <v>457</v>
      </c>
      <c r="D212" s="53" t="s">
        <v>709</v>
      </c>
      <c r="E212" s="53" t="s">
        <v>526</v>
      </c>
      <c r="F212" s="53" t="s">
        <v>527</v>
      </c>
    </row>
    <row r="213" spans="1:6">
      <c r="A213" s="53" t="s">
        <v>815</v>
      </c>
      <c r="B213" s="53" t="s">
        <v>816</v>
      </c>
      <c r="C213" s="53" t="s">
        <v>252</v>
      </c>
      <c r="D213" s="53" t="s">
        <v>253</v>
      </c>
      <c r="E213" s="53" t="s">
        <v>817</v>
      </c>
      <c r="F213" s="53" t="s">
        <v>527</v>
      </c>
    </row>
    <row r="214" spans="1:6">
      <c r="A214" s="53" t="s">
        <v>818</v>
      </c>
      <c r="B214" s="53" t="s">
        <v>819</v>
      </c>
      <c r="C214" s="53" t="s">
        <v>532</v>
      </c>
      <c r="D214" s="53" t="s">
        <v>533</v>
      </c>
      <c r="E214" s="53" t="s">
        <v>817</v>
      </c>
      <c r="F214" s="53" t="s">
        <v>527</v>
      </c>
    </row>
    <row r="215" spans="1:6">
      <c r="A215" s="53" t="s">
        <v>820</v>
      </c>
      <c r="B215" s="53" t="s">
        <v>821</v>
      </c>
      <c r="C215" s="53" t="s">
        <v>252</v>
      </c>
      <c r="D215" s="53" t="s">
        <v>253</v>
      </c>
      <c r="E215" s="53" t="s">
        <v>817</v>
      </c>
      <c r="F215" s="53" t="s">
        <v>527</v>
      </c>
    </row>
    <row r="216" spans="1:6">
      <c r="A216" s="53" t="s">
        <v>822</v>
      </c>
      <c r="B216" s="53" t="s">
        <v>191</v>
      </c>
      <c r="C216" s="53" t="s">
        <v>271</v>
      </c>
      <c r="D216" s="53" t="s">
        <v>272</v>
      </c>
      <c r="E216" s="53" t="s">
        <v>817</v>
      </c>
      <c r="F216" s="53" t="s">
        <v>527</v>
      </c>
    </row>
    <row r="217" spans="1:6">
      <c r="A217" s="53" t="s">
        <v>823</v>
      </c>
      <c r="B217" s="53" t="s">
        <v>824</v>
      </c>
      <c r="C217" s="53" t="s">
        <v>252</v>
      </c>
      <c r="D217" s="53" t="s">
        <v>253</v>
      </c>
      <c r="E217" s="53" t="s">
        <v>817</v>
      </c>
      <c r="F217" s="53" t="s">
        <v>527</v>
      </c>
    </row>
    <row r="218" spans="1:6">
      <c r="A218" s="53" t="s">
        <v>825</v>
      </c>
      <c r="B218" s="53" t="s">
        <v>826</v>
      </c>
      <c r="C218" s="53" t="s">
        <v>827</v>
      </c>
      <c r="D218" s="53" t="s">
        <v>828</v>
      </c>
      <c r="E218" s="53" t="s">
        <v>817</v>
      </c>
      <c r="F218" s="53" t="s">
        <v>527</v>
      </c>
    </row>
    <row r="219" spans="1:6">
      <c r="A219" s="53" t="s">
        <v>829</v>
      </c>
      <c r="B219" s="53" t="s">
        <v>830</v>
      </c>
      <c r="C219" s="53" t="s">
        <v>536</v>
      </c>
      <c r="D219" s="53" t="s">
        <v>537</v>
      </c>
      <c r="E219" s="53" t="s">
        <v>817</v>
      </c>
      <c r="F219" s="53" t="s">
        <v>527</v>
      </c>
    </row>
    <row r="220" spans="1:6">
      <c r="A220" s="53" t="s">
        <v>831</v>
      </c>
      <c r="B220" s="53" t="s">
        <v>832</v>
      </c>
      <c r="C220" s="53" t="s">
        <v>271</v>
      </c>
      <c r="D220" s="53" t="s">
        <v>272</v>
      </c>
      <c r="E220" s="53" t="s">
        <v>817</v>
      </c>
      <c r="F220" s="53" t="s">
        <v>527</v>
      </c>
    </row>
    <row r="221" spans="1:6">
      <c r="A221" s="53" t="s">
        <v>833</v>
      </c>
      <c r="B221" s="53" t="s">
        <v>834</v>
      </c>
      <c r="C221" s="53" t="s">
        <v>519</v>
      </c>
      <c r="D221" s="53" t="s">
        <v>676</v>
      </c>
      <c r="E221" s="53" t="s">
        <v>817</v>
      </c>
      <c r="F221" s="53" t="s">
        <v>527</v>
      </c>
    </row>
    <row r="222" spans="1:6">
      <c r="A222" s="53" t="s">
        <v>835</v>
      </c>
      <c r="B222" s="53" t="s">
        <v>836</v>
      </c>
      <c r="C222" s="53" t="s">
        <v>536</v>
      </c>
      <c r="D222" s="53" t="s">
        <v>537</v>
      </c>
      <c r="E222" s="53" t="s">
        <v>817</v>
      </c>
      <c r="F222" s="53" t="s">
        <v>527</v>
      </c>
    </row>
    <row r="223" spans="1:6">
      <c r="A223" s="53" t="s">
        <v>837</v>
      </c>
      <c r="B223" s="53" t="s">
        <v>838</v>
      </c>
      <c r="C223" s="53" t="s">
        <v>827</v>
      </c>
      <c r="D223" s="53" t="s">
        <v>828</v>
      </c>
      <c r="E223" s="53" t="s">
        <v>817</v>
      </c>
      <c r="F223" s="53" t="s">
        <v>527</v>
      </c>
    </row>
    <row r="224" spans="1:6">
      <c r="A224" s="53" t="s">
        <v>839</v>
      </c>
      <c r="B224" s="53" t="s">
        <v>840</v>
      </c>
      <c r="C224" s="53" t="s">
        <v>437</v>
      </c>
      <c r="D224" s="53" t="s">
        <v>841</v>
      </c>
      <c r="E224" s="53" t="s">
        <v>817</v>
      </c>
      <c r="F224" s="53" t="s">
        <v>527</v>
      </c>
    </row>
    <row r="225" spans="1:6">
      <c r="A225" s="53" t="s">
        <v>842</v>
      </c>
      <c r="B225" s="53" t="s">
        <v>843</v>
      </c>
      <c r="C225" s="53" t="s">
        <v>844</v>
      </c>
      <c r="D225" s="53" t="s">
        <v>845</v>
      </c>
      <c r="E225" s="53" t="s">
        <v>817</v>
      </c>
      <c r="F225" s="53" t="s">
        <v>527</v>
      </c>
    </row>
    <row r="226" spans="1:6">
      <c r="A226" s="53" t="s">
        <v>846</v>
      </c>
      <c r="B226" s="53" t="s">
        <v>847</v>
      </c>
      <c r="C226" s="53" t="s">
        <v>256</v>
      </c>
      <c r="D226" s="53" t="s">
        <v>257</v>
      </c>
      <c r="E226" s="53" t="s">
        <v>817</v>
      </c>
      <c r="F226" s="53" t="s">
        <v>527</v>
      </c>
    </row>
    <row r="227" spans="1:6">
      <c r="A227" s="53" t="s">
        <v>848</v>
      </c>
      <c r="B227" s="53" t="s">
        <v>849</v>
      </c>
      <c r="C227" s="53" t="s">
        <v>850</v>
      </c>
      <c r="D227" s="53" t="s">
        <v>851</v>
      </c>
      <c r="E227" s="53" t="s">
        <v>817</v>
      </c>
      <c r="F227" s="53" t="s">
        <v>527</v>
      </c>
    </row>
    <row r="228" spans="1:6">
      <c r="A228" s="53" t="s">
        <v>852</v>
      </c>
      <c r="B228" s="53" t="s">
        <v>853</v>
      </c>
      <c r="C228" s="53" t="s">
        <v>854</v>
      </c>
      <c r="D228" s="53" t="s">
        <v>855</v>
      </c>
      <c r="E228" s="53" t="s">
        <v>817</v>
      </c>
      <c r="F228" s="53" t="s">
        <v>527</v>
      </c>
    </row>
    <row r="229" spans="1:6">
      <c r="A229" s="53" t="s">
        <v>856</v>
      </c>
      <c r="B229" s="53" t="s">
        <v>857</v>
      </c>
      <c r="C229" s="53" t="s">
        <v>443</v>
      </c>
      <c r="D229" s="53" t="s">
        <v>444</v>
      </c>
      <c r="E229" s="53" t="s">
        <v>817</v>
      </c>
      <c r="F229" s="53" t="s">
        <v>527</v>
      </c>
    </row>
    <row r="230" spans="1:6">
      <c r="A230" s="53" t="s">
        <v>858</v>
      </c>
      <c r="B230" s="53" t="s">
        <v>859</v>
      </c>
      <c r="C230" s="53" t="s">
        <v>323</v>
      </c>
      <c r="D230" s="53" t="s">
        <v>324</v>
      </c>
      <c r="E230" s="53" t="s">
        <v>817</v>
      </c>
      <c r="F230" s="53" t="s">
        <v>527</v>
      </c>
    </row>
    <row r="231" spans="1:6">
      <c r="A231" s="53" t="s">
        <v>860</v>
      </c>
      <c r="B231" s="53" t="s">
        <v>861</v>
      </c>
      <c r="C231" s="53" t="s">
        <v>323</v>
      </c>
      <c r="D231" s="53" t="s">
        <v>324</v>
      </c>
      <c r="E231" s="53" t="s">
        <v>817</v>
      </c>
      <c r="F231" s="53" t="s">
        <v>527</v>
      </c>
    </row>
    <row r="232" spans="1:6">
      <c r="A232" s="53" t="s">
        <v>862</v>
      </c>
      <c r="B232" s="53" t="s">
        <v>863</v>
      </c>
      <c r="C232" s="53" t="s">
        <v>244</v>
      </c>
      <c r="D232" s="53" t="s">
        <v>245</v>
      </c>
      <c r="E232" s="53" t="s">
        <v>817</v>
      </c>
      <c r="F232" s="53" t="s">
        <v>527</v>
      </c>
    </row>
    <row r="233" spans="1:6">
      <c r="A233" s="53" t="s">
        <v>864</v>
      </c>
      <c r="B233" s="53" t="s">
        <v>865</v>
      </c>
      <c r="C233" s="53" t="s">
        <v>256</v>
      </c>
      <c r="D233" s="53" t="s">
        <v>257</v>
      </c>
      <c r="E233" s="53" t="s">
        <v>817</v>
      </c>
      <c r="F233" s="53" t="s">
        <v>527</v>
      </c>
    </row>
    <row r="234" spans="1:6">
      <c r="A234" s="53" t="s">
        <v>866</v>
      </c>
      <c r="B234" s="53" t="s">
        <v>867</v>
      </c>
      <c r="C234" s="53" t="s">
        <v>224</v>
      </c>
      <c r="D234" s="53" t="s">
        <v>868</v>
      </c>
      <c r="E234" s="53" t="s">
        <v>817</v>
      </c>
      <c r="F234" s="53" t="s">
        <v>527</v>
      </c>
    </row>
    <row r="235" spans="1:6">
      <c r="A235" s="53" t="s">
        <v>869</v>
      </c>
      <c r="B235" s="53" t="s">
        <v>870</v>
      </c>
      <c r="C235" s="53" t="s">
        <v>454</v>
      </c>
      <c r="D235" s="53" t="s">
        <v>107</v>
      </c>
      <c r="E235" s="53" t="s">
        <v>817</v>
      </c>
      <c r="F235" s="53" t="s">
        <v>527</v>
      </c>
    </row>
    <row r="236" spans="1:6">
      <c r="A236" s="53" t="s">
        <v>871</v>
      </c>
      <c r="B236" s="53" t="s">
        <v>872</v>
      </c>
      <c r="C236" s="53" t="s">
        <v>291</v>
      </c>
      <c r="D236" s="53" t="s">
        <v>292</v>
      </c>
      <c r="E236" s="53" t="s">
        <v>817</v>
      </c>
      <c r="F236" s="53" t="s">
        <v>527</v>
      </c>
    </row>
    <row r="237" spans="1:6">
      <c r="A237" s="53" t="s">
        <v>873</v>
      </c>
      <c r="B237" s="53" t="s">
        <v>874</v>
      </c>
      <c r="C237" s="53" t="s">
        <v>875</v>
      </c>
      <c r="D237" s="53" t="s">
        <v>876</v>
      </c>
      <c r="E237" s="53" t="s">
        <v>817</v>
      </c>
      <c r="F237" s="53" t="s">
        <v>527</v>
      </c>
    </row>
    <row r="238" spans="1:6">
      <c r="A238" s="53" t="s">
        <v>877</v>
      </c>
      <c r="B238" s="53" t="s">
        <v>878</v>
      </c>
      <c r="C238" s="53" t="s">
        <v>519</v>
      </c>
      <c r="D238" s="53" t="s">
        <v>676</v>
      </c>
      <c r="E238" s="53" t="s">
        <v>817</v>
      </c>
      <c r="F238" s="53" t="s">
        <v>527</v>
      </c>
    </row>
    <row r="239" spans="1:6">
      <c r="A239" s="53" t="s">
        <v>879</v>
      </c>
      <c r="B239" s="53" t="s">
        <v>880</v>
      </c>
      <c r="C239" s="53" t="s">
        <v>291</v>
      </c>
      <c r="D239" s="53" t="s">
        <v>292</v>
      </c>
      <c r="E239" s="53" t="s">
        <v>817</v>
      </c>
      <c r="F239" s="53" t="s">
        <v>527</v>
      </c>
    </row>
    <row r="240" spans="1:6">
      <c r="A240" s="53" t="s">
        <v>881</v>
      </c>
      <c r="B240" s="53" t="s">
        <v>882</v>
      </c>
      <c r="C240" s="53" t="s">
        <v>291</v>
      </c>
      <c r="D240" s="53" t="s">
        <v>292</v>
      </c>
      <c r="E240" s="53" t="s">
        <v>817</v>
      </c>
      <c r="F240" s="53" t="s">
        <v>527</v>
      </c>
    </row>
    <row r="241" spans="1:6">
      <c r="A241" s="53" t="s">
        <v>883</v>
      </c>
      <c r="B241" s="53" t="s">
        <v>884</v>
      </c>
      <c r="C241" s="53" t="s">
        <v>718</v>
      </c>
      <c r="D241" s="53" t="s">
        <v>131</v>
      </c>
      <c r="E241" s="53" t="s">
        <v>817</v>
      </c>
      <c r="F241" s="53" t="s">
        <v>527</v>
      </c>
    </row>
    <row r="242" spans="1:6">
      <c r="A242" s="53" t="s">
        <v>885</v>
      </c>
      <c r="B242" s="53" t="s">
        <v>886</v>
      </c>
      <c r="C242" s="53" t="s">
        <v>307</v>
      </c>
      <c r="D242" s="53" t="s">
        <v>308</v>
      </c>
      <c r="E242" s="53" t="s">
        <v>817</v>
      </c>
      <c r="F242" s="53" t="s">
        <v>527</v>
      </c>
    </row>
    <row r="243" spans="1:6">
      <c r="A243" s="53" t="s">
        <v>887</v>
      </c>
      <c r="B243" s="53" t="s">
        <v>888</v>
      </c>
      <c r="C243" s="53" t="s">
        <v>271</v>
      </c>
      <c r="D243" s="53" t="s">
        <v>272</v>
      </c>
      <c r="E243" s="53" t="s">
        <v>817</v>
      </c>
      <c r="F243" s="53" t="s">
        <v>527</v>
      </c>
    </row>
    <row r="244" spans="1:6">
      <c r="A244" s="53" t="s">
        <v>889</v>
      </c>
      <c r="B244" s="53" t="s">
        <v>890</v>
      </c>
      <c r="C244" s="53" t="s">
        <v>271</v>
      </c>
      <c r="D244" s="53" t="s">
        <v>272</v>
      </c>
      <c r="E244" s="53" t="s">
        <v>817</v>
      </c>
      <c r="F244" s="53" t="s">
        <v>527</v>
      </c>
    </row>
    <row r="245" spans="1:6">
      <c r="A245" s="53" t="s">
        <v>891</v>
      </c>
      <c r="B245" s="53" t="s">
        <v>892</v>
      </c>
      <c r="C245" s="53" t="s">
        <v>230</v>
      </c>
      <c r="D245" s="53" t="s">
        <v>231</v>
      </c>
      <c r="E245" s="53" t="s">
        <v>817</v>
      </c>
      <c r="F245" s="53" t="s">
        <v>527</v>
      </c>
    </row>
    <row r="246" spans="1:6">
      <c r="A246" s="53" t="s">
        <v>893</v>
      </c>
      <c r="B246" s="53" t="s">
        <v>894</v>
      </c>
      <c r="C246" s="53" t="s">
        <v>895</v>
      </c>
      <c r="D246" s="53" t="s">
        <v>50</v>
      </c>
      <c r="E246" s="53" t="s">
        <v>817</v>
      </c>
      <c r="F246" s="53" t="s">
        <v>527</v>
      </c>
    </row>
    <row r="247" spans="1:6">
      <c r="A247" s="53" t="s">
        <v>896</v>
      </c>
      <c r="B247" s="53" t="s">
        <v>897</v>
      </c>
      <c r="C247" s="53" t="s">
        <v>854</v>
      </c>
      <c r="D247" s="53" t="s">
        <v>855</v>
      </c>
      <c r="E247" s="53" t="s">
        <v>817</v>
      </c>
      <c r="F247" s="53" t="s">
        <v>527</v>
      </c>
    </row>
    <row r="248" spans="1:6">
      <c r="A248" s="53" t="s">
        <v>898</v>
      </c>
      <c r="B248" s="53" t="s">
        <v>899</v>
      </c>
      <c r="C248" s="53" t="s">
        <v>256</v>
      </c>
      <c r="D248" s="53" t="s">
        <v>257</v>
      </c>
      <c r="E248" s="53" t="s">
        <v>817</v>
      </c>
      <c r="F248" s="53" t="s">
        <v>527</v>
      </c>
    </row>
    <row r="249" spans="1:6">
      <c r="A249" s="53" t="s">
        <v>900</v>
      </c>
      <c r="B249" s="53" t="s">
        <v>901</v>
      </c>
      <c r="C249" s="53" t="s">
        <v>407</v>
      </c>
      <c r="D249" s="53" t="s">
        <v>408</v>
      </c>
      <c r="E249" s="53" t="s">
        <v>817</v>
      </c>
      <c r="F249" s="53" t="s">
        <v>527</v>
      </c>
    </row>
    <row r="250" spans="1:6">
      <c r="A250" s="53" t="s">
        <v>902</v>
      </c>
      <c r="B250" s="53" t="s">
        <v>903</v>
      </c>
      <c r="C250" s="53" t="s">
        <v>356</v>
      </c>
      <c r="D250" s="53" t="s">
        <v>904</v>
      </c>
      <c r="E250" s="53" t="s">
        <v>817</v>
      </c>
      <c r="F250" s="53" t="s">
        <v>527</v>
      </c>
    </row>
    <row r="251" spans="1:6">
      <c r="A251" s="53" t="s">
        <v>905</v>
      </c>
      <c r="B251" s="53" t="s">
        <v>906</v>
      </c>
      <c r="C251" s="53" t="s">
        <v>844</v>
      </c>
      <c r="D251" s="53" t="s">
        <v>845</v>
      </c>
      <c r="E251" s="53" t="s">
        <v>817</v>
      </c>
      <c r="F251" s="53" t="s">
        <v>527</v>
      </c>
    </row>
    <row r="252" spans="1:6">
      <c r="A252" s="53" t="s">
        <v>907</v>
      </c>
      <c r="B252" s="53" t="s">
        <v>908</v>
      </c>
      <c r="C252" s="53" t="s">
        <v>854</v>
      </c>
      <c r="D252" s="53" t="s">
        <v>855</v>
      </c>
      <c r="E252" s="53" t="s">
        <v>817</v>
      </c>
      <c r="F252" s="53" t="s">
        <v>527</v>
      </c>
    </row>
    <row r="253" spans="1:6">
      <c r="A253" s="53" t="s">
        <v>909</v>
      </c>
      <c r="B253" s="53" t="s">
        <v>910</v>
      </c>
      <c r="C253" s="53" t="s">
        <v>718</v>
      </c>
      <c r="D253" s="53" t="s">
        <v>131</v>
      </c>
      <c r="E253" s="53" t="s">
        <v>817</v>
      </c>
      <c r="F253" s="53" t="s">
        <v>527</v>
      </c>
    </row>
    <row r="254" spans="1:6">
      <c r="A254" s="53" t="s">
        <v>911</v>
      </c>
      <c r="B254" s="53" t="s">
        <v>912</v>
      </c>
      <c r="C254" s="53" t="s">
        <v>362</v>
      </c>
      <c r="D254" s="53" t="s">
        <v>913</v>
      </c>
      <c r="E254" s="53" t="s">
        <v>817</v>
      </c>
      <c r="F254" s="53" t="s">
        <v>527</v>
      </c>
    </row>
    <row r="255" spans="1:6">
      <c r="A255" s="53" t="s">
        <v>914</v>
      </c>
      <c r="B255" s="53" t="s">
        <v>915</v>
      </c>
      <c r="C255" s="53" t="s">
        <v>291</v>
      </c>
      <c r="D255" s="53" t="s">
        <v>292</v>
      </c>
      <c r="E255" s="53" t="s">
        <v>817</v>
      </c>
      <c r="F255" s="53" t="s">
        <v>527</v>
      </c>
    </row>
    <row r="256" spans="1:6">
      <c r="A256" s="53" t="s">
        <v>916</v>
      </c>
      <c r="B256" s="53" t="s">
        <v>917</v>
      </c>
      <c r="C256" s="53" t="s">
        <v>267</v>
      </c>
      <c r="D256" s="53" t="s">
        <v>268</v>
      </c>
      <c r="E256" s="53" t="s">
        <v>817</v>
      </c>
      <c r="F256" s="53" t="s">
        <v>527</v>
      </c>
    </row>
    <row r="257" spans="1:6">
      <c r="A257" s="53" t="s">
        <v>918</v>
      </c>
      <c r="B257" s="53" t="s">
        <v>919</v>
      </c>
      <c r="C257" s="53" t="s">
        <v>920</v>
      </c>
      <c r="D257" s="53" t="s">
        <v>921</v>
      </c>
      <c r="E257" s="53" t="s">
        <v>817</v>
      </c>
      <c r="F257" s="53" t="s">
        <v>527</v>
      </c>
    </row>
    <row r="258" spans="1:6">
      <c r="A258" s="53" t="s">
        <v>922</v>
      </c>
      <c r="B258" s="53" t="s">
        <v>531</v>
      </c>
      <c r="C258" s="53" t="s">
        <v>230</v>
      </c>
      <c r="D258" s="53" t="s">
        <v>231</v>
      </c>
      <c r="E258" s="53" t="s">
        <v>817</v>
      </c>
      <c r="F258" s="53" t="s">
        <v>527</v>
      </c>
    </row>
    <row r="259" spans="1:6">
      <c r="A259" s="53" t="s">
        <v>923</v>
      </c>
      <c r="B259" s="53" t="s">
        <v>924</v>
      </c>
      <c r="C259" s="53" t="s">
        <v>895</v>
      </c>
      <c r="D259" s="53" t="s">
        <v>50</v>
      </c>
      <c r="E259" s="53" t="s">
        <v>817</v>
      </c>
      <c r="F259" s="53" t="s">
        <v>527</v>
      </c>
    </row>
    <row r="260" spans="1:6">
      <c r="A260" s="53" t="s">
        <v>925</v>
      </c>
      <c r="B260" s="53" t="s">
        <v>193</v>
      </c>
      <c r="C260" s="53" t="s">
        <v>570</v>
      </c>
      <c r="D260" s="53" t="s">
        <v>571</v>
      </c>
      <c r="E260" s="53" t="s">
        <v>817</v>
      </c>
      <c r="F260" s="53" t="s">
        <v>527</v>
      </c>
    </row>
    <row r="261" spans="1:6">
      <c r="A261" s="53" t="s">
        <v>926</v>
      </c>
      <c r="B261" s="53" t="s">
        <v>927</v>
      </c>
      <c r="C261" s="53" t="s">
        <v>827</v>
      </c>
      <c r="D261" s="53" t="s">
        <v>828</v>
      </c>
      <c r="E261" s="53" t="s">
        <v>817</v>
      </c>
      <c r="F261" s="53" t="s">
        <v>527</v>
      </c>
    </row>
    <row r="262" spans="1:6">
      <c r="A262" s="53" t="s">
        <v>928</v>
      </c>
      <c r="B262" s="53" t="s">
        <v>929</v>
      </c>
      <c r="C262" s="53" t="s">
        <v>454</v>
      </c>
      <c r="D262" s="53" t="s">
        <v>107</v>
      </c>
      <c r="E262" s="53" t="s">
        <v>817</v>
      </c>
      <c r="F262" s="53" t="s">
        <v>527</v>
      </c>
    </row>
    <row r="263" spans="1:6">
      <c r="A263" s="53" t="s">
        <v>930</v>
      </c>
      <c r="B263" s="53" t="s">
        <v>931</v>
      </c>
      <c r="C263" s="53" t="s">
        <v>481</v>
      </c>
      <c r="D263" s="53" t="s">
        <v>482</v>
      </c>
      <c r="E263" s="53" t="s">
        <v>817</v>
      </c>
      <c r="F263" s="53" t="s">
        <v>527</v>
      </c>
    </row>
    <row r="264" spans="1:6">
      <c r="A264" s="53" t="s">
        <v>932</v>
      </c>
      <c r="B264" s="53" t="s">
        <v>933</v>
      </c>
      <c r="C264" s="53" t="s">
        <v>252</v>
      </c>
      <c r="D264" s="53" t="s">
        <v>253</v>
      </c>
      <c r="E264" s="53" t="s">
        <v>817</v>
      </c>
      <c r="F264" s="53" t="s">
        <v>527</v>
      </c>
    </row>
    <row r="265" spans="1:6">
      <c r="A265" s="53" t="s">
        <v>934</v>
      </c>
      <c r="B265" s="53" t="s">
        <v>935</v>
      </c>
      <c r="C265" s="53" t="s">
        <v>271</v>
      </c>
      <c r="D265" s="53" t="s">
        <v>272</v>
      </c>
      <c r="E265" s="53" t="s">
        <v>817</v>
      </c>
      <c r="F265" s="53" t="s">
        <v>527</v>
      </c>
    </row>
    <row r="266" spans="1:6">
      <c r="A266" s="53" t="s">
        <v>936</v>
      </c>
      <c r="B266" s="53" t="s">
        <v>937</v>
      </c>
      <c r="C266" s="53" t="s">
        <v>590</v>
      </c>
      <c r="D266" s="53" t="s">
        <v>88</v>
      </c>
      <c r="E266" s="53" t="s">
        <v>817</v>
      </c>
      <c r="F266" s="53" t="s">
        <v>527</v>
      </c>
    </row>
    <row r="267" spans="1:6">
      <c r="A267" s="53" t="s">
        <v>938</v>
      </c>
      <c r="B267" s="53" t="s">
        <v>939</v>
      </c>
      <c r="C267" s="53" t="s">
        <v>940</v>
      </c>
      <c r="D267" s="53" t="s">
        <v>126</v>
      </c>
      <c r="E267" s="53" t="s">
        <v>817</v>
      </c>
      <c r="F267" s="53" t="s">
        <v>527</v>
      </c>
    </row>
    <row r="268" spans="1:6">
      <c r="A268" s="53" t="s">
        <v>941</v>
      </c>
      <c r="B268" s="53" t="s">
        <v>942</v>
      </c>
      <c r="C268" s="53" t="s">
        <v>940</v>
      </c>
      <c r="D268" s="53" t="s">
        <v>126</v>
      </c>
      <c r="E268" s="53" t="s">
        <v>817</v>
      </c>
      <c r="F268" s="53" t="s">
        <v>527</v>
      </c>
    </row>
    <row r="269" spans="1:6">
      <c r="A269" s="53" t="s">
        <v>943</v>
      </c>
      <c r="B269" s="53" t="s">
        <v>944</v>
      </c>
      <c r="C269" s="53" t="s">
        <v>271</v>
      </c>
      <c r="D269" s="53" t="s">
        <v>272</v>
      </c>
      <c r="E269" s="53" t="s">
        <v>817</v>
      </c>
      <c r="F269" s="53" t="s">
        <v>527</v>
      </c>
    </row>
    <row r="270" spans="1:6">
      <c r="A270" s="53" t="s">
        <v>945</v>
      </c>
      <c r="B270" s="53" t="s">
        <v>946</v>
      </c>
      <c r="C270" s="53" t="s">
        <v>584</v>
      </c>
      <c r="D270" s="53" t="s">
        <v>585</v>
      </c>
      <c r="E270" s="53" t="s">
        <v>817</v>
      </c>
      <c r="F270" s="53" t="s">
        <v>527</v>
      </c>
    </row>
    <row r="271" spans="1:6">
      <c r="A271" s="53" t="s">
        <v>947</v>
      </c>
      <c r="B271" s="53" t="s">
        <v>948</v>
      </c>
      <c r="C271" s="53" t="s">
        <v>895</v>
      </c>
      <c r="D271" s="53" t="s">
        <v>50</v>
      </c>
      <c r="E271" s="53" t="s">
        <v>817</v>
      </c>
      <c r="F271" s="53" t="s">
        <v>527</v>
      </c>
    </row>
    <row r="272" spans="1:6">
      <c r="A272" s="53" t="s">
        <v>949</v>
      </c>
      <c r="B272" s="53" t="s">
        <v>950</v>
      </c>
      <c r="C272" s="53" t="s">
        <v>951</v>
      </c>
      <c r="D272" s="53" t="s">
        <v>952</v>
      </c>
      <c r="E272" s="53" t="s">
        <v>817</v>
      </c>
      <c r="F272" s="53" t="s">
        <v>527</v>
      </c>
    </row>
    <row r="273" spans="1:6">
      <c r="A273" s="53" t="s">
        <v>953</v>
      </c>
      <c r="B273" s="53" t="s">
        <v>878</v>
      </c>
      <c r="C273" s="53" t="s">
        <v>895</v>
      </c>
      <c r="D273" s="53" t="s">
        <v>50</v>
      </c>
      <c r="E273" s="53" t="s">
        <v>817</v>
      </c>
      <c r="F273" s="53" t="s">
        <v>527</v>
      </c>
    </row>
    <row r="274" spans="1:6">
      <c r="A274" s="53" t="s">
        <v>954</v>
      </c>
      <c r="B274" s="53" t="s">
        <v>955</v>
      </c>
      <c r="C274" s="53" t="s">
        <v>895</v>
      </c>
      <c r="D274" s="53" t="s">
        <v>50</v>
      </c>
      <c r="E274" s="53" t="s">
        <v>817</v>
      </c>
      <c r="F274" s="53" t="s">
        <v>527</v>
      </c>
    </row>
    <row r="275" spans="1:6">
      <c r="A275" s="53" t="s">
        <v>956</v>
      </c>
      <c r="B275" s="53" t="s">
        <v>957</v>
      </c>
      <c r="C275" s="53" t="s">
        <v>940</v>
      </c>
      <c r="D275" s="53" t="s">
        <v>126</v>
      </c>
      <c r="E275" s="53" t="s">
        <v>817</v>
      </c>
      <c r="F275" s="53" t="s">
        <v>527</v>
      </c>
    </row>
    <row r="276" spans="1:6">
      <c r="A276" s="53" t="s">
        <v>958</v>
      </c>
      <c r="B276" s="53" t="s">
        <v>959</v>
      </c>
      <c r="C276" s="53" t="s">
        <v>578</v>
      </c>
      <c r="D276" s="53" t="s">
        <v>579</v>
      </c>
      <c r="E276" s="53" t="s">
        <v>817</v>
      </c>
      <c r="F276" s="53" t="s">
        <v>527</v>
      </c>
    </row>
    <row r="277" spans="1:6">
      <c r="A277" s="53" t="s">
        <v>960</v>
      </c>
      <c r="B277" s="53" t="s">
        <v>961</v>
      </c>
      <c r="C277" s="53" t="s">
        <v>356</v>
      </c>
      <c r="D277" s="53" t="s">
        <v>904</v>
      </c>
      <c r="E277" s="53" t="s">
        <v>817</v>
      </c>
      <c r="F277" s="53" t="s">
        <v>527</v>
      </c>
    </row>
    <row r="278" spans="1:6">
      <c r="A278" s="53" t="s">
        <v>962</v>
      </c>
      <c r="B278" s="53" t="s">
        <v>963</v>
      </c>
      <c r="C278" s="53" t="s">
        <v>920</v>
      </c>
      <c r="D278" s="53" t="s">
        <v>921</v>
      </c>
      <c r="E278" s="53" t="s">
        <v>817</v>
      </c>
      <c r="F278" s="53" t="s">
        <v>527</v>
      </c>
    </row>
    <row r="279" spans="1:6">
      <c r="A279" s="53" t="s">
        <v>964</v>
      </c>
      <c r="B279" s="53" t="s">
        <v>965</v>
      </c>
      <c r="C279" s="53" t="s">
        <v>224</v>
      </c>
      <c r="D279" s="53" t="s">
        <v>868</v>
      </c>
      <c r="E279" s="53" t="s">
        <v>817</v>
      </c>
      <c r="F279" s="53" t="s">
        <v>527</v>
      </c>
    </row>
    <row r="280" spans="1:6">
      <c r="A280" s="53" t="s">
        <v>966</v>
      </c>
      <c r="B280" s="53" t="s">
        <v>967</v>
      </c>
      <c r="C280" s="53" t="s">
        <v>525</v>
      </c>
      <c r="D280" s="53" t="s">
        <v>77</v>
      </c>
      <c r="E280" s="53" t="s">
        <v>817</v>
      </c>
      <c r="F280" s="53" t="s">
        <v>527</v>
      </c>
    </row>
    <row r="281" spans="1:6">
      <c r="A281" s="53" t="s">
        <v>968</v>
      </c>
      <c r="B281" s="53" t="s">
        <v>969</v>
      </c>
      <c r="C281" s="53" t="s">
        <v>362</v>
      </c>
      <c r="D281" s="53" t="s">
        <v>913</v>
      </c>
      <c r="E281" s="53" t="s">
        <v>817</v>
      </c>
      <c r="F281" s="53" t="s">
        <v>527</v>
      </c>
    </row>
    <row r="282" spans="1:6">
      <c r="A282" s="53" t="s">
        <v>970</v>
      </c>
      <c r="B282" s="53" t="s">
        <v>971</v>
      </c>
      <c r="C282" s="53" t="s">
        <v>920</v>
      </c>
      <c r="D282" s="53" t="s">
        <v>921</v>
      </c>
      <c r="E282" s="53" t="s">
        <v>817</v>
      </c>
      <c r="F282" s="53" t="s">
        <v>527</v>
      </c>
    </row>
    <row r="283" spans="1:6">
      <c r="A283" s="53" t="s">
        <v>972</v>
      </c>
      <c r="B283" s="53" t="s">
        <v>973</v>
      </c>
      <c r="C283" s="53" t="s">
        <v>356</v>
      </c>
      <c r="D283" s="53" t="s">
        <v>904</v>
      </c>
      <c r="E283" s="53" t="s">
        <v>817</v>
      </c>
      <c r="F283" s="53" t="s">
        <v>527</v>
      </c>
    </row>
    <row r="284" spans="1:6">
      <c r="A284" s="53" t="s">
        <v>974</v>
      </c>
      <c r="B284" s="53" t="s">
        <v>975</v>
      </c>
      <c r="C284" s="53" t="s">
        <v>940</v>
      </c>
      <c r="D284" s="53" t="s">
        <v>126</v>
      </c>
      <c r="E284" s="53" t="s">
        <v>817</v>
      </c>
      <c r="F284" s="53" t="s">
        <v>527</v>
      </c>
    </row>
    <row r="285" spans="1:6">
      <c r="A285" s="53" t="s">
        <v>976</v>
      </c>
      <c r="B285" s="53" t="s">
        <v>977</v>
      </c>
      <c r="C285" s="53" t="s">
        <v>590</v>
      </c>
      <c r="D285" s="53" t="s">
        <v>88</v>
      </c>
      <c r="E285" s="53" t="s">
        <v>817</v>
      </c>
      <c r="F285" s="53" t="s">
        <v>527</v>
      </c>
    </row>
    <row r="286" spans="1:6">
      <c r="A286" s="53" t="s">
        <v>978</v>
      </c>
      <c r="B286" s="53" t="s">
        <v>979</v>
      </c>
      <c r="C286" s="53" t="s">
        <v>590</v>
      </c>
      <c r="D286" s="53" t="s">
        <v>88</v>
      </c>
      <c r="E286" s="53" t="s">
        <v>817</v>
      </c>
      <c r="F286" s="53" t="s">
        <v>527</v>
      </c>
    </row>
    <row r="287" spans="1:6">
      <c r="A287" s="53" t="s">
        <v>980</v>
      </c>
      <c r="B287" s="53" t="s">
        <v>981</v>
      </c>
      <c r="C287" s="53" t="s">
        <v>450</v>
      </c>
      <c r="D287" s="53" t="s">
        <v>451</v>
      </c>
      <c r="E287" s="53" t="s">
        <v>817</v>
      </c>
      <c r="F287" s="53" t="s">
        <v>527</v>
      </c>
    </row>
    <row r="288" spans="1:6">
      <c r="A288" s="53" t="s">
        <v>982</v>
      </c>
      <c r="B288" s="53" t="s">
        <v>983</v>
      </c>
      <c r="C288" s="53" t="s">
        <v>565</v>
      </c>
      <c r="D288" s="53" t="s">
        <v>143</v>
      </c>
      <c r="E288" s="53" t="s">
        <v>817</v>
      </c>
      <c r="F288" s="53" t="s">
        <v>527</v>
      </c>
    </row>
    <row r="289" spans="1:6">
      <c r="A289" s="53" t="s">
        <v>984</v>
      </c>
      <c r="B289" s="53" t="s">
        <v>985</v>
      </c>
      <c r="C289" s="53" t="s">
        <v>230</v>
      </c>
      <c r="D289" s="53" t="s">
        <v>231</v>
      </c>
      <c r="E289" s="53" t="s">
        <v>817</v>
      </c>
      <c r="F289" s="53" t="s">
        <v>527</v>
      </c>
    </row>
    <row r="290" spans="1:6">
      <c r="A290" s="53" t="s">
        <v>986</v>
      </c>
      <c r="B290" s="53" t="s">
        <v>987</v>
      </c>
      <c r="C290" s="53" t="s">
        <v>555</v>
      </c>
      <c r="D290" s="53" t="s">
        <v>556</v>
      </c>
      <c r="E290" s="53" t="s">
        <v>817</v>
      </c>
      <c r="F290" s="53" t="s">
        <v>527</v>
      </c>
    </row>
    <row r="291" spans="1:6">
      <c r="A291" s="53" t="s">
        <v>988</v>
      </c>
      <c r="B291" s="53" t="s">
        <v>989</v>
      </c>
      <c r="C291" s="53" t="s">
        <v>508</v>
      </c>
      <c r="D291" s="53" t="s">
        <v>169</v>
      </c>
      <c r="E291" s="53" t="s">
        <v>817</v>
      </c>
      <c r="F291" s="53" t="s">
        <v>527</v>
      </c>
    </row>
    <row r="292" spans="1:6">
      <c r="A292" s="53" t="s">
        <v>990</v>
      </c>
      <c r="B292" s="53" t="s">
        <v>991</v>
      </c>
      <c r="C292" s="53" t="s">
        <v>642</v>
      </c>
      <c r="D292" s="53" t="s">
        <v>643</v>
      </c>
      <c r="E292" s="53" t="s">
        <v>817</v>
      </c>
      <c r="F292" s="53" t="s">
        <v>527</v>
      </c>
    </row>
    <row r="293" spans="1:6">
      <c r="A293" s="53" t="s">
        <v>992</v>
      </c>
      <c r="B293" s="53" t="s">
        <v>993</v>
      </c>
      <c r="C293" s="53" t="s">
        <v>994</v>
      </c>
      <c r="D293" s="53" t="s">
        <v>995</v>
      </c>
      <c r="E293" s="53" t="s">
        <v>817</v>
      </c>
      <c r="F293" s="53" t="s">
        <v>527</v>
      </c>
    </row>
    <row r="294" spans="1:6">
      <c r="A294" s="53" t="s">
        <v>996</v>
      </c>
      <c r="B294" s="53" t="s">
        <v>997</v>
      </c>
      <c r="C294" s="53" t="s">
        <v>998</v>
      </c>
      <c r="D294" s="53" t="s">
        <v>999</v>
      </c>
      <c r="E294" s="53" t="s">
        <v>817</v>
      </c>
      <c r="F294" s="53" t="s">
        <v>527</v>
      </c>
    </row>
    <row r="295" spans="1:6">
      <c r="A295" s="53" t="s">
        <v>1000</v>
      </c>
      <c r="B295" s="53" t="s">
        <v>1001</v>
      </c>
      <c r="C295" s="53" t="s">
        <v>525</v>
      </c>
      <c r="D295" s="53" t="s">
        <v>77</v>
      </c>
      <c r="E295" s="53" t="s">
        <v>817</v>
      </c>
      <c r="F295" s="53" t="s">
        <v>527</v>
      </c>
    </row>
    <row r="296" spans="1:6">
      <c r="A296" s="53" t="s">
        <v>1002</v>
      </c>
      <c r="B296" s="53" t="s">
        <v>1003</v>
      </c>
      <c r="C296" s="53" t="s">
        <v>718</v>
      </c>
      <c r="D296" s="53" t="s">
        <v>131</v>
      </c>
      <c r="E296" s="53" t="s">
        <v>817</v>
      </c>
      <c r="F296" s="53" t="s">
        <v>527</v>
      </c>
    </row>
    <row r="297" spans="1:6">
      <c r="A297" s="53" t="s">
        <v>1004</v>
      </c>
      <c r="B297" s="53" t="s">
        <v>1005</v>
      </c>
      <c r="C297" s="53" t="s">
        <v>584</v>
      </c>
      <c r="D297" s="53" t="s">
        <v>585</v>
      </c>
      <c r="E297" s="53" t="s">
        <v>817</v>
      </c>
      <c r="F297" s="53" t="s">
        <v>527</v>
      </c>
    </row>
    <row r="298" spans="1:6">
      <c r="A298" s="53" t="s">
        <v>1006</v>
      </c>
      <c r="B298" s="53" t="s">
        <v>1007</v>
      </c>
      <c r="C298" s="53" t="s">
        <v>555</v>
      </c>
      <c r="D298" s="53" t="s">
        <v>556</v>
      </c>
      <c r="E298" s="53" t="s">
        <v>817</v>
      </c>
      <c r="F298" s="53" t="s">
        <v>527</v>
      </c>
    </row>
    <row r="299" spans="1:6">
      <c r="A299" s="53" t="s">
        <v>1008</v>
      </c>
      <c r="B299" s="53" t="s">
        <v>1009</v>
      </c>
      <c r="C299" s="53" t="s">
        <v>271</v>
      </c>
      <c r="D299" s="53" t="s">
        <v>272</v>
      </c>
      <c r="E299" s="53" t="s">
        <v>817</v>
      </c>
      <c r="F299" s="53" t="s">
        <v>527</v>
      </c>
    </row>
    <row r="300" spans="1:6">
      <c r="A300" s="53" t="s">
        <v>1010</v>
      </c>
      <c r="B300" s="53" t="s">
        <v>1011</v>
      </c>
      <c r="C300" s="53" t="s">
        <v>338</v>
      </c>
      <c r="D300" s="53" t="s">
        <v>339</v>
      </c>
      <c r="E300" s="53" t="s">
        <v>817</v>
      </c>
      <c r="F300" s="53" t="s">
        <v>527</v>
      </c>
    </row>
    <row r="301" spans="1:6">
      <c r="A301" s="53" t="s">
        <v>1012</v>
      </c>
      <c r="B301" s="53" t="s">
        <v>1013</v>
      </c>
      <c r="C301" s="53" t="s">
        <v>234</v>
      </c>
      <c r="D301" s="53" t="s">
        <v>156</v>
      </c>
      <c r="E301" s="53" t="s">
        <v>817</v>
      </c>
      <c r="F301" s="53" t="s">
        <v>527</v>
      </c>
    </row>
    <row r="302" spans="1:6">
      <c r="A302" s="53" t="s">
        <v>1014</v>
      </c>
      <c r="B302" s="53" t="s">
        <v>1015</v>
      </c>
      <c r="C302" s="53" t="s">
        <v>281</v>
      </c>
      <c r="D302" s="53" t="s">
        <v>282</v>
      </c>
      <c r="E302" s="53" t="s">
        <v>817</v>
      </c>
      <c r="F302" s="53" t="s">
        <v>527</v>
      </c>
    </row>
    <row r="303" spans="1:6">
      <c r="A303" s="53" t="s">
        <v>1016</v>
      </c>
      <c r="B303" s="53" t="s">
        <v>1017</v>
      </c>
      <c r="C303" s="53" t="s">
        <v>350</v>
      </c>
      <c r="D303" s="53" t="s">
        <v>351</v>
      </c>
      <c r="E303" s="53" t="s">
        <v>817</v>
      </c>
      <c r="F303" s="53" t="s">
        <v>527</v>
      </c>
    </row>
    <row r="304" spans="1:6">
      <c r="A304" s="53" t="s">
        <v>1018</v>
      </c>
      <c r="B304" s="53" t="s">
        <v>1019</v>
      </c>
      <c r="C304" s="53" t="s">
        <v>1020</v>
      </c>
      <c r="D304" s="53" t="s">
        <v>1021</v>
      </c>
      <c r="E304" s="53" t="s">
        <v>817</v>
      </c>
      <c r="F304" s="53" t="s">
        <v>527</v>
      </c>
    </row>
    <row r="305" spans="1:6">
      <c r="A305" s="53" t="s">
        <v>1022</v>
      </c>
      <c r="B305" s="53" t="s">
        <v>1023</v>
      </c>
      <c r="C305" s="53" t="s">
        <v>584</v>
      </c>
      <c r="D305" s="53" t="s">
        <v>585</v>
      </c>
      <c r="E305" s="53" t="s">
        <v>817</v>
      </c>
      <c r="F305" s="53" t="s">
        <v>527</v>
      </c>
    </row>
    <row r="306" spans="1:6">
      <c r="A306" s="53" t="s">
        <v>1024</v>
      </c>
      <c r="B306" s="53" t="s">
        <v>1025</v>
      </c>
      <c r="C306" s="53" t="s">
        <v>271</v>
      </c>
      <c r="D306" s="53" t="s">
        <v>272</v>
      </c>
      <c r="E306" s="53" t="s">
        <v>817</v>
      </c>
      <c r="F306" s="53" t="s">
        <v>527</v>
      </c>
    </row>
    <row r="307" spans="1:6">
      <c r="A307" s="53" t="s">
        <v>1026</v>
      </c>
      <c r="B307" s="53" t="s">
        <v>1027</v>
      </c>
      <c r="C307" s="53" t="s">
        <v>437</v>
      </c>
      <c r="D307" s="53" t="s">
        <v>841</v>
      </c>
      <c r="E307" s="53" t="s">
        <v>817</v>
      </c>
      <c r="F307" s="53" t="s">
        <v>527</v>
      </c>
    </row>
    <row r="308" spans="1:6">
      <c r="A308" s="53" t="s">
        <v>1028</v>
      </c>
      <c r="B308" s="53" t="s">
        <v>1029</v>
      </c>
      <c r="C308" s="53" t="s">
        <v>1020</v>
      </c>
      <c r="D308" s="53" t="s">
        <v>1021</v>
      </c>
      <c r="E308" s="53" t="s">
        <v>817</v>
      </c>
      <c r="F308" s="53" t="s">
        <v>527</v>
      </c>
    </row>
    <row r="309" spans="1:6">
      <c r="A309" s="53" t="s">
        <v>1030</v>
      </c>
      <c r="B309" s="53" t="s">
        <v>1031</v>
      </c>
      <c r="C309" s="53" t="s">
        <v>224</v>
      </c>
      <c r="D309" s="53" t="s">
        <v>868</v>
      </c>
      <c r="E309" s="53" t="s">
        <v>817</v>
      </c>
      <c r="F309" s="53" t="s">
        <v>527</v>
      </c>
    </row>
    <row r="310" spans="1:6">
      <c r="A310" s="53" t="s">
        <v>1032</v>
      </c>
      <c r="B310" s="53" t="s">
        <v>1033</v>
      </c>
      <c r="C310" s="53" t="s">
        <v>350</v>
      </c>
      <c r="D310" s="53" t="s">
        <v>351</v>
      </c>
      <c r="E310" s="53" t="s">
        <v>817</v>
      </c>
      <c r="F310" s="53" t="s">
        <v>527</v>
      </c>
    </row>
    <row r="311" spans="1:6">
      <c r="A311" s="53" t="s">
        <v>1034</v>
      </c>
      <c r="B311" s="53" t="s">
        <v>897</v>
      </c>
      <c r="C311" s="53" t="s">
        <v>622</v>
      </c>
      <c r="D311" s="53" t="s">
        <v>623</v>
      </c>
      <c r="E311" s="53" t="s">
        <v>817</v>
      </c>
      <c r="F311" s="53" t="s">
        <v>527</v>
      </c>
    </row>
    <row r="312" spans="1:6">
      <c r="A312" s="53" t="s">
        <v>1035</v>
      </c>
      <c r="B312" s="53" t="s">
        <v>1036</v>
      </c>
      <c r="C312" s="53" t="s">
        <v>271</v>
      </c>
      <c r="D312" s="53" t="s">
        <v>272</v>
      </c>
      <c r="E312" s="53" t="s">
        <v>817</v>
      </c>
      <c r="F312" s="53" t="s">
        <v>527</v>
      </c>
    </row>
    <row r="313" spans="1:6">
      <c r="A313" s="53" t="s">
        <v>1037</v>
      </c>
      <c r="B313" s="53" t="s">
        <v>1038</v>
      </c>
      <c r="C313" s="53" t="s">
        <v>744</v>
      </c>
      <c r="D313" s="53" t="s">
        <v>745</v>
      </c>
      <c r="E313" s="53" t="s">
        <v>817</v>
      </c>
      <c r="F313" s="53" t="s">
        <v>527</v>
      </c>
    </row>
    <row r="314" spans="1:6">
      <c r="A314" s="53" t="s">
        <v>1039</v>
      </c>
      <c r="B314" s="53" t="s">
        <v>1040</v>
      </c>
      <c r="C314" s="53" t="s">
        <v>362</v>
      </c>
      <c r="D314" s="53" t="s">
        <v>913</v>
      </c>
      <c r="E314" s="53" t="s">
        <v>817</v>
      </c>
      <c r="F314" s="53" t="s">
        <v>527</v>
      </c>
    </row>
    <row r="315" spans="1:6">
      <c r="A315" s="53" t="s">
        <v>1041</v>
      </c>
      <c r="B315" s="53" t="s">
        <v>1042</v>
      </c>
      <c r="C315" s="53" t="s">
        <v>271</v>
      </c>
      <c r="D315" s="53" t="s">
        <v>272</v>
      </c>
      <c r="E315" s="53" t="s">
        <v>817</v>
      </c>
      <c r="F315" s="53" t="s">
        <v>527</v>
      </c>
    </row>
    <row r="316" spans="1:6">
      <c r="A316" s="53" t="s">
        <v>1043</v>
      </c>
      <c r="B316" s="53" t="s">
        <v>1044</v>
      </c>
      <c r="C316" s="53" t="s">
        <v>356</v>
      </c>
      <c r="D316" s="53" t="s">
        <v>904</v>
      </c>
      <c r="E316" s="53" t="s">
        <v>817</v>
      </c>
      <c r="F316" s="53" t="s">
        <v>527</v>
      </c>
    </row>
    <row r="317" spans="1:6">
      <c r="A317" s="53" t="s">
        <v>1045</v>
      </c>
      <c r="B317" s="53" t="s">
        <v>1046</v>
      </c>
      <c r="C317" s="53" t="s">
        <v>597</v>
      </c>
      <c r="D317" s="53" t="s">
        <v>598</v>
      </c>
      <c r="E317" s="53" t="s">
        <v>817</v>
      </c>
      <c r="F317" s="53" t="s">
        <v>527</v>
      </c>
    </row>
    <row r="318" spans="1:6">
      <c r="A318" s="53" t="s">
        <v>1047</v>
      </c>
      <c r="B318" s="53" t="s">
        <v>1048</v>
      </c>
      <c r="C318" s="53" t="s">
        <v>994</v>
      </c>
      <c r="D318" s="53" t="s">
        <v>995</v>
      </c>
      <c r="E318" s="53" t="s">
        <v>817</v>
      </c>
      <c r="F318" s="53" t="s">
        <v>527</v>
      </c>
    </row>
    <row r="319" spans="1:6">
      <c r="A319" s="53" t="s">
        <v>1049</v>
      </c>
      <c r="B319" s="53" t="s">
        <v>1050</v>
      </c>
      <c r="C319" s="53" t="s">
        <v>632</v>
      </c>
      <c r="D319" s="53" t="s">
        <v>633</v>
      </c>
      <c r="E319" s="53" t="s">
        <v>817</v>
      </c>
      <c r="F319" s="53" t="s">
        <v>527</v>
      </c>
    </row>
    <row r="320" spans="1:6">
      <c r="A320" s="53" t="s">
        <v>1051</v>
      </c>
      <c r="B320" s="53" t="s">
        <v>1052</v>
      </c>
      <c r="C320" s="53" t="s">
        <v>1053</v>
      </c>
      <c r="D320" s="53" t="s">
        <v>1054</v>
      </c>
      <c r="E320" s="53" t="s">
        <v>817</v>
      </c>
      <c r="F320" s="53" t="s">
        <v>527</v>
      </c>
    </row>
    <row r="321" spans="1:6">
      <c r="A321" s="53" t="s">
        <v>1055</v>
      </c>
      <c r="B321" s="53" t="s">
        <v>1056</v>
      </c>
      <c r="C321" s="53" t="s">
        <v>561</v>
      </c>
      <c r="D321" s="53" t="s">
        <v>562</v>
      </c>
      <c r="E321" s="53" t="s">
        <v>817</v>
      </c>
      <c r="F321" s="53" t="s">
        <v>527</v>
      </c>
    </row>
    <row r="322" spans="1:6">
      <c r="A322" s="53" t="s">
        <v>1057</v>
      </c>
      <c r="B322" s="53" t="s">
        <v>1058</v>
      </c>
      <c r="C322" s="53" t="s">
        <v>271</v>
      </c>
      <c r="D322" s="53" t="s">
        <v>272</v>
      </c>
      <c r="E322" s="53" t="s">
        <v>817</v>
      </c>
      <c r="F322" s="53" t="s">
        <v>527</v>
      </c>
    </row>
    <row r="323" spans="1:6">
      <c r="A323" s="53" t="s">
        <v>1059</v>
      </c>
      <c r="B323" s="53" t="s">
        <v>1060</v>
      </c>
      <c r="C323" s="53" t="s">
        <v>414</v>
      </c>
      <c r="D323" s="53" t="s">
        <v>68</v>
      </c>
      <c r="E323" s="53" t="s">
        <v>817</v>
      </c>
      <c r="F323" s="53" t="s">
        <v>527</v>
      </c>
    </row>
    <row r="324" spans="1:6">
      <c r="A324" s="53" t="s">
        <v>1061</v>
      </c>
      <c r="B324" s="53" t="s">
        <v>1062</v>
      </c>
      <c r="C324" s="53" t="s">
        <v>998</v>
      </c>
      <c r="D324" s="53" t="s">
        <v>999</v>
      </c>
      <c r="E324" s="53" t="s">
        <v>817</v>
      </c>
      <c r="F324" s="53" t="s">
        <v>527</v>
      </c>
    </row>
    <row r="325" spans="1:6">
      <c r="A325" s="53" t="s">
        <v>1063</v>
      </c>
      <c r="B325" s="53" t="s">
        <v>1064</v>
      </c>
      <c r="C325" s="53" t="s">
        <v>433</v>
      </c>
      <c r="D325" s="53" t="s">
        <v>1065</v>
      </c>
      <c r="E325" s="53" t="s">
        <v>817</v>
      </c>
      <c r="F325" s="53" t="s">
        <v>527</v>
      </c>
    </row>
    <row r="326" spans="1:6">
      <c r="A326" s="53" t="s">
        <v>1066</v>
      </c>
      <c r="B326" s="53" t="s">
        <v>1067</v>
      </c>
      <c r="C326" s="53" t="s">
        <v>578</v>
      </c>
      <c r="D326" s="53" t="s">
        <v>579</v>
      </c>
      <c r="E326" s="53" t="s">
        <v>817</v>
      </c>
      <c r="F326" s="53" t="s">
        <v>527</v>
      </c>
    </row>
    <row r="327" spans="1:6">
      <c r="A327" s="53" t="s">
        <v>1068</v>
      </c>
      <c r="B327" s="53" t="s">
        <v>1069</v>
      </c>
      <c r="C327" s="53" t="s">
        <v>597</v>
      </c>
      <c r="D327" s="53" t="s">
        <v>598</v>
      </c>
      <c r="E327" s="53" t="s">
        <v>817</v>
      </c>
      <c r="F327" s="53" t="s">
        <v>527</v>
      </c>
    </row>
    <row r="328" spans="1:6">
      <c r="A328" s="53" t="s">
        <v>1070</v>
      </c>
      <c r="B328" s="53" t="s">
        <v>1071</v>
      </c>
      <c r="C328" s="53" t="s">
        <v>532</v>
      </c>
      <c r="D328" s="53" t="s">
        <v>533</v>
      </c>
      <c r="E328" s="53" t="s">
        <v>817</v>
      </c>
      <c r="F328" s="53" t="s">
        <v>527</v>
      </c>
    </row>
    <row r="329" spans="1:6">
      <c r="A329" s="53" t="s">
        <v>1072</v>
      </c>
      <c r="B329" s="53" t="s">
        <v>1073</v>
      </c>
      <c r="C329" s="53" t="s">
        <v>654</v>
      </c>
      <c r="D329" s="53" t="s">
        <v>655</v>
      </c>
      <c r="E329" s="53" t="s">
        <v>817</v>
      </c>
      <c r="F329" s="53" t="s">
        <v>527</v>
      </c>
    </row>
    <row r="330" spans="1:6">
      <c r="A330" s="53" t="s">
        <v>1074</v>
      </c>
      <c r="B330" s="53" t="s">
        <v>1075</v>
      </c>
      <c r="C330" s="53" t="s">
        <v>481</v>
      </c>
      <c r="D330" s="53" t="s">
        <v>482</v>
      </c>
      <c r="E330" s="53" t="s">
        <v>817</v>
      </c>
      <c r="F330" s="53" t="s">
        <v>527</v>
      </c>
    </row>
    <row r="331" spans="1:6">
      <c r="A331" s="53" t="s">
        <v>1076</v>
      </c>
      <c r="B331" s="53" t="s">
        <v>1077</v>
      </c>
      <c r="C331" s="53" t="s">
        <v>234</v>
      </c>
      <c r="D331" s="53" t="s">
        <v>156</v>
      </c>
      <c r="E331" s="53" t="s">
        <v>817</v>
      </c>
      <c r="F331" s="53" t="s">
        <v>527</v>
      </c>
    </row>
    <row r="332" spans="1:6">
      <c r="A332" s="53" t="s">
        <v>1078</v>
      </c>
      <c r="B332" s="53" t="s">
        <v>1079</v>
      </c>
      <c r="C332" s="53" t="s">
        <v>632</v>
      </c>
      <c r="D332" s="53" t="s">
        <v>633</v>
      </c>
      <c r="E332" s="53" t="s">
        <v>817</v>
      </c>
      <c r="F332" s="53" t="s">
        <v>527</v>
      </c>
    </row>
    <row r="333" spans="1:6">
      <c r="A333" s="53" t="s">
        <v>1080</v>
      </c>
      <c r="B333" s="53" t="s">
        <v>1081</v>
      </c>
      <c r="C333" s="53" t="s">
        <v>271</v>
      </c>
      <c r="D333" s="53" t="s">
        <v>272</v>
      </c>
      <c r="E333" s="53" t="s">
        <v>817</v>
      </c>
      <c r="F333" s="53" t="s">
        <v>527</v>
      </c>
    </row>
    <row r="334" spans="1:6">
      <c r="A334" s="53" t="s">
        <v>1082</v>
      </c>
      <c r="B334" s="53" t="s">
        <v>1083</v>
      </c>
      <c r="C334" s="53" t="s">
        <v>920</v>
      </c>
      <c r="D334" s="53" t="s">
        <v>921</v>
      </c>
      <c r="E334" s="53" t="s">
        <v>817</v>
      </c>
      <c r="F334" s="53" t="s">
        <v>527</v>
      </c>
    </row>
    <row r="335" spans="1:6">
      <c r="A335" s="53" t="s">
        <v>1084</v>
      </c>
      <c r="B335" s="53" t="s">
        <v>1085</v>
      </c>
      <c r="C335" s="53" t="s">
        <v>1086</v>
      </c>
      <c r="D335" s="53" t="s">
        <v>1087</v>
      </c>
      <c r="E335" s="53" t="s">
        <v>817</v>
      </c>
      <c r="F335" s="53" t="s">
        <v>527</v>
      </c>
    </row>
    <row r="336" spans="1:6">
      <c r="A336" s="53" t="s">
        <v>1088</v>
      </c>
      <c r="B336" s="53" t="s">
        <v>1089</v>
      </c>
      <c r="C336" s="53" t="s">
        <v>414</v>
      </c>
      <c r="D336" s="53" t="s">
        <v>68</v>
      </c>
      <c r="E336" s="53" t="s">
        <v>817</v>
      </c>
      <c r="F336" s="53" t="s">
        <v>527</v>
      </c>
    </row>
    <row r="337" spans="1:6">
      <c r="A337" s="53" t="s">
        <v>1090</v>
      </c>
      <c r="B337" s="53" t="s">
        <v>1091</v>
      </c>
      <c r="C337" s="53" t="s">
        <v>642</v>
      </c>
      <c r="D337" s="53" t="s">
        <v>643</v>
      </c>
      <c r="E337" s="53" t="s">
        <v>817</v>
      </c>
      <c r="F337" s="53" t="s">
        <v>527</v>
      </c>
    </row>
    <row r="338" spans="1:6">
      <c r="A338" s="53" t="s">
        <v>1092</v>
      </c>
      <c r="B338" s="53" t="s">
        <v>1093</v>
      </c>
      <c r="C338" s="53" t="s">
        <v>1020</v>
      </c>
      <c r="D338" s="53" t="s">
        <v>1021</v>
      </c>
      <c r="E338" s="53" t="s">
        <v>817</v>
      </c>
      <c r="F338" s="53" t="s">
        <v>527</v>
      </c>
    </row>
    <row r="339" spans="1:6">
      <c r="A339" s="53" t="s">
        <v>1094</v>
      </c>
      <c r="B339" s="53" t="s">
        <v>1095</v>
      </c>
      <c r="C339" s="53" t="s">
        <v>561</v>
      </c>
      <c r="D339" s="53" t="s">
        <v>562</v>
      </c>
      <c r="E339" s="53" t="s">
        <v>817</v>
      </c>
      <c r="F339" s="53" t="s">
        <v>527</v>
      </c>
    </row>
    <row r="340" spans="1:6">
      <c r="A340" s="53" t="s">
        <v>1096</v>
      </c>
      <c r="B340" s="53" t="s">
        <v>1097</v>
      </c>
      <c r="C340" s="53" t="s">
        <v>1098</v>
      </c>
      <c r="D340" s="53" t="s">
        <v>1099</v>
      </c>
      <c r="E340" s="53" t="s">
        <v>817</v>
      </c>
      <c r="F340" s="53" t="s">
        <v>527</v>
      </c>
    </row>
    <row r="341" spans="1:6">
      <c r="A341" s="53" t="s">
        <v>1100</v>
      </c>
      <c r="B341" s="53" t="s">
        <v>1101</v>
      </c>
      <c r="C341" s="53" t="s">
        <v>407</v>
      </c>
      <c r="D341" s="53" t="s">
        <v>408</v>
      </c>
      <c r="E341" s="53" t="s">
        <v>817</v>
      </c>
      <c r="F341" s="53" t="s">
        <v>527</v>
      </c>
    </row>
    <row r="342" spans="1:6">
      <c r="A342" s="53" t="s">
        <v>1102</v>
      </c>
      <c r="B342" s="53" t="s">
        <v>1103</v>
      </c>
      <c r="C342" s="53" t="s">
        <v>584</v>
      </c>
      <c r="D342" s="53" t="s">
        <v>585</v>
      </c>
      <c r="E342" s="53" t="s">
        <v>817</v>
      </c>
      <c r="F342" s="53" t="s">
        <v>527</v>
      </c>
    </row>
    <row r="343" spans="1:6">
      <c r="A343" s="53" t="s">
        <v>1104</v>
      </c>
      <c r="B343" s="53" t="s">
        <v>1105</v>
      </c>
      <c r="C343" s="53" t="s">
        <v>998</v>
      </c>
      <c r="D343" s="53" t="s">
        <v>999</v>
      </c>
      <c r="E343" s="53" t="s">
        <v>817</v>
      </c>
      <c r="F343" s="53" t="s">
        <v>527</v>
      </c>
    </row>
    <row r="344" spans="1:6">
      <c r="A344" s="53" t="s">
        <v>1106</v>
      </c>
      <c r="B344" s="53" t="s">
        <v>1107</v>
      </c>
      <c r="C344" s="53" t="s">
        <v>457</v>
      </c>
      <c r="D344" s="53" t="s">
        <v>709</v>
      </c>
      <c r="E344" s="53" t="s">
        <v>817</v>
      </c>
      <c r="F344" s="53" t="s">
        <v>527</v>
      </c>
    </row>
    <row r="345" spans="1:6">
      <c r="A345" s="53" t="s">
        <v>1108</v>
      </c>
      <c r="B345" s="53" t="s">
        <v>1109</v>
      </c>
      <c r="C345" s="53" t="s">
        <v>1098</v>
      </c>
      <c r="D345" s="53" t="s">
        <v>1099</v>
      </c>
      <c r="E345" s="53" t="s">
        <v>817</v>
      </c>
      <c r="F345" s="53" t="s">
        <v>527</v>
      </c>
    </row>
    <row r="346" spans="1:6">
      <c r="A346" s="53" t="s">
        <v>1110</v>
      </c>
      <c r="B346" s="53" t="s">
        <v>1111</v>
      </c>
      <c r="C346" s="53" t="s">
        <v>1053</v>
      </c>
      <c r="D346" s="53" t="s">
        <v>1054</v>
      </c>
      <c r="E346" s="53" t="s">
        <v>817</v>
      </c>
      <c r="F346" s="53" t="s">
        <v>527</v>
      </c>
    </row>
    <row r="347" spans="1:6">
      <c r="A347" s="53" t="s">
        <v>1112</v>
      </c>
      <c r="B347" s="53" t="s">
        <v>1113</v>
      </c>
      <c r="C347" s="53" t="s">
        <v>1114</v>
      </c>
      <c r="D347" s="53" t="s">
        <v>1115</v>
      </c>
      <c r="E347" s="53" t="s">
        <v>817</v>
      </c>
      <c r="F347" s="53" t="s">
        <v>527</v>
      </c>
    </row>
    <row r="348" spans="1:6">
      <c r="A348" s="53" t="s">
        <v>1116</v>
      </c>
      <c r="B348" s="53" t="s">
        <v>1117</v>
      </c>
      <c r="C348" s="53" t="s">
        <v>1118</v>
      </c>
      <c r="D348" s="53" t="s">
        <v>1119</v>
      </c>
      <c r="E348" s="53" t="s">
        <v>817</v>
      </c>
      <c r="F348" s="53" t="s">
        <v>527</v>
      </c>
    </row>
    <row r="349" spans="1:6">
      <c r="A349" s="53" t="s">
        <v>1120</v>
      </c>
      <c r="B349" s="53" t="s">
        <v>1121</v>
      </c>
      <c r="C349" s="53" t="s">
        <v>744</v>
      </c>
      <c r="D349" s="53" t="s">
        <v>745</v>
      </c>
      <c r="E349" s="53" t="s">
        <v>817</v>
      </c>
      <c r="F349" s="53" t="s">
        <v>527</v>
      </c>
    </row>
    <row r="350" spans="1:6">
      <c r="A350" s="53" t="s">
        <v>1122</v>
      </c>
      <c r="B350" s="53" t="s">
        <v>1123</v>
      </c>
      <c r="C350" s="53" t="s">
        <v>1053</v>
      </c>
      <c r="D350" s="53" t="s">
        <v>1054</v>
      </c>
      <c r="E350" s="53" t="s">
        <v>817</v>
      </c>
      <c r="F350" s="53" t="s">
        <v>527</v>
      </c>
    </row>
    <row r="351" spans="1:6">
      <c r="A351" s="53" t="s">
        <v>1124</v>
      </c>
      <c r="B351" s="53" t="s">
        <v>1125</v>
      </c>
      <c r="C351" s="53" t="s">
        <v>230</v>
      </c>
      <c r="D351" s="53" t="s">
        <v>231</v>
      </c>
      <c r="E351" s="53" t="s">
        <v>817</v>
      </c>
      <c r="F351" s="53" t="s">
        <v>527</v>
      </c>
    </row>
    <row r="352" spans="1:6">
      <c r="A352" s="53" t="s">
        <v>1126</v>
      </c>
      <c r="B352" s="53" t="s">
        <v>1127</v>
      </c>
      <c r="C352" s="53" t="s">
        <v>1128</v>
      </c>
      <c r="D352" s="53" t="s">
        <v>1129</v>
      </c>
      <c r="E352" s="53" t="s">
        <v>817</v>
      </c>
      <c r="F352" s="53" t="s">
        <v>527</v>
      </c>
    </row>
    <row r="353" spans="1:6">
      <c r="A353" s="53" t="s">
        <v>1130</v>
      </c>
      <c r="B353" s="53" t="s">
        <v>1131</v>
      </c>
      <c r="C353" s="53" t="s">
        <v>230</v>
      </c>
      <c r="D353" s="53" t="s">
        <v>231</v>
      </c>
      <c r="E353" s="53" t="s">
        <v>817</v>
      </c>
      <c r="F353" s="53" t="s">
        <v>527</v>
      </c>
    </row>
    <row r="354" spans="1:6">
      <c r="A354" s="53" t="s">
        <v>1132</v>
      </c>
      <c r="B354" s="53" t="s">
        <v>1133</v>
      </c>
      <c r="C354" s="53" t="s">
        <v>433</v>
      </c>
      <c r="D354" s="53" t="s">
        <v>1065</v>
      </c>
      <c r="E354" s="53" t="s">
        <v>817</v>
      </c>
      <c r="F354" s="53" t="s">
        <v>527</v>
      </c>
    </row>
    <row r="355" spans="1:6">
      <c r="A355" s="53" t="s">
        <v>1134</v>
      </c>
      <c r="B355" s="53" t="s">
        <v>1135</v>
      </c>
      <c r="C355" s="53" t="s">
        <v>1098</v>
      </c>
      <c r="D355" s="53" t="s">
        <v>1099</v>
      </c>
      <c r="E355" s="53" t="s">
        <v>817</v>
      </c>
      <c r="F355" s="53" t="s">
        <v>527</v>
      </c>
    </row>
    <row r="356" spans="1:6">
      <c r="A356" s="53" t="s">
        <v>1136</v>
      </c>
      <c r="B356" s="53" t="s">
        <v>1137</v>
      </c>
      <c r="C356" s="53" t="s">
        <v>414</v>
      </c>
      <c r="D356" s="53" t="s">
        <v>68</v>
      </c>
      <c r="E356" s="53" t="s">
        <v>817</v>
      </c>
      <c r="F356" s="53" t="s">
        <v>527</v>
      </c>
    </row>
    <row r="357" spans="1:6">
      <c r="A357" s="53" t="s">
        <v>1138</v>
      </c>
      <c r="B357" s="53" t="s">
        <v>1139</v>
      </c>
      <c r="C357" s="53" t="s">
        <v>252</v>
      </c>
      <c r="D357" s="53" t="s">
        <v>253</v>
      </c>
      <c r="E357" s="53" t="s">
        <v>817</v>
      </c>
      <c r="F357" s="53" t="s">
        <v>527</v>
      </c>
    </row>
    <row r="358" spans="1:6">
      <c r="A358" s="53" t="s">
        <v>1140</v>
      </c>
      <c r="B358" s="53" t="s">
        <v>1141</v>
      </c>
      <c r="C358" s="53" t="s">
        <v>307</v>
      </c>
      <c r="D358" s="53" t="s">
        <v>308</v>
      </c>
      <c r="E358" s="53" t="s">
        <v>817</v>
      </c>
      <c r="F358" s="53" t="s">
        <v>527</v>
      </c>
    </row>
    <row r="359" spans="1:6">
      <c r="A359" s="53" t="s">
        <v>1142</v>
      </c>
      <c r="B359" s="53" t="s">
        <v>1143</v>
      </c>
      <c r="C359" s="53" t="s">
        <v>271</v>
      </c>
      <c r="D359" s="53" t="s">
        <v>272</v>
      </c>
      <c r="E359" s="53" t="s">
        <v>817</v>
      </c>
      <c r="F359" s="53" t="s">
        <v>527</v>
      </c>
    </row>
    <row r="360" spans="1:6">
      <c r="A360" s="53" t="s">
        <v>1144</v>
      </c>
      <c r="B360" s="53" t="s">
        <v>1145</v>
      </c>
      <c r="C360" s="53" t="s">
        <v>1128</v>
      </c>
      <c r="D360" s="53" t="s">
        <v>1129</v>
      </c>
      <c r="E360" s="53" t="s">
        <v>817</v>
      </c>
      <c r="F360" s="53" t="s">
        <v>527</v>
      </c>
    </row>
    <row r="361" spans="1:6">
      <c r="A361" s="53" t="s">
        <v>1146</v>
      </c>
      <c r="B361" s="53" t="s">
        <v>1147</v>
      </c>
      <c r="C361" s="53" t="s">
        <v>895</v>
      </c>
      <c r="D361" s="53" t="s">
        <v>50</v>
      </c>
      <c r="E361" s="53" t="s">
        <v>817</v>
      </c>
      <c r="F361" s="53" t="s">
        <v>527</v>
      </c>
    </row>
    <row r="362" spans="1:6">
      <c r="A362" s="53" t="s">
        <v>1148</v>
      </c>
      <c r="B362" s="53" t="s">
        <v>1149</v>
      </c>
      <c r="C362" s="53" t="s">
        <v>1114</v>
      </c>
      <c r="D362" s="53" t="s">
        <v>1115</v>
      </c>
      <c r="E362" s="53" t="s">
        <v>817</v>
      </c>
      <c r="F362" s="53" t="s">
        <v>527</v>
      </c>
    </row>
    <row r="363" spans="1:6">
      <c r="A363" s="53" t="s">
        <v>1150</v>
      </c>
      <c r="B363" s="53" t="s">
        <v>1151</v>
      </c>
      <c r="C363" s="53" t="s">
        <v>375</v>
      </c>
      <c r="D363" s="53" t="s">
        <v>619</v>
      </c>
      <c r="E363" s="53" t="s">
        <v>817</v>
      </c>
      <c r="F363" s="53" t="s">
        <v>527</v>
      </c>
    </row>
    <row r="364" spans="1:6">
      <c r="A364" s="53" t="s">
        <v>1152</v>
      </c>
      <c r="B364" s="53" t="s">
        <v>1153</v>
      </c>
      <c r="C364" s="53" t="s">
        <v>590</v>
      </c>
      <c r="D364" s="53" t="s">
        <v>88</v>
      </c>
      <c r="E364" s="53" t="s">
        <v>817</v>
      </c>
      <c r="F364" s="53" t="s">
        <v>527</v>
      </c>
    </row>
    <row r="365" spans="1:6">
      <c r="A365" s="53" t="s">
        <v>1154</v>
      </c>
      <c r="B365" s="53" t="s">
        <v>1155</v>
      </c>
      <c r="C365" s="53" t="s">
        <v>850</v>
      </c>
      <c r="D365" s="53" t="s">
        <v>851</v>
      </c>
      <c r="E365" s="53" t="s">
        <v>817</v>
      </c>
      <c r="F365" s="53" t="s">
        <v>527</v>
      </c>
    </row>
    <row r="366" spans="1:6">
      <c r="A366" s="53" t="s">
        <v>1156</v>
      </c>
      <c r="B366" s="53" t="s">
        <v>1157</v>
      </c>
      <c r="C366" s="53" t="s">
        <v>850</v>
      </c>
      <c r="D366" s="53" t="s">
        <v>851</v>
      </c>
      <c r="E366" s="53" t="s">
        <v>817</v>
      </c>
      <c r="F366" s="53" t="s">
        <v>527</v>
      </c>
    </row>
    <row r="367" spans="1:6">
      <c r="A367" s="53" t="s">
        <v>1158</v>
      </c>
      <c r="B367" s="53" t="s">
        <v>1159</v>
      </c>
      <c r="C367" s="53" t="s">
        <v>237</v>
      </c>
      <c r="D367" s="53" t="s">
        <v>238</v>
      </c>
      <c r="E367" s="53" t="s">
        <v>817</v>
      </c>
      <c r="F367" s="53" t="s">
        <v>527</v>
      </c>
    </row>
    <row r="368" spans="1:6">
      <c r="A368" s="53" t="s">
        <v>1160</v>
      </c>
      <c r="B368" s="53" t="s">
        <v>1161</v>
      </c>
      <c r="C368" s="53" t="s">
        <v>561</v>
      </c>
      <c r="D368" s="53" t="s">
        <v>562</v>
      </c>
      <c r="E368" s="53" t="s">
        <v>817</v>
      </c>
      <c r="F368" s="53" t="s">
        <v>527</v>
      </c>
    </row>
    <row r="369" spans="1:6">
      <c r="A369" s="53" t="s">
        <v>1162</v>
      </c>
      <c r="B369" s="53" t="s">
        <v>1163</v>
      </c>
      <c r="C369" s="53" t="s">
        <v>1164</v>
      </c>
      <c r="D369" s="53" t="s">
        <v>103</v>
      </c>
      <c r="E369" s="53" t="s">
        <v>817</v>
      </c>
      <c r="F369" s="53" t="s">
        <v>527</v>
      </c>
    </row>
    <row r="370" spans="1:6">
      <c r="A370" s="53" t="s">
        <v>1165</v>
      </c>
      <c r="B370" s="53" t="s">
        <v>1166</v>
      </c>
      <c r="C370" s="53" t="s">
        <v>350</v>
      </c>
      <c r="D370" s="53" t="s">
        <v>351</v>
      </c>
      <c r="E370" s="53" t="s">
        <v>817</v>
      </c>
      <c r="F370" s="53" t="s">
        <v>527</v>
      </c>
    </row>
    <row r="371" spans="1:6">
      <c r="A371" s="53" t="s">
        <v>1167</v>
      </c>
      <c r="B371" s="53" t="s">
        <v>1168</v>
      </c>
      <c r="C371" s="53" t="s">
        <v>230</v>
      </c>
      <c r="D371" s="53" t="s">
        <v>231</v>
      </c>
      <c r="E371" s="53" t="s">
        <v>817</v>
      </c>
      <c r="F371" s="53" t="s">
        <v>527</v>
      </c>
    </row>
    <row r="372" spans="1:6">
      <c r="A372" s="53" t="s">
        <v>1169</v>
      </c>
      <c r="B372" s="53" t="s">
        <v>1170</v>
      </c>
      <c r="C372" s="53" t="s">
        <v>1098</v>
      </c>
      <c r="D372" s="53" t="s">
        <v>1099</v>
      </c>
      <c r="E372" s="53" t="s">
        <v>817</v>
      </c>
      <c r="F372" s="53" t="s">
        <v>527</v>
      </c>
    </row>
    <row r="373" spans="1:6">
      <c r="A373" s="53" t="s">
        <v>1171</v>
      </c>
      <c r="B373" s="53" t="s">
        <v>1172</v>
      </c>
      <c r="C373" s="53" t="s">
        <v>597</v>
      </c>
      <c r="D373" s="53" t="s">
        <v>598</v>
      </c>
      <c r="E373" s="53" t="s">
        <v>817</v>
      </c>
      <c r="F373" s="53" t="s">
        <v>527</v>
      </c>
    </row>
    <row r="374" spans="1:6">
      <c r="A374" s="53" t="s">
        <v>1173</v>
      </c>
      <c r="B374" s="53" t="s">
        <v>1174</v>
      </c>
      <c r="C374" s="53" t="s">
        <v>1053</v>
      </c>
      <c r="D374" s="53" t="s">
        <v>1054</v>
      </c>
      <c r="E374" s="53" t="s">
        <v>817</v>
      </c>
      <c r="F374" s="53" t="s">
        <v>527</v>
      </c>
    </row>
    <row r="375" spans="1:6">
      <c r="A375" s="53" t="s">
        <v>1175</v>
      </c>
      <c r="B375" s="53" t="s">
        <v>1176</v>
      </c>
      <c r="C375" s="53" t="s">
        <v>418</v>
      </c>
      <c r="D375" s="53" t="s">
        <v>419</v>
      </c>
      <c r="E375" s="53" t="s">
        <v>817</v>
      </c>
      <c r="F375" s="53" t="s">
        <v>527</v>
      </c>
    </row>
    <row r="376" spans="1:6">
      <c r="A376" s="53" t="s">
        <v>1177</v>
      </c>
      <c r="B376" s="53" t="s">
        <v>1178</v>
      </c>
      <c r="C376" s="53" t="s">
        <v>1179</v>
      </c>
      <c r="D376" s="53" t="s">
        <v>1180</v>
      </c>
      <c r="E376" s="53" t="s">
        <v>817</v>
      </c>
      <c r="F376" s="53" t="s">
        <v>527</v>
      </c>
    </row>
    <row r="377" spans="1:6">
      <c r="A377" s="53" t="s">
        <v>1181</v>
      </c>
      <c r="B377" s="53" t="s">
        <v>1182</v>
      </c>
      <c r="C377" s="53" t="s">
        <v>1164</v>
      </c>
      <c r="D377" s="53" t="s">
        <v>103</v>
      </c>
      <c r="E377" s="53" t="s">
        <v>817</v>
      </c>
      <c r="F377" s="53" t="s">
        <v>527</v>
      </c>
    </row>
    <row r="378" spans="1:6">
      <c r="A378" s="53" t="s">
        <v>1183</v>
      </c>
      <c r="B378" s="53" t="s">
        <v>1184</v>
      </c>
      <c r="C378" s="53" t="s">
        <v>615</v>
      </c>
      <c r="D378" s="53" t="s">
        <v>616</v>
      </c>
      <c r="E378" s="53" t="s">
        <v>817</v>
      </c>
      <c r="F378" s="53" t="s">
        <v>527</v>
      </c>
    </row>
    <row r="379" spans="1:6">
      <c r="A379" s="53" t="s">
        <v>1185</v>
      </c>
      <c r="B379" s="53" t="s">
        <v>1186</v>
      </c>
      <c r="C379" s="53" t="s">
        <v>998</v>
      </c>
      <c r="D379" s="53" t="s">
        <v>999</v>
      </c>
      <c r="E379" s="53" t="s">
        <v>817</v>
      </c>
      <c r="F379" s="53" t="s">
        <v>527</v>
      </c>
    </row>
    <row r="380" spans="1:6">
      <c r="A380" s="53" t="s">
        <v>1187</v>
      </c>
      <c r="B380" s="53" t="s">
        <v>1188</v>
      </c>
      <c r="C380" s="53" t="s">
        <v>1164</v>
      </c>
      <c r="D380" s="53" t="s">
        <v>103</v>
      </c>
      <c r="E380" s="53" t="s">
        <v>817</v>
      </c>
      <c r="F380" s="53" t="s">
        <v>527</v>
      </c>
    </row>
    <row r="381" spans="1:6">
      <c r="A381" s="53" t="s">
        <v>1189</v>
      </c>
      <c r="B381" s="53" t="s">
        <v>1190</v>
      </c>
      <c r="C381" s="53" t="s">
        <v>584</v>
      </c>
      <c r="D381" s="53" t="s">
        <v>585</v>
      </c>
      <c r="E381" s="53" t="s">
        <v>817</v>
      </c>
      <c r="F381" s="53" t="s">
        <v>527</v>
      </c>
    </row>
    <row r="382" spans="1:6">
      <c r="A382" s="53" t="s">
        <v>1191</v>
      </c>
      <c r="B382" s="53" t="s">
        <v>1192</v>
      </c>
      <c r="C382" s="53" t="s">
        <v>578</v>
      </c>
      <c r="D382" s="53" t="s">
        <v>579</v>
      </c>
      <c r="E382" s="53" t="s">
        <v>817</v>
      </c>
      <c r="F382" s="53" t="s">
        <v>527</v>
      </c>
    </row>
    <row r="383" spans="1:6">
      <c r="A383" s="53" t="s">
        <v>1193</v>
      </c>
      <c r="B383" s="53" t="s">
        <v>1194</v>
      </c>
      <c r="C383" s="53" t="s">
        <v>227</v>
      </c>
      <c r="D383" s="53" t="s">
        <v>726</v>
      </c>
      <c r="E383" s="53" t="s">
        <v>817</v>
      </c>
      <c r="F383" s="53" t="s">
        <v>527</v>
      </c>
    </row>
    <row r="384" spans="1:6">
      <c r="A384" s="53" t="s">
        <v>1195</v>
      </c>
      <c r="B384" s="53" t="s">
        <v>1196</v>
      </c>
      <c r="C384" s="53" t="s">
        <v>1197</v>
      </c>
      <c r="D384" s="53" t="s">
        <v>136</v>
      </c>
      <c r="E384" s="53" t="s">
        <v>817</v>
      </c>
      <c r="F384" s="53" t="s">
        <v>527</v>
      </c>
    </row>
    <row r="385" spans="1:6">
      <c r="A385" s="53" t="s">
        <v>1198</v>
      </c>
      <c r="B385" s="53" t="s">
        <v>1199</v>
      </c>
      <c r="C385" s="53" t="s">
        <v>1179</v>
      </c>
      <c r="D385" s="53" t="s">
        <v>1180</v>
      </c>
      <c r="E385" s="53" t="s">
        <v>817</v>
      </c>
      <c r="F385" s="53" t="s">
        <v>527</v>
      </c>
    </row>
    <row r="386" spans="1:6">
      <c r="A386" s="53" t="s">
        <v>1200</v>
      </c>
      <c r="B386" s="53" t="s">
        <v>1201</v>
      </c>
      <c r="C386" s="53" t="s">
        <v>394</v>
      </c>
      <c r="D386" s="53" t="s">
        <v>117</v>
      </c>
      <c r="E386" s="53" t="s">
        <v>817</v>
      </c>
      <c r="F386" s="53" t="s">
        <v>527</v>
      </c>
    </row>
    <row r="387" spans="1:6">
      <c r="A387" s="53" t="s">
        <v>1202</v>
      </c>
      <c r="B387" s="53" t="s">
        <v>1203</v>
      </c>
      <c r="C387" s="53" t="s">
        <v>1204</v>
      </c>
      <c r="D387" s="53" t="s">
        <v>1205</v>
      </c>
      <c r="E387" s="53" t="s">
        <v>817</v>
      </c>
      <c r="F387" s="53" t="s">
        <v>527</v>
      </c>
    </row>
    <row r="388" spans="1:6">
      <c r="A388" s="53" t="s">
        <v>1206</v>
      </c>
      <c r="B388" s="53" t="s">
        <v>185</v>
      </c>
      <c r="C388" s="53" t="s">
        <v>271</v>
      </c>
      <c r="D388" s="53" t="s">
        <v>272</v>
      </c>
      <c r="E388" s="53" t="s">
        <v>817</v>
      </c>
      <c r="F388" s="53" t="s">
        <v>527</v>
      </c>
    </row>
    <row r="389" spans="1:6">
      <c r="A389" s="53" t="s">
        <v>1207</v>
      </c>
      <c r="B389" s="53" t="s">
        <v>1208</v>
      </c>
      <c r="C389" s="53" t="s">
        <v>1209</v>
      </c>
      <c r="D389" s="53" t="s">
        <v>1210</v>
      </c>
      <c r="E389" s="53" t="s">
        <v>817</v>
      </c>
      <c r="F389" s="53" t="s">
        <v>527</v>
      </c>
    </row>
    <row r="390" spans="1:6">
      <c r="A390" s="53" t="s">
        <v>1211</v>
      </c>
      <c r="B390" s="53" t="s">
        <v>1212</v>
      </c>
      <c r="C390" s="53" t="s">
        <v>390</v>
      </c>
      <c r="D390" s="53" t="s">
        <v>391</v>
      </c>
      <c r="E390" s="53" t="s">
        <v>817</v>
      </c>
      <c r="F390" s="53" t="s">
        <v>527</v>
      </c>
    </row>
    <row r="391" spans="1:6">
      <c r="A391" s="53" t="s">
        <v>1213</v>
      </c>
      <c r="B391" s="53" t="s">
        <v>1214</v>
      </c>
      <c r="C391" s="53" t="s">
        <v>1215</v>
      </c>
      <c r="D391" s="53" t="s">
        <v>146</v>
      </c>
      <c r="E391" s="53" t="s">
        <v>817</v>
      </c>
      <c r="F391" s="53" t="s">
        <v>527</v>
      </c>
    </row>
    <row r="392" spans="1:6">
      <c r="A392" s="53" t="s">
        <v>1216</v>
      </c>
      <c r="B392" s="53" t="s">
        <v>1217</v>
      </c>
      <c r="C392" s="53" t="s">
        <v>536</v>
      </c>
      <c r="D392" s="53" t="s">
        <v>537</v>
      </c>
      <c r="E392" s="53" t="s">
        <v>817</v>
      </c>
      <c r="F392" s="53" t="s">
        <v>527</v>
      </c>
    </row>
    <row r="393" spans="1:6">
      <c r="A393" s="53" t="s">
        <v>1218</v>
      </c>
      <c r="B393" s="53" t="s">
        <v>1219</v>
      </c>
      <c r="C393" s="53" t="s">
        <v>622</v>
      </c>
      <c r="D393" s="53" t="s">
        <v>623</v>
      </c>
      <c r="E393" s="53" t="s">
        <v>817</v>
      </c>
      <c r="F393" s="53" t="s">
        <v>527</v>
      </c>
    </row>
    <row r="394" spans="1:6">
      <c r="A394" s="53" t="s">
        <v>1220</v>
      </c>
      <c r="B394" s="53" t="s">
        <v>1221</v>
      </c>
      <c r="C394" s="53" t="s">
        <v>1164</v>
      </c>
      <c r="D394" s="53" t="s">
        <v>103</v>
      </c>
      <c r="E394" s="53" t="s">
        <v>817</v>
      </c>
      <c r="F394" s="53" t="s">
        <v>527</v>
      </c>
    </row>
    <row r="395" spans="1:6">
      <c r="A395" s="53" t="s">
        <v>1222</v>
      </c>
      <c r="B395" s="53" t="s">
        <v>1223</v>
      </c>
      <c r="C395" s="53" t="s">
        <v>437</v>
      </c>
      <c r="D395" s="53" t="s">
        <v>841</v>
      </c>
      <c r="E395" s="53" t="s">
        <v>817</v>
      </c>
      <c r="F395" s="53" t="s">
        <v>527</v>
      </c>
    </row>
    <row r="396" spans="1:6">
      <c r="A396" s="53" t="s">
        <v>1224</v>
      </c>
      <c r="B396" s="53" t="s">
        <v>1225</v>
      </c>
      <c r="C396" s="53" t="s">
        <v>1215</v>
      </c>
      <c r="D396" s="53" t="s">
        <v>146</v>
      </c>
      <c r="E396" s="53" t="s">
        <v>817</v>
      </c>
      <c r="F396" s="53" t="s">
        <v>527</v>
      </c>
    </row>
    <row r="397" spans="1:6">
      <c r="A397" s="53" t="s">
        <v>1226</v>
      </c>
      <c r="B397" s="53" t="s">
        <v>1227</v>
      </c>
      <c r="C397" s="53" t="s">
        <v>615</v>
      </c>
      <c r="D397" s="53" t="s">
        <v>616</v>
      </c>
      <c r="E397" s="53" t="s">
        <v>817</v>
      </c>
      <c r="F397" s="53" t="s">
        <v>527</v>
      </c>
    </row>
    <row r="398" spans="1:6">
      <c r="A398" s="53" t="s">
        <v>1228</v>
      </c>
      <c r="B398" s="53" t="s">
        <v>1229</v>
      </c>
      <c r="C398" s="53" t="s">
        <v>850</v>
      </c>
      <c r="D398" s="53" t="s">
        <v>851</v>
      </c>
      <c r="E398" s="53" t="s">
        <v>817</v>
      </c>
      <c r="F398" s="53" t="s">
        <v>527</v>
      </c>
    </row>
    <row r="399" spans="1:6">
      <c r="A399" s="53" t="s">
        <v>1230</v>
      </c>
      <c r="B399" s="53" t="s">
        <v>1231</v>
      </c>
      <c r="C399" s="53" t="s">
        <v>1232</v>
      </c>
      <c r="D399" s="53" t="s">
        <v>108</v>
      </c>
      <c r="E399" s="53" t="s">
        <v>817</v>
      </c>
      <c r="F399" s="53" t="s">
        <v>527</v>
      </c>
    </row>
    <row r="400" spans="1:6">
      <c r="A400" s="53" t="s">
        <v>1233</v>
      </c>
      <c r="B400" s="53" t="s">
        <v>1234</v>
      </c>
      <c r="C400" s="53" t="s">
        <v>1235</v>
      </c>
      <c r="D400" s="53" t="s">
        <v>1236</v>
      </c>
      <c r="E400" s="53" t="s">
        <v>817</v>
      </c>
      <c r="F400" s="53" t="s">
        <v>527</v>
      </c>
    </row>
    <row r="401" spans="1:6">
      <c r="A401" s="53" t="s">
        <v>1237</v>
      </c>
      <c r="B401" s="53" t="s">
        <v>1238</v>
      </c>
      <c r="C401" s="53" t="s">
        <v>593</v>
      </c>
      <c r="D401" s="53" t="s">
        <v>594</v>
      </c>
      <c r="E401" s="53" t="s">
        <v>817</v>
      </c>
      <c r="F401" s="53" t="s">
        <v>527</v>
      </c>
    </row>
    <row r="402" spans="1:6">
      <c r="A402" s="53" t="s">
        <v>1239</v>
      </c>
      <c r="B402" s="53" t="s">
        <v>1240</v>
      </c>
      <c r="C402" s="53" t="s">
        <v>787</v>
      </c>
      <c r="D402" s="53" t="s">
        <v>788</v>
      </c>
      <c r="E402" s="53" t="s">
        <v>817</v>
      </c>
      <c r="F402" s="53" t="s">
        <v>527</v>
      </c>
    </row>
    <row r="403" spans="1:6">
      <c r="A403" s="53" t="s">
        <v>1241</v>
      </c>
      <c r="B403" s="53" t="s">
        <v>1242</v>
      </c>
      <c r="C403" s="53" t="s">
        <v>230</v>
      </c>
      <c r="D403" s="53" t="s">
        <v>231</v>
      </c>
      <c r="E403" s="53" t="s">
        <v>817</v>
      </c>
      <c r="F403" s="53" t="s">
        <v>527</v>
      </c>
    </row>
    <row r="404" spans="1:6">
      <c r="A404" s="53" t="s">
        <v>1243</v>
      </c>
      <c r="B404" s="53" t="s">
        <v>1244</v>
      </c>
      <c r="C404" s="53" t="s">
        <v>450</v>
      </c>
      <c r="D404" s="53" t="s">
        <v>451</v>
      </c>
      <c r="E404" s="53" t="s">
        <v>817</v>
      </c>
      <c r="F404" s="53" t="s">
        <v>527</v>
      </c>
    </row>
    <row r="405" spans="1:6">
      <c r="A405" s="53" t="s">
        <v>1245</v>
      </c>
      <c r="B405" s="53" t="s">
        <v>1246</v>
      </c>
      <c r="C405" s="53" t="s">
        <v>1209</v>
      </c>
      <c r="D405" s="53" t="s">
        <v>1210</v>
      </c>
      <c r="E405" s="53" t="s">
        <v>817</v>
      </c>
      <c r="F405" s="53" t="s">
        <v>527</v>
      </c>
    </row>
    <row r="406" spans="1:6">
      <c r="A406" s="53" t="s">
        <v>1247</v>
      </c>
      <c r="B406" s="53" t="s">
        <v>1248</v>
      </c>
      <c r="C406" s="53" t="s">
        <v>654</v>
      </c>
      <c r="D406" s="53" t="s">
        <v>655</v>
      </c>
      <c r="E406" s="53" t="s">
        <v>817</v>
      </c>
      <c r="F406" s="53" t="s">
        <v>527</v>
      </c>
    </row>
    <row r="407" spans="1:6">
      <c r="A407" s="53" t="s">
        <v>1249</v>
      </c>
      <c r="B407" s="53" t="s">
        <v>1250</v>
      </c>
      <c r="C407" s="53" t="s">
        <v>646</v>
      </c>
      <c r="D407" s="53" t="s">
        <v>647</v>
      </c>
      <c r="E407" s="53" t="s">
        <v>817</v>
      </c>
      <c r="F407" s="53" t="s">
        <v>527</v>
      </c>
    </row>
    <row r="408" spans="1:6">
      <c r="A408" s="53" t="s">
        <v>1251</v>
      </c>
      <c r="B408" s="53" t="s">
        <v>1252</v>
      </c>
      <c r="C408" s="53" t="s">
        <v>1164</v>
      </c>
      <c r="D408" s="53" t="s">
        <v>103</v>
      </c>
      <c r="E408" s="53" t="s">
        <v>817</v>
      </c>
      <c r="F408" s="53" t="s">
        <v>527</v>
      </c>
    </row>
    <row r="409" spans="1:6">
      <c r="A409" s="53" t="s">
        <v>1253</v>
      </c>
      <c r="B409" s="53" t="s">
        <v>1254</v>
      </c>
      <c r="C409" s="53" t="s">
        <v>1209</v>
      </c>
      <c r="D409" s="53" t="s">
        <v>1210</v>
      </c>
      <c r="E409" s="53" t="s">
        <v>817</v>
      </c>
      <c r="F409" s="53" t="s">
        <v>527</v>
      </c>
    </row>
    <row r="410" spans="1:6">
      <c r="A410" s="53" t="s">
        <v>1255</v>
      </c>
      <c r="B410" s="53" t="s">
        <v>1256</v>
      </c>
      <c r="C410" s="53" t="s">
        <v>615</v>
      </c>
      <c r="D410" s="53" t="s">
        <v>616</v>
      </c>
      <c r="E410" s="53" t="s">
        <v>817</v>
      </c>
      <c r="F410" s="53" t="s">
        <v>527</v>
      </c>
    </row>
    <row r="411" spans="1:6">
      <c r="A411" s="53" t="s">
        <v>1257</v>
      </c>
      <c r="B411" s="53" t="s">
        <v>1258</v>
      </c>
      <c r="C411" s="53" t="s">
        <v>646</v>
      </c>
      <c r="D411" s="53" t="s">
        <v>647</v>
      </c>
      <c r="E411" s="53" t="s">
        <v>817</v>
      </c>
      <c r="F411" s="53" t="s">
        <v>527</v>
      </c>
    </row>
    <row r="412" spans="1:6">
      <c r="A412" s="53" t="s">
        <v>1259</v>
      </c>
      <c r="B412" s="53" t="s">
        <v>1260</v>
      </c>
      <c r="C412" s="53" t="s">
        <v>1235</v>
      </c>
      <c r="D412" s="53" t="s">
        <v>1236</v>
      </c>
      <c r="E412" s="53" t="s">
        <v>817</v>
      </c>
      <c r="F412" s="53" t="s">
        <v>527</v>
      </c>
    </row>
    <row r="413" spans="1:6">
      <c r="A413" s="53" t="s">
        <v>1261</v>
      </c>
      <c r="B413" s="53" t="s">
        <v>1262</v>
      </c>
      <c r="C413" s="53" t="s">
        <v>404</v>
      </c>
      <c r="D413" s="53" t="s">
        <v>71</v>
      </c>
      <c r="E413" s="53" t="s">
        <v>817</v>
      </c>
      <c r="F413" s="53" t="s">
        <v>527</v>
      </c>
    </row>
    <row r="414" spans="1:6">
      <c r="A414" s="53" t="s">
        <v>1263</v>
      </c>
      <c r="B414" s="53" t="s">
        <v>1264</v>
      </c>
      <c r="C414" s="53" t="s">
        <v>1179</v>
      </c>
      <c r="D414" s="53" t="s">
        <v>1180</v>
      </c>
      <c r="E414" s="53" t="s">
        <v>817</v>
      </c>
      <c r="F414" s="53" t="s">
        <v>527</v>
      </c>
    </row>
    <row r="415" spans="1:6">
      <c r="A415" s="53" t="s">
        <v>1265</v>
      </c>
      <c r="B415" s="53" t="s">
        <v>1266</v>
      </c>
      <c r="C415" s="53" t="s">
        <v>787</v>
      </c>
      <c r="D415" s="53" t="s">
        <v>788</v>
      </c>
      <c r="E415" s="53" t="s">
        <v>817</v>
      </c>
      <c r="F415" s="53" t="s">
        <v>527</v>
      </c>
    </row>
    <row r="416" spans="1:6">
      <c r="A416" s="53" t="s">
        <v>1267</v>
      </c>
      <c r="B416" s="53" t="s">
        <v>1268</v>
      </c>
      <c r="C416" s="53" t="s">
        <v>994</v>
      </c>
      <c r="D416" s="53" t="s">
        <v>995</v>
      </c>
      <c r="E416" s="53" t="s">
        <v>817</v>
      </c>
      <c r="F416" s="53" t="s">
        <v>527</v>
      </c>
    </row>
    <row r="417" spans="1:6">
      <c r="A417" s="53" t="s">
        <v>1269</v>
      </c>
      <c r="B417" s="53" t="s">
        <v>1270</v>
      </c>
      <c r="C417" s="53" t="s">
        <v>1128</v>
      </c>
      <c r="D417" s="53" t="s">
        <v>1129</v>
      </c>
      <c r="E417" s="53" t="s">
        <v>817</v>
      </c>
      <c r="F417" s="53" t="s">
        <v>527</v>
      </c>
    </row>
    <row r="418" spans="1:6">
      <c r="A418" s="53" t="s">
        <v>1271</v>
      </c>
      <c r="B418" s="53" t="s">
        <v>1272</v>
      </c>
      <c r="C418" s="53" t="s">
        <v>1128</v>
      </c>
      <c r="D418" s="53" t="s">
        <v>1129</v>
      </c>
      <c r="E418" s="53" t="s">
        <v>817</v>
      </c>
      <c r="F418" s="53" t="s">
        <v>527</v>
      </c>
    </row>
    <row r="419" spans="1:6">
      <c r="A419" s="53" t="s">
        <v>1273</v>
      </c>
      <c r="B419" s="53" t="s">
        <v>1274</v>
      </c>
      <c r="C419" s="53" t="s">
        <v>390</v>
      </c>
      <c r="D419" s="53" t="s">
        <v>391</v>
      </c>
      <c r="E419" s="53" t="s">
        <v>817</v>
      </c>
      <c r="F419" s="53" t="s">
        <v>527</v>
      </c>
    </row>
    <row r="420" spans="1:6">
      <c r="A420" s="53" t="s">
        <v>1275</v>
      </c>
      <c r="B420" s="53" t="s">
        <v>1276</v>
      </c>
      <c r="C420" s="53" t="s">
        <v>450</v>
      </c>
      <c r="D420" s="53" t="s">
        <v>451</v>
      </c>
      <c r="E420" s="53" t="s">
        <v>817</v>
      </c>
      <c r="F420" s="53" t="s">
        <v>527</v>
      </c>
    </row>
    <row r="421" spans="1:6">
      <c r="A421" s="53" t="s">
        <v>1277</v>
      </c>
      <c r="B421" s="53" t="s">
        <v>1278</v>
      </c>
      <c r="C421" s="53" t="s">
        <v>1215</v>
      </c>
      <c r="D421" s="53" t="s">
        <v>146</v>
      </c>
      <c r="E421" s="53" t="s">
        <v>817</v>
      </c>
      <c r="F421" s="53" t="s">
        <v>527</v>
      </c>
    </row>
    <row r="422" spans="1:6">
      <c r="A422" s="53" t="s">
        <v>1279</v>
      </c>
      <c r="B422" s="53" t="s">
        <v>1280</v>
      </c>
      <c r="C422" s="53" t="s">
        <v>689</v>
      </c>
      <c r="D422" s="53" t="s">
        <v>119</v>
      </c>
      <c r="E422" s="53" t="s">
        <v>817</v>
      </c>
      <c r="F422" s="53" t="s">
        <v>527</v>
      </c>
    </row>
    <row r="423" spans="1:6">
      <c r="A423" s="53" t="s">
        <v>1281</v>
      </c>
      <c r="B423" s="53" t="s">
        <v>1282</v>
      </c>
      <c r="C423" s="53" t="s">
        <v>994</v>
      </c>
      <c r="D423" s="53" t="s">
        <v>995</v>
      </c>
      <c r="E423" s="53" t="s">
        <v>817</v>
      </c>
      <c r="F423" s="53" t="s">
        <v>527</v>
      </c>
    </row>
    <row r="424" spans="1:6">
      <c r="A424" s="53" t="s">
        <v>1283</v>
      </c>
      <c r="B424" s="53" t="s">
        <v>1284</v>
      </c>
      <c r="C424" s="53" t="s">
        <v>1215</v>
      </c>
      <c r="D424" s="53" t="s">
        <v>146</v>
      </c>
      <c r="E424" s="53" t="s">
        <v>817</v>
      </c>
      <c r="F424" s="53" t="s">
        <v>527</v>
      </c>
    </row>
    <row r="425" spans="1:6">
      <c r="A425" s="53" t="s">
        <v>1285</v>
      </c>
      <c r="B425" s="53" t="s">
        <v>1286</v>
      </c>
      <c r="C425" s="53" t="s">
        <v>304</v>
      </c>
      <c r="D425" s="53" t="s">
        <v>65</v>
      </c>
      <c r="E425" s="53" t="s">
        <v>817</v>
      </c>
      <c r="F425" s="53" t="s">
        <v>527</v>
      </c>
    </row>
    <row r="426" spans="1:6">
      <c r="A426" s="53" t="s">
        <v>1287</v>
      </c>
      <c r="B426" s="53" t="s">
        <v>1288</v>
      </c>
      <c r="C426" s="53" t="s">
        <v>763</v>
      </c>
      <c r="D426" s="53" t="s">
        <v>764</v>
      </c>
      <c r="E426" s="53" t="s">
        <v>817</v>
      </c>
      <c r="F426" s="53" t="s">
        <v>527</v>
      </c>
    </row>
    <row r="427" spans="1:6">
      <c r="A427" s="53" t="s">
        <v>1289</v>
      </c>
      <c r="B427" s="53" t="s">
        <v>1290</v>
      </c>
      <c r="C427" s="53" t="s">
        <v>1291</v>
      </c>
      <c r="D427" s="53" t="s">
        <v>1292</v>
      </c>
      <c r="E427" s="53" t="s">
        <v>817</v>
      </c>
      <c r="F427" s="53" t="s">
        <v>527</v>
      </c>
    </row>
    <row r="428" spans="1:6">
      <c r="A428" s="53" t="s">
        <v>1293</v>
      </c>
      <c r="B428" s="53" t="s">
        <v>1294</v>
      </c>
      <c r="C428" s="53" t="s">
        <v>763</v>
      </c>
      <c r="D428" s="53" t="s">
        <v>764</v>
      </c>
      <c r="E428" s="53" t="s">
        <v>817</v>
      </c>
      <c r="F428" s="53" t="s">
        <v>527</v>
      </c>
    </row>
    <row r="429" spans="1:6">
      <c r="A429" s="53" t="s">
        <v>1295</v>
      </c>
      <c r="B429" s="53" t="s">
        <v>198</v>
      </c>
      <c r="C429" s="53" t="s">
        <v>662</v>
      </c>
      <c r="D429" s="53" t="s">
        <v>663</v>
      </c>
      <c r="E429" s="53" t="s">
        <v>817</v>
      </c>
      <c r="F429" s="53" t="s">
        <v>527</v>
      </c>
    </row>
    <row r="430" spans="1:6">
      <c r="A430" s="53" t="s">
        <v>1296</v>
      </c>
      <c r="B430" s="53" t="s">
        <v>1297</v>
      </c>
      <c r="C430" s="53" t="s">
        <v>263</v>
      </c>
      <c r="D430" s="53" t="s">
        <v>264</v>
      </c>
      <c r="E430" s="53" t="s">
        <v>817</v>
      </c>
      <c r="F430" s="53" t="s">
        <v>527</v>
      </c>
    </row>
    <row r="431" spans="1:6">
      <c r="A431" s="53" t="s">
        <v>1298</v>
      </c>
      <c r="B431" s="53" t="s">
        <v>1299</v>
      </c>
      <c r="C431" s="53" t="s">
        <v>646</v>
      </c>
      <c r="D431" s="53" t="s">
        <v>647</v>
      </c>
      <c r="E431" s="53" t="s">
        <v>817</v>
      </c>
      <c r="F431" s="53" t="s">
        <v>527</v>
      </c>
    </row>
    <row r="432" spans="1:6">
      <c r="A432" s="53" t="s">
        <v>1300</v>
      </c>
      <c r="B432" s="53" t="s">
        <v>1301</v>
      </c>
      <c r="C432" s="53" t="s">
        <v>1209</v>
      </c>
      <c r="D432" s="53" t="s">
        <v>1210</v>
      </c>
      <c r="E432" s="53" t="s">
        <v>817</v>
      </c>
      <c r="F432" s="53" t="s">
        <v>527</v>
      </c>
    </row>
    <row r="433" spans="1:6">
      <c r="A433" s="53" t="s">
        <v>1302</v>
      </c>
      <c r="B433" s="53" t="s">
        <v>1303</v>
      </c>
      <c r="C433" s="53" t="s">
        <v>497</v>
      </c>
      <c r="D433" s="53" t="s">
        <v>498</v>
      </c>
      <c r="E433" s="53" t="s">
        <v>817</v>
      </c>
      <c r="F433" s="53" t="s">
        <v>527</v>
      </c>
    </row>
    <row r="434" spans="1:6">
      <c r="A434" s="53" t="s">
        <v>1304</v>
      </c>
      <c r="B434" s="53" t="s">
        <v>1305</v>
      </c>
      <c r="C434" s="53" t="s">
        <v>497</v>
      </c>
      <c r="D434" s="53" t="s">
        <v>498</v>
      </c>
      <c r="E434" s="53" t="s">
        <v>817</v>
      </c>
      <c r="F434" s="53" t="s">
        <v>527</v>
      </c>
    </row>
    <row r="435" spans="1:6">
      <c r="A435" s="53" t="s">
        <v>1306</v>
      </c>
      <c r="B435" s="53" t="s">
        <v>1307</v>
      </c>
      <c r="C435" s="53" t="s">
        <v>787</v>
      </c>
      <c r="D435" s="53" t="s">
        <v>788</v>
      </c>
      <c r="E435" s="53" t="s">
        <v>817</v>
      </c>
      <c r="F435" s="53" t="s">
        <v>527</v>
      </c>
    </row>
    <row r="436" spans="1:6">
      <c r="A436" s="53" t="s">
        <v>1308</v>
      </c>
      <c r="B436" s="53" t="s">
        <v>1309</v>
      </c>
      <c r="C436" s="53" t="s">
        <v>1235</v>
      </c>
      <c r="D436" s="53" t="s">
        <v>1236</v>
      </c>
      <c r="E436" s="53" t="s">
        <v>817</v>
      </c>
      <c r="F436" s="53" t="s">
        <v>527</v>
      </c>
    </row>
    <row r="437" spans="1:6">
      <c r="A437" s="53" t="s">
        <v>1310</v>
      </c>
      <c r="B437" s="53" t="s">
        <v>1311</v>
      </c>
      <c r="C437" s="53" t="s">
        <v>248</v>
      </c>
      <c r="D437" s="53" t="s">
        <v>249</v>
      </c>
      <c r="E437" s="53" t="s">
        <v>817</v>
      </c>
      <c r="F437" s="53" t="s">
        <v>527</v>
      </c>
    </row>
    <row r="438" spans="1:6">
      <c r="A438" s="53" t="s">
        <v>1312</v>
      </c>
      <c r="B438" s="53" t="s">
        <v>1313</v>
      </c>
      <c r="C438" s="53" t="s">
        <v>1235</v>
      </c>
      <c r="D438" s="53" t="s">
        <v>1236</v>
      </c>
      <c r="E438" s="53" t="s">
        <v>817</v>
      </c>
      <c r="F438" s="53" t="s">
        <v>527</v>
      </c>
    </row>
    <row r="439" spans="1:6">
      <c r="A439" s="53" t="s">
        <v>1314</v>
      </c>
      <c r="B439" s="53" t="s">
        <v>1315</v>
      </c>
      <c r="C439" s="53" t="s">
        <v>721</v>
      </c>
      <c r="D439" s="53" t="s">
        <v>105</v>
      </c>
      <c r="E439" s="53" t="s">
        <v>817</v>
      </c>
      <c r="F439" s="53" t="s">
        <v>527</v>
      </c>
    </row>
    <row r="440" spans="1:6">
      <c r="A440" s="53" t="s">
        <v>1316</v>
      </c>
      <c r="B440" s="53" t="s">
        <v>1317</v>
      </c>
      <c r="C440" s="53" t="s">
        <v>390</v>
      </c>
      <c r="D440" s="53" t="s">
        <v>391</v>
      </c>
      <c r="E440" s="53" t="s">
        <v>817</v>
      </c>
      <c r="F440" s="53" t="s">
        <v>527</v>
      </c>
    </row>
    <row r="441" spans="1:6">
      <c r="A441" s="53" t="s">
        <v>1318</v>
      </c>
      <c r="B441" s="53" t="s">
        <v>1319</v>
      </c>
      <c r="C441" s="53" t="s">
        <v>662</v>
      </c>
      <c r="D441" s="53" t="s">
        <v>663</v>
      </c>
      <c r="E441" s="53" t="s">
        <v>817</v>
      </c>
      <c r="F441" s="53" t="s">
        <v>527</v>
      </c>
    </row>
    <row r="442" spans="1:6">
      <c r="A442" s="53" t="s">
        <v>1320</v>
      </c>
      <c r="B442" s="53" t="s">
        <v>1321</v>
      </c>
      <c r="C442" s="53" t="s">
        <v>1291</v>
      </c>
      <c r="D442" s="53" t="s">
        <v>1292</v>
      </c>
      <c r="E442" s="53" t="s">
        <v>817</v>
      </c>
      <c r="F442" s="53" t="s">
        <v>527</v>
      </c>
    </row>
    <row r="443" spans="1:6">
      <c r="A443" s="53" t="s">
        <v>1322</v>
      </c>
      <c r="B443" s="53" t="s">
        <v>1323</v>
      </c>
      <c r="C443" s="53" t="s">
        <v>787</v>
      </c>
      <c r="D443" s="53" t="s">
        <v>788</v>
      </c>
      <c r="E443" s="53" t="s">
        <v>817</v>
      </c>
      <c r="F443" s="53" t="s">
        <v>527</v>
      </c>
    </row>
    <row r="444" spans="1:6">
      <c r="A444" s="53" t="s">
        <v>1324</v>
      </c>
      <c r="B444" s="53" t="s">
        <v>1325</v>
      </c>
      <c r="C444" s="53" t="s">
        <v>748</v>
      </c>
      <c r="D444" s="53" t="s">
        <v>749</v>
      </c>
      <c r="E444" s="53" t="s">
        <v>817</v>
      </c>
      <c r="F444" s="53" t="s">
        <v>527</v>
      </c>
    </row>
    <row r="445" spans="1:6">
      <c r="A445" s="53" t="s">
        <v>1326</v>
      </c>
      <c r="B445" s="53" t="s">
        <v>1327</v>
      </c>
      <c r="C445" s="53" t="s">
        <v>1209</v>
      </c>
      <c r="D445" s="53" t="s">
        <v>1210</v>
      </c>
      <c r="E445" s="53" t="s">
        <v>817</v>
      </c>
      <c r="F445" s="53" t="s">
        <v>527</v>
      </c>
    </row>
    <row r="446" spans="1:6">
      <c r="A446" s="53" t="s">
        <v>1328</v>
      </c>
      <c r="B446" s="53" t="s">
        <v>1329</v>
      </c>
      <c r="C446" s="53" t="s">
        <v>646</v>
      </c>
      <c r="D446" s="53" t="s">
        <v>647</v>
      </c>
      <c r="E446" s="53" t="s">
        <v>817</v>
      </c>
      <c r="F446" s="53" t="s">
        <v>527</v>
      </c>
    </row>
    <row r="447" spans="1:6">
      <c r="A447" s="53" t="s">
        <v>1330</v>
      </c>
      <c r="B447" s="53" t="s">
        <v>1331</v>
      </c>
      <c r="C447" s="53" t="s">
        <v>646</v>
      </c>
      <c r="D447" s="53" t="s">
        <v>647</v>
      </c>
      <c r="E447" s="53" t="s">
        <v>817</v>
      </c>
      <c r="F447" s="53" t="s">
        <v>527</v>
      </c>
    </row>
    <row r="448" spans="1:6">
      <c r="A448" s="53" t="s">
        <v>1332</v>
      </c>
      <c r="B448" s="53" t="s">
        <v>1333</v>
      </c>
      <c r="C448" s="53" t="s">
        <v>390</v>
      </c>
      <c r="D448" s="53" t="s">
        <v>391</v>
      </c>
      <c r="E448" s="53" t="s">
        <v>817</v>
      </c>
      <c r="F448" s="53" t="s">
        <v>527</v>
      </c>
    </row>
    <row r="449" spans="1:6">
      <c r="A449" s="53" t="s">
        <v>1334</v>
      </c>
      <c r="B449" s="53" t="s">
        <v>1335</v>
      </c>
      <c r="C449" s="53" t="s">
        <v>450</v>
      </c>
      <c r="D449" s="53" t="s">
        <v>451</v>
      </c>
      <c r="E449" s="53" t="s">
        <v>817</v>
      </c>
      <c r="F449" s="53" t="s">
        <v>527</v>
      </c>
    </row>
    <row r="450" spans="1:6">
      <c r="A450" s="53" t="s">
        <v>1336</v>
      </c>
      <c r="B450" s="53" t="s">
        <v>1337</v>
      </c>
      <c r="C450" s="53" t="s">
        <v>1338</v>
      </c>
      <c r="D450" s="53" t="s">
        <v>1339</v>
      </c>
      <c r="E450" s="53" t="s">
        <v>817</v>
      </c>
      <c r="F450" s="53" t="s">
        <v>527</v>
      </c>
    </row>
    <row r="451" spans="1:6">
      <c r="A451" s="53" t="s">
        <v>1340</v>
      </c>
      <c r="B451" s="53" t="s">
        <v>1341</v>
      </c>
      <c r="C451" s="53" t="s">
        <v>1086</v>
      </c>
      <c r="D451" s="53" t="s">
        <v>1087</v>
      </c>
      <c r="E451" s="53" t="s">
        <v>817</v>
      </c>
      <c r="F451" s="53" t="s">
        <v>527</v>
      </c>
    </row>
    <row r="452" spans="1:6">
      <c r="A452" s="53" t="s">
        <v>1342</v>
      </c>
      <c r="B452" s="53" t="s">
        <v>1343</v>
      </c>
      <c r="C452" s="53" t="s">
        <v>1338</v>
      </c>
      <c r="D452" s="53" t="s">
        <v>1339</v>
      </c>
      <c r="E452" s="53" t="s">
        <v>817</v>
      </c>
      <c r="F452" s="53" t="s">
        <v>527</v>
      </c>
    </row>
    <row r="453" spans="1:6">
      <c r="A453" s="53" t="s">
        <v>1344</v>
      </c>
      <c r="B453" s="53" t="s">
        <v>1345</v>
      </c>
      <c r="C453" s="53" t="s">
        <v>1338</v>
      </c>
      <c r="D453" s="53" t="s">
        <v>1339</v>
      </c>
      <c r="E453" s="53" t="s">
        <v>817</v>
      </c>
      <c r="F453" s="53" t="s">
        <v>527</v>
      </c>
    </row>
    <row r="454" spans="1:6">
      <c r="A454" s="53" t="s">
        <v>1346</v>
      </c>
      <c r="B454" s="53" t="s">
        <v>1347</v>
      </c>
      <c r="C454" s="53" t="s">
        <v>1348</v>
      </c>
      <c r="D454" s="53" t="s">
        <v>1349</v>
      </c>
      <c r="E454" s="53" t="s">
        <v>817</v>
      </c>
      <c r="F454" s="53" t="s">
        <v>527</v>
      </c>
    </row>
    <row r="455" spans="1:6">
      <c r="A455" s="53" t="s">
        <v>1350</v>
      </c>
      <c r="B455" s="53" t="s">
        <v>1351</v>
      </c>
      <c r="C455" s="53" t="s">
        <v>1352</v>
      </c>
      <c r="D455" s="53" t="s">
        <v>1353</v>
      </c>
      <c r="E455" s="53" t="s">
        <v>817</v>
      </c>
      <c r="F455" s="53" t="s">
        <v>527</v>
      </c>
    </row>
    <row r="456" spans="1:6">
      <c r="A456" s="53" t="s">
        <v>1354</v>
      </c>
      <c r="B456" s="53" t="s">
        <v>1355</v>
      </c>
      <c r="C456" s="53" t="s">
        <v>383</v>
      </c>
      <c r="D456" s="53" t="s">
        <v>384</v>
      </c>
      <c r="E456" s="53" t="s">
        <v>817</v>
      </c>
      <c r="F456" s="53" t="s">
        <v>527</v>
      </c>
    </row>
    <row r="457" spans="1:6">
      <c r="A457" s="53" t="s">
        <v>1356</v>
      </c>
      <c r="B457" s="53" t="s">
        <v>1357</v>
      </c>
      <c r="C457" s="53" t="s">
        <v>1204</v>
      </c>
      <c r="D457" s="53" t="s">
        <v>1205</v>
      </c>
      <c r="E457" s="53" t="s">
        <v>817</v>
      </c>
      <c r="F457" s="53" t="s">
        <v>527</v>
      </c>
    </row>
    <row r="458" spans="1:6">
      <c r="A458" s="53" t="s">
        <v>1358</v>
      </c>
      <c r="B458" s="53" t="s">
        <v>1229</v>
      </c>
      <c r="C458" s="53" t="s">
        <v>1114</v>
      </c>
      <c r="D458" s="53" t="s">
        <v>1115</v>
      </c>
      <c r="E458" s="53" t="s">
        <v>817</v>
      </c>
      <c r="F458" s="53" t="s">
        <v>527</v>
      </c>
    </row>
    <row r="459" spans="1:6">
      <c r="A459" s="53" t="s">
        <v>1359</v>
      </c>
      <c r="B459" s="53" t="s">
        <v>1360</v>
      </c>
      <c r="C459" s="53" t="s">
        <v>700</v>
      </c>
      <c r="D459" s="53" t="s">
        <v>148</v>
      </c>
      <c r="E459" s="53" t="s">
        <v>817</v>
      </c>
      <c r="F459" s="53" t="s">
        <v>527</v>
      </c>
    </row>
    <row r="460" spans="1:6">
      <c r="A460" s="53" t="s">
        <v>1361</v>
      </c>
      <c r="B460" s="53" t="s">
        <v>1362</v>
      </c>
      <c r="C460" s="53" t="s">
        <v>301</v>
      </c>
      <c r="D460" s="53" t="s">
        <v>106</v>
      </c>
      <c r="E460" s="53" t="s">
        <v>817</v>
      </c>
      <c r="F460" s="53" t="s">
        <v>527</v>
      </c>
    </row>
    <row r="461" spans="1:6">
      <c r="A461" s="53" t="s">
        <v>1363</v>
      </c>
      <c r="B461" s="53" t="s">
        <v>1364</v>
      </c>
      <c r="C461" s="53" t="s">
        <v>1348</v>
      </c>
      <c r="D461" s="53" t="s">
        <v>1349</v>
      </c>
      <c r="E461" s="53" t="s">
        <v>817</v>
      </c>
      <c r="F461" s="53" t="s">
        <v>527</v>
      </c>
    </row>
    <row r="462" spans="1:6">
      <c r="A462" s="53" t="s">
        <v>1365</v>
      </c>
      <c r="B462" s="53" t="s">
        <v>1366</v>
      </c>
      <c r="C462" s="53" t="s">
        <v>721</v>
      </c>
      <c r="D462" s="53" t="s">
        <v>105</v>
      </c>
      <c r="E462" s="53" t="s">
        <v>817</v>
      </c>
      <c r="F462" s="53" t="s">
        <v>527</v>
      </c>
    </row>
    <row r="463" spans="1:6">
      <c r="A463" s="53" t="s">
        <v>1367</v>
      </c>
      <c r="B463" s="53" t="s">
        <v>1368</v>
      </c>
      <c r="C463" s="53" t="s">
        <v>689</v>
      </c>
      <c r="D463" s="53" t="s">
        <v>119</v>
      </c>
      <c r="E463" s="53" t="s">
        <v>817</v>
      </c>
      <c r="F463" s="53" t="s">
        <v>527</v>
      </c>
    </row>
    <row r="464" spans="1:6">
      <c r="A464" s="53" t="s">
        <v>1369</v>
      </c>
      <c r="B464" s="53" t="s">
        <v>1370</v>
      </c>
      <c r="C464" s="53" t="s">
        <v>1204</v>
      </c>
      <c r="D464" s="53" t="s">
        <v>1205</v>
      </c>
      <c r="E464" s="53" t="s">
        <v>817</v>
      </c>
      <c r="F464" s="53" t="s">
        <v>527</v>
      </c>
    </row>
    <row r="465" spans="1:6">
      <c r="A465" s="53" t="s">
        <v>1371</v>
      </c>
      <c r="B465" s="53" t="s">
        <v>1372</v>
      </c>
      <c r="C465" s="53" t="s">
        <v>689</v>
      </c>
      <c r="D465" s="53" t="s">
        <v>119</v>
      </c>
      <c r="E465" s="53" t="s">
        <v>817</v>
      </c>
      <c r="F465" s="53" t="s">
        <v>527</v>
      </c>
    </row>
    <row r="466" spans="1:6">
      <c r="A466" s="53" t="s">
        <v>1373</v>
      </c>
      <c r="B466" s="53" t="s">
        <v>1374</v>
      </c>
      <c r="C466" s="53" t="s">
        <v>593</v>
      </c>
      <c r="D466" s="53" t="s">
        <v>594</v>
      </c>
      <c r="E466" s="53" t="s">
        <v>817</v>
      </c>
      <c r="F466" s="53" t="s">
        <v>527</v>
      </c>
    </row>
    <row r="467" spans="1:6">
      <c r="A467" s="53" t="s">
        <v>1375</v>
      </c>
      <c r="B467" s="53" t="s">
        <v>1376</v>
      </c>
      <c r="C467" s="53" t="s">
        <v>1377</v>
      </c>
      <c r="D467" s="53" t="s">
        <v>1378</v>
      </c>
      <c r="E467" s="53" t="s">
        <v>817</v>
      </c>
      <c r="F467" s="53" t="s">
        <v>527</v>
      </c>
    </row>
    <row r="468" spans="1:6">
      <c r="A468" s="53" t="s">
        <v>1379</v>
      </c>
      <c r="B468" s="53" t="s">
        <v>1380</v>
      </c>
      <c r="C468" s="53" t="s">
        <v>1086</v>
      </c>
      <c r="D468" s="53" t="s">
        <v>1087</v>
      </c>
      <c r="E468" s="53" t="s">
        <v>817</v>
      </c>
      <c r="F468" s="53" t="s">
        <v>527</v>
      </c>
    </row>
    <row r="469" spans="1:6">
      <c r="A469" s="53" t="s">
        <v>1381</v>
      </c>
      <c r="B469" s="53" t="s">
        <v>1382</v>
      </c>
      <c r="C469" s="53" t="s">
        <v>1348</v>
      </c>
      <c r="D469" s="53" t="s">
        <v>1349</v>
      </c>
      <c r="E469" s="53" t="s">
        <v>817</v>
      </c>
      <c r="F469" s="53" t="s">
        <v>527</v>
      </c>
    </row>
    <row r="470" spans="1:6">
      <c r="A470" s="53" t="s">
        <v>1383</v>
      </c>
      <c r="B470" s="53" t="s">
        <v>1384</v>
      </c>
      <c r="C470" s="53" t="s">
        <v>227</v>
      </c>
      <c r="D470" s="53" t="s">
        <v>726</v>
      </c>
      <c r="E470" s="53" t="s">
        <v>817</v>
      </c>
      <c r="F470" s="53" t="s">
        <v>527</v>
      </c>
    </row>
    <row r="471" spans="1:6">
      <c r="A471" s="53" t="s">
        <v>1385</v>
      </c>
      <c r="B471" s="53" t="s">
        <v>1386</v>
      </c>
      <c r="C471" s="53" t="s">
        <v>399</v>
      </c>
      <c r="D471" s="53" t="s">
        <v>1387</v>
      </c>
      <c r="E471" s="53" t="s">
        <v>817</v>
      </c>
      <c r="F471" s="53" t="s">
        <v>527</v>
      </c>
    </row>
    <row r="472" spans="1:6">
      <c r="A472" s="53" t="s">
        <v>1388</v>
      </c>
      <c r="B472" s="53" t="s">
        <v>1389</v>
      </c>
      <c r="C472" s="53" t="s">
        <v>1204</v>
      </c>
      <c r="D472" s="53" t="s">
        <v>1205</v>
      </c>
      <c r="E472" s="53" t="s">
        <v>817</v>
      </c>
      <c r="F472" s="53" t="s">
        <v>527</v>
      </c>
    </row>
    <row r="473" spans="1:6">
      <c r="A473" s="53" t="s">
        <v>1390</v>
      </c>
      <c r="B473" s="53" t="s">
        <v>1391</v>
      </c>
      <c r="C473" s="53" t="s">
        <v>215</v>
      </c>
      <c r="D473" s="53" t="s">
        <v>216</v>
      </c>
      <c r="E473" s="53" t="s">
        <v>817</v>
      </c>
      <c r="F473" s="53" t="s">
        <v>527</v>
      </c>
    </row>
    <row r="474" spans="1:6">
      <c r="A474" s="53" t="s">
        <v>1392</v>
      </c>
      <c r="B474" s="53" t="s">
        <v>1393</v>
      </c>
      <c r="C474" s="53" t="s">
        <v>248</v>
      </c>
      <c r="D474" s="53" t="s">
        <v>249</v>
      </c>
      <c r="E474" s="53" t="s">
        <v>817</v>
      </c>
      <c r="F474" s="53" t="s">
        <v>527</v>
      </c>
    </row>
    <row r="475" spans="1:6">
      <c r="A475" s="53" t="s">
        <v>1394</v>
      </c>
      <c r="B475" s="53" t="s">
        <v>1395</v>
      </c>
      <c r="C475" s="53" t="s">
        <v>1204</v>
      </c>
      <c r="D475" s="53" t="s">
        <v>1205</v>
      </c>
      <c r="E475" s="53" t="s">
        <v>817</v>
      </c>
      <c r="F475" s="53" t="s">
        <v>527</v>
      </c>
    </row>
    <row r="476" spans="1:6">
      <c r="A476" s="53" t="s">
        <v>1396</v>
      </c>
      <c r="B476" s="53" t="s">
        <v>1397</v>
      </c>
      <c r="C476" s="53" t="s">
        <v>1204</v>
      </c>
      <c r="D476" s="53" t="s">
        <v>1205</v>
      </c>
      <c r="E476" s="53" t="s">
        <v>817</v>
      </c>
      <c r="F476" s="53" t="s">
        <v>527</v>
      </c>
    </row>
    <row r="477" spans="1:6">
      <c r="A477" s="53" t="s">
        <v>1398</v>
      </c>
      <c r="B477" s="53" t="s">
        <v>1399</v>
      </c>
      <c r="C477" s="53" t="s">
        <v>662</v>
      </c>
      <c r="D477" s="53" t="s">
        <v>663</v>
      </c>
      <c r="E477" s="53" t="s">
        <v>817</v>
      </c>
      <c r="F477" s="53" t="s">
        <v>527</v>
      </c>
    </row>
    <row r="478" spans="1:6">
      <c r="A478" s="53" t="s">
        <v>1400</v>
      </c>
      <c r="B478" s="53" t="s">
        <v>1401</v>
      </c>
      <c r="C478" s="53" t="s">
        <v>1352</v>
      </c>
      <c r="D478" s="53" t="s">
        <v>1353</v>
      </c>
      <c r="E478" s="53" t="s">
        <v>817</v>
      </c>
      <c r="F478" s="53" t="s">
        <v>527</v>
      </c>
    </row>
    <row r="479" spans="1:6">
      <c r="A479" s="53" t="s">
        <v>1402</v>
      </c>
      <c r="B479" s="53" t="s">
        <v>1403</v>
      </c>
      <c r="C479" s="53" t="s">
        <v>875</v>
      </c>
      <c r="D479" s="53" t="s">
        <v>876</v>
      </c>
      <c r="E479" s="53" t="s">
        <v>817</v>
      </c>
      <c r="F479" s="53" t="s">
        <v>527</v>
      </c>
    </row>
    <row r="480" spans="1:6">
      <c r="A480" s="53" t="s">
        <v>1404</v>
      </c>
      <c r="B480" s="53" t="s">
        <v>1405</v>
      </c>
      <c r="C480" s="53" t="s">
        <v>267</v>
      </c>
      <c r="D480" s="53" t="s">
        <v>268</v>
      </c>
      <c r="E480" s="53" t="s">
        <v>817</v>
      </c>
      <c r="F480" s="53" t="s">
        <v>527</v>
      </c>
    </row>
    <row r="481" spans="1:6">
      <c r="A481" s="53" t="s">
        <v>1406</v>
      </c>
      <c r="B481" s="53" t="s">
        <v>1407</v>
      </c>
      <c r="C481" s="53" t="s">
        <v>489</v>
      </c>
      <c r="D481" s="53" t="s">
        <v>75</v>
      </c>
      <c r="E481" s="53" t="s">
        <v>817</v>
      </c>
      <c r="F481" s="53" t="s">
        <v>527</v>
      </c>
    </row>
    <row r="482" spans="1:6">
      <c r="A482" s="53" t="s">
        <v>1408</v>
      </c>
      <c r="B482" s="53" t="s">
        <v>1409</v>
      </c>
      <c r="C482" s="53" t="s">
        <v>666</v>
      </c>
      <c r="D482" s="53" t="s">
        <v>667</v>
      </c>
      <c r="E482" s="53" t="s">
        <v>817</v>
      </c>
      <c r="F482" s="53" t="s">
        <v>527</v>
      </c>
    </row>
    <row r="483" spans="1:6">
      <c r="A483" s="53" t="s">
        <v>1410</v>
      </c>
      <c r="B483" s="53" t="s">
        <v>1411</v>
      </c>
      <c r="C483" s="53" t="s">
        <v>489</v>
      </c>
      <c r="D483" s="53" t="s">
        <v>75</v>
      </c>
      <c r="E483" s="53" t="s">
        <v>817</v>
      </c>
      <c r="F483" s="53" t="s">
        <v>527</v>
      </c>
    </row>
    <row r="484" spans="1:6">
      <c r="A484" s="53" t="s">
        <v>1412</v>
      </c>
      <c r="B484" s="53" t="s">
        <v>1413</v>
      </c>
      <c r="C484" s="53" t="s">
        <v>1414</v>
      </c>
      <c r="D484" s="53" t="s">
        <v>1415</v>
      </c>
      <c r="E484" s="53" t="s">
        <v>817</v>
      </c>
      <c r="F484" s="53" t="s">
        <v>527</v>
      </c>
    </row>
    <row r="485" spans="1:6">
      <c r="A485" s="53" t="s">
        <v>1416</v>
      </c>
      <c r="B485" s="53" t="s">
        <v>1417</v>
      </c>
      <c r="C485" s="53" t="s">
        <v>489</v>
      </c>
      <c r="D485" s="53" t="s">
        <v>75</v>
      </c>
      <c r="E485" s="53" t="s">
        <v>817</v>
      </c>
      <c r="F485" s="53" t="s">
        <v>527</v>
      </c>
    </row>
    <row r="486" spans="1:6">
      <c r="A486" s="53" t="s">
        <v>1418</v>
      </c>
      <c r="B486" s="53" t="s">
        <v>1419</v>
      </c>
      <c r="C486" s="53" t="s">
        <v>1204</v>
      </c>
      <c r="D486" s="53" t="s">
        <v>1205</v>
      </c>
      <c r="E486" s="53" t="s">
        <v>817</v>
      </c>
      <c r="F486" s="53" t="s">
        <v>527</v>
      </c>
    </row>
    <row r="487" spans="1:6">
      <c r="A487" s="53" t="s">
        <v>1420</v>
      </c>
      <c r="B487" s="53" t="s">
        <v>1421</v>
      </c>
      <c r="C487" s="53" t="s">
        <v>1377</v>
      </c>
      <c r="D487" s="53" t="s">
        <v>1378</v>
      </c>
      <c r="E487" s="53" t="s">
        <v>817</v>
      </c>
      <c r="F487" s="53" t="s">
        <v>527</v>
      </c>
    </row>
    <row r="488" spans="1:6">
      <c r="A488" s="53" t="s">
        <v>1422</v>
      </c>
      <c r="B488" s="53" t="s">
        <v>1423</v>
      </c>
      <c r="C488" s="53" t="s">
        <v>1338</v>
      </c>
      <c r="D488" s="53" t="s">
        <v>1339</v>
      </c>
      <c r="E488" s="53" t="s">
        <v>817</v>
      </c>
      <c r="F488" s="53" t="s">
        <v>527</v>
      </c>
    </row>
    <row r="489" spans="1:6">
      <c r="A489" s="53" t="s">
        <v>1424</v>
      </c>
      <c r="B489" s="53" t="s">
        <v>1425</v>
      </c>
      <c r="C489" s="53" t="s">
        <v>809</v>
      </c>
      <c r="D489" s="53" t="s">
        <v>810</v>
      </c>
      <c r="E489" s="53" t="s">
        <v>817</v>
      </c>
      <c r="F489" s="53" t="s">
        <v>527</v>
      </c>
    </row>
    <row r="490" spans="1:6">
      <c r="A490" s="53" t="s">
        <v>1426</v>
      </c>
      <c r="B490" s="53" t="s">
        <v>1427</v>
      </c>
      <c r="C490" s="53" t="s">
        <v>399</v>
      </c>
      <c r="D490" s="53" t="s">
        <v>1387</v>
      </c>
      <c r="E490" s="53" t="s">
        <v>817</v>
      </c>
      <c r="F490" s="53" t="s">
        <v>527</v>
      </c>
    </row>
    <row r="491" spans="1:6">
      <c r="A491" s="53" t="s">
        <v>1428</v>
      </c>
      <c r="B491" s="53" t="s">
        <v>1429</v>
      </c>
      <c r="C491" s="53" t="s">
        <v>437</v>
      </c>
      <c r="D491" s="53" t="s">
        <v>841</v>
      </c>
      <c r="E491" s="53" t="s">
        <v>817</v>
      </c>
      <c r="F491" s="53" t="s">
        <v>527</v>
      </c>
    </row>
    <row r="492" spans="1:6">
      <c r="A492" s="53" t="s">
        <v>1430</v>
      </c>
      <c r="B492" s="53" t="s">
        <v>1431</v>
      </c>
      <c r="C492" s="53" t="s">
        <v>1114</v>
      </c>
      <c r="D492" s="53" t="s">
        <v>1115</v>
      </c>
      <c r="E492" s="53" t="s">
        <v>817</v>
      </c>
      <c r="F492" s="53" t="s">
        <v>527</v>
      </c>
    </row>
    <row r="493" spans="1:6">
      <c r="A493" s="53" t="s">
        <v>1432</v>
      </c>
      <c r="B493" s="53" t="s">
        <v>205</v>
      </c>
      <c r="C493" s="53" t="s">
        <v>763</v>
      </c>
      <c r="D493" s="53" t="s">
        <v>764</v>
      </c>
      <c r="E493" s="53" t="s">
        <v>817</v>
      </c>
      <c r="F493" s="53" t="s">
        <v>527</v>
      </c>
    </row>
    <row r="494" spans="1:6">
      <c r="A494" s="53" t="s">
        <v>1433</v>
      </c>
      <c r="B494" s="53" t="s">
        <v>1434</v>
      </c>
      <c r="C494" s="53" t="s">
        <v>721</v>
      </c>
      <c r="D494" s="53" t="s">
        <v>105</v>
      </c>
      <c r="E494" s="53" t="s">
        <v>817</v>
      </c>
      <c r="F494" s="53" t="s">
        <v>527</v>
      </c>
    </row>
    <row r="495" spans="1:6">
      <c r="A495" s="53" t="s">
        <v>1435</v>
      </c>
      <c r="B495" s="53" t="s">
        <v>1436</v>
      </c>
      <c r="C495" s="53" t="s">
        <v>552</v>
      </c>
      <c r="D495" s="53" t="s">
        <v>66</v>
      </c>
      <c r="E495" s="53" t="s">
        <v>817</v>
      </c>
      <c r="F495" s="53" t="s">
        <v>527</v>
      </c>
    </row>
    <row r="496" spans="1:6">
      <c r="A496" s="53" t="s">
        <v>1437</v>
      </c>
      <c r="B496" s="53" t="s">
        <v>1438</v>
      </c>
      <c r="C496" s="53" t="s">
        <v>281</v>
      </c>
      <c r="D496" s="53" t="s">
        <v>282</v>
      </c>
      <c r="E496" s="53" t="s">
        <v>817</v>
      </c>
      <c r="F496" s="53" t="s">
        <v>527</v>
      </c>
    </row>
    <row r="497" spans="1:6">
      <c r="A497" s="53" t="s">
        <v>1439</v>
      </c>
      <c r="B497" s="53" t="s">
        <v>1440</v>
      </c>
      <c r="C497" s="53" t="s">
        <v>721</v>
      </c>
      <c r="D497" s="53" t="s">
        <v>105</v>
      </c>
      <c r="E497" s="53" t="s">
        <v>817</v>
      </c>
      <c r="F497" s="53" t="s">
        <v>527</v>
      </c>
    </row>
    <row r="498" spans="1:6">
      <c r="A498" s="53" t="s">
        <v>1441</v>
      </c>
      <c r="B498" s="53" t="s">
        <v>1442</v>
      </c>
      <c r="C498" s="53" t="s">
        <v>1414</v>
      </c>
      <c r="D498" s="53" t="s">
        <v>1415</v>
      </c>
      <c r="E498" s="53" t="s">
        <v>817</v>
      </c>
      <c r="F498" s="53" t="s">
        <v>527</v>
      </c>
    </row>
    <row r="499" spans="1:6">
      <c r="A499" s="53" t="s">
        <v>1443</v>
      </c>
      <c r="B499" s="53" t="s">
        <v>1444</v>
      </c>
      <c r="C499" s="53" t="s">
        <v>1414</v>
      </c>
      <c r="D499" s="53" t="s">
        <v>1415</v>
      </c>
      <c r="E499" s="53" t="s">
        <v>817</v>
      </c>
      <c r="F499" s="53" t="s">
        <v>527</v>
      </c>
    </row>
    <row r="500" spans="1:6">
      <c r="A500" s="53" t="s">
        <v>1445</v>
      </c>
      <c r="B500" s="53" t="s">
        <v>1446</v>
      </c>
      <c r="C500" s="53" t="s">
        <v>1414</v>
      </c>
      <c r="D500" s="53" t="s">
        <v>1415</v>
      </c>
      <c r="E500" s="53" t="s">
        <v>817</v>
      </c>
      <c r="F500" s="53" t="s">
        <v>527</v>
      </c>
    </row>
    <row r="501" spans="1:6">
      <c r="A501" s="53" t="s">
        <v>1447</v>
      </c>
      <c r="B501" s="53" t="s">
        <v>1448</v>
      </c>
      <c r="C501" s="53" t="s">
        <v>875</v>
      </c>
      <c r="D501" s="53" t="s">
        <v>876</v>
      </c>
      <c r="E501" s="53" t="s">
        <v>817</v>
      </c>
      <c r="F501" s="53" t="s">
        <v>527</v>
      </c>
    </row>
    <row r="502" spans="1:6">
      <c r="A502" s="53" t="s">
        <v>1449</v>
      </c>
      <c r="B502" s="53" t="s">
        <v>1450</v>
      </c>
      <c r="C502" s="53" t="s">
        <v>281</v>
      </c>
      <c r="D502" s="53" t="s">
        <v>282</v>
      </c>
      <c r="E502" s="53" t="s">
        <v>817</v>
      </c>
      <c r="F502" s="53" t="s">
        <v>527</v>
      </c>
    </row>
    <row r="503" spans="1:6">
      <c r="A503" s="53" t="s">
        <v>1451</v>
      </c>
      <c r="B503" s="53" t="s">
        <v>1452</v>
      </c>
      <c r="C503" s="53" t="s">
        <v>875</v>
      </c>
      <c r="D503" s="53" t="s">
        <v>876</v>
      </c>
      <c r="E503" s="53" t="s">
        <v>817</v>
      </c>
      <c r="F503" s="53" t="s">
        <v>527</v>
      </c>
    </row>
    <row r="504" spans="1:6">
      <c r="A504" s="53" t="s">
        <v>1453</v>
      </c>
      <c r="B504" s="53" t="s">
        <v>1454</v>
      </c>
      <c r="C504" s="53" t="s">
        <v>875</v>
      </c>
      <c r="D504" s="53" t="s">
        <v>876</v>
      </c>
      <c r="E504" s="53" t="s">
        <v>817</v>
      </c>
      <c r="F504" s="53" t="s">
        <v>527</v>
      </c>
    </row>
    <row r="505" spans="1:6">
      <c r="A505" s="53" t="s">
        <v>1455</v>
      </c>
      <c r="B505" s="53" t="s">
        <v>1456</v>
      </c>
      <c r="C505" s="53" t="s">
        <v>763</v>
      </c>
      <c r="D505" s="53" t="s">
        <v>764</v>
      </c>
      <c r="E505" s="53" t="s">
        <v>817</v>
      </c>
      <c r="F505" s="53" t="s">
        <v>527</v>
      </c>
    </row>
    <row r="506" spans="1:6">
      <c r="A506" s="53" t="s">
        <v>1457</v>
      </c>
      <c r="B506" s="53" t="s">
        <v>1458</v>
      </c>
      <c r="C506" s="53" t="s">
        <v>748</v>
      </c>
      <c r="D506" s="53" t="s">
        <v>749</v>
      </c>
      <c r="E506" s="53" t="s">
        <v>817</v>
      </c>
      <c r="F506" s="53" t="s">
        <v>527</v>
      </c>
    </row>
    <row r="507" spans="1:6">
      <c r="A507" s="53" t="s">
        <v>1459</v>
      </c>
      <c r="B507" s="53" t="s">
        <v>1460</v>
      </c>
      <c r="C507" s="53" t="s">
        <v>809</v>
      </c>
      <c r="D507" s="53" t="s">
        <v>810</v>
      </c>
      <c r="E507" s="53" t="s">
        <v>817</v>
      </c>
      <c r="F507" s="53" t="s">
        <v>527</v>
      </c>
    </row>
    <row r="508" spans="1:6">
      <c r="A508" s="53" t="s">
        <v>1461</v>
      </c>
      <c r="B508" s="53" t="s">
        <v>1462</v>
      </c>
      <c r="C508" s="53" t="s">
        <v>748</v>
      </c>
      <c r="D508" s="53" t="s">
        <v>749</v>
      </c>
      <c r="E508" s="53" t="s">
        <v>817</v>
      </c>
      <c r="F508" s="53" t="s">
        <v>527</v>
      </c>
    </row>
    <row r="509" spans="1:6">
      <c r="A509" s="53" t="s">
        <v>1463</v>
      </c>
      <c r="B509" s="53" t="s">
        <v>1464</v>
      </c>
      <c r="C509" s="53" t="s">
        <v>260</v>
      </c>
      <c r="D509" s="53" t="s">
        <v>737</v>
      </c>
      <c r="E509" s="53" t="s">
        <v>817</v>
      </c>
      <c r="F509" s="53" t="s">
        <v>527</v>
      </c>
    </row>
    <row r="510" spans="1:6">
      <c r="A510" s="53" t="s">
        <v>1465</v>
      </c>
      <c r="B510" s="53" t="s">
        <v>1466</v>
      </c>
      <c r="C510" s="53" t="s">
        <v>763</v>
      </c>
      <c r="D510" s="53" t="s">
        <v>764</v>
      </c>
      <c r="E510" s="53" t="s">
        <v>817</v>
      </c>
      <c r="F510" s="53" t="s">
        <v>527</v>
      </c>
    </row>
    <row r="511" spans="1:6">
      <c r="A511" s="53" t="s">
        <v>1467</v>
      </c>
      <c r="B511" s="53" t="s">
        <v>1468</v>
      </c>
      <c r="C511" s="53" t="s">
        <v>281</v>
      </c>
      <c r="D511" s="53" t="s">
        <v>282</v>
      </c>
      <c r="E511" s="53" t="s">
        <v>817</v>
      </c>
      <c r="F511" s="53" t="s">
        <v>527</v>
      </c>
    </row>
    <row r="512" spans="1:6">
      <c r="A512" s="53" t="s">
        <v>1469</v>
      </c>
      <c r="B512" s="53" t="s">
        <v>1470</v>
      </c>
      <c r="C512" s="53" t="s">
        <v>1348</v>
      </c>
      <c r="D512" s="53" t="s">
        <v>1349</v>
      </c>
      <c r="E512" s="53" t="s">
        <v>817</v>
      </c>
      <c r="F512" s="53" t="s">
        <v>527</v>
      </c>
    </row>
    <row r="513" spans="1:6">
      <c r="A513" s="53" t="s">
        <v>1471</v>
      </c>
      <c r="B513" s="53" t="s">
        <v>1472</v>
      </c>
      <c r="C513" s="53" t="s">
        <v>763</v>
      </c>
      <c r="D513" s="53" t="s">
        <v>764</v>
      </c>
      <c r="E513" s="53" t="s">
        <v>817</v>
      </c>
      <c r="F513" s="53" t="s">
        <v>527</v>
      </c>
    </row>
    <row r="514" spans="1:6">
      <c r="A514" s="53" t="s">
        <v>1473</v>
      </c>
      <c r="B514" s="53" t="s">
        <v>1474</v>
      </c>
      <c r="C514" s="53" t="s">
        <v>267</v>
      </c>
      <c r="D514" s="53" t="s">
        <v>268</v>
      </c>
      <c r="E514" s="53" t="s">
        <v>817</v>
      </c>
      <c r="F514" s="53" t="s">
        <v>527</v>
      </c>
    </row>
    <row r="515" spans="1:6">
      <c r="A515" s="53" t="s">
        <v>1475</v>
      </c>
      <c r="B515" s="53" t="s">
        <v>1476</v>
      </c>
      <c r="C515" s="53" t="s">
        <v>1204</v>
      </c>
      <c r="D515" s="53" t="s">
        <v>1205</v>
      </c>
      <c r="E515" s="53" t="s">
        <v>817</v>
      </c>
      <c r="F515" s="53" t="s">
        <v>527</v>
      </c>
    </row>
    <row r="516" spans="1:6">
      <c r="A516" s="53" t="s">
        <v>1477</v>
      </c>
      <c r="B516" s="53" t="s">
        <v>1478</v>
      </c>
      <c r="C516" s="53" t="s">
        <v>809</v>
      </c>
      <c r="D516" s="53" t="s">
        <v>810</v>
      </c>
      <c r="E516" s="53" t="s">
        <v>817</v>
      </c>
      <c r="F516" s="53" t="s">
        <v>527</v>
      </c>
    </row>
    <row r="517" spans="1:6">
      <c r="A517" s="53" t="s">
        <v>1479</v>
      </c>
      <c r="B517" s="53" t="s">
        <v>183</v>
      </c>
      <c r="C517" s="53" t="s">
        <v>227</v>
      </c>
      <c r="D517" s="53" t="s">
        <v>726</v>
      </c>
      <c r="E517" s="53" t="s">
        <v>817</v>
      </c>
      <c r="F517" s="53" t="s">
        <v>527</v>
      </c>
    </row>
    <row r="518" spans="1:6">
      <c r="A518" s="53" t="s">
        <v>1480</v>
      </c>
      <c r="B518" s="53" t="s">
        <v>1481</v>
      </c>
      <c r="C518" s="53" t="s">
        <v>1482</v>
      </c>
      <c r="D518" s="53" t="s">
        <v>1483</v>
      </c>
      <c r="E518" s="53" t="s">
        <v>817</v>
      </c>
      <c r="F518" s="53" t="s">
        <v>527</v>
      </c>
    </row>
    <row r="519" spans="1:6">
      <c r="A519" s="53" t="s">
        <v>1484</v>
      </c>
      <c r="B519" s="53" t="s">
        <v>1485</v>
      </c>
      <c r="C519" s="53" t="s">
        <v>1482</v>
      </c>
      <c r="D519" s="53" t="s">
        <v>1483</v>
      </c>
      <c r="E519" s="53" t="s">
        <v>817</v>
      </c>
      <c r="F519" s="53" t="s">
        <v>527</v>
      </c>
    </row>
    <row r="520" spans="1:6">
      <c r="A520" s="53" t="s">
        <v>1486</v>
      </c>
      <c r="B520" s="53" t="s">
        <v>1487</v>
      </c>
      <c r="C520" s="53" t="s">
        <v>1118</v>
      </c>
      <c r="D520" s="53" t="s">
        <v>1119</v>
      </c>
      <c r="E520" s="53" t="s">
        <v>817</v>
      </c>
      <c r="F520" s="53" t="s">
        <v>527</v>
      </c>
    </row>
    <row r="521" spans="1:6">
      <c r="A521" s="53" t="s">
        <v>1488</v>
      </c>
      <c r="B521" s="53" t="s">
        <v>1489</v>
      </c>
      <c r="C521" s="53" t="s">
        <v>1118</v>
      </c>
      <c r="D521" s="53" t="s">
        <v>1119</v>
      </c>
      <c r="E521" s="53" t="s">
        <v>817</v>
      </c>
      <c r="F521" s="53" t="s">
        <v>527</v>
      </c>
    </row>
    <row r="522" spans="1:6">
      <c r="A522" s="53" t="s">
        <v>1490</v>
      </c>
      <c r="B522" s="53" t="s">
        <v>1491</v>
      </c>
      <c r="C522" s="53" t="s">
        <v>744</v>
      </c>
      <c r="D522" s="53" t="s">
        <v>745</v>
      </c>
      <c r="E522" s="53" t="s">
        <v>817</v>
      </c>
      <c r="F522" s="53" t="s">
        <v>527</v>
      </c>
    </row>
    <row r="523" spans="1:6">
      <c r="A523" s="53" t="s">
        <v>1492</v>
      </c>
      <c r="B523" s="53" t="s">
        <v>1493</v>
      </c>
      <c r="C523" s="53" t="s">
        <v>1494</v>
      </c>
      <c r="D523" s="53" t="s">
        <v>1495</v>
      </c>
      <c r="E523" s="53" t="s">
        <v>817</v>
      </c>
      <c r="F523" s="53" t="s">
        <v>527</v>
      </c>
    </row>
    <row r="524" spans="1:6">
      <c r="A524" s="53" t="s">
        <v>1496</v>
      </c>
      <c r="B524" s="53" t="s">
        <v>1497</v>
      </c>
      <c r="C524" s="53" t="s">
        <v>301</v>
      </c>
      <c r="D524" s="53" t="s">
        <v>106</v>
      </c>
      <c r="E524" s="53" t="s">
        <v>817</v>
      </c>
      <c r="F524" s="53" t="s">
        <v>527</v>
      </c>
    </row>
    <row r="525" spans="1:6">
      <c r="A525" s="53" t="s">
        <v>1498</v>
      </c>
      <c r="B525" s="53" t="s">
        <v>1499</v>
      </c>
      <c r="C525" s="53" t="s">
        <v>1482</v>
      </c>
      <c r="D525" s="53" t="s">
        <v>1483</v>
      </c>
      <c r="E525" s="53" t="s">
        <v>817</v>
      </c>
      <c r="F525" s="53" t="s">
        <v>527</v>
      </c>
    </row>
    <row r="526" spans="1:6">
      <c r="A526" s="53" t="s">
        <v>1500</v>
      </c>
      <c r="B526" s="53" t="s">
        <v>1501</v>
      </c>
      <c r="C526" s="53" t="s">
        <v>1197</v>
      </c>
      <c r="D526" s="53" t="s">
        <v>136</v>
      </c>
      <c r="E526" s="53" t="s">
        <v>817</v>
      </c>
      <c r="F526" s="53" t="s">
        <v>527</v>
      </c>
    </row>
    <row r="527" spans="1:6">
      <c r="A527" s="53" t="s">
        <v>1502</v>
      </c>
      <c r="B527" s="53" t="s">
        <v>1503</v>
      </c>
      <c r="C527" s="53" t="s">
        <v>301</v>
      </c>
      <c r="D527" s="53" t="s">
        <v>106</v>
      </c>
      <c r="E527" s="53" t="s">
        <v>817</v>
      </c>
      <c r="F527" s="53" t="s">
        <v>527</v>
      </c>
    </row>
    <row r="528" spans="1:6">
      <c r="A528" s="53" t="s">
        <v>1504</v>
      </c>
      <c r="B528" s="53" t="s">
        <v>1505</v>
      </c>
      <c r="C528" s="53" t="s">
        <v>383</v>
      </c>
      <c r="D528" s="53" t="s">
        <v>384</v>
      </c>
      <c r="E528" s="53" t="s">
        <v>817</v>
      </c>
      <c r="F528" s="53" t="s">
        <v>527</v>
      </c>
    </row>
    <row r="529" spans="1:6">
      <c r="A529" s="53" t="s">
        <v>1506</v>
      </c>
      <c r="B529" s="53" t="s">
        <v>1507</v>
      </c>
      <c r="C529" s="53" t="s">
        <v>951</v>
      </c>
      <c r="D529" s="53" t="s">
        <v>952</v>
      </c>
      <c r="E529" s="53" t="s">
        <v>817</v>
      </c>
      <c r="F529" s="53" t="s">
        <v>527</v>
      </c>
    </row>
    <row r="530" spans="1:6">
      <c r="A530" s="53" t="s">
        <v>1508</v>
      </c>
      <c r="B530" s="53" t="s">
        <v>1509</v>
      </c>
      <c r="C530" s="53" t="s">
        <v>1510</v>
      </c>
      <c r="D530" s="53" t="s">
        <v>1511</v>
      </c>
      <c r="E530" s="53" t="s">
        <v>817</v>
      </c>
      <c r="F530" s="53" t="s">
        <v>527</v>
      </c>
    </row>
    <row r="531" spans="1:6">
      <c r="A531" s="53" t="s">
        <v>1512</v>
      </c>
      <c r="B531" s="53" t="s">
        <v>1513</v>
      </c>
      <c r="C531" s="53" t="s">
        <v>1510</v>
      </c>
      <c r="D531" s="53" t="s">
        <v>1511</v>
      </c>
      <c r="E531" s="53" t="s">
        <v>817</v>
      </c>
      <c r="F531" s="53" t="s">
        <v>527</v>
      </c>
    </row>
    <row r="532" spans="1:6">
      <c r="A532" s="53" t="s">
        <v>1514</v>
      </c>
      <c r="B532" s="53" t="s">
        <v>1515</v>
      </c>
      <c r="C532" s="53" t="s">
        <v>1494</v>
      </c>
      <c r="D532" s="53" t="s">
        <v>1495</v>
      </c>
      <c r="E532" s="53" t="s">
        <v>817</v>
      </c>
      <c r="F532" s="53" t="s">
        <v>527</v>
      </c>
    </row>
    <row r="533" spans="1:6">
      <c r="A533" s="53" t="s">
        <v>1516</v>
      </c>
      <c r="B533" s="53" t="s">
        <v>1517</v>
      </c>
      <c r="C533" s="53" t="s">
        <v>1510</v>
      </c>
      <c r="D533" s="53" t="s">
        <v>1511</v>
      </c>
      <c r="E533" s="53" t="s">
        <v>817</v>
      </c>
      <c r="F533" s="53" t="s">
        <v>527</v>
      </c>
    </row>
    <row r="534" spans="1:6">
      <c r="A534" s="53" t="s">
        <v>1518</v>
      </c>
      <c r="B534" s="53" t="s">
        <v>1519</v>
      </c>
      <c r="C534" s="53" t="s">
        <v>552</v>
      </c>
      <c r="D534" s="53" t="s">
        <v>66</v>
      </c>
      <c r="E534" s="53" t="s">
        <v>817</v>
      </c>
      <c r="F534" s="53" t="s">
        <v>527</v>
      </c>
    </row>
    <row r="535" spans="1:6">
      <c r="A535" s="53" t="s">
        <v>1520</v>
      </c>
      <c r="B535" s="53" t="s">
        <v>1521</v>
      </c>
      <c r="C535" s="53" t="s">
        <v>951</v>
      </c>
      <c r="D535" s="53" t="s">
        <v>952</v>
      </c>
      <c r="E535" s="53" t="s">
        <v>817</v>
      </c>
      <c r="F535" s="53" t="s">
        <v>527</v>
      </c>
    </row>
    <row r="536" spans="1:6">
      <c r="A536" s="53" t="s">
        <v>1522</v>
      </c>
      <c r="B536" s="53" t="s">
        <v>1523</v>
      </c>
      <c r="C536" s="53" t="s">
        <v>383</v>
      </c>
      <c r="D536" s="53" t="s">
        <v>384</v>
      </c>
      <c r="E536" s="53" t="s">
        <v>817</v>
      </c>
      <c r="F536" s="53" t="s">
        <v>527</v>
      </c>
    </row>
    <row r="537" spans="1:6">
      <c r="A537" s="53" t="s">
        <v>1524</v>
      </c>
      <c r="B537" s="53" t="s">
        <v>1525</v>
      </c>
      <c r="C537" s="53" t="s">
        <v>1510</v>
      </c>
      <c r="D537" s="53" t="s">
        <v>1511</v>
      </c>
      <c r="E537" s="53" t="s">
        <v>817</v>
      </c>
      <c r="F537" s="53" t="s">
        <v>527</v>
      </c>
    </row>
    <row r="538" spans="1:6">
      <c r="A538" s="53" t="s">
        <v>1526</v>
      </c>
      <c r="B538" s="53" t="s">
        <v>1527</v>
      </c>
      <c r="C538" s="53" t="s">
        <v>301</v>
      </c>
      <c r="D538" s="53" t="s">
        <v>106</v>
      </c>
      <c r="E538" s="53" t="s">
        <v>817</v>
      </c>
      <c r="F538" s="53" t="s">
        <v>527</v>
      </c>
    </row>
    <row r="539" spans="1:6">
      <c r="A539" s="53" t="s">
        <v>1528</v>
      </c>
      <c r="B539" s="53" t="s">
        <v>1529</v>
      </c>
      <c r="C539" s="53" t="s">
        <v>301</v>
      </c>
      <c r="D539" s="53" t="s">
        <v>106</v>
      </c>
      <c r="E539" s="53" t="s">
        <v>817</v>
      </c>
      <c r="F539" s="53" t="s">
        <v>527</v>
      </c>
    </row>
    <row r="540" spans="1:6">
      <c r="A540" s="53" t="s">
        <v>1530</v>
      </c>
      <c r="B540" s="53" t="s">
        <v>1531</v>
      </c>
      <c r="C540" s="53" t="s">
        <v>301</v>
      </c>
      <c r="D540" s="53" t="s">
        <v>106</v>
      </c>
      <c r="E540" s="53" t="s">
        <v>817</v>
      </c>
      <c r="F540" s="53" t="s">
        <v>527</v>
      </c>
    </row>
    <row r="541" spans="1:6">
      <c r="A541" s="53" t="s">
        <v>1532</v>
      </c>
      <c r="B541" s="53" t="s">
        <v>1533</v>
      </c>
      <c r="C541" s="53" t="s">
        <v>1197</v>
      </c>
      <c r="D541" s="53" t="s">
        <v>136</v>
      </c>
      <c r="E541" s="53" t="s">
        <v>817</v>
      </c>
      <c r="F541" s="53" t="s">
        <v>527</v>
      </c>
    </row>
    <row r="542" spans="1:6">
      <c r="A542" s="53" t="s">
        <v>1534</v>
      </c>
      <c r="B542" s="53" t="s">
        <v>1535</v>
      </c>
      <c r="C542" s="53" t="s">
        <v>1197</v>
      </c>
      <c r="D542" s="53" t="s">
        <v>136</v>
      </c>
      <c r="E542" s="53" t="s">
        <v>817</v>
      </c>
      <c r="F542" s="53" t="s">
        <v>527</v>
      </c>
    </row>
    <row r="543" spans="1:6">
      <c r="A543" s="53" t="s">
        <v>1536</v>
      </c>
      <c r="B543" s="53" t="s">
        <v>1537</v>
      </c>
      <c r="C543" s="53" t="s">
        <v>519</v>
      </c>
      <c r="D543" s="53" t="s">
        <v>676</v>
      </c>
      <c r="E543" s="53" t="s">
        <v>817</v>
      </c>
      <c r="F543" s="53" t="s">
        <v>527</v>
      </c>
    </row>
    <row r="544" spans="1:6">
      <c r="A544" s="53" t="s">
        <v>1538</v>
      </c>
      <c r="B544" s="53" t="s">
        <v>1539</v>
      </c>
      <c r="C544" s="53" t="s">
        <v>256</v>
      </c>
      <c r="D544" s="53" t="s">
        <v>257</v>
      </c>
      <c r="E544" s="53" t="s">
        <v>1540</v>
      </c>
      <c r="F544" s="53" t="s">
        <v>527</v>
      </c>
    </row>
    <row r="545" spans="1:6">
      <c r="A545" s="53" t="s">
        <v>1541</v>
      </c>
      <c r="B545" s="53" t="s">
        <v>1542</v>
      </c>
      <c r="C545" s="53" t="s">
        <v>281</v>
      </c>
      <c r="D545" s="53" t="s">
        <v>282</v>
      </c>
      <c r="E545" s="53" t="s">
        <v>1540</v>
      </c>
      <c r="F545" s="53" t="s">
        <v>527</v>
      </c>
    </row>
    <row r="546" spans="1:6">
      <c r="A546" s="53" t="s">
        <v>1543</v>
      </c>
      <c r="B546" s="53" t="s">
        <v>1544</v>
      </c>
      <c r="C546" s="53" t="s">
        <v>311</v>
      </c>
      <c r="D546" s="53" t="s">
        <v>767</v>
      </c>
      <c r="E546" s="53" t="s">
        <v>1540</v>
      </c>
      <c r="F546" s="53" t="s">
        <v>527</v>
      </c>
    </row>
    <row r="547" spans="1:6">
      <c r="A547" s="53" t="s">
        <v>1545</v>
      </c>
      <c r="B547" s="53" t="s">
        <v>1546</v>
      </c>
      <c r="C547" s="53" t="s">
        <v>311</v>
      </c>
      <c r="D547" s="53" t="s">
        <v>767</v>
      </c>
      <c r="E547" s="53" t="s">
        <v>1540</v>
      </c>
      <c r="F547" s="53" t="s">
        <v>527</v>
      </c>
    </row>
  </sheetData>
  <phoneticPr fontId="3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O20" sqref="O20"/>
    </sheetView>
  </sheetViews>
  <sheetFormatPr defaultColWidth="9" defaultRowHeight="18.95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spans="1:19" ht="18.95" customHeight="1">
      <c r="A1" s="139" t="s">
        <v>1547</v>
      </c>
      <c r="B1" s="161"/>
      <c r="C1" s="140"/>
      <c r="D1" s="162"/>
      <c r="E1" s="163"/>
      <c r="F1" s="140"/>
      <c r="G1" s="162"/>
      <c r="H1" s="164"/>
      <c r="I1" s="163"/>
      <c r="J1" s="140"/>
      <c r="K1" s="140"/>
      <c r="L1" s="140"/>
      <c r="M1" s="140"/>
      <c r="N1" s="140"/>
      <c r="O1" s="140"/>
      <c r="P1" s="140"/>
      <c r="Q1" s="140"/>
      <c r="R1" s="140"/>
      <c r="S1" s="141"/>
    </row>
    <row r="2" spans="1:19" ht="18.95" customHeight="1">
      <c r="A2" s="166" t="s">
        <v>14</v>
      </c>
      <c r="B2" s="168" t="s">
        <v>1548</v>
      </c>
      <c r="C2" s="139" t="s">
        <v>1</v>
      </c>
      <c r="D2" s="140"/>
      <c r="E2" s="163"/>
      <c r="F2" s="139" t="s">
        <v>2</v>
      </c>
      <c r="G2" s="140"/>
      <c r="H2" s="165"/>
      <c r="I2" s="169" t="s">
        <v>9</v>
      </c>
      <c r="J2" s="166" t="s">
        <v>1549</v>
      </c>
      <c r="K2" s="166"/>
      <c r="L2" s="166" t="s">
        <v>1550</v>
      </c>
      <c r="M2" s="166"/>
      <c r="N2" s="166" t="s">
        <v>3</v>
      </c>
      <c r="O2" s="166"/>
      <c r="P2" s="167" t="s">
        <v>1551</v>
      </c>
      <c r="Q2" s="167"/>
      <c r="R2" s="167" t="s">
        <v>1552</v>
      </c>
      <c r="S2" s="167"/>
    </row>
    <row r="3" spans="1:19" ht="18.95" customHeight="1">
      <c r="A3" s="166"/>
      <c r="B3" s="168"/>
      <c r="C3" s="26" t="s">
        <v>1553</v>
      </c>
      <c r="D3" s="27" t="s">
        <v>1554</v>
      </c>
      <c r="E3" s="28" t="s">
        <v>1555</v>
      </c>
      <c r="F3" s="26" t="s">
        <v>1556</v>
      </c>
      <c r="G3" s="27" t="s">
        <v>1554</v>
      </c>
      <c r="H3" s="29" t="s">
        <v>1557</v>
      </c>
      <c r="I3" s="169"/>
      <c r="J3" s="26" t="s">
        <v>22</v>
      </c>
      <c r="K3" s="26" t="s">
        <v>18</v>
      </c>
      <c r="L3" s="26" t="s">
        <v>22</v>
      </c>
      <c r="M3" s="26" t="s">
        <v>18</v>
      </c>
      <c r="N3" s="26" t="s">
        <v>22</v>
      </c>
      <c r="O3" s="26" t="s">
        <v>18</v>
      </c>
      <c r="P3" s="27" t="s">
        <v>1558</v>
      </c>
      <c r="Q3" s="27" t="s">
        <v>1559</v>
      </c>
      <c r="R3" s="27" t="s">
        <v>1558</v>
      </c>
      <c r="S3" s="27" t="s">
        <v>1559</v>
      </c>
    </row>
    <row r="4" spans="1:19" ht="18.95" customHeight="1">
      <c r="A4" s="30" t="s">
        <v>34</v>
      </c>
      <c r="B4" s="31">
        <v>17</v>
      </c>
      <c r="C4" s="32">
        <v>10</v>
      </c>
      <c r="D4" s="33">
        <f>C4/B4</f>
        <v>0.58823529411764697</v>
      </c>
      <c r="E4" s="34">
        <f>C4-B4</f>
        <v>-7</v>
      </c>
      <c r="F4" s="32">
        <v>6</v>
      </c>
      <c r="G4" s="33">
        <f>F4/B4</f>
        <v>0.35294117647058798</v>
      </c>
      <c r="H4" s="34">
        <v>6</v>
      </c>
      <c r="I4" s="34">
        <f>E4+H4</f>
        <v>-1</v>
      </c>
      <c r="J4" s="30">
        <v>519000</v>
      </c>
      <c r="K4" s="30">
        <v>162034.84563765</v>
      </c>
      <c r="L4" s="30">
        <v>597260</v>
      </c>
      <c r="M4" s="30">
        <v>179849.30494771001</v>
      </c>
      <c r="N4" s="30">
        <v>557644.68999999994</v>
      </c>
      <c r="O4" s="30">
        <v>142507.22</v>
      </c>
      <c r="P4" s="33">
        <f>N4/J4</f>
        <v>1.0744599036608899</v>
      </c>
      <c r="Q4" s="33">
        <f>O4/K4</f>
        <v>0.87948502335529399</v>
      </c>
      <c r="R4" s="33">
        <f>N4/L4</f>
        <v>0.93367158356494695</v>
      </c>
      <c r="S4" s="33">
        <f>O4/M4</f>
        <v>0.79237014589204602</v>
      </c>
    </row>
    <row r="5" spans="1:19" ht="18.95" customHeight="1">
      <c r="A5" s="30" t="s">
        <v>37</v>
      </c>
      <c r="B5" s="31">
        <v>10</v>
      </c>
      <c r="C5" s="32">
        <v>6</v>
      </c>
      <c r="D5" s="33">
        <f t="shared" ref="D5:D12" si="0">C5/B5</f>
        <v>0.6</v>
      </c>
      <c r="E5" s="34">
        <f>C5-B5</f>
        <v>-4</v>
      </c>
      <c r="F5" s="32">
        <v>4</v>
      </c>
      <c r="G5" s="33">
        <f t="shared" ref="G5:G12" si="1">F5/B5</f>
        <v>0.4</v>
      </c>
      <c r="H5" s="34">
        <v>4</v>
      </c>
      <c r="I5" s="34">
        <f>E5+H5</f>
        <v>0</v>
      </c>
      <c r="J5" s="30">
        <v>326800</v>
      </c>
      <c r="K5" s="30">
        <v>101335.04883815499</v>
      </c>
      <c r="L5" s="30">
        <v>375820</v>
      </c>
      <c r="M5" s="30">
        <v>112390.249542195</v>
      </c>
      <c r="N5" s="30">
        <v>345732.65</v>
      </c>
      <c r="O5" s="30">
        <v>94566.44</v>
      </c>
      <c r="P5" s="33">
        <f t="shared" ref="P5:P12" si="2">N5/J5</f>
        <v>1.0579334455324401</v>
      </c>
      <c r="Q5" s="33">
        <f t="shared" ref="Q5:Q12" si="3">O5/K5</f>
        <v>0.93320564882772905</v>
      </c>
      <c r="R5" s="33">
        <f t="shared" ref="R5:R12" si="4">N5/L5</f>
        <v>0.91994212654994401</v>
      </c>
      <c r="S5" s="33">
        <f t="shared" ref="S5:S12" si="5">O5/M5</f>
        <v>0.84141142479176201</v>
      </c>
    </row>
    <row r="6" spans="1:19" ht="18.95" customHeight="1">
      <c r="A6" s="30" t="s">
        <v>31</v>
      </c>
      <c r="B6" s="31">
        <v>7</v>
      </c>
      <c r="C6" s="32">
        <v>3</v>
      </c>
      <c r="D6" s="33">
        <f t="shared" si="0"/>
        <v>0.42857142857142899</v>
      </c>
      <c r="E6" s="34">
        <f>C6-B6</f>
        <v>-4</v>
      </c>
      <c r="F6" s="32">
        <v>2</v>
      </c>
      <c r="G6" s="33">
        <f t="shared" si="1"/>
        <v>0.28571428571428598</v>
      </c>
      <c r="H6" s="34">
        <v>2</v>
      </c>
      <c r="I6" s="34">
        <f t="shared" ref="I6:I11" si="6">E6+H6</f>
        <v>-2</v>
      </c>
      <c r="J6" s="30">
        <v>277300</v>
      </c>
      <c r="K6" s="30">
        <v>76017.150961295803</v>
      </c>
      <c r="L6" s="30">
        <v>314080</v>
      </c>
      <c r="M6" s="30">
        <v>83249.6982881484</v>
      </c>
      <c r="N6" s="30">
        <v>285903.28000000003</v>
      </c>
      <c r="O6" s="30">
        <v>74750.5</v>
      </c>
      <c r="P6" s="33">
        <f t="shared" si="2"/>
        <v>1.0310251712946299</v>
      </c>
      <c r="Q6" s="33">
        <f t="shared" si="3"/>
        <v>0.98333730026345301</v>
      </c>
      <c r="R6" s="33">
        <f t="shared" si="4"/>
        <v>0.91028807947019896</v>
      </c>
      <c r="S6" s="33">
        <f t="shared" si="5"/>
        <v>0.89790715806884402</v>
      </c>
    </row>
    <row r="7" spans="1:19" ht="18.95" customHeight="1">
      <c r="A7" s="35" t="s">
        <v>40</v>
      </c>
      <c r="B7" s="36">
        <v>5</v>
      </c>
      <c r="C7" s="34">
        <v>4</v>
      </c>
      <c r="D7" s="37">
        <f t="shared" si="0"/>
        <v>0.8</v>
      </c>
      <c r="E7" s="34">
        <v>0</v>
      </c>
      <c r="F7" s="32">
        <v>1</v>
      </c>
      <c r="G7" s="33">
        <f t="shared" si="1"/>
        <v>0.2</v>
      </c>
      <c r="H7" s="34">
        <v>1</v>
      </c>
      <c r="I7" s="34">
        <f t="shared" si="6"/>
        <v>1</v>
      </c>
      <c r="J7" s="30">
        <v>192300</v>
      </c>
      <c r="K7" s="30">
        <v>51362.406146430701</v>
      </c>
      <c r="L7" s="30">
        <v>221600</v>
      </c>
      <c r="M7" s="30">
        <v>57109.913935170502</v>
      </c>
      <c r="N7" s="30">
        <v>231051.49</v>
      </c>
      <c r="O7" s="30">
        <v>52432.43</v>
      </c>
      <c r="P7" s="33">
        <f t="shared" si="2"/>
        <v>1.2015158086323501</v>
      </c>
      <c r="Q7" s="33">
        <f t="shared" si="3"/>
        <v>1.02083282178251</v>
      </c>
      <c r="R7" s="33">
        <f t="shared" si="4"/>
        <v>1.04265112815884</v>
      </c>
      <c r="S7" s="33">
        <f t="shared" si="5"/>
        <v>0.91809681344503102</v>
      </c>
    </row>
    <row r="8" spans="1:19" ht="18.95" customHeight="1">
      <c r="A8" s="30" t="s">
        <v>52</v>
      </c>
      <c r="B8" s="31">
        <v>29</v>
      </c>
      <c r="C8" s="32">
        <v>11</v>
      </c>
      <c r="D8" s="33">
        <f t="shared" si="0"/>
        <v>0.37931034482758602</v>
      </c>
      <c r="E8" s="34">
        <v>-10</v>
      </c>
      <c r="F8" s="32">
        <v>2</v>
      </c>
      <c r="G8" s="33">
        <f t="shared" si="1"/>
        <v>6.8965517241379296E-2</v>
      </c>
      <c r="H8" s="34">
        <v>2</v>
      </c>
      <c r="I8" s="34">
        <f t="shared" si="6"/>
        <v>-8</v>
      </c>
      <c r="J8" s="30">
        <v>1265000</v>
      </c>
      <c r="K8" s="30">
        <v>333721.96151514101</v>
      </c>
      <c r="L8" s="30">
        <v>1438100</v>
      </c>
      <c r="M8" s="30">
        <v>367222.82522318</v>
      </c>
      <c r="N8" s="30">
        <v>1173215.74</v>
      </c>
      <c r="O8" s="30">
        <v>275879.37</v>
      </c>
      <c r="P8" s="33">
        <f t="shared" si="2"/>
        <v>0.927443272727273</v>
      </c>
      <c r="Q8" s="33">
        <f t="shared" si="3"/>
        <v>0.82667430320579405</v>
      </c>
      <c r="R8" s="33">
        <f t="shared" si="4"/>
        <v>0.81580956818023798</v>
      </c>
      <c r="S8" s="33">
        <f t="shared" si="5"/>
        <v>0.75125877546509801</v>
      </c>
    </row>
    <row r="9" spans="1:19" ht="18.95" customHeight="1">
      <c r="A9" s="30" t="s">
        <v>49</v>
      </c>
      <c r="B9" s="31">
        <v>27</v>
      </c>
      <c r="C9" s="32">
        <v>16</v>
      </c>
      <c r="D9" s="33">
        <f t="shared" si="0"/>
        <v>0.592592592592593</v>
      </c>
      <c r="E9" s="34">
        <v>-10</v>
      </c>
      <c r="F9" s="32">
        <v>7</v>
      </c>
      <c r="G9" s="33">
        <f t="shared" si="1"/>
        <v>0.25925925925925902</v>
      </c>
      <c r="H9" s="34">
        <v>7</v>
      </c>
      <c r="I9" s="34">
        <f t="shared" si="6"/>
        <v>-3</v>
      </c>
      <c r="J9" s="30">
        <v>1039600</v>
      </c>
      <c r="K9" s="30">
        <v>326214.03949289402</v>
      </c>
      <c r="L9" s="30">
        <v>1185840</v>
      </c>
      <c r="M9" s="30">
        <v>359073.32406079501</v>
      </c>
      <c r="N9" s="30">
        <v>1077044.8999999999</v>
      </c>
      <c r="O9" s="30">
        <v>286637.90999999997</v>
      </c>
      <c r="P9" s="33">
        <f t="shared" si="2"/>
        <v>1.0360185648326301</v>
      </c>
      <c r="Q9" s="33">
        <f t="shared" si="3"/>
        <v>0.87868048366521601</v>
      </c>
      <c r="R9" s="33">
        <f t="shared" si="4"/>
        <v>0.90825482358496901</v>
      </c>
      <c r="S9" s="33">
        <f t="shared" si="5"/>
        <v>0.79827124654759696</v>
      </c>
    </row>
    <row r="10" spans="1:19" ht="18.95" customHeight="1">
      <c r="A10" s="30" t="s">
        <v>87</v>
      </c>
      <c r="B10" s="31">
        <v>3</v>
      </c>
      <c r="C10" s="32">
        <v>1</v>
      </c>
      <c r="D10" s="33">
        <f t="shared" si="0"/>
        <v>0.33333333333333298</v>
      </c>
      <c r="E10" s="34">
        <v>0</v>
      </c>
      <c r="F10" s="32">
        <v>0</v>
      </c>
      <c r="G10" s="33">
        <f t="shared" si="1"/>
        <v>0</v>
      </c>
      <c r="H10" s="34">
        <v>0</v>
      </c>
      <c r="I10" s="35">
        <f>(N10-J10)*0.01</f>
        <v>-468.11369999999999</v>
      </c>
      <c r="J10" s="30">
        <v>413600</v>
      </c>
      <c r="K10" s="30">
        <v>124940.169773328</v>
      </c>
      <c r="L10" s="30">
        <v>507640</v>
      </c>
      <c r="M10" s="30">
        <v>148141.868552826</v>
      </c>
      <c r="N10" s="30">
        <v>366788.63</v>
      </c>
      <c r="O10" s="30">
        <v>70761.25</v>
      </c>
      <c r="P10" s="33">
        <f t="shared" si="2"/>
        <v>0.88681970502901397</v>
      </c>
      <c r="Q10" s="33">
        <f t="shared" si="3"/>
        <v>0.56636108409631702</v>
      </c>
      <c r="R10" s="33">
        <f t="shared" si="4"/>
        <v>0.72253689622567197</v>
      </c>
      <c r="S10" s="33">
        <f t="shared" si="5"/>
        <v>0.47765868414686002</v>
      </c>
    </row>
    <row r="11" spans="1:19" ht="18.95" customHeight="1">
      <c r="A11" s="30" t="s">
        <v>43</v>
      </c>
      <c r="B11" s="31">
        <v>33</v>
      </c>
      <c r="C11" s="32">
        <v>19</v>
      </c>
      <c r="D11" s="33">
        <f t="shared" si="0"/>
        <v>0.57575757575757602</v>
      </c>
      <c r="E11" s="34">
        <v>-10</v>
      </c>
      <c r="F11" s="32">
        <v>5</v>
      </c>
      <c r="G11" s="33">
        <f t="shared" si="1"/>
        <v>0.15151515151515199</v>
      </c>
      <c r="H11" s="34">
        <v>5</v>
      </c>
      <c r="I11" s="34">
        <f t="shared" si="6"/>
        <v>-5</v>
      </c>
      <c r="J11" s="30">
        <v>1368000</v>
      </c>
      <c r="K11" s="30">
        <v>366942.07530564797</v>
      </c>
      <c r="L11" s="30">
        <v>1562140</v>
      </c>
      <c r="M11" s="30">
        <v>405235.22198767797</v>
      </c>
      <c r="N11" s="30">
        <v>1381242.28</v>
      </c>
      <c r="O11" s="30">
        <v>341106.37</v>
      </c>
      <c r="P11" s="33">
        <f t="shared" si="2"/>
        <v>1.0096800292397701</v>
      </c>
      <c r="Q11" s="33">
        <f t="shared" si="3"/>
        <v>0.92959187009522404</v>
      </c>
      <c r="R11" s="33">
        <f t="shared" si="4"/>
        <v>0.88419877859858897</v>
      </c>
      <c r="S11" s="33">
        <f t="shared" si="5"/>
        <v>0.84174906694160001</v>
      </c>
    </row>
    <row r="12" spans="1:19" s="18" customFormat="1" ht="18.95" customHeight="1">
      <c r="A12" s="38" t="s">
        <v>1560</v>
      </c>
      <c r="B12" s="39">
        <f>SUM(B4:B11)</f>
        <v>131</v>
      </c>
      <c r="C12" s="40">
        <f>SUM(C4:C11)</f>
        <v>70</v>
      </c>
      <c r="D12" s="41">
        <f t="shared" si="0"/>
        <v>0.53435114503816805</v>
      </c>
      <c r="E12" s="40">
        <f>SUM(E4:E11)</f>
        <v>-45</v>
      </c>
      <c r="F12" s="40">
        <f>SUM(F4:F11)</f>
        <v>27</v>
      </c>
      <c r="G12" s="41">
        <f t="shared" si="1"/>
        <v>0.206106870229008</v>
      </c>
      <c r="H12" s="40">
        <f>SUM(H4:H11)</f>
        <v>27</v>
      </c>
      <c r="I12" s="34"/>
      <c r="J12" s="38">
        <f t="shared" ref="J12:O12" si="7">SUM(J4:J11)</f>
        <v>5401600</v>
      </c>
      <c r="K12" s="38">
        <f t="shared" si="7"/>
        <v>1542567.6976705401</v>
      </c>
      <c r="L12" s="38">
        <f t="shared" si="7"/>
        <v>6202480</v>
      </c>
      <c r="M12" s="38">
        <f t="shared" si="7"/>
        <v>1712272.4065377</v>
      </c>
      <c r="N12" s="38">
        <f t="shared" si="7"/>
        <v>5418623.6600000001</v>
      </c>
      <c r="O12" s="38">
        <f t="shared" si="7"/>
        <v>1338641.49</v>
      </c>
      <c r="P12" s="41">
        <f t="shared" si="2"/>
        <v>1.00315159582346</v>
      </c>
      <c r="Q12" s="41">
        <f t="shared" si="3"/>
        <v>0.86780080512609303</v>
      </c>
      <c r="R12" s="41">
        <f t="shared" si="4"/>
        <v>0.87362210922082795</v>
      </c>
      <c r="S12" s="41">
        <f t="shared" si="5"/>
        <v>0.78179236252880902</v>
      </c>
    </row>
    <row r="13" spans="1:19" ht="18.95" customHeight="1">
      <c r="A13" s="42"/>
      <c r="B13" s="43"/>
      <c r="C13" s="42"/>
      <c r="D13" s="44"/>
      <c r="E13" s="45"/>
      <c r="F13" s="42"/>
      <c r="G13" s="44"/>
      <c r="H13" s="46"/>
      <c r="I13" s="45"/>
      <c r="J13" s="42"/>
      <c r="K13" s="42"/>
    </row>
    <row r="14" spans="1:19" ht="18.95" customHeight="1">
      <c r="A14" s="42"/>
      <c r="B14" s="43"/>
      <c r="C14" s="42"/>
      <c r="D14" s="44"/>
      <c r="E14" s="45"/>
      <c r="F14" s="42"/>
      <c r="G14" s="44"/>
      <c r="H14" s="46"/>
      <c r="I14" s="45"/>
      <c r="J14" s="42"/>
      <c r="K14" s="42"/>
    </row>
    <row r="15" spans="1:19" ht="18.95" customHeight="1">
      <c r="A15" s="42"/>
      <c r="B15" s="43"/>
      <c r="C15" s="42"/>
      <c r="D15" s="44"/>
      <c r="E15" s="45"/>
      <c r="F15" s="42"/>
      <c r="G15" s="44"/>
      <c r="H15" s="46"/>
      <c r="I15" s="45"/>
      <c r="J15" s="42"/>
      <c r="K15" s="42"/>
    </row>
    <row r="16" spans="1:19" ht="18.95" customHeight="1">
      <c r="A16" s="42"/>
      <c r="B16" s="43"/>
      <c r="C16" s="42"/>
      <c r="D16" s="44"/>
      <c r="E16" s="45"/>
      <c r="F16" s="42"/>
      <c r="G16" s="44"/>
      <c r="H16" s="46"/>
      <c r="I16" s="45"/>
      <c r="J16" s="42"/>
      <c r="K16" s="42"/>
    </row>
    <row r="17" spans="1:11" ht="18.95" customHeight="1">
      <c r="A17" s="42"/>
      <c r="B17" s="43"/>
      <c r="C17" s="42"/>
      <c r="D17" s="44"/>
      <c r="E17" s="45"/>
      <c r="F17" s="42"/>
      <c r="G17" s="44"/>
      <c r="H17" s="46"/>
      <c r="I17" s="45"/>
      <c r="J17" s="42"/>
      <c r="K17" s="42"/>
    </row>
    <row r="18" spans="1:11" ht="18.95" customHeight="1">
      <c r="A18" s="42"/>
      <c r="B18" s="43"/>
      <c r="C18" s="42"/>
      <c r="D18" s="44"/>
      <c r="E18" s="45"/>
      <c r="F18" s="42"/>
      <c r="G18" s="44"/>
      <c r="H18" s="46"/>
      <c r="I18" s="45"/>
      <c r="J18" s="42"/>
      <c r="K18" s="42"/>
    </row>
    <row r="19" spans="1:11" ht="18.95" customHeight="1">
      <c r="A19" s="42"/>
      <c r="B19" s="43"/>
      <c r="C19" s="42"/>
      <c r="D19" s="44"/>
      <c r="E19" s="45"/>
      <c r="F19" s="42"/>
      <c r="G19" s="44"/>
      <c r="H19" s="46"/>
      <c r="I19" s="45"/>
      <c r="J19" s="42"/>
      <c r="K19" s="42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honeticPr fontId="3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2613.3500000203999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1171.1799999750001</v>
      </c>
    </row>
    <row r="22" spans="1:9">
      <c r="H22" s="4">
        <f>SUM(H2:H21)</f>
        <v>96048.95</v>
      </c>
      <c r="I22" s="17">
        <f>SUM(I2:I21)</f>
        <v>52857.899999990797</v>
      </c>
    </row>
  </sheetData>
  <phoneticPr fontId="32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"/>
  <sheetViews>
    <sheetView tabSelected="1" workbookViewId="0">
      <selection activeCell="H9" sqref="H9"/>
    </sheetView>
  </sheetViews>
  <sheetFormatPr defaultColWidth="9" defaultRowHeight="21" customHeight="1"/>
  <cols>
    <col min="4" max="4" width="13.375" customWidth="1"/>
    <col min="7" max="7" width="11" customWidth="1"/>
  </cols>
  <sheetData>
    <row r="1" spans="1:7" ht="21" customHeight="1">
      <c r="A1" s="170" t="s">
        <v>1590</v>
      </c>
      <c r="B1" s="170"/>
      <c r="C1" s="170"/>
      <c r="D1" s="170"/>
      <c r="E1" s="170"/>
      <c r="F1" s="170"/>
      <c r="G1" s="170"/>
    </row>
    <row r="2" spans="1:7" ht="21" customHeight="1">
      <c r="A2" s="1" t="s">
        <v>11</v>
      </c>
      <c r="B2" s="1" t="s">
        <v>1594</v>
      </c>
      <c r="C2" s="1" t="s">
        <v>12</v>
      </c>
      <c r="D2" s="1" t="s">
        <v>1591</v>
      </c>
      <c r="E2" s="1" t="s">
        <v>1592</v>
      </c>
      <c r="F2" s="1" t="s">
        <v>1593</v>
      </c>
      <c r="G2" s="2" t="s">
        <v>206</v>
      </c>
    </row>
    <row r="3" spans="1:7" ht="21" customHeight="1">
      <c r="A3" s="3"/>
      <c r="B3" s="1" t="s">
        <v>1594</v>
      </c>
      <c r="C3" s="3">
        <v>385</v>
      </c>
      <c r="D3" s="3" t="s">
        <v>1595</v>
      </c>
      <c r="E3" s="3">
        <v>7317</v>
      </c>
      <c r="F3" s="3" t="s">
        <v>1596</v>
      </c>
      <c r="G3" s="3">
        <v>200</v>
      </c>
    </row>
    <row r="4" spans="1:7" ht="21" customHeight="1">
      <c r="A4" s="3"/>
      <c r="B4" s="1" t="s">
        <v>1594</v>
      </c>
      <c r="C4" s="3">
        <v>385</v>
      </c>
      <c r="D4" s="3" t="s">
        <v>1595</v>
      </c>
      <c r="E4" s="3">
        <v>7749</v>
      </c>
      <c r="F4" s="3" t="s">
        <v>1597</v>
      </c>
      <c r="G4" s="3">
        <v>200</v>
      </c>
    </row>
    <row r="5" spans="1:7" ht="21" customHeight="1">
      <c r="A5" s="3"/>
      <c r="B5" s="1" t="s">
        <v>1594</v>
      </c>
      <c r="C5" s="3">
        <v>385</v>
      </c>
      <c r="D5" s="3" t="s">
        <v>1595</v>
      </c>
      <c r="E5" s="3">
        <v>11503</v>
      </c>
      <c r="F5" s="3" t="s">
        <v>1598</v>
      </c>
      <c r="G5" s="3">
        <v>200</v>
      </c>
    </row>
    <row r="6" spans="1:7" ht="21" customHeight="1">
      <c r="A6" s="3"/>
      <c r="B6" s="1" t="s">
        <v>1594</v>
      </c>
      <c r="C6" s="3">
        <v>385</v>
      </c>
      <c r="D6" s="3" t="s">
        <v>1595</v>
      </c>
      <c r="E6" s="3">
        <v>12566</v>
      </c>
      <c r="F6" s="3" t="s">
        <v>1599</v>
      </c>
      <c r="G6" s="3">
        <v>200</v>
      </c>
    </row>
    <row r="7" spans="1:7" ht="21" customHeight="1">
      <c r="A7" s="3"/>
      <c r="B7" s="1" t="s">
        <v>1594</v>
      </c>
      <c r="C7" s="3">
        <v>108656</v>
      </c>
      <c r="D7" s="3" t="s">
        <v>1600</v>
      </c>
      <c r="E7" s="3">
        <v>8489</v>
      </c>
      <c r="F7" s="3" t="s">
        <v>1601</v>
      </c>
      <c r="G7" s="3">
        <v>300</v>
      </c>
    </row>
    <row r="8" spans="1:7" ht="21" customHeight="1">
      <c r="A8" s="3"/>
      <c r="B8" s="1" t="s">
        <v>1594</v>
      </c>
      <c r="C8" s="3">
        <v>108656</v>
      </c>
      <c r="D8" s="3" t="s">
        <v>1600</v>
      </c>
      <c r="E8" s="3">
        <v>11458</v>
      </c>
      <c r="F8" s="3" t="s">
        <v>1602</v>
      </c>
      <c r="G8" s="3">
        <v>300</v>
      </c>
    </row>
    <row r="9" spans="1:7" ht="21" customHeight="1">
      <c r="A9" s="3"/>
      <c r="B9" s="1" t="s">
        <v>1594</v>
      </c>
      <c r="C9" s="3">
        <v>108656</v>
      </c>
      <c r="D9" s="3" t="s">
        <v>1600</v>
      </c>
      <c r="E9" s="3">
        <v>13194</v>
      </c>
      <c r="F9" s="3" t="s">
        <v>1603</v>
      </c>
      <c r="G9" s="3">
        <v>200</v>
      </c>
    </row>
    <row r="10" spans="1:7" ht="21" customHeight="1">
      <c r="A10" s="3"/>
      <c r="B10" s="3"/>
      <c r="C10" s="3"/>
      <c r="D10" s="3"/>
      <c r="E10" s="3"/>
      <c r="F10" s="3"/>
      <c r="G10" s="3"/>
    </row>
    <row r="11" spans="1:7" ht="21" customHeight="1">
      <c r="A11" s="3"/>
      <c r="B11" s="3"/>
      <c r="C11" s="3"/>
      <c r="D11" s="3"/>
      <c r="E11" s="3"/>
      <c r="F11" s="3"/>
      <c r="G11" s="3"/>
    </row>
    <row r="12" spans="1:7" ht="21" customHeight="1">
      <c r="A12" s="3"/>
      <c r="B12" s="3"/>
      <c r="C12" s="3"/>
      <c r="D12" s="3"/>
      <c r="E12" s="3"/>
      <c r="F12" s="3"/>
      <c r="G12" s="3"/>
    </row>
    <row r="13" spans="1:7" ht="21" customHeight="1">
      <c r="A13" s="3"/>
      <c r="B13" s="3"/>
      <c r="C13" s="3"/>
      <c r="D13" s="3"/>
      <c r="E13" s="3"/>
      <c r="F13" s="3"/>
      <c r="G13" s="3"/>
    </row>
  </sheetData>
  <mergeCells count="1">
    <mergeCell ref="A1:G1"/>
  </mergeCells>
  <phoneticPr fontId="3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2020-12-28T11:49:03Z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