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<sst xmlns="http://schemas.openxmlformats.org/spreadsheetml/2006/main" count="3881" uniqueCount="1596">
  <si>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</si>
  <si>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</si>
  <si>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</si>
  <si>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</si>
  <si>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</si>
  <si>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</si>
  <si>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</si>
  <si>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</si>
  <si>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</si>
  <si>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</si>
  <si>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</si>
  <si>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</si>
  <si>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</si>
  <si>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</si>
  <si>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</si>
  <si>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</si>
  <si>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</si>
  <si>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</si>
  <si>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</si>
  <si>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</si>
  <si>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</si>
  <si>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</si>
  <si>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</si>
  <si>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</si>
  <si>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</si>
  <si>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</si>
  <si>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</si>
  <si>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</si>
  <si>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</si>
  <si>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</si>
  <si>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</si>
  <si>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</si>
  <si>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</si>
  <si>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</si>
  <si>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</si>
  <si>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</si>
  <si>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</si>
  <si>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</si>
  <si>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</si>
  <si>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</si>
  <si>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</si>
  <si>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</si>
  <si>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</si>
  <si>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</si>
  <si>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</si>
  <si>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</si>
  <si>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</si>
  <si>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</si>
  <si>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</si>
  <si>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</si>
  <si>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</si>
  <si>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</si>
  <si>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</si>
  <si>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</si>
  <si>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</si>
  <si>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</si>
  <si>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</si>
  <si>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</si>
  <si>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</si>
  <si>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</si>
  <si>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</si>
  <si>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</si>
  <si>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</si>
  <si>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</si>
  <si>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</si>
  <si>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</si>
  <si>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</si>
  <si>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</si>
  <si>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</si>
  <si>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</si>
  <si>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</si>
  <si>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</si>
  <si>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</si>
  <si>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</si>
  <si>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</si>
  <si>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</si>
  <si>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</si>
  <si>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</si>
  <si>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</si>
  <si>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</si>
  <si>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</si>
  <si>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</si>
  <si>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</si>
  <si>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</si>
  <si>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</si>
  <si>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</si>
  <si>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</si>
  <si>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</si>
  <si>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</si>
  <si>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</si>
  <si>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</si>
  <si>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</si>
  <si>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</si>
  <si>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</si>
  <si>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</si>
  <si>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</si>
  <si>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</si>
  <si>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</si>
  <si>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</si>
  <si>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</si>
  <si>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</si>
  <si>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</si>
  <si>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</si>
  <si>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</si>
  <si>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</si>
  <si>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</si>
  <si>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</si>
  <si>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</si>
  <si>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</si>
  <si>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</si>
  <si>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</si>
  <si>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</si>
  <si>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</si>
  <si>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</si>
  <si>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</si>
  <si>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</si>
  <si>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</si>
  <si>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</si>
  <si>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</si>
  <si>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</si>
  <si>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</si>
  <si>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</si>
  <si>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</si>
  <si>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</si>
  <si>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</si>
  <si>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</si>
  <si>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</si>
  <si>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</si>
  <si>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</si>
  <si>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</si>
  <si>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</si>
  <si>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</si>
  <si>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</si>
  <si>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</si>
  <si>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</si>
  <si>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</si>
  <si>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</si>
  <si>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</si>
  <si>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</si>
  <si>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</si>
  <si>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</si>
  <si>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</si>
  <si>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</si>
  <si>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</si>
  <si>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</si>
  <si>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</si>
  <si>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</si>
  <si>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</si>
  <si>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</si>
  <si>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</si>
  <si>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</si>
  <si>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</si>
  <si>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</si>
  <si>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</si>
  <si>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</si>
  <si>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</si>
  <si>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</si>
  <si>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</si>
  <si>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</si>
  <si>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</si>
  <si>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</si>
  <si>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</si>
  <si>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</si>
  <si>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</si>
  <si>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</si>
  <si>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</si>
  <si>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</si>
  <si>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</si>
  <si>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</si>
  <si>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</si>
  <si>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</si>
  <si>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</si>
  <si>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</si>
  <si>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</si>
  <si>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</si>
  <si>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</si>
  <si>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</si>
  <si>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</si>
  <si>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</si>
  <si>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</si>
  <si>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</si>
  <si>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</si>
  <si>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</si>
  <si>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</si>
  <si>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</si>
  <si>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</si>
  <si>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</si>
  <si>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</si>
  <si>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</si>
  <si>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</si>
  <si>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</si>
  <si>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</si>
  <si>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</si>
  <si>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</si>
  <si>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</si>
  <si>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</si>
  <si>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</si>
  <si>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</si>
  <si>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</si>
  <si>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</si>
  <si>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</si>
  <si>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</si>
  <si>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</si>
  <si>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</si>
  <si>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</si>
  <si>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</si>
  <si>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</si>
  <si>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</si>
  <si>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</si>
  <si>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</si>
  <si>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</si>
  <si>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</si>
  <si>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</si>
  <si>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</si>
  <si>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</si>
  <si>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</si>
  <si>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</si>
  <si>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</si>
  <si>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</si>
  <si>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</si>
  <si>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</si>
  <si>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</si>
  <si>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</si>
  <si>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</si>
  <si>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</si>
  <si>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</si>
  <si>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</si>
  <si>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</si>
  <si>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</si>
  <si>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</si>
  <si>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</si>
  <si>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</si>
  <si>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</si>
  <si>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</si>
  <si>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</si>
  <si>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</si>
  <si>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</si>
  <si>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</si>
  <si>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</si>
  <si>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</si>
  <si>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</si>
  <si>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</si>
  <si>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</si>
  <si>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</si>
  <si>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</si>
  <si>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</si>
  <si>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</si>
  <si>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</si>
  <si>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</si>
  <si>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</si>
  <si>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</si>
  <si>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</si>
  <si>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</si>
  <si>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</si>
  <si>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</si>
  <si>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</si>
  <si>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</si>
  <si>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</si>
  <si>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</si>
  <si>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</si>
  <si>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</si>
  <si>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</si>
  <si>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</si>
  <si>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</si>
  <si>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</si>
  <si>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</si>
  <si>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</si>
  <si>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</si>
  <si>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</si>
  <si>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</si>
  <si>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</si>
  <si>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</si>
  <si>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</si>
  <si>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</si>
  <si>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</si>
  <si>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</si>
  <si>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</si>
  <si>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</si>
  <si>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</si>
  <si>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</si>
  <si>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</si>
  <si>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</si>
  <si>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</si>
  <si>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</si>
  <si>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</si>
  <si>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</si>
  <si>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</si>
  <si>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</si>
  <si>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</si>
  <si>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</si>
  <si>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</si>
  <si>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</si>
  <si>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</si>
  <si>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</si>
  <si>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</si>
  <si>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</si>
  <si>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</si>
  <si>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</si>
  <si>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</si>
  <si>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</si>
  <si>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</si>
  <si>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</si>
  <si>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</si>
  <si>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</si>
  <si>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</si>
  <si>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</si>
  <si>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</si>
  <si>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</si>
  <si>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</si>
  <si>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</si>
  <si>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</si>
  <si>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</si>
  <si>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</si>
  <si>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</si>
  <si>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</si>
  <si>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</si>
  <si>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</si>
  <si>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</si>
  <si>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</si>
  <si>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</si>
  <si>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</si>
  <si>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</si>
  <si>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</si>
  <si>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</si>
  <si>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</si>
  <si>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</si>
  <si>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</si>
  <si>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</si>
  <si>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</si>
  <si>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</si>
  <si>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</si>
  <si>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</si>
  <si>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</si>
  <si>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</si>
  <si>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</si>
  <si>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</si>
  <si>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</si>
  <si>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</si>
  <si>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</si>
  <si>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</si>
  <si>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</si>
  <si>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</si>
  <si>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</si>
  <si>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</si>
  <si>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</si>
  <si>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</si>
  <si>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</si>
  <si>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</si>
  <si>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</si>
  <si>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</si>
  <si>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</si>
  <si>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</si>
  <si>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</si>
  <si>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</si>
  <si>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</si>
  <si>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</si>
  <si>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</si>
  <si>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</si>
  <si>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</si>
  <si>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</si>
  <si>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</si>
  <si>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</si>
  <si>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</si>
  <si>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</si>
  <si>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</si>
  <si>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</si>
  <si>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</si>
  <si>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</si>
  <si>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</si>
  <si>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</si>
  <si>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</si>
  <si>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</si>
  <si>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</si>
  <si>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</si>
  <si>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</si>
  <si>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</si>
  <si>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</si>
  <si>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</si>
  <si>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</si>
  <si>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</si>
  <si>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</si>
  <si>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</si>
  <si>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</si>
  <si>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</si>
  <si>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</si>
  <si>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</si>
  <si>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</si>
  <si>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</si>
  <si>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</si>
  <si>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</si>
  <si>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</si>
  <si>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</si>
  <si>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</si>
  <si>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</si>
  <si>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</si>
  <si>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</si>
  <si>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</si>
  <si>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</si>
  <si>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</si>
  <si>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</si>
  <si>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</si>
  <si>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</si>
  <si>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</si>
  <si>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</si>
  <si>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</si>
  <si>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</si>
  <si>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</si>
  <si>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</si>
  <si>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</si>
  <si>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</si>
  <si>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</si>
  <si>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</si>
  <si>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</si>
  <si>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</si>
  <si>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</si>
  <si>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</si>
  <si>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</si>
  <si>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</si>
  <si>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</si>
  <si>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</si>
  <si>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</si>
  <si>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</si>
  <si>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</si>
  <si>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</si>
  <si>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</si>
  <si>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</si>
  <si>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</si>
  <si>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</si>
  <si>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</si>
  <si>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</si>
  <si>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</si>
  <si>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</si>
  <si>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</si>
  <si>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</si>
  <si>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</si>
  <si>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</si>
  <si>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</si>
  <si>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</si>
  <si>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</si>
  <si>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</si>
  <si>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</si>
  <si>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</si>
  <si>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</si>
  <si>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</si>
  <si>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</si>
  <si>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</si>
  <si>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</si>
  <si>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</si>
  <si>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</si>
  <si>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</si>
  <si>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</si>
  <si>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</si>
  <si>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</si>
  <si>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</si>
  <si>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</si>
  <si>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</si>
  <si>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</si>
  <si>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</si>
  <si>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</si>
  <si>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</si>
  <si>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</si>
  <si>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</si>
  <si>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</si>
  <si>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</si>
  <si>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</si>
  <si>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</si>
  <si>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</si>
  <si>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</si>
  <si>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</si>
  <si>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</si>
  <si>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</si>
  <si>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</si>
  <si>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</si>
  <si>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</si>
  <si>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</si>
  <si>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</si>
  <si>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</si>
  <si>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</si>
  <si>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</si>
  <si>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</si>
  <si>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</si>
  <si>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</si>
  <si>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</si>
  <si>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</si>
  <si>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</si>
  <si>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</si>
  <si>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</si>
  <si>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</si>
  <si>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</si>
  <si>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</si>
  <si>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</si>
  <si>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</si>
  <si>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</si>
  <si>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</si>
  <si>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</si>
  <si>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</si>
  <si>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</si>
  <si>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</si>
  <si>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</si>
  <si>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</si>
  <si>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</si>
  <si>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</si>
  <si>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</si>
  <si>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</si>
  <si>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</si>
  <si>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</si>
  <si>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</si>
  <si>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</si>
  <si>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</si>
  <si>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</si>
  <si>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</si>
  <si>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</si>
  <si>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</si>
  <si>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</si>
  <si>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</si>
  <si>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</si>
  <si>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</si>
  <si>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</si>
  <si>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</si>
  <si>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</si>
  <si>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</si>
  <si>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</si>
  <si>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</si>
  <si>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</si>
  <si>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</si>
  <si>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</si>
  <si>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</si>
  <si>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</si>
  <si>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</si>
  <si>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</si>
  <si>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</si>
  <si>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</si>
  <si>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</si>
  <si>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</si>
  <si>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</si>
  <si>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</si>
  <si>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</si>
  <si>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</si>
  <si>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</si>
  <si>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</si>
  <si>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</si>
  <si>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</si>
  <si>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</si>
  <si>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</si>
  <si>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</si>
  <si>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</si>
  <si>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</si>
  <si>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</si>
  <si>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</si>
  <si>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</si>
  <si>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</si>
  <si>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</si>
  <si>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</si>
  <si>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</si>
  <si>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</si>
  <si>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</si>
  <si>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</si>
  <si>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</si>
  <si>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</si>
  <si>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</si>
  <si>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</si>
  <si>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</si>
  <si>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</si>
  <si>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</si>
  <si>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</si>
  <si>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</si>
  <si>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</si>
  <si>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</si>
  <si>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</si>
  <si>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</si>
  <si>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</si>
  <si>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</si>
  <si>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</si>
  <si>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</si>
  <si>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</si>
  <si>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</si>
  <si>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</si>
  <si>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</si>
  <si>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</si>
  <si>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</si>
  <si>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</si>
  <si>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</si>
  <si>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</si>
  <si>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</si>
  <si>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</si>
  <si>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</si>
  <si>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</si>
  <si>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</si>
  <si>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</si>
  <si>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</si>
  <si>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</si>
  <si>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</si>
  <si>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</si>
  <si>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</si>
  <si>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</si>
  <si>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</si>
  <si>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</si>
  <si>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</si>
  <si>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</si>
  <si>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</si>
  <si>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</si>
  <si>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</si>
  <si>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</si>
  <si>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</si>
  <si>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</si>
  <si>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</si>
  <si>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</si>
  <si>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</si>
  <si>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</si>
  <si>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</si>
  <si>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</si>
  <si>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</si>
  <si>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</si>
  <si>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</si>
  <si>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</si>
  <si>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</si>
  <si>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</si>
  <si>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</si>
  <si>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</si>
  <si>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</si>
  <si>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</si>
  <si>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</si>
  <si>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</si>
  <si>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</si>
  <si>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</si>
  <si>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</si>
  <si>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</si>
  <si>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</si>
  <si>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</si>
  <si>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</si>
  <si>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</si>
  <si>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</si>
  <si>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</si>
  <si>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</si>
  <si>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</si>
  <si>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</si>
  <si>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</si>
  <si>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</si>
  <si>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</si>
  <si>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</si>
  <si>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</si>
  <si>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</si>
  <si>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</si>
  <si>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</si>
  <si>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</si>
  <si>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</si>
  <si>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</si>
  <si>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</si>
  <si>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</si>
  <si>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</si>
  <si>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</si>
  <si>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</si>
  <si>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</si>
  <si>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</si>
  <si>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</si>
  <si>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</si>
  <si>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</si>
  <si>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</si>
  <si>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</si>
  <si>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</si>
  <si>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</si>
  <si>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</si>
  <si>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</si>
  <si>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</si>
  <si>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</si>
  <si>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</si>
  <si>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</si>
  <si>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</si>
  <si>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</si>
  <si>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</si>
  <si>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</si>
  <si>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</si>
  <si>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</si>
  <si>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</si>
  <si>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</si>
  <si>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</si>
  <si>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</si>
  <si>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</si>
  <si>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</si>
  <si>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</si>
  <si>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</si>
  <si>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</si>
  <si>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</si>
  <si>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</si>
  <si>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</si>
  <si>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</si>
  <si>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</si>
  <si>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</si>
  <si>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</si>
  <si>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</si>
  <si>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</si>
  <si>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</si>
  <si>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</si>
  <si>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</si>
  <si>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</si>
  <si>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</si>
  <si>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</si>
  <si>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</si>
  <si>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</si>
  <si>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</si>
  <si>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</si>
  <si>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</si>
  <si>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</si>
  <si>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</si>
  <si>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</si>
  <si>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</si>
  <si>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</si>
  <si>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</si>
  <si>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</si>
  <si>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</si>
  <si>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</si>
  <si>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</si>
  <si>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</si>
  <si>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</si>
  <si>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</si>
  <si>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</si>
  <si>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</si>
  <si>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</si>
  <si>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</si>
  <si>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</si>
  <si>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</si>
  <si>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</si>
  <si>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</si>
  <si>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</si>
  <si>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</si>
  <si>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</si>
  <si>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</si>
  <si>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</si>
  <si>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</si>
  <si>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</si>
  <si>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</si>
  <si>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</si>
  <si>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</si>
  <si>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</si>
  <si>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</si>
  <si>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</si>
  <si>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</si>
  <si>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</si>
  <si>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</si>
  <si>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</si>
  <si>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</si>
  <si>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</si>
  <si>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</si>
  <si>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</si>
  <si>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</si>
  <si>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</si>
  <si>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</si>
  <si>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</si>
  <si>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</si>
  <si>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</si>
  <si>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</si>
  <si>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</si>
  <si>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</si>
  <si>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</si>
  <si>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</si>
  <si>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</si>
  <si>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</si>
  <si>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</si>
  <si>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</si>
  <si>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</si>
  <si>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</si>
  <si>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</si>
  <si>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</si>
  <si>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</si>
  <si>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</si>
  <si>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</si>
  <si>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</si>
  <si>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</si>
  <si>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</si>
  <si>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</si>
  <si>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</si>
  <si>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</si>
  <si>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</si>
  <si>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</si>
  <si>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</si>
  <si>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</si>
  <si>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</si>
  <si>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</si>
  <si>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</si>
  <si>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</si>
  <si>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</si>
  <si>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</si>
  <si>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</si>
  <si>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</si>
  <si>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</si>
  <si>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</si>
  <si>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</si>
  <si>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</si>
  <si>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</si>
  <si>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</si>
  <si>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</si>
  <si>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</si>
  <si>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</si>
  <si>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</si>
  <si>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</si>
  <si>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</si>
  <si>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</si>
  <si>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</si>
  <si>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</si>
  <si>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</si>
  <si>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</si>
  <si>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</si>
  <si>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</si>
  <si>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</si>
  <si>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</si>
  <si>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</si>
  <si>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</si>
  <si>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</si>
  <si>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</si>
  <si>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</si>
  <si>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</si>
  <si>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</si>
  <si>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</si>
  <si>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</si>
  <si>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</si>
  <si>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</si>
  <si>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</si>
  <si>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</si>
  <si>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</si>
  <si>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</si>
  <si>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</si>
  <si>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</si>
  <si>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</si>
  <si>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</si>
  <si>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</si>
  <si>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</si>
  <si>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</si>
  <si>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</si>
  <si>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</si>
  <si>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</si>
  <si>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</si>
  <si>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</si>
  <si>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</si>
  <si>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</si>
  <si>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</si>
  <si>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</si>
  <si>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</si>
  <si>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</si>
  <si>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</si>
  <si>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</si>
  <si>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</si>
  <si>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</si>
  <si>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</si>
  <si>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</si>
  <si>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</si>
  <si>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</si>
  <si>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</si>
  <si>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</si>
  <si>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</si>
  <si>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</si>
  <si>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</si>
  <si>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</si>
  <si>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</si>
  <si>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</si>
  <si>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</si>
  <si>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</si>
  <si>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</si>
  <si>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</si>
  <si>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</si>
  <si>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</si>
  <si>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</si>
  <si>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</si>
  <si>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</si>
  <si>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</si>
  <si>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</si>
  <si>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</si>
  <si>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</si>
  <si>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</si>
  <si>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</si>
  <si>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</si>
  <si>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</si>
  <si>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</si>
  <si>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</si>
  <si>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</si>
  <si>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</si>
  <si>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</si>
  <si>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</si>
  <si>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</si>
  <si>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</si>
  <si>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</si>
  <si>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</si>
  <si>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</si>
  <si>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</si>
  <si>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</si>
  <si>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</si>
  <si>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</si>
  <si>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</si>
  <si>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</si>
  <si>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</si>
  <si>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</si>
  <si>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</si>
  <si>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</si>
  <si>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</si>
  <si>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</si>
  <si>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</si>
  <si>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</si>
  <si>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</si>
  <si>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</si>
  <si>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</si>
  <si>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</si>
  <si>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</si>
  <si>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</si>
  <si>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</si>
  <si>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</si>
  <si>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</si>
  <si>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</si>
  <si>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</si>
  <si>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</si>
  <si>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</si>
  <si>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</si>
  <si>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</si>
  <si>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</si>
  <si>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</si>
  <si>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</si>
  <si>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</si>
  <si>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</si>
  <si>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</si>
  <si>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</si>
  <si>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</si>
  <si>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</si>
  <si>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</si>
  <si>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</si>
  <si>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</si>
  <si>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</si>
  <si>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</si>
  <si>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</si>
  <si>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</si>
  <si>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</si>
  <si>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</si>
  <si>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</si>
  <si>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</si>
  <si>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</si>
  <si>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</si>
  <si>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</si>
  <si>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</si>
  <si>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</si>
  <si>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</si>
  <si>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</si>
  <si>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</si>
  <si>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</si>
  <si>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</si>
  <si>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</si>
  <si>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</si>
  <si>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</si>
  <si>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</si>
  <si>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</si>
  <si>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</si>
  <si>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</si>
  <si>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</si>
  <si>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</si>
  <si>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</si>
  <si>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</si>
  <si>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</si>
  <si>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</si>
  <si>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</si>
  <si>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</si>
  <si>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</si>
  <si>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</si>
  <si>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</si>
  <si>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</si>
  <si>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</si>
  <si>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</si>
  <si>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</si>
  <si>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</si>
  <si>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</si>
  <si>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</si>
  <si>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</si>
  <si>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</si>
  <si>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</si>
  <si>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</si>
  <si>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</si>
  <si>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</si>
  <si>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</si>
  <si>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</si>
  <si>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</si>
  <si>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</si>
  <si>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</si>
  <si>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</si>
  <si>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</si>
  <si>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</si>
  <si>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</si>
  <si>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</si>
  <si>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</si>
  <si>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</si>
  <si>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</si>
  <si>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</si>
  <si>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</si>
  <si>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</si>
  <si>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</si>
  <si>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</si>
  <si>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</si>
  <si>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</si>
  <si>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</si>
  <si>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</si>
  <si>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</si>
  <si>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</si>
  <si>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</si>
  <si>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</si>
  <si>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</si>
  <si>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</si>
  <si>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</si>
  <si>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</si>
  <si>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</si>
  <si>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</si>
  <si>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</si>
  <si>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</si>
  <si>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</si>
  <si>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</si>
  <si>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</si>
  <si>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</si>
  <si>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</si>
  <si>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</si>
  <si>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</si>
  <si>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</si>
  <si>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</si>
  <si>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</si>
  <si>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</si>
  <si>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</si>
  <si>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</si>
  <si>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</si>
  <si>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</si>
  <si>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</si>
  <si>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</si>
  <si>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</si>
  <si>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</si>
  <si>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</si>
  <si>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</si>
  <si>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</si>
  <si>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</si>
  <si>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</si>
  <si>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</si>
  <si>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</si>
  <si>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</si>
  <si>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</si>
  <si>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</si>
  <si>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</si>
  <si>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</si>
  <si>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</si>
  <si>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</si>
  <si>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</si>
  <si>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</si>
  <si>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</si>
  <si>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</si>
  <si>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</si>
  <si>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</si>
  <si>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</si>
  <si>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</si>
  <si>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</si>
  <si>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</si>
  <si>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</si>
  <si>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</si>
  <si>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</si>
  <si>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</si>
  <si>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</si>
  <si>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</si>
  <si>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</si>
  <si>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</si>
  <si>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</si>
  <si>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</si>
  <si>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</si>
  <si>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</si>
  <si>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</si>
  <si>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</si>
  <si>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</si>
  <si>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</si>
  <si>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</si>
  <si>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</si>
  <si>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</si>
  <si>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</si>
  <si>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</si>
  <si>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</si>
  <si>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</si>
  <si>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</si>
  <si>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</si>
  <si>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</si>
  <si>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</si>
  <si>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</si>
  <si>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</si>
  <si>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</si>
  <si>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</si>
  <si>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</si>
  <si>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</si>
  <si>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</si>
  <si>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</si>
  <si>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</si>
  <si>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</si>
  <si>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</si>
  <si>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</si>
  <si>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</si>
  <si>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</si>
  <si>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</si>
  <si>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</si>
  <si>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</si>
  <si>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</si>
  <si>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</si>
  <si>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</si>
  <si>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</si>
  <si>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</si>
  <si>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</si>
  <si>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</si>
  <si>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</si>
  <si>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</si>
  <si>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</si>
  <si>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</si>
  <si>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</si>
  <si>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</si>
  <si>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</si>
  <si>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</si>
  <si>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</si>
  <si>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</si>
  <si>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</si>
  <si>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</si>
  <si>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</si>
  <si>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</si>
  <si>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</si>
  <si>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</si>
  <si>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</si>
  <si>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</si>
  <si>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</si>
  <si>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</si>
  <si>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</si>
  <si>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</si>
  <si>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</si>
  <si>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</si>
  <si>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</si>
  <si>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</si>
  <si>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</si>
  <si>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</si>
  <si>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</si>
  <si>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</si>
  <si>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</si>
  <si>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</si>
  <si>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</si>
  <si>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</si>
  <si>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</si>
  <si>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</si>
  <si>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</si>
  <si>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</si>
  <si>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</si>
  <si>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</si>
  <si>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</si>
  <si>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</si>
  <si>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</si>
  <si>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</si>
  <si>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</si>
  <si>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</si>
  <si>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</si>
  <si>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</si>
  <si>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</si>
  <si>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</si>
  <si>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</si>
  <si>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</si>
  <si>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</si>
  <si>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</si>
  <si>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</si>
  <si>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</si>
  <si>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</si>
  <si>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</si>
  <si>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</si>
  <si>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</si>
  <si>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</si>
  <si>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</si>
  <si>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</si>
  <si>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</si>
  <si>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</si>
  <si>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</si>
  <si>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</si>
  <si>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</si>
  <si>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</si>
  <si>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</si>
  <si>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</si>
  <si>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</si>
  <si>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</si>
  <si>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</si>
  <si>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</si>
  <si>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</si>
  <si>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</si>
  <si>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</si>
  <si>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</si>
  <si>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</si>
  <si>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</si>
  <si>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</si>
  <si>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</si>
  <si>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</si>
  <si>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</si>
  <si>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</si>
  <si>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</si>
  <si>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</si>
  <si>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</si>
  <si>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</si>
  <si>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</si>
  <si>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</si>
  <si>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</si>
  <si>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</si>
  <si>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</si>
  <si>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</si>
  <si>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</si>
  <si>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</si>
  <si>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</si>
  <si>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</si>
  <si>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</si>
  <si>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</si>
  <si>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</si>
  <si>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</si>
  <si>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</si>
  <si>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</si>
  <si>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</si>
  <si>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</si>
  <si>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</si>
  <si>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</si>
  <si>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</si>
  <si>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</si>
  <si>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</si>
  <si>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</si>
  <si>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</si>
  <si>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</si>
  <si>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</si>
  <si>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</si>
  <si>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</si>
  <si>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</si>
  <si>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</si>
  <si>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</si>
  <si>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</si>
  <si>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</si>
  <si>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</si>
  <si>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</si>
  <si>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</si>
  <si>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</si>
  <si>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</si>
  <si>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</si>
  <si>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</si>
  <si>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</si>
  <si>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</si>
  <si>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</si>
  <si>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</si>
  <si>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</si>
  <si>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</si>
  <si>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</si>
  <si>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</si>
  <si>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</si>
  <si>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</si>
  <si>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</si>
  <si>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</si>
  <si>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</si>
  <si>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</si>
  <si>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</si>
  <si>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</si>
  <si>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</si>
  <si>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</si>
  <si>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</si>
  <si>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</si>
  <si>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</si>
  <si>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</si>
  <si>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</si>
  <si>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</si>
  <si>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</si>
  <si>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</si>
  <si>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</si>
  <si>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</si>
  <si>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</si>
  <si>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</si>
  <si>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</si>
  <si>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</si>
  <si>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</si>
  <si>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</si>
  <si>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</si>
  <si>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</si>
  <si>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</si>
  <si>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</si>
  <si>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</si>
  <si>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</si>
  <si>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</si>
  <si>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</si>
  <si>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</si>
  <si>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</si>
  <si>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</si>
  <si>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</si>
  <si>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</si>
  <si>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</si>
  <si>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</si>
  <si>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</si>
  <si>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</si>
  <si>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</si>
  <si>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</si>
  <si>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</si>
  <si>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</si>
  <si>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</si>
  <si>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</si>
  <si>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</si>
  <si>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</si>
  <si>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</si>
  <si>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</si>
  <si>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</si>
  <si>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</si>
  <si>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</si>
  <si>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</si>
  <si>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</si>
  <si>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</si>
  <si>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</si>
  <si>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</si>
  <si>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</si>
  <si>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</si>
  <si>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</si>
  <si>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</si>
  <si>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</si>
  <si>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</si>
  <si>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</si>
  <si>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</si>
  <si>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</si>
  <si>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</si>
  <si>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</si>
  <si>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</si>
  <si>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</si>
  <si>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</si>
  <si>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</si>
  <si>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</si>
  <si>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</si>
  <si>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</si>
  <si>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</si>
  <si>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</si>
  <si>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</si>
  <si>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</si>
  <si>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</si>
  <si>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</si>
  <si>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</si>
  <si>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</si>
  <si>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</si>
  <si>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</si>
  <si>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</si>
  <si>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</si>
  <si>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</si>
  <si>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</si>
  <si>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</si>
  <si>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</si>
  <si>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</si>
  <si>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</si>
  <si>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</si>
  <si>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</si>
  <si>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</si>
  <si>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</si>
  <si>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</si>
  <si>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</si>
  <si>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</si>
  <si>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</si>
  <si>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</si>
  <si>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</si>
  <si>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</si>
  <si>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</si>
  <si>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</si>
  <si>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</si>
  <si>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</si>
  <si>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</si>
  <si>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</si>
  <si>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</si>
  <si>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</si>
  <si>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</si>
  <si>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</si>
  <si>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</si>
  <si>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</si>
  <si>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</si>
  <si>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</si>
  <si>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</si>
  <si>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</si>
  <si>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</si>
  <si>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</si>
  <si>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</si>
  <si>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</si>
  <si>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</si>
  <si>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</si>
  <si>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</si>
  <si>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</si>
  <si>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</si>
  <si>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</si>
  <si>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</si>
  <si>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</si>
  <si>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</si>
  <si>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</si>
  <si>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</si>
  <si>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</si>
  <si>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</si>
  <si>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</si>
  <si>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</si>
  <si>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</si>
  <si>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</si>
  <si>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</si>
  <si>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</si>
  <si>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</si>
  <si>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</si>
  <si>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</si>
  <si>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</si>
  <si>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</si>
  <si>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</si>
  <si>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</si>
  <si>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</si>
  <si>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</si>
  <si>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</si>
  <si>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</si>
  <si>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</si>
  <si>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</si>
  <si>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</si>
  <si>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</si>
  <si>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</si>
  <si>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</si>
  <si>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</si>
  <si>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</si>
  <si>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</si>
  <si>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</si>
  <si>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</si>
  <si>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</si>
  <si>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</si>
  <si>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</si>
  <si>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</si>
  <si>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</si>
  <si>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</si>
  <si>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</si>
  <si>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</si>
  <si>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</si>
  <si>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</si>
  <si>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</si>
  <si>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</si>
  <si>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</si>
  <si>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</si>
  <si>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</si>
  <si>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</si>
  <si>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</si>
  <si>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</si>
  <si>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</si>
  <si>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</si>
  <si>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</si>
  <si>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</si>
  <si>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</si>
  <si>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</si>
  <si>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</si>
  <si>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</si>
  <si>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</si>
  <si>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</si>
  <si>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</si>
  <si>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</si>
  <si>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</si>
  <si>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</si>
  <si>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</si>
  <si>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</si>
  <si>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</si>
  <si>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</si>
  <si>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</si>
  <si>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</si>
  <si>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</si>
  <si>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</si>
  <si>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</si>
  <si>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</si>
  <si>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</si>
  <si>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</si>
  <si>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</si>
  <si>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</si>
  <si>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</si>
  <si>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</si>
  <si>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</si>
  <si>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</si>
  <si>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</si>
  <si>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</si>
  <si>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</si>
  <si>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</si>
  <si>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</si>
  <si>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</si>
  <si>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</si>
  <si>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</si>
  <si>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</si>
  <si>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</si>
  <si>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</si>
  <si>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</si>
  <si>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</si>
  <si>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</si>
  <si>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</si>
  <si>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</si>
  <si>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</si>
  <si>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</si>
  <si>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</si>
  <si>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</si>
  <si>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</si>
  <si>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</si>
  <si>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</si>
  <si>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</si>
  <si>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</si>
  <si>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</si>
  <si>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</si>
  <si>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</si>
  <si>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</si>
  <si>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</si>
  <si>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</si>
  <si>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</si>
  <si>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</si>
  <si>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</si>
  <si>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</si>
  <si>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</si>
  <si>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</si>
  <si>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</si>
  <si>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</si>
  <si>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</si>
  <si>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</si>
  <si>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</si>
  <si>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</si>
  <si>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</si>
  <si>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</si>
  <si>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</si>
  <si>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</si>
  <si>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</si>
  <si>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</si>
  <si>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</si>
  <si>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</si>
  <si>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</si>
  <si>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</si>
  <si>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</si>
  <si>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</si>
  <si>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</si>
  <si>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</si>
  <si>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</si>
  <si>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</si>
  <si>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</si>
  <si>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</si>
  <si>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</si>
  <si>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</si>
  <si>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</si>
  <si>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</si>
  <si>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</si>
  <si>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</si>
  <si>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</si>
  <si>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</si>
  <si>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</si>
  <si>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</si>
  <si>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</si>
  <si>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</si>
  <si>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</si>
  <si>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</si>
  <si>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</si>
  <si>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</si>
  <si>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</si>
  <si>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</si>
  <si>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</si>
  <si>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</si>
  <si>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</si>
  <si>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</si>
  <si>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</si>
  <si>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</si>
  <si>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</si>
  <si>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</si>
  <si>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</si>
  <si>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</si>
  <si>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</si>
  <si>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</si>
  <si>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</si>
  <si>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</si>
  <si>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</si>
  <si>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</si>
  <si>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</si>
  <si>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</si>
  <si>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</si>
  <si>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</si>
  <si>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</si>
  <si>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</si>
  <si>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</si>
  <si>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</si>
  <si>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</si>
  <si>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</si>
  <si>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</si>
  <si>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</si>
  <si>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</si>
  <si>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</si>
  <si>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</si>
  <si>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</si>
  <si>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</si>
  <si>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</si>
  <si>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</si>
  <si>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</si>
  <si>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</si>
  <si>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</si>
  <si>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</si>
  <si>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</si>
  <si>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</si>
  <si>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</si>
  <si>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</si>
  <si>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</si>
  <si>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</si>
  <si>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</si>
  <si>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</si>
  <si>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</si>
  <si>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</si>
  <si>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</si>
  <si>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</si>
  <si>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</si>
  <si>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</si>
  <si>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</si>
  <si>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</si>
  <si>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</si>
  <si>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</si>
  <si>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</si>
  <si>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倪家桥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</si>
</sst>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6" borderId="9" applyNumberFormat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0" fontId="26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4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workbookViewId="0">
      <selection activeCell="W66" sqref="W66"/>
    </sheetView>
  </sheetViews>
  <sheetFormatPr defaultColWidth="9" defaultRowHeight="13.5"/>
  <cols>
    <col min="1" max="1" width="4.125" style="56" customWidth="1"/>
    <col min="2" max="2" width="7.375" style="56" customWidth="1"/>
    <col min="3" max="3" width="20.625" style="90" customWidth="1"/>
    <col min="4" max="4" width="13" style="90" customWidth="1"/>
    <col min="5" max="5" width="4.25" style="91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2" hidden="1" customWidth="1"/>
    <col min="12" max="12" width="8" style="92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2" customWidth="1"/>
    <col min="17" max="17" width="9.375" style="92" customWidth="1"/>
    <col min="18" max="18" width="7.875" style="93" customWidth="1"/>
    <col min="19" max="19" width="8.625" style="93" customWidth="1"/>
    <col min="20" max="21" width="9.375" style="93" customWidth="1"/>
    <col min="22" max="22" width="8.625" style="94" customWidth="1"/>
    <col min="23" max="26" width="8.25" style="95" customWidth="1"/>
    <col min="27" max="27" width="7.75" style="96" customWidth="1"/>
    <col min="28" max="28" width="8.25" style="97" customWidth="1"/>
    <col min="29" max="29" width="6" style="93" customWidth="1"/>
    <col min="30" max="30" width="6.5" style="93" customWidth="1"/>
    <col min="31" max="31" width="6.125" style="93" customWidth="1"/>
    <col min="32" max="32" width="5.75" style="92" customWidth="1"/>
    <col min="33" max="33" width="5.5" style="92" customWidth="1"/>
    <col min="34" max="34" width="7.625" style="98" customWidth="1"/>
  </cols>
  <sheetData>
    <row r="1" ht="12" customHeight="1" spans="1:33">
      <c r="A1" s="99" t="s">
        <v>0</v>
      </c>
      <c r="B1" s="100"/>
      <c r="C1" s="100"/>
      <c r="D1" s="100"/>
      <c r="E1" s="101"/>
      <c r="G1" s="26" t="s">
        <v>1</v>
      </c>
      <c r="H1" s="28"/>
      <c r="I1" s="55"/>
      <c r="J1" s="109"/>
      <c r="L1" s="110" t="s">
        <v>2</v>
      </c>
      <c r="M1" s="111"/>
      <c r="N1" s="112"/>
      <c r="O1" s="113"/>
      <c r="P1" s="114" t="s">
        <v>3</v>
      </c>
      <c r="Q1" s="114"/>
      <c r="R1" s="123" t="s">
        <v>4</v>
      </c>
      <c r="S1" s="124"/>
      <c r="T1" s="125" t="s">
        <v>5</v>
      </c>
      <c r="U1" s="123"/>
      <c r="V1" s="126" t="s">
        <v>6</v>
      </c>
      <c r="W1" s="127" t="s">
        <v>7</v>
      </c>
      <c r="X1" s="127"/>
      <c r="Y1" s="127"/>
      <c r="Z1" s="127"/>
      <c r="AA1" s="134" t="s">
        <v>8</v>
      </c>
      <c r="AB1" s="97" t="s">
        <v>9</v>
      </c>
      <c r="AC1" s="123" t="s">
        <v>10</v>
      </c>
      <c r="AD1" s="124"/>
      <c r="AE1" s="124"/>
      <c r="AF1" s="111"/>
      <c r="AG1" s="112"/>
    </row>
    <row r="2" s="87" customFormat="1" ht="24" spans="1:34">
      <c r="A2" s="102" t="s">
        <v>11</v>
      </c>
      <c r="B2" s="102" t="s">
        <v>12</v>
      </c>
      <c r="C2" s="103" t="s">
        <v>13</v>
      </c>
      <c r="D2" s="103" t="s">
        <v>14</v>
      </c>
      <c r="E2" s="102" t="s">
        <v>15</v>
      </c>
      <c r="F2" s="104" t="s">
        <v>16</v>
      </c>
      <c r="G2" s="104" t="s">
        <v>17</v>
      </c>
      <c r="H2" s="104" t="s">
        <v>18</v>
      </c>
      <c r="I2" s="104" t="s">
        <v>19</v>
      </c>
      <c r="J2" s="115" t="s">
        <v>20</v>
      </c>
      <c r="K2" s="116" t="s">
        <v>21</v>
      </c>
      <c r="L2" s="116" t="s">
        <v>17</v>
      </c>
      <c r="M2" s="116" t="s">
        <v>18</v>
      </c>
      <c r="N2" s="116" t="s">
        <v>19</v>
      </c>
      <c r="O2" s="117" t="s">
        <v>20</v>
      </c>
      <c r="P2" s="114" t="s">
        <v>22</v>
      </c>
      <c r="Q2" s="114" t="s">
        <v>18</v>
      </c>
      <c r="R2" s="125" t="s">
        <v>22</v>
      </c>
      <c r="S2" s="125" t="s">
        <v>18</v>
      </c>
      <c r="T2" s="125" t="s">
        <v>22</v>
      </c>
      <c r="U2" s="123" t="s">
        <v>18</v>
      </c>
      <c r="V2" s="126"/>
      <c r="W2" s="128" t="s">
        <v>16</v>
      </c>
      <c r="X2" s="128" t="s">
        <v>23</v>
      </c>
      <c r="Y2" s="135" t="s">
        <v>21</v>
      </c>
      <c r="Z2" s="135" t="s">
        <v>24</v>
      </c>
      <c r="AA2" s="134"/>
      <c r="AB2" s="97"/>
      <c r="AC2" s="125" t="s">
        <v>25</v>
      </c>
      <c r="AD2" s="125" t="s">
        <v>26</v>
      </c>
      <c r="AE2" s="125" t="s">
        <v>27</v>
      </c>
      <c r="AF2" s="114" t="s">
        <v>28</v>
      </c>
      <c r="AG2" s="114" t="s">
        <v>29</v>
      </c>
      <c r="AH2" s="140"/>
    </row>
    <row r="3" spans="1:33">
      <c r="A3" s="105">
        <v>1</v>
      </c>
      <c r="B3" s="105">
        <v>102564</v>
      </c>
      <c r="C3" s="106" t="s">
        <v>30</v>
      </c>
      <c r="D3" s="106" t="s">
        <v>31</v>
      </c>
      <c r="E3" s="105" t="s">
        <v>32</v>
      </c>
      <c r="F3" s="107">
        <v>6500</v>
      </c>
      <c r="G3" s="107">
        <f t="shared" ref="G3:G66" si="0">F3*4</f>
        <v>26000</v>
      </c>
      <c r="H3" s="107">
        <f t="shared" ref="H3:H66" si="1">F3*J3</f>
        <v>1932.45664927841</v>
      </c>
      <c r="I3" s="107">
        <f t="shared" ref="I3:I66" si="2">H3*4</f>
        <v>7729.82659711366</v>
      </c>
      <c r="J3" s="118">
        <v>0.29730102296591</v>
      </c>
      <c r="K3" s="119">
        <f>F3*1.15</f>
        <v>7475</v>
      </c>
      <c r="L3" s="119">
        <f t="shared" ref="L3:L66" si="3">K3*4</f>
        <v>29900</v>
      </c>
      <c r="M3" s="120">
        <f t="shared" ref="M3:M66" si="4">K3*O3</f>
        <v>2143.27902864837</v>
      </c>
      <c r="N3" s="120">
        <f t="shared" ref="N3:N66" si="5">M3*4</f>
        <v>8573.11611459348</v>
      </c>
      <c r="O3" s="121">
        <v>0.286726291457976</v>
      </c>
      <c r="P3" s="122">
        <v>45508.13</v>
      </c>
      <c r="Q3" s="122">
        <v>19733.27</v>
      </c>
      <c r="R3" s="129">
        <v>15800</v>
      </c>
      <c r="S3" s="129">
        <v>9800</v>
      </c>
      <c r="T3" s="129">
        <f>P3-R3</f>
        <v>29708.13</v>
      </c>
      <c r="U3" s="129">
        <f>Q3-S3</f>
        <v>9933.27</v>
      </c>
      <c r="V3" s="130">
        <f>P3/G3</f>
        <v>1.75031269230769</v>
      </c>
      <c r="W3" s="131">
        <f>T3/G3</f>
        <v>1.14262038461538</v>
      </c>
      <c r="X3" s="131">
        <f>U3/I3</f>
        <v>1.28505728753464</v>
      </c>
      <c r="Y3" s="136">
        <f>T3/L3</f>
        <v>0.993582943143813</v>
      </c>
      <c r="Z3" s="136">
        <f>U3/N3</f>
        <v>1.1586533842801</v>
      </c>
      <c r="AA3" s="96">
        <v>300</v>
      </c>
      <c r="AC3" s="129">
        <v>9</v>
      </c>
      <c r="AD3" s="129">
        <v>0</v>
      </c>
      <c r="AE3" s="129">
        <f>AD3-AC3</f>
        <v>-9</v>
      </c>
      <c r="AF3" s="122">
        <v>4</v>
      </c>
      <c r="AG3" s="122">
        <v>9</v>
      </c>
    </row>
    <row r="4" spans="1:33">
      <c r="A4" s="105">
        <v>2</v>
      </c>
      <c r="B4" s="105">
        <v>54</v>
      </c>
      <c r="C4" s="106" t="s">
        <v>33</v>
      </c>
      <c r="D4" s="106" t="s">
        <v>34</v>
      </c>
      <c r="E4" s="105" t="s">
        <v>35</v>
      </c>
      <c r="F4" s="107">
        <v>10000</v>
      </c>
      <c r="G4" s="107">
        <f t="shared" si="0"/>
        <v>40000</v>
      </c>
      <c r="H4" s="107">
        <f t="shared" si="1"/>
        <v>3320.56009574566</v>
      </c>
      <c r="I4" s="107">
        <f t="shared" si="2"/>
        <v>13282.2403829826</v>
      </c>
      <c r="J4" s="118">
        <v>0.332056009574566</v>
      </c>
      <c r="K4" s="119">
        <f>F4*1.15</f>
        <v>11500</v>
      </c>
      <c r="L4" s="119">
        <f t="shared" si="3"/>
        <v>46000</v>
      </c>
      <c r="M4" s="120">
        <f t="shared" si="4"/>
        <v>3682.81835415856</v>
      </c>
      <c r="N4" s="120">
        <f t="shared" si="5"/>
        <v>14731.2734166342</v>
      </c>
      <c r="O4" s="121">
        <v>0.320245074274657</v>
      </c>
      <c r="P4" s="122">
        <v>62895.9</v>
      </c>
      <c r="Q4" s="122">
        <v>16264.47</v>
      </c>
      <c r="R4" s="129"/>
      <c r="S4" s="129"/>
      <c r="T4" s="129">
        <f t="shared" ref="T4:T35" si="6">P4-R4</f>
        <v>62895.9</v>
      </c>
      <c r="U4" s="129">
        <f t="shared" ref="U4:U35" si="7">Q4-S4</f>
        <v>16264.47</v>
      </c>
      <c r="V4" s="130">
        <f t="shared" ref="V4:V35" si="8">P4/G4</f>
        <v>1.5723975</v>
      </c>
      <c r="W4" s="132">
        <f t="shared" ref="W4:W35" si="9">T4/G4</f>
        <v>1.5723975</v>
      </c>
      <c r="X4" s="132">
        <f t="shared" ref="X4:X35" si="10">U4/I4</f>
        <v>1.2245276046079</v>
      </c>
      <c r="Y4" s="137">
        <f t="shared" ref="Y4:Y35" si="11">T4/L4</f>
        <v>1.36730217391304</v>
      </c>
      <c r="Z4" s="137">
        <f t="shared" ref="Z4:Z35" si="12">U4/N4</f>
        <v>1.10407766796552</v>
      </c>
      <c r="AA4" s="96">
        <v>1200</v>
      </c>
      <c r="AC4" s="129">
        <v>12</v>
      </c>
      <c r="AD4" s="129">
        <v>2</v>
      </c>
      <c r="AE4" s="129">
        <f t="shared" ref="AE4:AE35" si="13">AD4-AC4</f>
        <v>-10</v>
      </c>
      <c r="AF4" s="122">
        <v>6</v>
      </c>
      <c r="AG4" s="122">
        <v>18</v>
      </c>
    </row>
    <row r="5" spans="1:33">
      <c r="A5" s="105">
        <v>3</v>
      </c>
      <c r="B5" s="105">
        <v>748</v>
      </c>
      <c r="C5" s="106" t="s">
        <v>36</v>
      </c>
      <c r="D5" s="106" t="s">
        <v>37</v>
      </c>
      <c r="E5" s="105" t="s">
        <v>38</v>
      </c>
      <c r="F5" s="107">
        <v>8000</v>
      </c>
      <c r="G5" s="107">
        <f t="shared" si="0"/>
        <v>32000</v>
      </c>
      <c r="H5" s="107">
        <f t="shared" si="1"/>
        <v>2218.50254760326</v>
      </c>
      <c r="I5" s="107">
        <f t="shared" si="2"/>
        <v>8874.01019041302</v>
      </c>
      <c r="J5" s="118">
        <v>0.277312818450407</v>
      </c>
      <c r="K5" s="119">
        <f>F5*1.15</f>
        <v>9200</v>
      </c>
      <c r="L5" s="119">
        <f t="shared" si="3"/>
        <v>36800</v>
      </c>
      <c r="M5" s="120">
        <f t="shared" si="4"/>
        <v>2460.53125541342</v>
      </c>
      <c r="N5" s="120">
        <f t="shared" si="5"/>
        <v>9842.12502165369</v>
      </c>
      <c r="O5" s="121">
        <v>0.267449049501459</v>
      </c>
      <c r="P5" s="122">
        <v>47995.09</v>
      </c>
      <c r="Q5" s="122">
        <v>16606.35</v>
      </c>
      <c r="R5" s="129">
        <v>10000</v>
      </c>
      <c r="S5" s="129">
        <v>7050</v>
      </c>
      <c r="T5" s="129">
        <f t="shared" si="6"/>
        <v>37995.09</v>
      </c>
      <c r="U5" s="129">
        <f t="shared" si="7"/>
        <v>9556.35</v>
      </c>
      <c r="V5" s="130">
        <f t="shared" si="8"/>
        <v>1.4998465625</v>
      </c>
      <c r="W5" s="131">
        <f t="shared" si="9"/>
        <v>1.1873465625</v>
      </c>
      <c r="X5" s="131">
        <f t="shared" si="10"/>
        <v>1.07689193441812</v>
      </c>
      <c r="Y5" s="138">
        <f t="shared" si="11"/>
        <v>1.03247527173913</v>
      </c>
      <c r="Z5" s="136">
        <f t="shared" si="12"/>
        <v>0.970964093524015</v>
      </c>
      <c r="AA5" s="96">
        <v>500</v>
      </c>
      <c r="AC5" s="129">
        <v>12</v>
      </c>
      <c r="AD5" s="129">
        <v>4</v>
      </c>
      <c r="AE5" s="129">
        <f t="shared" si="13"/>
        <v>-8</v>
      </c>
      <c r="AF5" s="122">
        <v>4</v>
      </c>
      <c r="AG5" s="122">
        <v>9</v>
      </c>
    </row>
    <row r="6" spans="1:33">
      <c r="A6" s="105">
        <v>4</v>
      </c>
      <c r="B6" s="105">
        <v>108656</v>
      </c>
      <c r="C6" s="106" t="s">
        <v>39</v>
      </c>
      <c r="D6" s="106" t="s">
        <v>40</v>
      </c>
      <c r="E6" s="105" t="s">
        <v>38</v>
      </c>
      <c r="F6" s="107">
        <v>9000</v>
      </c>
      <c r="G6" s="107">
        <f t="shared" si="0"/>
        <v>36000</v>
      </c>
      <c r="H6" s="107">
        <f t="shared" si="1"/>
        <v>1410.41185929345</v>
      </c>
      <c r="I6" s="107">
        <f t="shared" si="2"/>
        <v>5641.64743717379</v>
      </c>
      <c r="J6" s="118">
        <v>0.156712428810383</v>
      </c>
      <c r="K6" s="119">
        <f>F6*1.15</f>
        <v>10350</v>
      </c>
      <c r="L6" s="119">
        <f t="shared" si="3"/>
        <v>41400</v>
      </c>
      <c r="M6" s="120">
        <f t="shared" si="4"/>
        <v>1564.28148642266</v>
      </c>
      <c r="N6" s="120">
        <f t="shared" si="5"/>
        <v>6257.12594569065</v>
      </c>
      <c r="O6" s="121">
        <v>0.151138307866924</v>
      </c>
      <c r="P6" s="122">
        <v>51706.83</v>
      </c>
      <c r="Q6" s="122">
        <v>6965.59</v>
      </c>
      <c r="R6" s="129"/>
      <c r="S6" s="129"/>
      <c r="T6" s="129">
        <f t="shared" si="6"/>
        <v>51706.83</v>
      </c>
      <c r="U6" s="129">
        <f t="shared" si="7"/>
        <v>6965.59</v>
      </c>
      <c r="V6" s="130">
        <f t="shared" si="8"/>
        <v>1.43630083333333</v>
      </c>
      <c r="W6" s="132">
        <f t="shared" si="9"/>
        <v>1.43630083333333</v>
      </c>
      <c r="X6" s="132">
        <f t="shared" si="10"/>
        <v>1.23467304144221</v>
      </c>
      <c r="Y6" s="137">
        <f t="shared" si="11"/>
        <v>1.24895724637681</v>
      </c>
      <c r="Z6" s="137">
        <f t="shared" si="12"/>
        <v>1.11322515488078</v>
      </c>
      <c r="AA6" s="96">
        <v>800</v>
      </c>
      <c r="AC6" s="129">
        <v>10</v>
      </c>
      <c r="AD6" s="129">
        <v>4</v>
      </c>
      <c r="AE6" s="129">
        <f t="shared" si="13"/>
        <v>-6</v>
      </c>
      <c r="AF6" s="122">
        <v>4</v>
      </c>
      <c r="AG6" s="122">
        <v>15</v>
      </c>
    </row>
    <row r="7" spans="1:33">
      <c r="A7" s="105">
        <v>5</v>
      </c>
      <c r="B7" s="105">
        <v>367</v>
      </c>
      <c r="C7" s="106" t="s">
        <v>41</v>
      </c>
      <c r="D7" s="106" t="s">
        <v>34</v>
      </c>
      <c r="E7" s="105" t="s">
        <v>38</v>
      </c>
      <c r="F7" s="107">
        <v>7800</v>
      </c>
      <c r="G7" s="107">
        <f t="shared" si="0"/>
        <v>31200</v>
      </c>
      <c r="H7" s="107">
        <f t="shared" si="1"/>
        <v>2262.57507591306</v>
      </c>
      <c r="I7" s="107">
        <f t="shared" si="2"/>
        <v>9050.30030365222</v>
      </c>
      <c r="J7" s="118">
        <v>0.290073727681161</v>
      </c>
      <c r="K7" s="119">
        <f>F7*1.15</f>
        <v>8970</v>
      </c>
      <c r="L7" s="119">
        <f t="shared" si="3"/>
        <v>35880</v>
      </c>
      <c r="M7" s="120">
        <f t="shared" si="4"/>
        <v>2509.41189948955</v>
      </c>
      <c r="N7" s="120">
        <f t="shared" si="5"/>
        <v>10037.6475979582</v>
      </c>
      <c r="O7" s="121">
        <v>0.279756064603071</v>
      </c>
      <c r="P7" s="122">
        <v>43516.56</v>
      </c>
      <c r="Q7" s="122">
        <v>7656.33</v>
      </c>
      <c r="R7" s="129"/>
      <c r="S7" s="129"/>
      <c r="T7" s="129">
        <f t="shared" si="6"/>
        <v>43516.56</v>
      </c>
      <c r="U7" s="129">
        <f t="shared" si="7"/>
        <v>7656.33</v>
      </c>
      <c r="V7" s="130">
        <f t="shared" si="8"/>
        <v>1.39476153846154</v>
      </c>
      <c r="W7" s="132">
        <f t="shared" si="9"/>
        <v>1.39476153846154</v>
      </c>
      <c r="X7" s="133">
        <f t="shared" si="10"/>
        <v>0.845975243154121</v>
      </c>
      <c r="Y7" s="138">
        <f t="shared" si="11"/>
        <v>1.21283612040134</v>
      </c>
      <c r="Z7" s="136">
        <f t="shared" si="12"/>
        <v>0.762761386597932</v>
      </c>
      <c r="AC7" s="129">
        <v>9</v>
      </c>
      <c r="AD7" s="129">
        <v>10</v>
      </c>
      <c r="AE7" s="139">
        <f t="shared" si="13"/>
        <v>1</v>
      </c>
      <c r="AF7" s="122">
        <v>4</v>
      </c>
      <c r="AG7" s="122">
        <v>9</v>
      </c>
    </row>
    <row r="8" spans="1:33">
      <c r="A8" s="105">
        <v>6</v>
      </c>
      <c r="B8" s="105">
        <v>343</v>
      </c>
      <c r="C8" s="106" t="s">
        <v>42</v>
      </c>
      <c r="D8" s="106" t="s">
        <v>43</v>
      </c>
      <c r="E8" s="105" t="s">
        <v>35</v>
      </c>
      <c r="F8" s="107">
        <v>22000</v>
      </c>
      <c r="G8" s="107">
        <f t="shared" si="0"/>
        <v>88000</v>
      </c>
      <c r="H8" s="107">
        <f t="shared" si="1"/>
        <v>5855.13649531188</v>
      </c>
      <c r="I8" s="107">
        <f t="shared" si="2"/>
        <v>23420.5459812475</v>
      </c>
      <c r="J8" s="118">
        <v>0.266142567968722</v>
      </c>
      <c r="K8" s="119">
        <f>F8*1.1</f>
        <v>24200</v>
      </c>
      <c r="L8" s="119">
        <f t="shared" si="3"/>
        <v>96800</v>
      </c>
      <c r="M8" s="120">
        <f t="shared" si="4"/>
        <v>6211.56197912202</v>
      </c>
      <c r="N8" s="120">
        <f t="shared" si="5"/>
        <v>24846.2479164881</v>
      </c>
      <c r="O8" s="121">
        <v>0.256676114839753</v>
      </c>
      <c r="P8" s="122">
        <v>121678.68</v>
      </c>
      <c r="Q8" s="122">
        <v>29978.96</v>
      </c>
      <c r="R8" s="129"/>
      <c r="S8" s="129"/>
      <c r="T8" s="129">
        <f t="shared" si="6"/>
        <v>121678.68</v>
      </c>
      <c r="U8" s="129">
        <f t="shared" si="7"/>
        <v>29978.96</v>
      </c>
      <c r="V8" s="130">
        <f t="shared" si="8"/>
        <v>1.38271227272727</v>
      </c>
      <c r="W8" s="132">
        <f t="shared" si="9"/>
        <v>1.38271227272727</v>
      </c>
      <c r="X8" s="132">
        <f t="shared" si="10"/>
        <v>1.28002822923102</v>
      </c>
      <c r="Y8" s="137">
        <f t="shared" si="11"/>
        <v>1.25701115702479</v>
      </c>
      <c r="Z8" s="137">
        <f t="shared" si="12"/>
        <v>1.20657896116805</v>
      </c>
      <c r="AA8" s="96">
        <v>1200</v>
      </c>
      <c r="AC8" s="129">
        <v>18</v>
      </c>
      <c r="AD8" s="129">
        <v>32</v>
      </c>
      <c r="AE8" s="139">
        <f t="shared" si="13"/>
        <v>14</v>
      </c>
      <c r="AF8" s="122">
        <v>9</v>
      </c>
      <c r="AG8" s="122">
        <v>12</v>
      </c>
    </row>
    <row r="9" spans="1:33">
      <c r="A9" s="105">
        <v>7</v>
      </c>
      <c r="B9" s="105">
        <v>359</v>
      </c>
      <c r="C9" s="106" t="s">
        <v>44</v>
      </c>
      <c r="D9" s="106" t="s">
        <v>43</v>
      </c>
      <c r="E9" s="105" t="s">
        <v>35</v>
      </c>
      <c r="F9" s="107">
        <v>10725</v>
      </c>
      <c r="G9" s="107">
        <f t="shared" si="0"/>
        <v>42900</v>
      </c>
      <c r="H9" s="107">
        <f t="shared" si="1"/>
        <v>2715.10619989693</v>
      </c>
      <c r="I9" s="107">
        <f t="shared" si="2"/>
        <v>10860.4247995877</v>
      </c>
      <c r="J9" s="118">
        <v>0.253156755235145</v>
      </c>
      <c r="K9" s="119">
        <v>12500</v>
      </c>
      <c r="L9" s="119">
        <f t="shared" si="3"/>
        <v>50000</v>
      </c>
      <c r="M9" s="120">
        <f t="shared" si="4"/>
        <v>3051.90244814726</v>
      </c>
      <c r="N9" s="120">
        <f t="shared" si="5"/>
        <v>12207.609792589</v>
      </c>
      <c r="O9" s="121">
        <v>0.244152195851781</v>
      </c>
      <c r="P9" s="122">
        <v>58152.31</v>
      </c>
      <c r="Q9" s="122">
        <v>12630.6</v>
      </c>
      <c r="R9" s="129"/>
      <c r="S9" s="129"/>
      <c r="T9" s="129">
        <f t="shared" si="6"/>
        <v>58152.31</v>
      </c>
      <c r="U9" s="129">
        <f t="shared" si="7"/>
        <v>12630.6</v>
      </c>
      <c r="V9" s="130">
        <f t="shared" si="8"/>
        <v>1.3555317016317</v>
      </c>
      <c r="W9" s="132">
        <f t="shared" si="9"/>
        <v>1.3555317016317</v>
      </c>
      <c r="X9" s="132">
        <f t="shared" si="10"/>
        <v>1.16299318241028</v>
      </c>
      <c r="Y9" s="137">
        <f t="shared" si="11"/>
        <v>1.1630462</v>
      </c>
      <c r="Z9" s="137">
        <f t="shared" si="12"/>
        <v>1.03464971559525</v>
      </c>
      <c r="AA9" s="96">
        <v>1200</v>
      </c>
      <c r="AC9" s="129">
        <v>10</v>
      </c>
      <c r="AD9" s="129">
        <v>2</v>
      </c>
      <c r="AE9" s="129">
        <f t="shared" si="13"/>
        <v>-8</v>
      </c>
      <c r="AF9" s="122">
        <v>6</v>
      </c>
      <c r="AG9" s="122">
        <v>15</v>
      </c>
    </row>
    <row r="10" spans="1:33">
      <c r="A10" s="105">
        <v>8</v>
      </c>
      <c r="B10" s="105">
        <v>111400</v>
      </c>
      <c r="C10" s="106" t="s">
        <v>45</v>
      </c>
      <c r="D10" s="106" t="s">
        <v>31</v>
      </c>
      <c r="E10" s="105" t="s">
        <v>35</v>
      </c>
      <c r="F10" s="107">
        <v>15000</v>
      </c>
      <c r="G10" s="107">
        <f t="shared" si="0"/>
        <v>60000</v>
      </c>
      <c r="H10" s="107">
        <f t="shared" si="1"/>
        <v>2677.73733962023</v>
      </c>
      <c r="I10" s="107">
        <f t="shared" si="2"/>
        <v>10710.9493584809</v>
      </c>
      <c r="J10" s="118">
        <v>0.178515822641349</v>
      </c>
      <c r="K10" s="119">
        <f t="shared" ref="K10:K16" si="14">F10*1.15</f>
        <v>17250</v>
      </c>
      <c r="L10" s="119">
        <f t="shared" si="3"/>
        <v>69000</v>
      </c>
      <c r="M10" s="120">
        <f t="shared" si="4"/>
        <v>3018.75</v>
      </c>
      <c r="N10" s="120">
        <f t="shared" si="5"/>
        <v>12075</v>
      </c>
      <c r="O10" s="121">
        <v>0.175</v>
      </c>
      <c r="P10" s="122">
        <v>80019.67</v>
      </c>
      <c r="Q10" s="122">
        <v>12849.42</v>
      </c>
      <c r="R10" s="129"/>
      <c r="S10" s="129"/>
      <c r="T10" s="129">
        <f t="shared" si="6"/>
        <v>80019.67</v>
      </c>
      <c r="U10" s="129">
        <f t="shared" si="7"/>
        <v>12849.42</v>
      </c>
      <c r="V10" s="130">
        <f t="shared" si="8"/>
        <v>1.33366116666667</v>
      </c>
      <c r="W10" s="132">
        <f t="shared" si="9"/>
        <v>1.33366116666667</v>
      </c>
      <c r="X10" s="132">
        <f t="shared" si="10"/>
        <v>1.19965276372312</v>
      </c>
      <c r="Y10" s="137">
        <f t="shared" si="11"/>
        <v>1.15970536231884</v>
      </c>
      <c r="Z10" s="137">
        <f t="shared" si="12"/>
        <v>1.06413416149068</v>
      </c>
      <c r="AA10" s="96">
        <v>1200</v>
      </c>
      <c r="AC10" s="129">
        <v>9</v>
      </c>
      <c r="AD10" s="129">
        <v>2</v>
      </c>
      <c r="AE10" s="129">
        <f t="shared" si="13"/>
        <v>-7</v>
      </c>
      <c r="AF10" s="122">
        <v>4</v>
      </c>
      <c r="AG10" s="122">
        <v>12</v>
      </c>
    </row>
    <row r="11" spans="1:33">
      <c r="A11" s="105">
        <v>9</v>
      </c>
      <c r="B11" s="105">
        <v>539</v>
      </c>
      <c r="C11" s="106" t="s">
        <v>46</v>
      </c>
      <c r="D11" s="106" t="s">
        <v>37</v>
      </c>
      <c r="E11" s="105" t="s">
        <v>38</v>
      </c>
      <c r="F11" s="107">
        <v>7800</v>
      </c>
      <c r="G11" s="107">
        <f t="shared" si="0"/>
        <v>31200</v>
      </c>
      <c r="H11" s="107">
        <f t="shared" si="1"/>
        <v>2242.08571123852</v>
      </c>
      <c r="I11" s="107">
        <f t="shared" si="2"/>
        <v>8968.34284495406</v>
      </c>
      <c r="J11" s="118">
        <v>0.28744688605622</v>
      </c>
      <c r="K11" s="119">
        <f t="shared" si="14"/>
        <v>8970</v>
      </c>
      <c r="L11" s="119">
        <f t="shared" si="3"/>
        <v>35880</v>
      </c>
      <c r="M11" s="120">
        <f t="shared" si="4"/>
        <v>2486.68723674813</v>
      </c>
      <c r="N11" s="120">
        <f t="shared" si="5"/>
        <v>9946.74894699253</v>
      </c>
      <c r="O11" s="121">
        <v>0.277222657385522</v>
      </c>
      <c r="P11" s="122">
        <v>41320.42</v>
      </c>
      <c r="Q11" s="122">
        <v>8990.47</v>
      </c>
      <c r="R11" s="129"/>
      <c r="S11" s="129"/>
      <c r="T11" s="129">
        <f t="shared" si="6"/>
        <v>41320.42</v>
      </c>
      <c r="U11" s="129">
        <f t="shared" si="7"/>
        <v>8990.47</v>
      </c>
      <c r="V11" s="130">
        <f t="shared" si="8"/>
        <v>1.32437243589744</v>
      </c>
      <c r="W11" s="131">
        <f t="shared" si="9"/>
        <v>1.32437243589744</v>
      </c>
      <c r="X11" s="131">
        <f t="shared" si="10"/>
        <v>1.00246725124457</v>
      </c>
      <c r="Y11" s="138">
        <f t="shared" si="11"/>
        <v>1.15162820512821</v>
      </c>
      <c r="Z11" s="136">
        <f t="shared" si="12"/>
        <v>0.903860150478447</v>
      </c>
      <c r="AA11" s="96">
        <v>500</v>
      </c>
      <c r="AC11" s="129">
        <v>9</v>
      </c>
      <c r="AD11" s="129">
        <v>2</v>
      </c>
      <c r="AE11" s="129">
        <f t="shared" si="13"/>
        <v>-7</v>
      </c>
      <c r="AF11" s="122">
        <v>4</v>
      </c>
      <c r="AG11" s="122">
        <v>9</v>
      </c>
    </row>
    <row r="12" spans="1:33">
      <c r="A12" s="105">
        <v>10</v>
      </c>
      <c r="B12" s="105">
        <v>385</v>
      </c>
      <c r="C12" s="106" t="s">
        <v>47</v>
      </c>
      <c r="D12" s="106" t="s">
        <v>40</v>
      </c>
      <c r="E12" s="105" t="s">
        <v>35</v>
      </c>
      <c r="F12" s="107">
        <v>16000</v>
      </c>
      <c r="G12" s="107">
        <f t="shared" si="0"/>
        <v>64000</v>
      </c>
      <c r="H12" s="107">
        <f t="shared" si="1"/>
        <v>3459.70359679899</v>
      </c>
      <c r="I12" s="107">
        <f t="shared" si="2"/>
        <v>13838.814387196</v>
      </c>
      <c r="J12" s="118">
        <v>0.216231474799937</v>
      </c>
      <c r="K12" s="119">
        <f t="shared" si="14"/>
        <v>18400</v>
      </c>
      <c r="L12" s="119">
        <f t="shared" si="3"/>
        <v>73600</v>
      </c>
      <c r="M12" s="120">
        <f t="shared" si="4"/>
        <v>3837.14178899041</v>
      </c>
      <c r="N12" s="120">
        <f t="shared" si="5"/>
        <v>15348.5671559616</v>
      </c>
      <c r="O12" s="121">
        <v>0.208540314619044</v>
      </c>
      <c r="P12" s="122">
        <v>83779.3</v>
      </c>
      <c r="Q12" s="122">
        <v>22179.17</v>
      </c>
      <c r="R12" s="129">
        <v>11360</v>
      </c>
      <c r="S12" s="129">
        <v>6132</v>
      </c>
      <c r="T12" s="129">
        <f t="shared" si="6"/>
        <v>72419.3</v>
      </c>
      <c r="U12" s="129">
        <f t="shared" si="7"/>
        <v>16047.17</v>
      </c>
      <c r="V12" s="130">
        <f t="shared" si="8"/>
        <v>1.3090515625</v>
      </c>
      <c r="W12" s="132">
        <f t="shared" si="9"/>
        <v>1.1315515625</v>
      </c>
      <c r="X12" s="132">
        <f t="shared" si="10"/>
        <v>1.15957693708554</v>
      </c>
      <c r="Y12" s="136">
        <f t="shared" si="11"/>
        <v>0.983957880434783</v>
      </c>
      <c r="Z12" s="136">
        <f t="shared" si="12"/>
        <v>1.04551583460135</v>
      </c>
      <c r="AA12" s="96">
        <v>800</v>
      </c>
      <c r="AC12" s="129">
        <v>10</v>
      </c>
      <c r="AD12" s="129">
        <v>8</v>
      </c>
      <c r="AE12" s="129">
        <f t="shared" si="13"/>
        <v>-2</v>
      </c>
      <c r="AF12" s="122">
        <v>6</v>
      </c>
      <c r="AG12" s="122">
        <v>15</v>
      </c>
    </row>
    <row r="13" spans="1:33">
      <c r="A13" s="105">
        <v>11</v>
      </c>
      <c r="B13" s="105">
        <v>106485</v>
      </c>
      <c r="C13" s="106" t="s">
        <v>48</v>
      </c>
      <c r="D13" s="106" t="s">
        <v>49</v>
      </c>
      <c r="E13" s="105" t="s">
        <v>32</v>
      </c>
      <c r="F13" s="107">
        <v>6500</v>
      </c>
      <c r="G13" s="107">
        <f t="shared" si="0"/>
        <v>26000</v>
      </c>
      <c r="H13" s="107">
        <f t="shared" si="1"/>
        <v>1384.30376912123</v>
      </c>
      <c r="I13" s="107">
        <f t="shared" si="2"/>
        <v>5537.21507648494</v>
      </c>
      <c r="J13" s="118">
        <v>0.212969810634036</v>
      </c>
      <c r="K13" s="119">
        <f t="shared" si="14"/>
        <v>7475</v>
      </c>
      <c r="L13" s="119">
        <f t="shared" si="3"/>
        <v>29900</v>
      </c>
      <c r="M13" s="120">
        <f t="shared" si="4"/>
        <v>1535.32512035615</v>
      </c>
      <c r="N13" s="120">
        <f t="shared" si="5"/>
        <v>6141.30048142461</v>
      </c>
      <c r="O13" s="121">
        <v>0.205394664930589</v>
      </c>
      <c r="P13" s="122">
        <v>33644.03</v>
      </c>
      <c r="Q13" s="122">
        <v>7796.13</v>
      </c>
      <c r="R13" s="129"/>
      <c r="S13" s="129"/>
      <c r="T13" s="129">
        <f t="shared" si="6"/>
        <v>33644.03</v>
      </c>
      <c r="U13" s="129">
        <f t="shared" si="7"/>
        <v>7796.13</v>
      </c>
      <c r="V13" s="130">
        <f t="shared" si="8"/>
        <v>1.29400115384615</v>
      </c>
      <c r="W13" s="132">
        <f t="shared" si="9"/>
        <v>1.29400115384615</v>
      </c>
      <c r="X13" s="132">
        <f t="shared" si="10"/>
        <v>1.40795145074066</v>
      </c>
      <c r="Y13" s="137">
        <f t="shared" si="11"/>
        <v>1.12521839464883</v>
      </c>
      <c r="Z13" s="137">
        <f t="shared" si="12"/>
        <v>1.26945913550081</v>
      </c>
      <c r="AA13" s="96">
        <v>500</v>
      </c>
      <c r="AC13" s="129">
        <v>8</v>
      </c>
      <c r="AD13" s="129">
        <v>6</v>
      </c>
      <c r="AE13" s="129">
        <f t="shared" si="13"/>
        <v>-2</v>
      </c>
      <c r="AF13" s="122">
        <v>4</v>
      </c>
      <c r="AG13" s="122">
        <v>6</v>
      </c>
    </row>
    <row r="14" spans="1:33">
      <c r="A14" s="105">
        <v>12</v>
      </c>
      <c r="B14" s="105">
        <v>546</v>
      </c>
      <c r="C14" s="106" t="s">
        <v>50</v>
      </c>
      <c r="D14" s="106" t="s">
        <v>49</v>
      </c>
      <c r="E14" s="105" t="s">
        <v>35</v>
      </c>
      <c r="F14" s="107">
        <v>13000</v>
      </c>
      <c r="G14" s="107">
        <f t="shared" si="0"/>
        <v>52000</v>
      </c>
      <c r="H14" s="107">
        <f t="shared" si="1"/>
        <v>4510.66496993287</v>
      </c>
      <c r="I14" s="107">
        <f t="shared" si="2"/>
        <v>18042.6598797315</v>
      </c>
      <c r="J14" s="118">
        <v>0.346974228456375</v>
      </c>
      <c r="K14" s="119">
        <f t="shared" si="14"/>
        <v>14950</v>
      </c>
      <c r="L14" s="119">
        <f t="shared" si="3"/>
        <v>59800</v>
      </c>
      <c r="M14" s="120">
        <f t="shared" si="4"/>
        <v>5002.75834851245</v>
      </c>
      <c r="N14" s="120">
        <f t="shared" si="5"/>
        <v>20011.0333940498</v>
      </c>
      <c r="O14" s="121">
        <v>0.334632665452338</v>
      </c>
      <c r="P14" s="122">
        <v>67217.03</v>
      </c>
      <c r="Q14" s="122">
        <v>17681.88</v>
      </c>
      <c r="R14" s="129"/>
      <c r="S14" s="129"/>
      <c r="T14" s="129">
        <f t="shared" si="6"/>
        <v>67217.03</v>
      </c>
      <c r="U14" s="129">
        <f t="shared" si="7"/>
        <v>17681.88</v>
      </c>
      <c r="V14" s="130">
        <f t="shared" si="8"/>
        <v>1.29263519230769</v>
      </c>
      <c r="W14" s="132">
        <f t="shared" si="9"/>
        <v>1.29263519230769</v>
      </c>
      <c r="X14" s="133">
        <f t="shared" si="10"/>
        <v>0.980004063583952</v>
      </c>
      <c r="Y14" s="138">
        <f t="shared" si="11"/>
        <v>1.12403060200669</v>
      </c>
      <c r="Z14" s="136">
        <f t="shared" si="12"/>
        <v>0.883606541042385</v>
      </c>
      <c r="AC14" s="129">
        <v>15</v>
      </c>
      <c r="AD14" s="129">
        <v>8</v>
      </c>
      <c r="AE14" s="129">
        <f t="shared" si="13"/>
        <v>-7</v>
      </c>
      <c r="AF14" s="122">
        <v>7</v>
      </c>
      <c r="AG14" s="122">
        <v>15</v>
      </c>
    </row>
    <row r="15" spans="1:33">
      <c r="A15" s="105">
        <v>13</v>
      </c>
      <c r="B15" s="105">
        <v>511</v>
      </c>
      <c r="C15" s="106" t="s">
        <v>51</v>
      </c>
      <c r="D15" s="106" t="s">
        <v>52</v>
      </c>
      <c r="E15" s="105" t="s">
        <v>35</v>
      </c>
      <c r="F15" s="107">
        <v>10400</v>
      </c>
      <c r="G15" s="107">
        <f t="shared" si="0"/>
        <v>41600</v>
      </c>
      <c r="H15" s="107">
        <f t="shared" si="1"/>
        <v>3047.34315853566</v>
      </c>
      <c r="I15" s="107">
        <f t="shared" si="2"/>
        <v>12189.3726341426</v>
      </c>
      <c r="J15" s="118">
        <v>0.293013765243813</v>
      </c>
      <c r="K15" s="119">
        <f t="shared" si="14"/>
        <v>11960</v>
      </c>
      <c r="L15" s="119">
        <f t="shared" si="3"/>
        <v>47840</v>
      </c>
      <c r="M15" s="120">
        <f t="shared" si="4"/>
        <v>3379.79467080069</v>
      </c>
      <c r="N15" s="120">
        <f t="shared" si="5"/>
        <v>13519.1786832028</v>
      </c>
      <c r="O15" s="121">
        <v>0.282591527658921</v>
      </c>
      <c r="P15" s="122">
        <v>53091.03</v>
      </c>
      <c r="Q15" s="122">
        <v>13232.74</v>
      </c>
      <c r="R15" s="129"/>
      <c r="S15" s="129"/>
      <c r="T15" s="129">
        <f t="shared" si="6"/>
        <v>53091.03</v>
      </c>
      <c r="U15" s="129">
        <f t="shared" si="7"/>
        <v>13232.74</v>
      </c>
      <c r="V15" s="130">
        <f t="shared" si="8"/>
        <v>1.27622668269231</v>
      </c>
      <c r="W15" s="131">
        <f t="shared" si="9"/>
        <v>1.27622668269231</v>
      </c>
      <c r="X15" s="131">
        <f t="shared" si="10"/>
        <v>1.08559647794628</v>
      </c>
      <c r="Y15" s="138">
        <f t="shared" si="11"/>
        <v>1.10976233277592</v>
      </c>
      <c r="Z15" s="136">
        <f t="shared" si="12"/>
        <v>0.97881241975456</v>
      </c>
      <c r="AA15" s="96">
        <v>800</v>
      </c>
      <c r="AC15" s="129">
        <v>10</v>
      </c>
      <c r="AD15" s="129">
        <v>0</v>
      </c>
      <c r="AE15" s="129">
        <f t="shared" si="13"/>
        <v>-10</v>
      </c>
      <c r="AF15" s="122">
        <v>5</v>
      </c>
      <c r="AG15" s="122">
        <v>12</v>
      </c>
    </row>
    <row r="16" spans="1:33">
      <c r="A16" s="105">
        <v>14</v>
      </c>
      <c r="B16" s="108">
        <v>115971</v>
      </c>
      <c r="C16" s="106" t="s">
        <v>53</v>
      </c>
      <c r="D16" s="106" t="s">
        <v>49</v>
      </c>
      <c r="E16" s="105" t="s">
        <v>32</v>
      </c>
      <c r="F16" s="107">
        <v>4000</v>
      </c>
      <c r="G16" s="107">
        <f t="shared" si="0"/>
        <v>16000</v>
      </c>
      <c r="H16" s="107">
        <f t="shared" si="1"/>
        <v>1289.12912171946</v>
      </c>
      <c r="I16" s="107">
        <f t="shared" si="2"/>
        <v>5156.51648687786</v>
      </c>
      <c r="J16" s="118">
        <v>0.322282280429866</v>
      </c>
      <c r="K16" s="119">
        <f t="shared" si="14"/>
        <v>4600</v>
      </c>
      <c r="L16" s="119">
        <f t="shared" si="3"/>
        <v>18400</v>
      </c>
      <c r="M16" s="120">
        <f t="shared" si="4"/>
        <v>1429.76734450055</v>
      </c>
      <c r="N16" s="120">
        <f t="shared" si="5"/>
        <v>5719.0693780022</v>
      </c>
      <c r="O16" s="121">
        <v>0.310818987934902</v>
      </c>
      <c r="P16" s="122">
        <v>20297.83</v>
      </c>
      <c r="Q16" s="122">
        <v>5576.36</v>
      </c>
      <c r="R16" s="129">
        <v>5671.18</v>
      </c>
      <c r="S16" s="129">
        <v>1171.179999975</v>
      </c>
      <c r="T16" s="129">
        <f t="shared" si="6"/>
        <v>14626.65</v>
      </c>
      <c r="U16" s="129">
        <f t="shared" si="7"/>
        <v>4405.180000025</v>
      </c>
      <c r="V16" s="130">
        <f t="shared" si="8"/>
        <v>1.268614375</v>
      </c>
      <c r="W16" s="133">
        <f t="shared" si="9"/>
        <v>0.914165625</v>
      </c>
      <c r="X16" s="133">
        <f t="shared" si="10"/>
        <v>0.85429378752791</v>
      </c>
      <c r="Y16" s="136">
        <f t="shared" si="11"/>
        <v>0.794926630434783</v>
      </c>
      <c r="Z16" s="136">
        <f t="shared" si="12"/>
        <v>0.770261682253596</v>
      </c>
      <c r="AC16" s="129">
        <v>4</v>
      </c>
      <c r="AD16" s="129">
        <v>0</v>
      </c>
      <c r="AE16" s="129">
        <f t="shared" si="13"/>
        <v>-4</v>
      </c>
      <c r="AF16" s="122">
        <v>2</v>
      </c>
      <c r="AG16" s="122">
        <v>6</v>
      </c>
    </row>
    <row r="17" spans="1:33">
      <c r="A17" s="105">
        <v>15</v>
      </c>
      <c r="B17" s="105">
        <v>113299</v>
      </c>
      <c r="C17" s="106" t="s">
        <v>54</v>
      </c>
      <c r="D17" s="106" t="s">
        <v>52</v>
      </c>
      <c r="E17" s="105" t="s">
        <v>32</v>
      </c>
      <c r="F17" s="107">
        <v>6175</v>
      </c>
      <c r="G17" s="107">
        <f t="shared" si="0"/>
        <v>24700</v>
      </c>
      <c r="H17" s="107">
        <f t="shared" si="1"/>
        <v>1860.82256364875</v>
      </c>
      <c r="I17" s="107">
        <f t="shared" si="2"/>
        <v>7443.290254595</v>
      </c>
      <c r="J17" s="118">
        <v>0.301347783586842</v>
      </c>
      <c r="K17" s="119">
        <v>7200</v>
      </c>
      <c r="L17" s="119">
        <f t="shared" si="3"/>
        <v>28800</v>
      </c>
      <c r="M17" s="120">
        <f t="shared" si="4"/>
        <v>2092.52960944327</v>
      </c>
      <c r="N17" s="120">
        <f t="shared" si="5"/>
        <v>8370.11843777307</v>
      </c>
      <c r="O17" s="121">
        <v>0.290629112422676</v>
      </c>
      <c r="P17" s="122">
        <v>30952.86</v>
      </c>
      <c r="Q17" s="122">
        <v>9879.09</v>
      </c>
      <c r="R17" s="129">
        <v>2200</v>
      </c>
      <c r="S17" s="129">
        <v>1260</v>
      </c>
      <c r="T17" s="129">
        <f t="shared" si="6"/>
        <v>28752.86</v>
      </c>
      <c r="U17" s="129">
        <f t="shared" si="7"/>
        <v>8619.09</v>
      </c>
      <c r="V17" s="130">
        <f t="shared" si="8"/>
        <v>1.25315222672065</v>
      </c>
      <c r="W17" s="131">
        <f t="shared" si="9"/>
        <v>1.16408340080972</v>
      </c>
      <c r="X17" s="131">
        <f t="shared" si="10"/>
        <v>1.15796774076883</v>
      </c>
      <c r="Y17" s="136">
        <f t="shared" si="11"/>
        <v>0.998363194444444</v>
      </c>
      <c r="Z17" s="136">
        <f t="shared" si="12"/>
        <v>1.02974528545538</v>
      </c>
      <c r="AA17" s="96">
        <v>300</v>
      </c>
      <c r="AC17" s="129">
        <v>8</v>
      </c>
      <c r="AD17" s="129">
        <v>0</v>
      </c>
      <c r="AE17" s="129">
        <f t="shared" si="13"/>
        <v>-8</v>
      </c>
      <c r="AF17" s="122">
        <v>2</v>
      </c>
      <c r="AG17" s="122">
        <v>6</v>
      </c>
    </row>
    <row r="18" spans="1:33">
      <c r="A18" s="105">
        <v>16</v>
      </c>
      <c r="B18" s="105">
        <v>717</v>
      </c>
      <c r="C18" s="106" t="s">
        <v>55</v>
      </c>
      <c r="D18" s="106" t="s">
        <v>37</v>
      </c>
      <c r="E18" s="105" t="s">
        <v>38</v>
      </c>
      <c r="F18" s="107">
        <v>7800</v>
      </c>
      <c r="G18" s="107">
        <f t="shared" si="0"/>
        <v>31200</v>
      </c>
      <c r="H18" s="107">
        <f t="shared" si="1"/>
        <v>2860.57050830398</v>
      </c>
      <c r="I18" s="107">
        <f t="shared" si="2"/>
        <v>11442.2820332159</v>
      </c>
      <c r="J18" s="118">
        <v>0.36673980875692</v>
      </c>
      <c r="K18" s="119">
        <f>F18*1.15</f>
        <v>8970</v>
      </c>
      <c r="L18" s="119">
        <f t="shared" si="3"/>
        <v>35880</v>
      </c>
      <c r="M18" s="120">
        <f t="shared" si="4"/>
        <v>3172.645959591</v>
      </c>
      <c r="N18" s="120">
        <f t="shared" si="5"/>
        <v>12690.583838364</v>
      </c>
      <c r="O18" s="121">
        <v>0.353695201738127</v>
      </c>
      <c r="P18" s="122">
        <v>38457.79</v>
      </c>
      <c r="Q18" s="122">
        <v>10316.04</v>
      </c>
      <c r="R18" s="129"/>
      <c r="S18" s="129"/>
      <c r="T18" s="129">
        <f t="shared" si="6"/>
        <v>38457.79</v>
      </c>
      <c r="U18" s="129">
        <f t="shared" si="7"/>
        <v>10316.04</v>
      </c>
      <c r="V18" s="130">
        <f t="shared" si="8"/>
        <v>1.23262147435897</v>
      </c>
      <c r="W18" s="132">
        <f t="shared" si="9"/>
        <v>1.23262147435897</v>
      </c>
      <c r="X18" s="133">
        <f t="shared" si="10"/>
        <v>0.901571904105621</v>
      </c>
      <c r="Y18" s="138">
        <f t="shared" si="11"/>
        <v>1.07184476031215</v>
      </c>
      <c r="Z18" s="136">
        <f t="shared" si="12"/>
        <v>0.812889314738564</v>
      </c>
      <c r="AC18" s="129">
        <v>12</v>
      </c>
      <c r="AD18" s="129">
        <v>2</v>
      </c>
      <c r="AE18" s="129">
        <f t="shared" si="13"/>
        <v>-10</v>
      </c>
      <c r="AF18" s="122">
        <v>4</v>
      </c>
      <c r="AG18" s="122">
        <v>9</v>
      </c>
    </row>
    <row r="19" spans="1:33">
      <c r="A19" s="105">
        <v>17</v>
      </c>
      <c r="B19" s="105">
        <v>102934</v>
      </c>
      <c r="C19" s="106" t="s">
        <v>56</v>
      </c>
      <c r="D19" s="106" t="s">
        <v>43</v>
      </c>
      <c r="E19" s="105" t="s">
        <v>35</v>
      </c>
      <c r="F19" s="107">
        <v>12000</v>
      </c>
      <c r="G19" s="107">
        <f t="shared" si="0"/>
        <v>48000</v>
      </c>
      <c r="H19" s="107">
        <f t="shared" si="1"/>
        <v>2655.1938046983</v>
      </c>
      <c r="I19" s="107">
        <f t="shared" si="2"/>
        <v>10620.7752187932</v>
      </c>
      <c r="J19" s="118">
        <v>0.221266150391525</v>
      </c>
      <c r="K19" s="119">
        <f>F19*1.15</f>
        <v>13800</v>
      </c>
      <c r="L19" s="119">
        <f t="shared" si="3"/>
        <v>55200</v>
      </c>
      <c r="M19" s="120">
        <f t="shared" si="4"/>
        <v>2944.86357597305</v>
      </c>
      <c r="N19" s="120">
        <f t="shared" si="5"/>
        <v>11779.4543038922</v>
      </c>
      <c r="O19" s="121">
        <v>0.213395911302395</v>
      </c>
      <c r="P19" s="122">
        <v>58908.58</v>
      </c>
      <c r="Q19" s="122">
        <v>19368.71</v>
      </c>
      <c r="R19" s="129">
        <v>22546.2</v>
      </c>
      <c r="S19" s="129">
        <v>9131.4</v>
      </c>
      <c r="T19" s="129">
        <f t="shared" si="6"/>
        <v>36362.38</v>
      </c>
      <c r="U19" s="129">
        <f t="shared" si="7"/>
        <v>10237.31</v>
      </c>
      <c r="V19" s="130">
        <f t="shared" si="8"/>
        <v>1.22726208333333</v>
      </c>
      <c r="W19" s="133">
        <f t="shared" si="9"/>
        <v>0.757549583333333</v>
      </c>
      <c r="X19" s="133">
        <f t="shared" si="10"/>
        <v>0.963894799494987</v>
      </c>
      <c r="Y19" s="136">
        <f t="shared" si="11"/>
        <v>0.658738768115942</v>
      </c>
      <c r="Z19" s="136">
        <f t="shared" si="12"/>
        <v>0.869081855227993</v>
      </c>
      <c r="AC19" s="129">
        <v>10</v>
      </c>
      <c r="AD19" s="129">
        <v>2</v>
      </c>
      <c r="AE19" s="129">
        <f t="shared" si="13"/>
        <v>-8</v>
      </c>
      <c r="AF19" s="122">
        <v>6</v>
      </c>
      <c r="AG19" s="122">
        <v>12</v>
      </c>
    </row>
    <row r="20" spans="1:33">
      <c r="A20" s="105">
        <v>18</v>
      </c>
      <c r="B20" s="105">
        <v>727</v>
      </c>
      <c r="C20" s="106" t="s">
        <v>57</v>
      </c>
      <c r="D20" s="106" t="s">
        <v>43</v>
      </c>
      <c r="E20" s="105" t="s">
        <v>32</v>
      </c>
      <c r="F20" s="107">
        <v>6500</v>
      </c>
      <c r="G20" s="107">
        <f t="shared" si="0"/>
        <v>26000</v>
      </c>
      <c r="H20" s="107">
        <f t="shared" si="1"/>
        <v>2234.58547293854</v>
      </c>
      <c r="I20" s="107">
        <f t="shared" si="2"/>
        <v>8938.34189175416</v>
      </c>
      <c r="J20" s="118">
        <v>0.343782380452083</v>
      </c>
      <c r="K20" s="119">
        <f>F20*1.15</f>
        <v>7475</v>
      </c>
      <c r="L20" s="119">
        <f t="shared" si="3"/>
        <v>29900</v>
      </c>
      <c r="M20" s="120">
        <f t="shared" si="4"/>
        <v>2478.36875598727</v>
      </c>
      <c r="N20" s="120">
        <f t="shared" si="5"/>
        <v>9913.47502394906</v>
      </c>
      <c r="O20" s="121">
        <v>0.331554348627059</v>
      </c>
      <c r="P20" s="122">
        <v>31765.27</v>
      </c>
      <c r="Q20" s="122">
        <v>8943.9</v>
      </c>
      <c r="R20" s="129"/>
      <c r="S20" s="129"/>
      <c r="T20" s="129">
        <f t="shared" si="6"/>
        <v>31765.27</v>
      </c>
      <c r="U20" s="129">
        <f t="shared" si="7"/>
        <v>8943.9</v>
      </c>
      <c r="V20" s="130">
        <f t="shared" si="8"/>
        <v>1.22174115384615</v>
      </c>
      <c r="W20" s="131">
        <f t="shared" si="9"/>
        <v>1.22174115384615</v>
      </c>
      <c r="X20" s="131">
        <f t="shared" si="10"/>
        <v>1.00062182766257</v>
      </c>
      <c r="Y20" s="138">
        <f t="shared" si="11"/>
        <v>1.06238361204013</v>
      </c>
      <c r="Z20" s="136">
        <f t="shared" si="12"/>
        <v>0.902196250900239</v>
      </c>
      <c r="AA20" s="96">
        <v>300</v>
      </c>
      <c r="AC20" s="129">
        <v>8</v>
      </c>
      <c r="AD20" s="129">
        <v>4</v>
      </c>
      <c r="AE20" s="129">
        <f t="shared" si="13"/>
        <v>-4</v>
      </c>
      <c r="AF20" s="122">
        <v>4</v>
      </c>
      <c r="AG20" s="122">
        <v>6</v>
      </c>
    </row>
    <row r="21" spans="1:33">
      <c r="A21" s="105">
        <v>19</v>
      </c>
      <c r="B21" s="105">
        <v>721</v>
      </c>
      <c r="C21" s="106" t="s">
        <v>58</v>
      </c>
      <c r="D21" s="106" t="s">
        <v>31</v>
      </c>
      <c r="E21" s="105" t="s">
        <v>38</v>
      </c>
      <c r="F21" s="107">
        <v>7800</v>
      </c>
      <c r="G21" s="107">
        <f t="shared" si="0"/>
        <v>31200</v>
      </c>
      <c r="H21" s="107">
        <f t="shared" si="1"/>
        <v>2567.78112005619</v>
      </c>
      <c r="I21" s="107">
        <f t="shared" si="2"/>
        <v>10271.1244802247</v>
      </c>
      <c r="J21" s="118">
        <v>0.329202707699511</v>
      </c>
      <c r="K21" s="119">
        <f>F21*1.15</f>
        <v>8970</v>
      </c>
      <c r="L21" s="119">
        <f t="shared" si="3"/>
        <v>35880</v>
      </c>
      <c r="M21" s="120">
        <f t="shared" si="4"/>
        <v>2847.91455830622</v>
      </c>
      <c r="N21" s="120">
        <f t="shared" si="5"/>
        <v>11391.6582332249</v>
      </c>
      <c r="O21" s="121">
        <v>0.317493261795565</v>
      </c>
      <c r="P21" s="122">
        <v>37943.67</v>
      </c>
      <c r="Q21" s="122">
        <v>10706.48</v>
      </c>
      <c r="R21" s="129"/>
      <c r="S21" s="129"/>
      <c r="T21" s="129">
        <f t="shared" si="6"/>
        <v>37943.67</v>
      </c>
      <c r="U21" s="129">
        <f t="shared" si="7"/>
        <v>10706.48</v>
      </c>
      <c r="V21" s="130">
        <f t="shared" si="8"/>
        <v>1.21614326923077</v>
      </c>
      <c r="W21" s="131">
        <f t="shared" si="9"/>
        <v>1.21614326923077</v>
      </c>
      <c r="X21" s="131">
        <f t="shared" si="10"/>
        <v>1.04238635415368</v>
      </c>
      <c r="Y21" s="138">
        <f t="shared" si="11"/>
        <v>1.05751588628763</v>
      </c>
      <c r="Z21" s="136">
        <f t="shared" si="12"/>
        <v>0.939852634340231</v>
      </c>
      <c r="AA21" s="96">
        <v>500</v>
      </c>
      <c r="AC21" s="129">
        <v>10</v>
      </c>
      <c r="AD21" s="129">
        <v>14</v>
      </c>
      <c r="AE21" s="139">
        <f t="shared" si="13"/>
        <v>4</v>
      </c>
      <c r="AF21" s="122">
        <v>4</v>
      </c>
      <c r="AG21" s="122">
        <v>9</v>
      </c>
    </row>
    <row r="22" spans="1:33">
      <c r="A22" s="105">
        <v>20</v>
      </c>
      <c r="B22" s="105">
        <v>573</v>
      </c>
      <c r="C22" s="106" t="s">
        <v>59</v>
      </c>
      <c r="D22" s="106" t="s">
        <v>49</v>
      </c>
      <c r="E22" s="105" t="s">
        <v>32</v>
      </c>
      <c r="F22" s="107">
        <v>6500</v>
      </c>
      <c r="G22" s="107">
        <f t="shared" si="0"/>
        <v>26000</v>
      </c>
      <c r="H22" s="107">
        <f t="shared" si="1"/>
        <v>1896.50713782252</v>
      </c>
      <c r="I22" s="107">
        <f t="shared" si="2"/>
        <v>7586.02855129007</v>
      </c>
      <c r="J22" s="118">
        <v>0.291770328895772</v>
      </c>
      <c r="K22" s="119">
        <f>F22*1.15</f>
        <v>7475</v>
      </c>
      <c r="L22" s="119">
        <f t="shared" si="3"/>
        <v>29900</v>
      </c>
      <c r="M22" s="120">
        <f t="shared" si="4"/>
        <v>2103.40758624249</v>
      </c>
      <c r="N22" s="120">
        <f t="shared" si="5"/>
        <v>8413.63034496994</v>
      </c>
      <c r="O22" s="121">
        <v>0.281392319229764</v>
      </c>
      <c r="P22" s="122">
        <v>31607.31</v>
      </c>
      <c r="Q22" s="122">
        <v>6541.38</v>
      </c>
      <c r="R22" s="129"/>
      <c r="S22" s="129"/>
      <c r="T22" s="129">
        <f t="shared" si="6"/>
        <v>31607.31</v>
      </c>
      <c r="U22" s="129">
        <f t="shared" si="7"/>
        <v>6541.38</v>
      </c>
      <c r="V22" s="130">
        <f t="shared" si="8"/>
        <v>1.21566576923077</v>
      </c>
      <c r="W22" s="132">
        <f t="shared" si="9"/>
        <v>1.21566576923077</v>
      </c>
      <c r="X22" s="133">
        <f t="shared" si="10"/>
        <v>0.862293089957799</v>
      </c>
      <c r="Y22" s="138">
        <f t="shared" si="11"/>
        <v>1.05710066889632</v>
      </c>
      <c r="Z22" s="136">
        <f t="shared" si="12"/>
        <v>0.777474138011155</v>
      </c>
      <c r="AC22" s="129">
        <v>8</v>
      </c>
      <c r="AD22" s="129">
        <v>2</v>
      </c>
      <c r="AE22" s="129">
        <f t="shared" si="13"/>
        <v>-6</v>
      </c>
      <c r="AF22" s="122">
        <v>4</v>
      </c>
      <c r="AG22" s="122">
        <v>6</v>
      </c>
    </row>
    <row r="23" spans="1:33">
      <c r="A23" s="105">
        <v>21</v>
      </c>
      <c r="B23" s="105">
        <v>101453</v>
      </c>
      <c r="C23" s="106" t="s">
        <v>60</v>
      </c>
      <c r="D23" s="106" t="s">
        <v>34</v>
      </c>
      <c r="E23" s="105" t="s">
        <v>35</v>
      </c>
      <c r="F23" s="107">
        <v>10075</v>
      </c>
      <c r="G23" s="107">
        <f t="shared" si="0"/>
        <v>40300</v>
      </c>
      <c r="H23" s="107">
        <f t="shared" si="1"/>
        <v>3549.07565240884</v>
      </c>
      <c r="I23" s="107">
        <f t="shared" si="2"/>
        <v>14196.3026096353</v>
      </c>
      <c r="J23" s="118">
        <v>0.352265573440083</v>
      </c>
      <c r="K23" s="119">
        <v>11600</v>
      </c>
      <c r="L23" s="119">
        <f t="shared" si="3"/>
        <v>46400</v>
      </c>
      <c r="M23" s="120">
        <f t="shared" si="4"/>
        <v>3940.93530351404</v>
      </c>
      <c r="N23" s="120">
        <f t="shared" si="5"/>
        <v>15763.7412140561</v>
      </c>
      <c r="O23" s="121">
        <v>0.339735802027072</v>
      </c>
      <c r="P23" s="122">
        <v>48890.26</v>
      </c>
      <c r="Q23" s="122">
        <v>11839.69</v>
      </c>
      <c r="R23" s="129"/>
      <c r="S23" s="129"/>
      <c r="T23" s="129">
        <f t="shared" si="6"/>
        <v>48890.26</v>
      </c>
      <c r="U23" s="129">
        <f t="shared" si="7"/>
        <v>11839.69</v>
      </c>
      <c r="V23" s="130">
        <f t="shared" si="8"/>
        <v>1.21315781637717</v>
      </c>
      <c r="W23" s="132">
        <f t="shared" si="9"/>
        <v>1.21315781637717</v>
      </c>
      <c r="X23" s="133">
        <f t="shared" si="10"/>
        <v>0.833998142020738</v>
      </c>
      <c r="Y23" s="138">
        <f t="shared" si="11"/>
        <v>1.05366939655172</v>
      </c>
      <c r="Z23" s="136">
        <f t="shared" si="12"/>
        <v>0.75107107121518</v>
      </c>
      <c r="AC23" s="129">
        <v>10</v>
      </c>
      <c r="AD23" s="129">
        <v>2</v>
      </c>
      <c r="AE23" s="129">
        <f t="shared" si="13"/>
        <v>-8</v>
      </c>
      <c r="AF23" s="122">
        <v>5</v>
      </c>
      <c r="AG23" s="122">
        <v>9</v>
      </c>
    </row>
    <row r="24" spans="1:33">
      <c r="A24" s="105">
        <v>22</v>
      </c>
      <c r="B24" s="105">
        <v>754</v>
      </c>
      <c r="C24" s="106" t="s">
        <v>61</v>
      </c>
      <c r="D24" s="106" t="s">
        <v>34</v>
      </c>
      <c r="E24" s="105" t="s">
        <v>38</v>
      </c>
      <c r="F24" s="107">
        <v>9500</v>
      </c>
      <c r="G24" s="107">
        <f t="shared" si="0"/>
        <v>38000</v>
      </c>
      <c r="H24" s="107">
        <f t="shared" si="1"/>
        <v>3016.82618646336</v>
      </c>
      <c r="I24" s="107">
        <f t="shared" si="2"/>
        <v>12067.3047458534</v>
      </c>
      <c r="J24" s="118">
        <v>0.317560651206669</v>
      </c>
      <c r="K24" s="119">
        <f>F24*1.15</f>
        <v>10925</v>
      </c>
      <c r="L24" s="119">
        <f t="shared" si="3"/>
        <v>43700</v>
      </c>
      <c r="M24" s="120">
        <f t="shared" si="4"/>
        <v>3345.94843353331</v>
      </c>
      <c r="N24" s="120">
        <f t="shared" si="5"/>
        <v>13383.7937341333</v>
      </c>
      <c r="O24" s="121">
        <v>0.306265302840578</v>
      </c>
      <c r="P24" s="122">
        <v>46033.76</v>
      </c>
      <c r="Q24" s="122">
        <v>11183.69</v>
      </c>
      <c r="R24" s="129"/>
      <c r="S24" s="129"/>
      <c r="T24" s="129">
        <f t="shared" si="6"/>
        <v>46033.76</v>
      </c>
      <c r="U24" s="129">
        <f t="shared" si="7"/>
        <v>11183.69</v>
      </c>
      <c r="V24" s="130">
        <f t="shared" si="8"/>
        <v>1.21141473684211</v>
      </c>
      <c r="W24" s="132">
        <f t="shared" si="9"/>
        <v>1.21141473684211</v>
      </c>
      <c r="X24" s="133">
        <f t="shared" si="10"/>
        <v>0.926776130671844</v>
      </c>
      <c r="Y24" s="138">
        <f t="shared" si="11"/>
        <v>1.05340411899314</v>
      </c>
      <c r="Z24" s="136">
        <f t="shared" si="12"/>
        <v>0.835614342402612</v>
      </c>
      <c r="AC24" s="129">
        <v>8</v>
      </c>
      <c r="AD24" s="129">
        <v>4</v>
      </c>
      <c r="AE24" s="129">
        <f t="shared" si="13"/>
        <v>-4</v>
      </c>
      <c r="AF24" s="122">
        <v>5</v>
      </c>
      <c r="AG24" s="122">
        <v>9</v>
      </c>
    </row>
    <row r="25" spans="1:33">
      <c r="A25" s="105">
        <v>23</v>
      </c>
      <c r="B25" s="105">
        <v>114286</v>
      </c>
      <c r="C25" s="106" t="s">
        <v>62</v>
      </c>
      <c r="D25" s="106" t="s">
        <v>43</v>
      </c>
      <c r="E25" s="105" t="s">
        <v>32</v>
      </c>
      <c r="F25" s="107">
        <v>6500</v>
      </c>
      <c r="G25" s="107">
        <f t="shared" si="0"/>
        <v>26000</v>
      </c>
      <c r="H25" s="107">
        <f t="shared" si="1"/>
        <v>1516.77461335396</v>
      </c>
      <c r="I25" s="107">
        <f t="shared" si="2"/>
        <v>6067.09845341584</v>
      </c>
      <c r="J25" s="118">
        <v>0.233349940515994</v>
      </c>
      <c r="K25" s="119">
        <f>F25*1.15</f>
        <v>7475</v>
      </c>
      <c r="L25" s="119">
        <f t="shared" si="3"/>
        <v>29900</v>
      </c>
      <c r="M25" s="120">
        <f t="shared" si="4"/>
        <v>1682.24794134537</v>
      </c>
      <c r="N25" s="120">
        <f t="shared" si="5"/>
        <v>6728.99176538146</v>
      </c>
      <c r="O25" s="121">
        <v>0.225049891818778</v>
      </c>
      <c r="P25" s="122">
        <v>31138.37</v>
      </c>
      <c r="Q25" s="122">
        <v>6633.22</v>
      </c>
      <c r="R25" s="129">
        <v>2370</v>
      </c>
      <c r="S25" s="129">
        <v>1470</v>
      </c>
      <c r="T25" s="129">
        <f t="shared" si="6"/>
        <v>28768.37</v>
      </c>
      <c r="U25" s="129">
        <f t="shared" si="7"/>
        <v>5163.22</v>
      </c>
      <c r="V25" s="130">
        <f t="shared" si="8"/>
        <v>1.19762961538462</v>
      </c>
      <c r="W25" s="132">
        <f t="shared" si="9"/>
        <v>1.10647576923077</v>
      </c>
      <c r="X25" s="133">
        <f t="shared" si="10"/>
        <v>0.851019649614068</v>
      </c>
      <c r="Y25" s="136">
        <f t="shared" si="11"/>
        <v>0.962152842809365</v>
      </c>
      <c r="Z25" s="136">
        <f t="shared" si="12"/>
        <v>0.767309602987351</v>
      </c>
      <c r="AC25" s="129">
        <v>6</v>
      </c>
      <c r="AD25" s="129">
        <v>2</v>
      </c>
      <c r="AE25" s="129">
        <f t="shared" si="13"/>
        <v>-4</v>
      </c>
      <c r="AF25" s="122">
        <v>2</v>
      </c>
      <c r="AG25" s="122">
        <v>6</v>
      </c>
    </row>
    <row r="26" spans="1:33">
      <c r="A26" s="105">
        <v>24</v>
      </c>
      <c r="B26" s="105">
        <v>713</v>
      </c>
      <c r="C26" s="106" t="s">
        <v>63</v>
      </c>
      <c r="D26" s="106" t="s">
        <v>34</v>
      </c>
      <c r="E26" s="105" t="s">
        <v>32</v>
      </c>
      <c r="F26" s="107">
        <v>6000</v>
      </c>
      <c r="G26" s="107">
        <f t="shared" si="0"/>
        <v>24000</v>
      </c>
      <c r="H26" s="107">
        <f t="shared" si="1"/>
        <v>1750.54622523302</v>
      </c>
      <c r="I26" s="107">
        <f t="shared" si="2"/>
        <v>7002.18490093207</v>
      </c>
      <c r="J26" s="118">
        <v>0.291757704205503</v>
      </c>
      <c r="K26" s="119">
        <f>F26*1.15</f>
        <v>6900</v>
      </c>
      <c r="L26" s="119">
        <f t="shared" si="3"/>
        <v>27600</v>
      </c>
      <c r="M26" s="120">
        <f t="shared" si="4"/>
        <v>1941.52299076022</v>
      </c>
      <c r="N26" s="120">
        <f t="shared" si="5"/>
        <v>7766.09196304089</v>
      </c>
      <c r="O26" s="121">
        <v>0.281380143588438</v>
      </c>
      <c r="P26" s="122">
        <v>28589.9</v>
      </c>
      <c r="Q26" s="122">
        <v>8335.99</v>
      </c>
      <c r="R26" s="129"/>
      <c r="S26" s="129"/>
      <c r="T26" s="129">
        <f t="shared" si="6"/>
        <v>28589.9</v>
      </c>
      <c r="U26" s="129">
        <f t="shared" si="7"/>
        <v>8335.99</v>
      </c>
      <c r="V26" s="130">
        <f t="shared" si="8"/>
        <v>1.19124583333333</v>
      </c>
      <c r="W26" s="132">
        <f t="shared" si="9"/>
        <v>1.19124583333333</v>
      </c>
      <c r="X26" s="132">
        <f t="shared" si="10"/>
        <v>1.19048413001639</v>
      </c>
      <c r="Y26" s="137">
        <f t="shared" si="11"/>
        <v>1.03586594202899</v>
      </c>
      <c r="Z26" s="137">
        <f t="shared" si="12"/>
        <v>1.07338285970232</v>
      </c>
      <c r="AA26" s="96">
        <v>500</v>
      </c>
      <c r="AC26" s="129">
        <v>8</v>
      </c>
      <c r="AD26" s="129">
        <v>4</v>
      </c>
      <c r="AE26" s="129">
        <f t="shared" si="13"/>
        <v>-4</v>
      </c>
      <c r="AF26" s="122">
        <v>4</v>
      </c>
      <c r="AG26" s="122">
        <v>9</v>
      </c>
    </row>
    <row r="27" spans="1:33">
      <c r="A27" s="105">
        <v>25</v>
      </c>
      <c r="B27" s="105">
        <v>707</v>
      </c>
      <c r="C27" s="106" t="s">
        <v>64</v>
      </c>
      <c r="D27" s="106" t="s">
        <v>49</v>
      </c>
      <c r="E27" s="105" t="s">
        <v>35</v>
      </c>
      <c r="F27" s="107">
        <v>15000</v>
      </c>
      <c r="G27" s="107">
        <f t="shared" si="0"/>
        <v>60000</v>
      </c>
      <c r="H27" s="107">
        <f t="shared" si="1"/>
        <v>4778.57235774403</v>
      </c>
      <c r="I27" s="107">
        <f t="shared" si="2"/>
        <v>19114.2894309761</v>
      </c>
      <c r="J27" s="118">
        <v>0.318571490516269</v>
      </c>
      <c r="K27" s="119">
        <f>F27*1.15</f>
        <v>17250</v>
      </c>
      <c r="L27" s="119">
        <f t="shared" si="3"/>
        <v>69000</v>
      </c>
      <c r="M27" s="120">
        <f t="shared" si="4"/>
        <v>5299.89323437393</v>
      </c>
      <c r="N27" s="120">
        <f t="shared" si="5"/>
        <v>21199.5729374957</v>
      </c>
      <c r="O27" s="121">
        <v>0.307240187499938</v>
      </c>
      <c r="P27" s="122">
        <v>71460.13</v>
      </c>
      <c r="Q27" s="122">
        <v>17915.89</v>
      </c>
      <c r="R27" s="129"/>
      <c r="S27" s="129"/>
      <c r="T27" s="129">
        <f t="shared" si="6"/>
        <v>71460.13</v>
      </c>
      <c r="U27" s="129">
        <f t="shared" si="7"/>
        <v>17915.89</v>
      </c>
      <c r="V27" s="130">
        <f t="shared" si="8"/>
        <v>1.19100216666667</v>
      </c>
      <c r="W27" s="132">
        <f t="shared" si="9"/>
        <v>1.19100216666667</v>
      </c>
      <c r="X27" s="133">
        <f t="shared" si="10"/>
        <v>0.937303479927744</v>
      </c>
      <c r="Y27" s="138">
        <f t="shared" si="11"/>
        <v>1.03565405797101</v>
      </c>
      <c r="Z27" s="136">
        <f t="shared" si="12"/>
        <v>0.845106175149036</v>
      </c>
      <c r="AC27" s="129">
        <v>15</v>
      </c>
      <c r="AD27" s="129">
        <v>4</v>
      </c>
      <c r="AE27" s="129">
        <f t="shared" si="13"/>
        <v>-11</v>
      </c>
      <c r="AF27" s="122">
        <v>7</v>
      </c>
      <c r="AG27" s="122">
        <v>12</v>
      </c>
    </row>
    <row r="28" spans="1:33">
      <c r="A28" s="105">
        <v>26</v>
      </c>
      <c r="B28" s="105">
        <v>745</v>
      </c>
      <c r="C28" s="106" t="s">
        <v>65</v>
      </c>
      <c r="D28" s="106" t="s">
        <v>43</v>
      </c>
      <c r="E28" s="105" t="s">
        <v>32</v>
      </c>
      <c r="F28" s="107">
        <v>7800</v>
      </c>
      <c r="G28" s="107">
        <f t="shared" si="0"/>
        <v>31200</v>
      </c>
      <c r="H28" s="107">
        <f t="shared" si="1"/>
        <v>2068.3288799862</v>
      </c>
      <c r="I28" s="107">
        <f t="shared" si="2"/>
        <v>8273.3155199448</v>
      </c>
      <c r="J28" s="118">
        <v>0.265170369229</v>
      </c>
      <c r="K28" s="119">
        <f>F28*1.15</f>
        <v>8970</v>
      </c>
      <c r="L28" s="119">
        <f t="shared" si="3"/>
        <v>35880</v>
      </c>
      <c r="M28" s="120">
        <f t="shared" si="4"/>
        <v>2293.97431216762</v>
      </c>
      <c r="N28" s="120">
        <f t="shared" si="5"/>
        <v>9175.89724867048</v>
      </c>
      <c r="O28" s="121">
        <v>0.255738496339757</v>
      </c>
      <c r="P28" s="122">
        <v>36795.21</v>
      </c>
      <c r="Q28" s="122">
        <v>10232.95</v>
      </c>
      <c r="R28" s="129"/>
      <c r="S28" s="129"/>
      <c r="T28" s="129">
        <f t="shared" si="6"/>
        <v>36795.21</v>
      </c>
      <c r="U28" s="129">
        <f t="shared" si="7"/>
        <v>10232.95</v>
      </c>
      <c r="V28" s="130">
        <f t="shared" si="8"/>
        <v>1.17933365384615</v>
      </c>
      <c r="W28" s="132">
        <f t="shared" si="9"/>
        <v>1.17933365384615</v>
      </c>
      <c r="X28" s="132">
        <f t="shared" si="10"/>
        <v>1.23686205068948</v>
      </c>
      <c r="Y28" s="137">
        <f t="shared" si="11"/>
        <v>1.02550752508361</v>
      </c>
      <c r="Z28" s="137">
        <f t="shared" si="12"/>
        <v>1.11519884352265</v>
      </c>
      <c r="AA28" s="96">
        <v>500</v>
      </c>
      <c r="AC28" s="129">
        <v>10</v>
      </c>
      <c r="AD28" s="129">
        <v>2</v>
      </c>
      <c r="AE28" s="129">
        <f t="shared" si="13"/>
        <v>-8</v>
      </c>
      <c r="AF28" s="122">
        <v>4</v>
      </c>
      <c r="AG28" s="122">
        <v>9</v>
      </c>
    </row>
    <row r="29" spans="1:33">
      <c r="A29" s="105">
        <v>27</v>
      </c>
      <c r="B29" s="105">
        <v>598</v>
      </c>
      <c r="C29" s="106" t="s">
        <v>66</v>
      </c>
      <c r="D29" s="106" t="s">
        <v>49</v>
      </c>
      <c r="E29" s="105" t="s">
        <v>38</v>
      </c>
      <c r="F29" s="107">
        <v>9750</v>
      </c>
      <c r="G29" s="107">
        <f t="shared" si="0"/>
        <v>39000</v>
      </c>
      <c r="H29" s="107">
        <f t="shared" si="1"/>
        <v>3522.09817310732</v>
      </c>
      <c r="I29" s="107">
        <f t="shared" si="2"/>
        <v>14088.3926924293</v>
      </c>
      <c r="J29" s="118">
        <v>0.361240838267417</v>
      </c>
      <c r="K29" s="119">
        <v>11220</v>
      </c>
      <c r="L29" s="119">
        <f t="shared" si="3"/>
        <v>44880</v>
      </c>
      <c r="M29" s="120">
        <f t="shared" si="4"/>
        <v>3908.95627325918</v>
      </c>
      <c r="N29" s="120">
        <f t="shared" si="5"/>
        <v>15635.8250930367</v>
      </c>
      <c r="O29" s="121">
        <v>0.348391824711157</v>
      </c>
      <c r="P29" s="122">
        <v>45911.1</v>
      </c>
      <c r="Q29" s="122">
        <v>14033.84</v>
      </c>
      <c r="R29" s="129"/>
      <c r="S29" s="129"/>
      <c r="T29" s="129">
        <f t="shared" si="6"/>
        <v>45911.1</v>
      </c>
      <c r="U29" s="129">
        <f t="shared" si="7"/>
        <v>14033.84</v>
      </c>
      <c r="V29" s="130">
        <f t="shared" si="8"/>
        <v>1.17720769230769</v>
      </c>
      <c r="W29" s="132">
        <f t="shared" si="9"/>
        <v>1.17720769230769</v>
      </c>
      <c r="X29" s="133">
        <f t="shared" si="10"/>
        <v>0.996127827097082</v>
      </c>
      <c r="Y29" s="138">
        <f t="shared" si="11"/>
        <v>1.02297459893048</v>
      </c>
      <c r="Z29" s="136">
        <f t="shared" si="12"/>
        <v>0.897543936216699</v>
      </c>
      <c r="AC29" s="129">
        <v>10</v>
      </c>
      <c r="AD29" s="129">
        <v>2</v>
      </c>
      <c r="AE29" s="129">
        <f t="shared" si="13"/>
        <v>-8</v>
      </c>
      <c r="AF29" s="122">
        <v>5</v>
      </c>
      <c r="AG29" s="122">
        <v>9</v>
      </c>
    </row>
    <row r="30" spans="1:33">
      <c r="A30" s="105">
        <v>28</v>
      </c>
      <c r="B30" s="105">
        <v>104430</v>
      </c>
      <c r="C30" s="106" t="s">
        <v>67</v>
      </c>
      <c r="D30" s="106" t="s">
        <v>49</v>
      </c>
      <c r="E30" s="105" t="s">
        <v>32</v>
      </c>
      <c r="F30" s="107">
        <v>5525</v>
      </c>
      <c r="G30" s="107">
        <f t="shared" si="0"/>
        <v>22100</v>
      </c>
      <c r="H30" s="107">
        <f t="shared" si="1"/>
        <v>994.5</v>
      </c>
      <c r="I30" s="107">
        <f t="shared" si="2"/>
        <v>3978</v>
      </c>
      <c r="J30" s="118">
        <v>0.18</v>
      </c>
      <c r="K30" s="119">
        <v>6400</v>
      </c>
      <c r="L30" s="119">
        <f t="shared" si="3"/>
        <v>25600</v>
      </c>
      <c r="M30" s="120">
        <f t="shared" si="4"/>
        <v>1088</v>
      </c>
      <c r="N30" s="120">
        <f t="shared" si="5"/>
        <v>4352</v>
      </c>
      <c r="O30" s="121">
        <v>0.17</v>
      </c>
      <c r="P30" s="122">
        <v>25868.75</v>
      </c>
      <c r="Q30" s="122">
        <v>5261.11</v>
      </c>
      <c r="R30" s="129"/>
      <c r="S30" s="129"/>
      <c r="T30" s="129">
        <f t="shared" si="6"/>
        <v>25868.75</v>
      </c>
      <c r="U30" s="129">
        <f t="shared" si="7"/>
        <v>5261.11</v>
      </c>
      <c r="V30" s="130">
        <f t="shared" si="8"/>
        <v>1.17053167420814</v>
      </c>
      <c r="W30" s="132">
        <f t="shared" si="9"/>
        <v>1.17053167420814</v>
      </c>
      <c r="X30" s="132">
        <f t="shared" si="10"/>
        <v>1.32255153343389</v>
      </c>
      <c r="Y30" s="137">
        <f t="shared" si="11"/>
        <v>1.010498046875</v>
      </c>
      <c r="Z30" s="137">
        <f t="shared" si="12"/>
        <v>1.20889476102941</v>
      </c>
      <c r="AA30" s="96">
        <v>500</v>
      </c>
      <c r="AC30" s="129">
        <v>8</v>
      </c>
      <c r="AD30" s="129">
        <v>0</v>
      </c>
      <c r="AE30" s="129">
        <f t="shared" si="13"/>
        <v>-8</v>
      </c>
      <c r="AF30" s="122">
        <v>2</v>
      </c>
      <c r="AG30" s="122">
        <v>6</v>
      </c>
    </row>
    <row r="31" spans="1:33">
      <c r="A31" s="105">
        <v>29</v>
      </c>
      <c r="B31" s="105">
        <v>379</v>
      </c>
      <c r="C31" s="106" t="s">
        <v>68</v>
      </c>
      <c r="D31" s="106" t="s">
        <v>43</v>
      </c>
      <c r="E31" s="105" t="s">
        <v>35</v>
      </c>
      <c r="F31" s="107">
        <v>13000</v>
      </c>
      <c r="G31" s="107">
        <f t="shared" si="0"/>
        <v>52000</v>
      </c>
      <c r="H31" s="107">
        <f t="shared" si="1"/>
        <v>3186.60547990599</v>
      </c>
      <c r="I31" s="107">
        <f t="shared" si="2"/>
        <v>12746.421919624</v>
      </c>
      <c r="J31" s="118">
        <v>0.245123498454307</v>
      </c>
      <c r="K31" s="119">
        <f>F31*1.15</f>
        <v>14950</v>
      </c>
      <c r="L31" s="119">
        <f t="shared" si="3"/>
        <v>59800</v>
      </c>
      <c r="M31" s="120">
        <f t="shared" si="4"/>
        <v>3534.24988871484</v>
      </c>
      <c r="N31" s="120">
        <f t="shared" si="5"/>
        <v>14136.9995548594</v>
      </c>
      <c r="O31" s="121">
        <v>0.236404674830424</v>
      </c>
      <c r="P31" s="122">
        <v>60513.69</v>
      </c>
      <c r="Q31" s="122">
        <v>14161.71</v>
      </c>
      <c r="R31" s="129"/>
      <c r="S31" s="129"/>
      <c r="T31" s="129">
        <f t="shared" si="6"/>
        <v>60513.69</v>
      </c>
      <c r="U31" s="129">
        <f t="shared" si="7"/>
        <v>14161.71</v>
      </c>
      <c r="V31" s="130">
        <f t="shared" si="8"/>
        <v>1.16372480769231</v>
      </c>
      <c r="W31" s="132">
        <f t="shared" si="9"/>
        <v>1.16372480769231</v>
      </c>
      <c r="X31" s="132">
        <f t="shared" si="10"/>
        <v>1.11103414662566</v>
      </c>
      <c r="Y31" s="137">
        <f t="shared" si="11"/>
        <v>1.01193461538462</v>
      </c>
      <c r="Z31" s="137">
        <f t="shared" si="12"/>
        <v>1.00174792713579</v>
      </c>
      <c r="AA31" s="96">
        <v>1200</v>
      </c>
      <c r="AC31" s="129">
        <v>10</v>
      </c>
      <c r="AD31" s="129">
        <v>6</v>
      </c>
      <c r="AE31" s="129">
        <f t="shared" si="13"/>
        <v>-4</v>
      </c>
      <c r="AF31" s="122">
        <v>7</v>
      </c>
      <c r="AG31" s="122">
        <v>15</v>
      </c>
    </row>
    <row r="32" spans="1:33">
      <c r="A32" s="105">
        <v>30</v>
      </c>
      <c r="B32" s="105">
        <v>103639</v>
      </c>
      <c r="C32" s="106" t="s">
        <v>69</v>
      </c>
      <c r="D32" s="106" t="s">
        <v>49</v>
      </c>
      <c r="E32" s="105" t="s">
        <v>38</v>
      </c>
      <c r="F32" s="107">
        <v>8500</v>
      </c>
      <c r="G32" s="107">
        <f t="shared" si="0"/>
        <v>34000</v>
      </c>
      <c r="H32" s="107">
        <f t="shared" si="1"/>
        <v>2205.9455485897</v>
      </c>
      <c r="I32" s="107">
        <f t="shared" si="2"/>
        <v>8823.78219435879</v>
      </c>
      <c r="J32" s="118">
        <v>0.259523005716435</v>
      </c>
      <c r="K32" s="119">
        <f>F32*1.15</f>
        <v>9775</v>
      </c>
      <c r="L32" s="119">
        <f t="shared" si="3"/>
        <v>39100</v>
      </c>
      <c r="M32" s="120">
        <f t="shared" si="4"/>
        <v>2446.60434395668</v>
      </c>
      <c r="N32" s="120">
        <f t="shared" si="5"/>
        <v>9786.41737582672</v>
      </c>
      <c r="O32" s="121">
        <v>0.250292004496847</v>
      </c>
      <c r="P32" s="122">
        <v>39552.58</v>
      </c>
      <c r="Q32" s="122">
        <v>9195.96</v>
      </c>
      <c r="R32" s="129"/>
      <c r="S32" s="129"/>
      <c r="T32" s="129">
        <f t="shared" si="6"/>
        <v>39552.58</v>
      </c>
      <c r="U32" s="129">
        <f t="shared" si="7"/>
        <v>9195.96</v>
      </c>
      <c r="V32" s="130">
        <f t="shared" si="8"/>
        <v>1.16331117647059</v>
      </c>
      <c r="W32" s="131">
        <f t="shared" si="9"/>
        <v>1.16331117647059</v>
      </c>
      <c r="X32" s="131">
        <f t="shared" si="10"/>
        <v>1.04217894293437</v>
      </c>
      <c r="Y32" s="138">
        <f t="shared" si="11"/>
        <v>1.01157493606138</v>
      </c>
      <c r="Z32" s="136">
        <f t="shared" si="12"/>
        <v>0.939665625003364</v>
      </c>
      <c r="AA32" s="96">
        <v>500</v>
      </c>
      <c r="AC32" s="129">
        <v>10</v>
      </c>
      <c r="AD32" s="129">
        <v>2</v>
      </c>
      <c r="AE32" s="129">
        <f t="shared" si="13"/>
        <v>-8</v>
      </c>
      <c r="AF32" s="122">
        <v>4</v>
      </c>
      <c r="AG32" s="122">
        <v>21</v>
      </c>
    </row>
    <row r="33" spans="1:33">
      <c r="A33" s="105">
        <v>31</v>
      </c>
      <c r="B33" s="105">
        <v>104428</v>
      </c>
      <c r="C33" s="106" t="s">
        <v>70</v>
      </c>
      <c r="D33" s="106" t="s">
        <v>34</v>
      </c>
      <c r="E33" s="105" t="s">
        <v>38</v>
      </c>
      <c r="F33" s="107">
        <v>8450</v>
      </c>
      <c r="G33" s="107">
        <f t="shared" si="0"/>
        <v>33800</v>
      </c>
      <c r="H33" s="107">
        <f t="shared" si="1"/>
        <v>2935.95364838616</v>
      </c>
      <c r="I33" s="107">
        <f t="shared" si="2"/>
        <v>11743.8145935446</v>
      </c>
      <c r="J33" s="118">
        <v>0.347450135903687</v>
      </c>
      <c r="K33" s="119">
        <v>9800</v>
      </c>
      <c r="L33" s="119">
        <f t="shared" si="3"/>
        <v>39200</v>
      </c>
      <c r="M33" s="120">
        <f t="shared" si="4"/>
        <v>3283.8981239141</v>
      </c>
      <c r="N33" s="120">
        <f t="shared" si="5"/>
        <v>13135.5924956564</v>
      </c>
      <c r="O33" s="121">
        <v>0.335091645297357</v>
      </c>
      <c r="P33" s="122">
        <v>39151.69</v>
      </c>
      <c r="Q33" s="122">
        <v>11004.65</v>
      </c>
      <c r="R33" s="129">
        <v>1000</v>
      </c>
      <c r="S33" s="129">
        <v>530</v>
      </c>
      <c r="T33" s="129">
        <f t="shared" si="6"/>
        <v>38151.69</v>
      </c>
      <c r="U33" s="129">
        <f t="shared" si="7"/>
        <v>10474.65</v>
      </c>
      <c r="V33" s="130">
        <f t="shared" si="8"/>
        <v>1.15833402366864</v>
      </c>
      <c r="W33" s="132">
        <f t="shared" si="9"/>
        <v>1.12874822485207</v>
      </c>
      <c r="X33" s="133">
        <f t="shared" si="10"/>
        <v>0.891929101618971</v>
      </c>
      <c r="Y33" s="136">
        <f t="shared" si="11"/>
        <v>0.973257397959184</v>
      </c>
      <c r="Z33" s="136">
        <f t="shared" si="12"/>
        <v>0.797425011735382</v>
      </c>
      <c r="AC33" s="129">
        <v>9</v>
      </c>
      <c r="AD33" s="129">
        <v>8</v>
      </c>
      <c r="AE33" s="129">
        <f t="shared" si="13"/>
        <v>-1</v>
      </c>
      <c r="AF33" s="122">
        <v>4</v>
      </c>
      <c r="AG33" s="122">
        <v>15</v>
      </c>
    </row>
    <row r="34" spans="1:33">
      <c r="A34" s="105">
        <v>32</v>
      </c>
      <c r="B34" s="105">
        <v>515</v>
      </c>
      <c r="C34" s="106" t="s">
        <v>71</v>
      </c>
      <c r="D34" s="106" t="s">
        <v>52</v>
      </c>
      <c r="E34" s="105" t="s">
        <v>38</v>
      </c>
      <c r="F34" s="107">
        <v>9100</v>
      </c>
      <c r="G34" s="107">
        <f t="shared" si="0"/>
        <v>36400</v>
      </c>
      <c r="H34" s="107">
        <f t="shared" si="1"/>
        <v>2757.06330106276</v>
      </c>
      <c r="I34" s="107">
        <f t="shared" si="2"/>
        <v>11028.253204251</v>
      </c>
      <c r="J34" s="118">
        <v>0.302973989127776</v>
      </c>
      <c r="K34" s="119">
        <f t="shared" ref="K34:K39" si="15">F34*1.15</f>
        <v>10465</v>
      </c>
      <c r="L34" s="119">
        <f t="shared" si="3"/>
        <v>41860</v>
      </c>
      <c r="M34" s="120">
        <f t="shared" si="4"/>
        <v>3057.84657887687</v>
      </c>
      <c r="N34" s="120">
        <f t="shared" si="5"/>
        <v>12231.3863155075</v>
      </c>
      <c r="O34" s="121">
        <v>0.292197475286849</v>
      </c>
      <c r="P34" s="122">
        <v>42092.18</v>
      </c>
      <c r="Q34" s="122">
        <v>8908.7</v>
      </c>
      <c r="R34" s="129"/>
      <c r="S34" s="129"/>
      <c r="T34" s="129">
        <f t="shared" si="6"/>
        <v>42092.18</v>
      </c>
      <c r="U34" s="129">
        <f t="shared" si="7"/>
        <v>8908.7</v>
      </c>
      <c r="V34" s="130">
        <f t="shared" si="8"/>
        <v>1.15637857142857</v>
      </c>
      <c r="W34" s="132">
        <f t="shared" si="9"/>
        <v>1.15637857142857</v>
      </c>
      <c r="X34" s="133">
        <f t="shared" si="10"/>
        <v>0.807806987652951</v>
      </c>
      <c r="Y34" s="138">
        <f t="shared" si="11"/>
        <v>1.00554658385093</v>
      </c>
      <c r="Z34" s="136">
        <f t="shared" si="12"/>
        <v>0.728347529069959</v>
      </c>
      <c r="AC34" s="129">
        <v>12</v>
      </c>
      <c r="AD34" s="129">
        <v>2</v>
      </c>
      <c r="AE34" s="129">
        <f t="shared" si="13"/>
        <v>-10</v>
      </c>
      <c r="AF34" s="122">
        <v>5</v>
      </c>
      <c r="AG34" s="122">
        <v>9</v>
      </c>
    </row>
    <row r="35" spans="1:33">
      <c r="A35" s="105">
        <v>33</v>
      </c>
      <c r="B35" s="105">
        <v>587</v>
      </c>
      <c r="C35" s="106" t="s">
        <v>72</v>
      </c>
      <c r="D35" s="106" t="s">
        <v>34</v>
      </c>
      <c r="E35" s="105" t="s">
        <v>38</v>
      </c>
      <c r="F35" s="107">
        <v>7800</v>
      </c>
      <c r="G35" s="107">
        <f t="shared" si="0"/>
        <v>31200</v>
      </c>
      <c r="H35" s="107">
        <f t="shared" si="1"/>
        <v>2422.51364916029</v>
      </c>
      <c r="I35" s="107">
        <f t="shared" si="2"/>
        <v>9690.05459664116</v>
      </c>
      <c r="J35" s="118">
        <v>0.310578672969268</v>
      </c>
      <c r="K35" s="119">
        <f t="shared" si="15"/>
        <v>8970</v>
      </c>
      <c r="L35" s="119">
        <f t="shared" si="3"/>
        <v>35880</v>
      </c>
      <c r="M35" s="120">
        <f t="shared" si="4"/>
        <v>2686.79905590557</v>
      </c>
      <c r="N35" s="120">
        <f t="shared" si="5"/>
        <v>10747.1962236223</v>
      </c>
      <c r="O35" s="121">
        <v>0.299531667325036</v>
      </c>
      <c r="P35" s="122">
        <v>36001.89</v>
      </c>
      <c r="Q35" s="122">
        <v>10769.21</v>
      </c>
      <c r="R35" s="129"/>
      <c r="S35" s="129"/>
      <c r="T35" s="129">
        <f t="shared" si="6"/>
        <v>36001.89</v>
      </c>
      <c r="U35" s="129">
        <f t="shared" si="7"/>
        <v>10769.21</v>
      </c>
      <c r="V35" s="130">
        <f t="shared" si="8"/>
        <v>1.15390673076923</v>
      </c>
      <c r="W35" s="132">
        <f t="shared" si="9"/>
        <v>1.15390673076923</v>
      </c>
      <c r="X35" s="132">
        <f t="shared" si="10"/>
        <v>1.11136731920302</v>
      </c>
      <c r="Y35" s="137">
        <f t="shared" si="11"/>
        <v>1.00339715719064</v>
      </c>
      <c r="Z35" s="137">
        <f t="shared" si="12"/>
        <v>1.0020483273888</v>
      </c>
      <c r="AA35" s="96">
        <v>800</v>
      </c>
      <c r="AC35" s="129">
        <v>10</v>
      </c>
      <c r="AD35" s="129">
        <v>0</v>
      </c>
      <c r="AE35" s="129">
        <f t="shared" si="13"/>
        <v>-10</v>
      </c>
      <c r="AF35" s="122">
        <v>4</v>
      </c>
      <c r="AG35" s="122">
        <v>9</v>
      </c>
    </row>
    <row r="36" spans="1:33">
      <c r="A36" s="105">
        <v>34</v>
      </c>
      <c r="B36" s="105">
        <v>339</v>
      </c>
      <c r="C36" s="106" t="s">
        <v>73</v>
      </c>
      <c r="D36" s="106" t="s">
        <v>43</v>
      </c>
      <c r="E36" s="105" t="s">
        <v>32</v>
      </c>
      <c r="F36" s="107">
        <v>6500</v>
      </c>
      <c r="G36" s="107">
        <f t="shared" si="0"/>
        <v>26000</v>
      </c>
      <c r="H36" s="107">
        <f t="shared" si="1"/>
        <v>2226.01627465294</v>
      </c>
      <c r="I36" s="107">
        <f t="shared" si="2"/>
        <v>8904.06509861177</v>
      </c>
      <c r="J36" s="118">
        <v>0.342464042254299</v>
      </c>
      <c r="K36" s="119">
        <f t="shared" si="15"/>
        <v>7475</v>
      </c>
      <c r="L36" s="119">
        <f t="shared" si="3"/>
        <v>29900</v>
      </c>
      <c r="M36" s="120">
        <f t="shared" si="4"/>
        <v>2468.86469648628</v>
      </c>
      <c r="N36" s="120">
        <f t="shared" si="5"/>
        <v>9875.4587859451</v>
      </c>
      <c r="O36" s="121">
        <v>0.33028290253997</v>
      </c>
      <c r="P36" s="122">
        <v>29924.27</v>
      </c>
      <c r="Q36" s="122">
        <v>11441.95</v>
      </c>
      <c r="R36" s="129">
        <v>8640</v>
      </c>
      <c r="S36" s="129">
        <v>5220</v>
      </c>
      <c r="T36" s="129">
        <f t="shared" ref="T36:T67" si="16">P36-R36</f>
        <v>21284.27</v>
      </c>
      <c r="U36" s="129">
        <f t="shared" ref="U36:U67" si="17">Q36-S36</f>
        <v>6221.95</v>
      </c>
      <c r="V36" s="130">
        <f t="shared" ref="V36:V67" si="18">P36/G36</f>
        <v>1.15093346153846</v>
      </c>
      <c r="W36" s="133">
        <f t="shared" ref="W36:W67" si="19">T36/G36</f>
        <v>0.818625769230769</v>
      </c>
      <c r="X36" s="133">
        <f t="shared" ref="X36:X67" si="20">U36/I36</f>
        <v>0.698776337671887</v>
      </c>
      <c r="Y36" s="136">
        <f t="shared" ref="Y36:Y67" si="21">T36/L36</f>
        <v>0.711848494983278</v>
      </c>
      <c r="Z36" s="136">
        <f t="shared" ref="Z36:Z67" si="22">U36/N36</f>
        <v>0.630041614760741</v>
      </c>
      <c r="AC36" s="129">
        <v>8</v>
      </c>
      <c r="AD36" s="129">
        <v>0</v>
      </c>
      <c r="AE36" s="129">
        <f t="shared" ref="AE36:AE67" si="23">AD36-AC36</f>
        <v>-8</v>
      </c>
      <c r="AF36" s="122">
        <v>4</v>
      </c>
      <c r="AG36" s="122">
        <v>30</v>
      </c>
    </row>
    <row r="37" spans="1:33">
      <c r="A37" s="105">
        <v>35</v>
      </c>
      <c r="B37" s="105">
        <v>716</v>
      </c>
      <c r="C37" s="106" t="s">
        <v>74</v>
      </c>
      <c r="D37" s="106" t="s">
        <v>37</v>
      </c>
      <c r="E37" s="105" t="s">
        <v>38</v>
      </c>
      <c r="F37" s="107">
        <v>9100</v>
      </c>
      <c r="G37" s="107">
        <f t="shared" si="0"/>
        <v>36400</v>
      </c>
      <c r="H37" s="107">
        <f t="shared" si="1"/>
        <v>2881.04333973347</v>
      </c>
      <c r="I37" s="107">
        <f t="shared" si="2"/>
        <v>11524.1733589339</v>
      </c>
      <c r="J37" s="118">
        <v>0.31659816920148</v>
      </c>
      <c r="K37" s="119">
        <f t="shared" si="15"/>
        <v>10465</v>
      </c>
      <c r="L37" s="119">
        <f t="shared" si="3"/>
        <v>41860</v>
      </c>
      <c r="M37" s="120">
        <f t="shared" si="4"/>
        <v>3195.35228538427</v>
      </c>
      <c r="N37" s="120">
        <f t="shared" si="5"/>
        <v>12781.4091415371</v>
      </c>
      <c r="O37" s="121">
        <v>0.305337055459558</v>
      </c>
      <c r="P37" s="122">
        <v>41887.14</v>
      </c>
      <c r="Q37" s="122">
        <v>10907.44</v>
      </c>
      <c r="R37" s="129"/>
      <c r="S37" s="129"/>
      <c r="T37" s="129">
        <f t="shared" si="16"/>
        <v>41887.14</v>
      </c>
      <c r="U37" s="129">
        <f t="shared" si="17"/>
        <v>10907.44</v>
      </c>
      <c r="V37" s="130">
        <f t="shared" si="18"/>
        <v>1.1507456043956</v>
      </c>
      <c r="W37" s="132">
        <f t="shared" si="19"/>
        <v>1.1507456043956</v>
      </c>
      <c r="X37" s="133">
        <f t="shared" si="20"/>
        <v>0.946483505608167</v>
      </c>
      <c r="Y37" s="138">
        <f t="shared" si="21"/>
        <v>1.00064835164835</v>
      </c>
      <c r="Z37" s="136">
        <f t="shared" si="22"/>
        <v>0.853383213009975</v>
      </c>
      <c r="AC37" s="129">
        <v>6</v>
      </c>
      <c r="AD37" s="129">
        <v>2</v>
      </c>
      <c r="AE37" s="129">
        <f t="shared" si="23"/>
        <v>-4</v>
      </c>
      <c r="AF37" s="122">
        <v>5</v>
      </c>
      <c r="AG37" s="122">
        <v>9</v>
      </c>
    </row>
    <row r="38" spans="1:33">
      <c r="A38" s="105">
        <v>36</v>
      </c>
      <c r="B38" s="105">
        <v>712</v>
      </c>
      <c r="C38" s="106" t="s">
        <v>75</v>
      </c>
      <c r="D38" s="106" t="s">
        <v>49</v>
      </c>
      <c r="E38" s="105" t="s">
        <v>35</v>
      </c>
      <c r="F38" s="107">
        <v>14300</v>
      </c>
      <c r="G38" s="107">
        <f t="shared" si="0"/>
        <v>57200</v>
      </c>
      <c r="H38" s="107">
        <f t="shared" si="1"/>
        <v>5005</v>
      </c>
      <c r="I38" s="107">
        <f t="shared" si="2"/>
        <v>20020</v>
      </c>
      <c r="J38" s="118">
        <v>0.35</v>
      </c>
      <c r="K38" s="119">
        <f t="shared" si="15"/>
        <v>16445</v>
      </c>
      <c r="L38" s="119">
        <f t="shared" si="3"/>
        <v>65780</v>
      </c>
      <c r="M38" s="120">
        <f t="shared" si="4"/>
        <v>5591.3</v>
      </c>
      <c r="N38" s="120">
        <f t="shared" si="5"/>
        <v>22365.2</v>
      </c>
      <c r="O38" s="121">
        <v>0.34</v>
      </c>
      <c r="P38" s="122">
        <v>65707.41</v>
      </c>
      <c r="Q38" s="122">
        <v>20022.1</v>
      </c>
      <c r="R38" s="129"/>
      <c r="S38" s="129"/>
      <c r="T38" s="129">
        <f t="shared" si="16"/>
        <v>65707.41</v>
      </c>
      <c r="U38" s="129">
        <f t="shared" si="17"/>
        <v>20022.1</v>
      </c>
      <c r="V38" s="130">
        <f t="shared" si="18"/>
        <v>1.14873094405594</v>
      </c>
      <c r="W38" s="131">
        <f t="shared" si="19"/>
        <v>1.14873094405594</v>
      </c>
      <c r="X38" s="131">
        <f t="shared" si="20"/>
        <v>1.00010489510489</v>
      </c>
      <c r="Y38" s="136">
        <f t="shared" si="21"/>
        <v>0.998896473092125</v>
      </c>
      <c r="Z38" s="136">
        <f t="shared" si="22"/>
        <v>0.895234560835584</v>
      </c>
      <c r="AA38" s="96">
        <v>800</v>
      </c>
      <c r="AC38" s="129">
        <v>15</v>
      </c>
      <c r="AD38" s="129">
        <v>4</v>
      </c>
      <c r="AE38" s="129">
        <f t="shared" si="23"/>
        <v>-11</v>
      </c>
      <c r="AF38" s="122">
        <v>7</v>
      </c>
      <c r="AG38" s="122">
        <v>12</v>
      </c>
    </row>
    <row r="39" spans="1:33">
      <c r="A39" s="105">
        <v>37</v>
      </c>
      <c r="B39" s="105">
        <v>744</v>
      </c>
      <c r="C39" s="106" t="s">
        <v>76</v>
      </c>
      <c r="D39" s="106" t="s">
        <v>52</v>
      </c>
      <c r="E39" s="105" t="s">
        <v>35</v>
      </c>
      <c r="F39" s="107">
        <v>12000</v>
      </c>
      <c r="G39" s="107">
        <f t="shared" si="0"/>
        <v>48000</v>
      </c>
      <c r="H39" s="107">
        <f t="shared" si="1"/>
        <v>3794.69931979578</v>
      </c>
      <c r="I39" s="107">
        <f t="shared" si="2"/>
        <v>15178.7972791831</v>
      </c>
      <c r="J39" s="118">
        <v>0.316224943316315</v>
      </c>
      <c r="K39" s="119">
        <f t="shared" si="15"/>
        <v>13800</v>
      </c>
      <c r="L39" s="119">
        <f t="shared" si="3"/>
        <v>55200</v>
      </c>
      <c r="M39" s="120">
        <f t="shared" si="4"/>
        <v>4208.68404741782</v>
      </c>
      <c r="N39" s="120">
        <f t="shared" si="5"/>
        <v>16834.7361896713</v>
      </c>
      <c r="O39" s="121">
        <v>0.304977104885349</v>
      </c>
      <c r="P39" s="122">
        <v>54756.73</v>
      </c>
      <c r="Q39" s="122">
        <v>15198.02</v>
      </c>
      <c r="R39" s="129"/>
      <c r="S39" s="129"/>
      <c r="T39" s="129">
        <f t="shared" si="16"/>
        <v>54756.73</v>
      </c>
      <c r="U39" s="129">
        <f t="shared" si="17"/>
        <v>15198.02</v>
      </c>
      <c r="V39" s="130">
        <f t="shared" si="18"/>
        <v>1.14076520833333</v>
      </c>
      <c r="W39" s="131">
        <f t="shared" si="19"/>
        <v>1.14076520833333</v>
      </c>
      <c r="X39" s="131">
        <f t="shared" si="20"/>
        <v>1.00126641923358</v>
      </c>
      <c r="Y39" s="136">
        <f t="shared" si="21"/>
        <v>0.991969746376812</v>
      </c>
      <c r="Z39" s="136">
        <f t="shared" si="22"/>
        <v>0.902777437600983</v>
      </c>
      <c r="AA39" s="96">
        <v>800</v>
      </c>
      <c r="AC39" s="129">
        <v>10</v>
      </c>
      <c r="AD39" s="129">
        <v>4</v>
      </c>
      <c r="AE39" s="129">
        <f t="shared" si="23"/>
        <v>-6</v>
      </c>
      <c r="AF39" s="122">
        <v>6</v>
      </c>
      <c r="AG39" s="122">
        <v>12</v>
      </c>
    </row>
    <row r="40" spans="1:33">
      <c r="A40" s="105">
        <v>38</v>
      </c>
      <c r="B40" s="105">
        <v>737</v>
      </c>
      <c r="C40" s="106" t="s">
        <v>77</v>
      </c>
      <c r="D40" s="106" t="s">
        <v>49</v>
      </c>
      <c r="E40" s="105" t="s">
        <v>35</v>
      </c>
      <c r="F40" s="107">
        <v>10725</v>
      </c>
      <c r="G40" s="107">
        <f t="shared" si="0"/>
        <v>42900</v>
      </c>
      <c r="H40" s="107">
        <f t="shared" si="1"/>
        <v>3239.54514903724</v>
      </c>
      <c r="I40" s="107">
        <f t="shared" si="2"/>
        <v>12958.180596149</v>
      </c>
      <c r="J40" s="118">
        <v>0.302055491751724</v>
      </c>
      <c r="K40" s="119">
        <v>12500</v>
      </c>
      <c r="L40" s="119">
        <f t="shared" si="3"/>
        <v>50000</v>
      </c>
      <c r="M40" s="120">
        <f t="shared" si="4"/>
        <v>3641.39560051304</v>
      </c>
      <c r="N40" s="120">
        <f t="shared" si="5"/>
        <v>14565.5824020521</v>
      </c>
      <c r="O40" s="121">
        <v>0.291311648041043</v>
      </c>
      <c r="P40" s="122">
        <v>48927.81</v>
      </c>
      <c r="Q40" s="122">
        <v>15892.14</v>
      </c>
      <c r="R40" s="129">
        <v>2500</v>
      </c>
      <c r="S40" s="129">
        <v>1900</v>
      </c>
      <c r="T40" s="129">
        <f t="shared" si="16"/>
        <v>46427.81</v>
      </c>
      <c r="U40" s="129">
        <f t="shared" si="17"/>
        <v>13992.14</v>
      </c>
      <c r="V40" s="130">
        <f t="shared" si="18"/>
        <v>1.14050839160839</v>
      </c>
      <c r="W40" s="131">
        <f t="shared" si="19"/>
        <v>1.08223333333333</v>
      </c>
      <c r="X40" s="131">
        <f t="shared" si="20"/>
        <v>1.07979201988883</v>
      </c>
      <c r="Y40" s="136">
        <f t="shared" si="21"/>
        <v>0.9285562</v>
      </c>
      <c r="Z40" s="136">
        <f t="shared" si="22"/>
        <v>0.960630314241928</v>
      </c>
      <c r="AA40" s="96">
        <v>800</v>
      </c>
      <c r="AC40" s="129">
        <v>15</v>
      </c>
      <c r="AD40" s="129">
        <v>8</v>
      </c>
      <c r="AE40" s="129">
        <f t="shared" si="23"/>
        <v>-7</v>
      </c>
      <c r="AF40" s="122">
        <v>7</v>
      </c>
      <c r="AG40" s="122">
        <v>12</v>
      </c>
    </row>
    <row r="41" spans="1:33">
      <c r="A41" s="105">
        <v>39</v>
      </c>
      <c r="B41" s="105">
        <v>724</v>
      </c>
      <c r="C41" s="106" t="s">
        <v>78</v>
      </c>
      <c r="D41" s="106" t="s">
        <v>49</v>
      </c>
      <c r="E41" s="105" t="s">
        <v>35</v>
      </c>
      <c r="F41" s="107">
        <v>11700</v>
      </c>
      <c r="G41" s="107">
        <f t="shared" si="0"/>
        <v>46800</v>
      </c>
      <c r="H41" s="107">
        <f t="shared" si="1"/>
        <v>3964.45019644032</v>
      </c>
      <c r="I41" s="107">
        <f t="shared" si="2"/>
        <v>15857.8007857613</v>
      </c>
      <c r="J41" s="118">
        <v>0.338841897131651</v>
      </c>
      <c r="K41" s="119">
        <f>F41*1.15</f>
        <v>13455</v>
      </c>
      <c r="L41" s="119">
        <f t="shared" si="3"/>
        <v>53820</v>
      </c>
      <c r="M41" s="120">
        <f t="shared" si="4"/>
        <v>4396.95398565563</v>
      </c>
      <c r="N41" s="120">
        <f t="shared" si="5"/>
        <v>17587.8159426225</v>
      </c>
      <c r="O41" s="121">
        <v>0.326789593880017</v>
      </c>
      <c r="P41" s="122">
        <v>53056.7</v>
      </c>
      <c r="Q41" s="122">
        <v>13076.83</v>
      </c>
      <c r="R41" s="129"/>
      <c r="S41" s="129"/>
      <c r="T41" s="129">
        <f t="shared" si="16"/>
        <v>53056.7</v>
      </c>
      <c r="U41" s="129">
        <f t="shared" si="17"/>
        <v>13076.83</v>
      </c>
      <c r="V41" s="130">
        <f t="shared" si="18"/>
        <v>1.13369017094017</v>
      </c>
      <c r="W41" s="132">
        <f t="shared" si="19"/>
        <v>1.13369017094017</v>
      </c>
      <c r="X41" s="133">
        <f t="shared" si="20"/>
        <v>0.824630740205897</v>
      </c>
      <c r="Y41" s="136">
        <f t="shared" si="21"/>
        <v>0.985817539947975</v>
      </c>
      <c r="Z41" s="136">
        <f t="shared" si="22"/>
        <v>0.743516423111381</v>
      </c>
      <c r="AC41" s="129">
        <v>10</v>
      </c>
      <c r="AD41" s="129">
        <v>6</v>
      </c>
      <c r="AE41" s="129">
        <f t="shared" si="23"/>
        <v>-4</v>
      </c>
      <c r="AF41" s="122">
        <v>6</v>
      </c>
      <c r="AG41" s="122">
        <v>9</v>
      </c>
    </row>
    <row r="42" spans="1:33">
      <c r="A42" s="105">
        <v>40</v>
      </c>
      <c r="B42" s="105">
        <v>514</v>
      </c>
      <c r="C42" s="106" t="s">
        <v>79</v>
      </c>
      <c r="D42" s="106" t="s">
        <v>40</v>
      </c>
      <c r="E42" s="105" t="s">
        <v>35</v>
      </c>
      <c r="F42" s="107">
        <v>13000</v>
      </c>
      <c r="G42" s="107">
        <f t="shared" si="0"/>
        <v>52000</v>
      </c>
      <c r="H42" s="107">
        <f t="shared" si="1"/>
        <v>4682.16586965612</v>
      </c>
      <c r="I42" s="107">
        <f t="shared" si="2"/>
        <v>18728.6634786245</v>
      </c>
      <c r="J42" s="118">
        <v>0.360166605358163</v>
      </c>
      <c r="K42" s="119">
        <f>F42*1.15</f>
        <v>14950</v>
      </c>
      <c r="L42" s="119">
        <f t="shared" si="3"/>
        <v>59800</v>
      </c>
      <c r="M42" s="120">
        <f t="shared" si="4"/>
        <v>5192.96922952155</v>
      </c>
      <c r="N42" s="120">
        <f t="shared" si="5"/>
        <v>20771.8769180862</v>
      </c>
      <c r="O42" s="121">
        <v>0.347355801305789</v>
      </c>
      <c r="P42" s="122">
        <v>57239.11</v>
      </c>
      <c r="Q42" s="122">
        <v>13731.86</v>
      </c>
      <c r="R42" s="129"/>
      <c r="S42" s="129"/>
      <c r="T42" s="129">
        <f t="shared" si="16"/>
        <v>57239.11</v>
      </c>
      <c r="U42" s="129">
        <f t="shared" si="17"/>
        <v>13731.86</v>
      </c>
      <c r="V42" s="130">
        <f t="shared" si="18"/>
        <v>1.10075211538462</v>
      </c>
      <c r="W42" s="132">
        <f t="shared" si="19"/>
        <v>1.10075211538462</v>
      </c>
      <c r="X42" s="133">
        <f t="shared" si="20"/>
        <v>0.733200210237774</v>
      </c>
      <c r="Y42" s="136">
        <f t="shared" si="21"/>
        <v>0.957175752508361</v>
      </c>
      <c r="Z42" s="136">
        <f t="shared" si="22"/>
        <v>0.661079403375609</v>
      </c>
      <c r="AC42" s="129">
        <v>12</v>
      </c>
      <c r="AD42" s="129">
        <v>4</v>
      </c>
      <c r="AE42" s="129">
        <f t="shared" si="23"/>
        <v>-8</v>
      </c>
      <c r="AF42" s="122">
        <v>6</v>
      </c>
      <c r="AG42" s="122">
        <v>15</v>
      </c>
    </row>
    <row r="43" spans="1:33">
      <c r="A43" s="105">
        <v>41</v>
      </c>
      <c r="B43" s="105">
        <v>107658</v>
      </c>
      <c r="C43" s="106" t="s">
        <v>80</v>
      </c>
      <c r="D43" s="106" t="s">
        <v>43</v>
      </c>
      <c r="E43" s="105" t="s">
        <v>35</v>
      </c>
      <c r="F43" s="107">
        <v>10000</v>
      </c>
      <c r="G43" s="107">
        <f t="shared" si="0"/>
        <v>40000</v>
      </c>
      <c r="H43" s="107">
        <f t="shared" si="1"/>
        <v>2742.76631788291</v>
      </c>
      <c r="I43" s="107">
        <f t="shared" si="2"/>
        <v>10971.0652715316</v>
      </c>
      <c r="J43" s="118">
        <v>0.274276631788291</v>
      </c>
      <c r="K43" s="119">
        <f>F43*1.15</f>
        <v>11500</v>
      </c>
      <c r="L43" s="119">
        <f t="shared" si="3"/>
        <v>46000</v>
      </c>
      <c r="M43" s="120">
        <f t="shared" si="4"/>
        <v>3041.9898587617</v>
      </c>
      <c r="N43" s="120">
        <f t="shared" si="5"/>
        <v>12167.9594350468</v>
      </c>
      <c r="O43" s="121">
        <v>0.264520857283626</v>
      </c>
      <c r="P43" s="122">
        <v>43840.25</v>
      </c>
      <c r="Q43" s="122">
        <v>11322.13</v>
      </c>
      <c r="R43" s="129"/>
      <c r="S43" s="129"/>
      <c r="T43" s="129">
        <f t="shared" si="16"/>
        <v>43840.25</v>
      </c>
      <c r="U43" s="129">
        <f t="shared" si="17"/>
        <v>11322.13</v>
      </c>
      <c r="V43" s="130">
        <f t="shared" si="18"/>
        <v>1.09600625</v>
      </c>
      <c r="W43" s="131">
        <f t="shared" si="19"/>
        <v>1.09600625</v>
      </c>
      <c r="X43" s="131">
        <f t="shared" si="20"/>
        <v>1.03199914682664</v>
      </c>
      <c r="Y43" s="136">
        <f t="shared" si="21"/>
        <v>0.953048913043478</v>
      </c>
      <c r="Z43" s="136">
        <f t="shared" si="22"/>
        <v>0.930487158544382</v>
      </c>
      <c r="AA43" s="96">
        <v>800</v>
      </c>
      <c r="AC43" s="129">
        <v>8</v>
      </c>
      <c r="AD43" s="129">
        <v>2</v>
      </c>
      <c r="AE43" s="129">
        <f t="shared" si="23"/>
        <v>-6</v>
      </c>
      <c r="AF43" s="122">
        <v>5</v>
      </c>
      <c r="AG43" s="122">
        <v>12</v>
      </c>
    </row>
    <row r="44" spans="1:33">
      <c r="A44" s="105">
        <v>42</v>
      </c>
      <c r="B44" s="105">
        <v>111219</v>
      </c>
      <c r="C44" s="106" t="s">
        <v>81</v>
      </c>
      <c r="D44" s="106" t="s">
        <v>43</v>
      </c>
      <c r="E44" s="105" t="s">
        <v>35</v>
      </c>
      <c r="F44" s="107">
        <v>10400</v>
      </c>
      <c r="G44" s="107">
        <f t="shared" si="0"/>
        <v>41600</v>
      </c>
      <c r="H44" s="107">
        <f t="shared" si="1"/>
        <v>2900.90189051805</v>
      </c>
      <c r="I44" s="107">
        <f t="shared" si="2"/>
        <v>11603.6075620722</v>
      </c>
      <c r="J44" s="118">
        <v>0.278932874088274</v>
      </c>
      <c r="K44" s="119">
        <f>F44*1.15</f>
        <v>11960</v>
      </c>
      <c r="L44" s="119">
        <f t="shared" si="3"/>
        <v>47840</v>
      </c>
      <c r="M44" s="120">
        <f t="shared" si="4"/>
        <v>3217.37731526105</v>
      </c>
      <c r="N44" s="120">
        <f t="shared" si="5"/>
        <v>12869.5092610442</v>
      </c>
      <c r="O44" s="121">
        <v>0.269011481209118</v>
      </c>
      <c r="P44" s="122">
        <v>44880.39</v>
      </c>
      <c r="Q44" s="122">
        <v>11666.75</v>
      </c>
      <c r="R44" s="129"/>
      <c r="S44" s="129"/>
      <c r="T44" s="129">
        <f t="shared" si="16"/>
        <v>44880.39</v>
      </c>
      <c r="U44" s="129">
        <f t="shared" si="17"/>
        <v>11666.75</v>
      </c>
      <c r="V44" s="130">
        <f t="shared" si="18"/>
        <v>1.07885552884615</v>
      </c>
      <c r="W44" s="131">
        <f t="shared" si="19"/>
        <v>1.07885552884615</v>
      </c>
      <c r="X44" s="131">
        <f t="shared" si="20"/>
        <v>1.00544162128804</v>
      </c>
      <c r="Y44" s="136">
        <f t="shared" si="21"/>
        <v>0.938135242474916</v>
      </c>
      <c r="Z44" s="136">
        <f t="shared" si="22"/>
        <v>0.906541948364346</v>
      </c>
      <c r="AA44" s="96">
        <v>800</v>
      </c>
      <c r="AC44" s="129">
        <v>14</v>
      </c>
      <c r="AD44" s="129">
        <v>8</v>
      </c>
      <c r="AE44" s="129">
        <f t="shared" si="23"/>
        <v>-6</v>
      </c>
      <c r="AF44" s="122">
        <v>5</v>
      </c>
      <c r="AG44" s="122">
        <v>12</v>
      </c>
    </row>
    <row r="45" spans="1:33">
      <c r="A45" s="105">
        <v>43</v>
      </c>
      <c r="B45" s="105">
        <v>549</v>
      </c>
      <c r="C45" s="106" t="s">
        <v>82</v>
      </c>
      <c r="D45" s="106" t="s">
        <v>37</v>
      </c>
      <c r="E45" s="105" t="s">
        <v>32</v>
      </c>
      <c r="F45" s="107">
        <v>7000</v>
      </c>
      <c r="G45" s="107">
        <f t="shared" si="0"/>
        <v>28000</v>
      </c>
      <c r="H45" s="107">
        <f t="shared" si="1"/>
        <v>2016.91983928752</v>
      </c>
      <c r="I45" s="107">
        <f t="shared" si="2"/>
        <v>8067.67935715008</v>
      </c>
      <c r="J45" s="118">
        <v>0.288131405612503</v>
      </c>
      <c r="K45" s="119">
        <f>F45*1.15</f>
        <v>8050</v>
      </c>
      <c r="L45" s="119">
        <f t="shared" si="3"/>
        <v>32200</v>
      </c>
      <c r="M45" s="120">
        <f t="shared" si="4"/>
        <v>2236.95677500654</v>
      </c>
      <c r="N45" s="120">
        <f t="shared" si="5"/>
        <v>8947.82710002616</v>
      </c>
      <c r="O45" s="121">
        <v>0.277882829193359</v>
      </c>
      <c r="P45" s="122">
        <v>30204.9</v>
      </c>
      <c r="Q45" s="122">
        <v>6363.59</v>
      </c>
      <c r="R45" s="129"/>
      <c r="S45" s="129"/>
      <c r="T45" s="129">
        <f t="shared" si="16"/>
        <v>30204.9</v>
      </c>
      <c r="U45" s="129">
        <f t="shared" si="17"/>
        <v>6363.59</v>
      </c>
      <c r="V45" s="130">
        <f t="shared" si="18"/>
        <v>1.07874642857143</v>
      </c>
      <c r="W45" s="132">
        <f t="shared" si="19"/>
        <v>1.07874642857143</v>
      </c>
      <c r="X45" s="133">
        <f t="shared" si="20"/>
        <v>0.788775770365761</v>
      </c>
      <c r="Y45" s="136">
        <f t="shared" si="21"/>
        <v>0.938040372670808</v>
      </c>
      <c r="Z45" s="136">
        <f t="shared" si="22"/>
        <v>0.711188306262802</v>
      </c>
      <c r="AC45" s="129">
        <v>8</v>
      </c>
      <c r="AD45" s="129">
        <v>4</v>
      </c>
      <c r="AE45" s="129">
        <f t="shared" si="23"/>
        <v>-4</v>
      </c>
      <c r="AF45" s="122">
        <v>2</v>
      </c>
      <c r="AG45" s="122">
        <v>6</v>
      </c>
    </row>
    <row r="46" spans="1:33">
      <c r="A46" s="105">
        <v>44</v>
      </c>
      <c r="B46" s="105">
        <v>106568</v>
      </c>
      <c r="C46" s="106" t="s">
        <v>83</v>
      </c>
      <c r="D46" s="106" t="s">
        <v>49</v>
      </c>
      <c r="E46" s="105" t="s">
        <v>32</v>
      </c>
      <c r="F46" s="107">
        <v>5525</v>
      </c>
      <c r="G46" s="107">
        <f t="shared" si="0"/>
        <v>22100</v>
      </c>
      <c r="H46" s="107">
        <f t="shared" si="1"/>
        <v>1971.17320828456</v>
      </c>
      <c r="I46" s="107">
        <f t="shared" si="2"/>
        <v>7884.69283313824</v>
      </c>
      <c r="J46" s="118">
        <v>0.356773431363721</v>
      </c>
      <c r="K46" s="119">
        <v>6400</v>
      </c>
      <c r="L46" s="119">
        <f t="shared" si="3"/>
        <v>25600</v>
      </c>
      <c r="M46" s="120">
        <f t="shared" si="4"/>
        <v>2202.13324464502</v>
      </c>
      <c r="N46" s="120">
        <f t="shared" si="5"/>
        <v>8808.53297858007</v>
      </c>
      <c r="O46" s="121">
        <v>0.344083319475784</v>
      </c>
      <c r="P46" s="122">
        <v>23519.43</v>
      </c>
      <c r="Q46" s="122">
        <v>5958.32</v>
      </c>
      <c r="R46" s="129"/>
      <c r="S46" s="129"/>
      <c r="T46" s="129">
        <f t="shared" si="16"/>
        <v>23519.43</v>
      </c>
      <c r="U46" s="129">
        <f t="shared" si="17"/>
        <v>5958.32</v>
      </c>
      <c r="V46" s="130">
        <f t="shared" si="18"/>
        <v>1.06422760180995</v>
      </c>
      <c r="W46" s="132">
        <f t="shared" si="19"/>
        <v>1.06422760180995</v>
      </c>
      <c r="X46" s="133">
        <f t="shared" si="20"/>
        <v>0.7556819429868</v>
      </c>
      <c r="Y46" s="136">
        <f t="shared" si="21"/>
        <v>0.918727734375</v>
      </c>
      <c r="Z46" s="136">
        <f t="shared" si="22"/>
        <v>0.67642591728827</v>
      </c>
      <c r="AC46" s="129">
        <v>6</v>
      </c>
      <c r="AD46" s="129">
        <v>4</v>
      </c>
      <c r="AE46" s="129">
        <f t="shared" si="23"/>
        <v>-2</v>
      </c>
      <c r="AF46" s="122">
        <v>2</v>
      </c>
      <c r="AG46" s="122">
        <v>6</v>
      </c>
    </row>
    <row r="47" spans="1:33">
      <c r="A47" s="105">
        <v>45</v>
      </c>
      <c r="B47" s="105">
        <v>105751</v>
      </c>
      <c r="C47" s="106" t="s">
        <v>84</v>
      </c>
      <c r="D47" s="106" t="s">
        <v>49</v>
      </c>
      <c r="E47" s="105" t="s">
        <v>38</v>
      </c>
      <c r="F47" s="107">
        <v>9750</v>
      </c>
      <c r="G47" s="107">
        <f t="shared" si="0"/>
        <v>39000</v>
      </c>
      <c r="H47" s="107">
        <f t="shared" si="1"/>
        <v>3442.39314487796</v>
      </c>
      <c r="I47" s="107">
        <f t="shared" si="2"/>
        <v>13769.5725795119</v>
      </c>
      <c r="J47" s="118">
        <v>0.353065963577227</v>
      </c>
      <c r="K47" s="119">
        <v>11200</v>
      </c>
      <c r="L47" s="119">
        <f t="shared" si="3"/>
        <v>44800</v>
      </c>
      <c r="M47" s="120">
        <f t="shared" si="4"/>
        <v>3813.68649763174</v>
      </c>
      <c r="N47" s="120">
        <f t="shared" si="5"/>
        <v>15254.745990527</v>
      </c>
      <c r="O47" s="121">
        <v>0.340507723002834</v>
      </c>
      <c r="P47" s="122">
        <v>41447.16</v>
      </c>
      <c r="Q47" s="122">
        <v>12861.62</v>
      </c>
      <c r="R47" s="129"/>
      <c r="S47" s="129"/>
      <c r="T47" s="129">
        <f t="shared" si="16"/>
        <v>41447.16</v>
      </c>
      <c r="U47" s="129">
        <f t="shared" si="17"/>
        <v>12861.62</v>
      </c>
      <c r="V47" s="130">
        <f t="shared" si="18"/>
        <v>1.06274769230769</v>
      </c>
      <c r="W47" s="132">
        <f t="shared" si="19"/>
        <v>1.06274769230769</v>
      </c>
      <c r="X47" s="133">
        <f t="shared" si="20"/>
        <v>0.93406094675278</v>
      </c>
      <c r="Y47" s="136">
        <f t="shared" si="21"/>
        <v>0.925159821428572</v>
      </c>
      <c r="Z47" s="136">
        <f t="shared" si="22"/>
        <v>0.843122527768532</v>
      </c>
      <c r="AC47" s="129">
        <v>10</v>
      </c>
      <c r="AD47" s="129">
        <v>6</v>
      </c>
      <c r="AE47" s="129">
        <f t="shared" si="23"/>
        <v>-4</v>
      </c>
      <c r="AF47" s="122">
        <v>5</v>
      </c>
      <c r="AG47" s="122">
        <v>15</v>
      </c>
    </row>
    <row r="48" spans="1:33">
      <c r="A48" s="105">
        <v>46</v>
      </c>
      <c r="B48" s="105">
        <v>365</v>
      </c>
      <c r="C48" s="106" t="s">
        <v>85</v>
      </c>
      <c r="D48" s="106" t="s">
        <v>43</v>
      </c>
      <c r="E48" s="105" t="s">
        <v>35</v>
      </c>
      <c r="F48" s="107">
        <v>15000</v>
      </c>
      <c r="G48" s="107">
        <f t="shared" si="0"/>
        <v>60000</v>
      </c>
      <c r="H48" s="107">
        <f t="shared" si="1"/>
        <v>4160.35709137947</v>
      </c>
      <c r="I48" s="107">
        <f t="shared" si="2"/>
        <v>16641.4283655179</v>
      </c>
      <c r="J48" s="118">
        <v>0.277357139425298</v>
      </c>
      <c r="K48" s="119">
        <f>F48*1.15</f>
        <v>17250</v>
      </c>
      <c r="L48" s="119">
        <f t="shared" si="3"/>
        <v>69000</v>
      </c>
      <c r="M48" s="120">
        <f t="shared" si="4"/>
        <v>4614.2334468262</v>
      </c>
      <c r="N48" s="120">
        <f t="shared" si="5"/>
        <v>18456.9337873048</v>
      </c>
      <c r="O48" s="121">
        <v>0.26749179401891</v>
      </c>
      <c r="P48" s="122">
        <v>63667.81</v>
      </c>
      <c r="Q48" s="122">
        <v>13962.33</v>
      </c>
      <c r="R48" s="129"/>
      <c r="S48" s="129"/>
      <c r="T48" s="129">
        <f t="shared" si="16"/>
        <v>63667.81</v>
      </c>
      <c r="U48" s="129">
        <f t="shared" si="17"/>
        <v>13962.33</v>
      </c>
      <c r="V48" s="130">
        <f t="shared" si="18"/>
        <v>1.06113016666667</v>
      </c>
      <c r="W48" s="132">
        <f t="shared" si="19"/>
        <v>1.06113016666667</v>
      </c>
      <c r="X48" s="133">
        <f t="shared" si="20"/>
        <v>0.839010311694809</v>
      </c>
      <c r="Y48" s="136">
        <f t="shared" si="21"/>
        <v>0.922721884057971</v>
      </c>
      <c r="Z48" s="136">
        <f t="shared" si="22"/>
        <v>0.756481556519625</v>
      </c>
      <c r="AC48" s="129">
        <v>12</v>
      </c>
      <c r="AD48" s="129">
        <v>10</v>
      </c>
      <c r="AE48" s="129">
        <f t="shared" si="23"/>
        <v>-2</v>
      </c>
      <c r="AF48" s="122">
        <v>7</v>
      </c>
      <c r="AG48" s="122">
        <v>12</v>
      </c>
    </row>
    <row r="49" spans="1:33">
      <c r="A49" s="105">
        <v>47</v>
      </c>
      <c r="B49" s="105">
        <v>742</v>
      </c>
      <c r="C49" s="106" t="s">
        <v>86</v>
      </c>
      <c r="D49" s="106" t="s">
        <v>87</v>
      </c>
      <c r="E49" s="105" t="s">
        <v>35</v>
      </c>
      <c r="F49" s="107">
        <v>13000</v>
      </c>
      <c r="G49" s="107">
        <f t="shared" si="0"/>
        <v>52000</v>
      </c>
      <c r="H49" s="107">
        <f t="shared" si="1"/>
        <v>2857.99310524798</v>
      </c>
      <c r="I49" s="107">
        <f t="shared" si="2"/>
        <v>11431.9724209919</v>
      </c>
      <c r="J49" s="118">
        <v>0.219845623480614</v>
      </c>
      <c r="K49" s="119">
        <f>F49*1.15</f>
        <v>14950</v>
      </c>
      <c r="L49" s="119">
        <f t="shared" si="3"/>
        <v>59800</v>
      </c>
      <c r="M49" s="120">
        <f t="shared" si="4"/>
        <v>3169.78737338656</v>
      </c>
      <c r="N49" s="120">
        <f t="shared" si="5"/>
        <v>12679.1494935462</v>
      </c>
      <c r="O49" s="121">
        <v>0.212025911263315</v>
      </c>
      <c r="P49" s="122">
        <v>55052.47</v>
      </c>
      <c r="Q49" s="122">
        <v>9660.58</v>
      </c>
      <c r="R49" s="129"/>
      <c r="S49" s="129"/>
      <c r="T49" s="129">
        <f t="shared" si="16"/>
        <v>55052.47</v>
      </c>
      <c r="U49" s="129">
        <f t="shared" si="17"/>
        <v>9660.58</v>
      </c>
      <c r="V49" s="130">
        <f t="shared" si="18"/>
        <v>1.05870134615385</v>
      </c>
      <c r="W49" s="132">
        <f t="shared" si="19"/>
        <v>1.05870134615385</v>
      </c>
      <c r="X49" s="133">
        <f t="shared" si="20"/>
        <v>0.845049274459481</v>
      </c>
      <c r="Y49" s="136">
        <f t="shared" si="21"/>
        <v>0.920609866220736</v>
      </c>
      <c r="Z49" s="136">
        <f t="shared" si="22"/>
        <v>0.761926500268596</v>
      </c>
      <c r="AC49" s="129">
        <v>10</v>
      </c>
      <c r="AD49" s="129">
        <v>0</v>
      </c>
      <c r="AE49" s="129">
        <f t="shared" si="23"/>
        <v>-10</v>
      </c>
      <c r="AF49" s="122">
        <v>6</v>
      </c>
      <c r="AG49" s="122">
        <v>12</v>
      </c>
    </row>
    <row r="50" spans="1:33">
      <c r="A50" s="105">
        <v>48</v>
      </c>
      <c r="B50" s="105">
        <v>102479</v>
      </c>
      <c r="C50" s="106" t="s">
        <v>88</v>
      </c>
      <c r="D50" s="106" t="s">
        <v>52</v>
      </c>
      <c r="E50" s="105" t="s">
        <v>38</v>
      </c>
      <c r="F50" s="107">
        <v>7150</v>
      </c>
      <c r="G50" s="107">
        <f t="shared" si="0"/>
        <v>28600</v>
      </c>
      <c r="H50" s="107">
        <f t="shared" si="1"/>
        <v>2609.84094394388</v>
      </c>
      <c r="I50" s="107">
        <f t="shared" si="2"/>
        <v>10439.3637757755</v>
      </c>
      <c r="J50" s="118">
        <v>0.36501271943271</v>
      </c>
      <c r="K50" s="119">
        <v>8250</v>
      </c>
      <c r="L50" s="119">
        <f t="shared" si="3"/>
        <v>33000</v>
      </c>
      <c r="M50" s="120">
        <f t="shared" si="4"/>
        <v>2904.24373335218</v>
      </c>
      <c r="N50" s="120">
        <f t="shared" si="5"/>
        <v>11616.9749334087</v>
      </c>
      <c r="O50" s="121">
        <v>0.352029543436628</v>
      </c>
      <c r="P50" s="122">
        <v>30124.34</v>
      </c>
      <c r="Q50" s="122">
        <v>8360.22</v>
      </c>
      <c r="R50" s="129"/>
      <c r="S50" s="129"/>
      <c r="T50" s="129">
        <f t="shared" si="16"/>
        <v>30124.34</v>
      </c>
      <c r="U50" s="129">
        <f t="shared" si="17"/>
        <v>8360.22</v>
      </c>
      <c r="V50" s="130">
        <f t="shared" si="18"/>
        <v>1.0532986013986</v>
      </c>
      <c r="W50" s="132">
        <f t="shared" si="19"/>
        <v>1.0532986013986</v>
      </c>
      <c r="X50" s="133">
        <f t="shared" si="20"/>
        <v>0.800836160092424</v>
      </c>
      <c r="Y50" s="136">
        <f t="shared" si="21"/>
        <v>0.912858787878788</v>
      </c>
      <c r="Z50" s="136">
        <f t="shared" si="22"/>
        <v>0.719655508247439</v>
      </c>
      <c r="AC50" s="129">
        <v>8</v>
      </c>
      <c r="AD50" s="129">
        <v>0</v>
      </c>
      <c r="AE50" s="129">
        <f t="shared" si="23"/>
        <v>-8</v>
      </c>
      <c r="AF50" s="122">
        <v>4</v>
      </c>
      <c r="AG50" s="122">
        <v>9</v>
      </c>
    </row>
    <row r="51" spans="1:33">
      <c r="A51" s="105">
        <v>49</v>
      </c>
      <c r="B51" s="105">
        <v>709</v>
      </c>
      <c r="C51" s="106" t="s">
        <v>89</v>
      </c>
      <c r="D51" s="106" t="s">
        <v>43</v>
      </c>
      <c r="E51" s="105" t="s">
        <v>35</v>
      </c>
      <c r="F51" s="107">
        <v>13000</v>
      </c>
      <c r="G51" s="107">
        <f t="shared" si="0"/>
        <v>52000</v>
      </c>
      <c r="H51" s="107">
        <f t="shared" si="1"/>
        <v>4193.40285909288</v>
      </c>
      <c r="I51" s="107">
        <f t="shared" si="2"/>
        <v>16773.6114363715</v>
      </c>
      <c r="J51" s="118">
        <v>0.322569450699452</v>
      </c>
      <c r="K51" s="119">
        <f>F51*1.15</f>
        <v>14950</v>
      </c>
      <c r="L51" s="119">
        <f t="shared" si="3"/>
        <v>59800</v>
      </c>
      <c r="M51" s="120">
        <f t="shared" si="4"/>
        <v>4650.88436003151</v>
      </c>
      <c r="N51" s="120">
        <f t="shared" si="5"/>
        <v>18603.5374401261</v>
      </c>
      <c r="O51" s="121">
        <v>0.311095943814817</v>
      </c>
      <c r="P51" s="122">
        <v>54642.46</v>
      </c>
      <c r="Q51" s="122">
        <v>14732.52</v>
      </c>
      <c r="R51" s="129"/>
      <c r="S51" s="129"/>
      <c r="T51" s="129">
        <f t="shared" si="16"/>
        <v>54642.46</v>
      </c>
      <c r="U51" s="129">
        <f t="shared" si="17"/>
        <v>14732.52</v>
      </c>
      <c r="V51" s="130">
        <f t="shared" si="18"/>
        <v>1.05081653846154</v>
      </c>
      <c r="W51" s="132">
        <f t="shared" si="19"/>
        <v>1.05081653846154</v>
      </c>
      <c r="X51" s="133">
        <f t="shared" si="20"/>
        <v>0.878315326182789</v>
      </c>
      <c r="Y51" s="136">
        <f t="shared" si="21"/>
        <v>0.913753511705686</v>
      </c>
      <c r="Z51" s="136">
        <f t="shared" si="22"/>
        <v>0.79192035640616</v>
      </c>
      <c r="AC51" s="129">
        <v>10</v>
      </c>
      <c r="AD51" s="129">
        <v>8</v>
      </c>
      <c r="AE51" s="129">
        <f t="shared" si="23"/>
        <v>-2</v>
      </c>
      <c r="AF51" s="122">
        <v>6</v>
      </c>
      <c r="AG51" s="122">
        <v>12</v>
      </c>
    </row>
    <row r="52" spans="1:33">
      <c r="A52" s="105">
        <v>50</v>
      </c>
      <c r="B52" s="105">
        <v>106569</v>
      </c>
      <c r="C52" s="106" t="s">
        <v>90</v>
      </c>
      <c r="D52" s="106" t="s">
        <v>43</v>
      </c>
      <c r="E52" s="105" t="s">
        <v>38</v>
      </c>
      <c r="F52" s="107">
        <v>8775</v>
      </c>
      <c r="G52" s="107">
        <f t="shared" si="0"/>
        <v>35100</v>
      </c>
      <c r="H52" s="107">
        <f t="shared" si="1"/>
        <v>2992.3919792203</v>
      </c>
      <c r="I52" s="107">
        <f t="shared" si="2"/>
        <v>11969.5679168812</v>
      </c>
      <c r="J52" s="118">
        <v>0.341013330965276</v>
      </c>
      <c r="K52" s="119">
        <v>10500</v>
      </c>
      <c r="L52" s="119">
        <f t="shared" si="3"/>
        <v>42000</v>
      </c>
      <c r="M52" s="120">
        <f t="shared" si="4"/>
        <v>3453.27981341819</v>
      </c>
      <c r="N52" s="120">
        <f t="shared" si="5"/>
        <v>13813.1192536727</v>
      </c>
      <c r="O52" s="121">
        <v>0.328883791754113</v>
      </c>
      <c r="P52" s="122">
        <v>36760.97</v>
      </c>
      <c r="Q52" s="122">
        <v>10636.72</v>
      </c>
      <c r="R52" s="129"/>
      <c r="S52" s="129"/>
      <c r="T52" s="129">
        <f t="shared" si="16"/>
        <v>36760.97</v>
      </c>
      <c r="U52" s="129">
        <f t="shared" si="17"/>
        <v>10636.72</v>
      </c>
      <c r="V52" s="130">
        <f t="shared" si="18"/>
        <v>1.04732108262108</v>
      </c>
      <c r="W52" s="132">
        <f t="shared" si="19"/>
        <v>1.04732108262108</v>
      </c>
      <c r="X52" s="133">
        <f t="shared" si="20"/>
        <v>0.888646948149112</v>
      </c>
      <c r="Y52" s="136">
        <f t="shared" si="21"/>
        <v>0.875261190476191</v>
      </c>
      <c r="Z52" s="136">
        <f t="shared" si="22"/>
        <v>0.770044752720994</v>
      </c>
      <c r="AC52" s="129">
        <v>8</v>
      </c>
      <c r="AD52" s="129">
        <v>2</v>
      </c>
      <c r="AE52" s="129">
        <f t="shared" si="23"/>
        <v>-6</v>
      </c>
      <c r="AF52" s="122">
        <v>5</v>
      </c>
      <c r="AG52" s="122">
        <v>9</v>
      </c>
    </row>
    <row r="53" spans="1:33">
      <c r="A53" s="105">
        <v>51</v>
      </c>
      <c r="B53" s="105">
        <v>730</v>
      </c>
      <c r="C53" s="106" t="s">
        <v>91</v>
      </c>
      <c r="D53" s="106" t="s">
        <v>43</v>
      </c>
      <c r="E53" s="105" t="s">
        <v>35</v>
      </c>
      <c r="F53" s="107">
        <v>14300</v>
      </c>
      <c r="G53" s="107">
        <f t="shared" si="0"/>
        <v>57200</v>
      </c>
      <c r="H53" s="107">
        <f t="shared" si="1"/>
        <v>3998.27758630343</v>
      </c>
      <c r="I53" s="107">
        <f t="shared" si="2"/>
        <v>15993.1103452137</v>
      </c>
      <c r="J53" s="118">
        <v>0.27959983121003</v>
      </c>
      <c r="K53" s="119">
        <f>F53*1.15</f>
        <v>16445</v>
      </c>
      <c r="L53" s="119">
        <f t="shared" si="3"/>
        <v>65780</v>
      </c>
      <c r="M53" s="120">
        <f t="shared" si="4"/>
        <v>4434.47179249213</v>
      </c>
      <c r="N53" s="120">
        <f t="shared" si="5"/>
        <v>17737.8871699685</v>
      </c>
      <c r="O53" s="121">
        <v>0.269654715262519</v>
      </c>
      <c r="P53" s="122">
        <v>59772.56</v>
      </c>
      <c r="Q53" s="122">
        <v>15218.3</v>
      </c>
      <c r="R53" s="129"/>
      <c r="S53" s="129"/>
      <c r="T53" s="129">
        <f t="shared" si="16"/>
        <v>59772.56</v>
      </c>
      <c r="U53" s="129">
        <f t="shared" si="17"/>
        <v>15218.3</v>
      </c>
      <c r="V53" s="130">
        <f t="shared" si="18"/>
        <v>1.04497482517483</v>
      </c>
      <c r="W53" s="132">
        <f t="shared" si="19"/>
        <v>1.04497482517483</v>
      </c>
      <c r="X53" s="133">
        <f t="shared" si="20"/>
        <v>0.951553492191994</v>
      </c>
      <c r="Y53" s="136">
        <f t="shared" si="21"/>
        <v>0.908673761021587</v>
      </c>
      <c r="Z53" s="136">
        <f t="shared" si="22"/>
        <v>0.857954493349448</v>
      </c>
      <c r="AC53" s="129">
        <v>15</v>
      </c>
      <c r="AD53" s="129">
        <v>6</v>
      </c>
      <c r="AE53" s="129">
        <f t="shared" si="23"/>
        <v>-9</v>
      </c>
      <c r="AF53" s="122">
        <v>6</v>
      </c>
      <c r="AG53" s="122">
        <v>15</v>
      </c>
    </row>
    <row r="54" spans="1:33">
      <c r="A54" s="105">
        <v>52</v>
      </c>
      <c r="B54" s="105">
        <v>106399</v>
      </c>
      <c r="C54" s="106" t="s">
        <v>92</v>
      </c>
      <c r="D54" s="106" t="s">
        <v>43</v>
      </c>
      <c r="E54" s="105" t="s">
        <v>38</v>
      </c>
      <c r="F54" s="107">
        <v>9000</v>
      </c>
      <c r="G54" s="107">
        <f t="shared" si="0"/>
        <v>36000</v>
      </c>
      <c r="H54" s="107">
        <f t="shared" si="1"/>
        <v>2613.8878209468</v>
      </c>
      <c r="I54" s="107">
        <f t="shared" si="2"/>
        <v>10455.5512837872</v>
      </c>
      <c r="J54" s="118">
        <v>0.2904319801052</v>
      </c>
      <c r="K54" s="119">
        <f>F54*1.15</f>
        <v>10350</v>
      </c>
      <c r="L54" s="119">
        <f t="shared" si="3"/>
        <v>41400</v>
      </c>
      <c r="M54" s="120">
        <f t="shared" si="4"/>
        <v>2899.05129409582</v>
      </c>
      <c r="N54" s="120">
        <f t="shared" si="5"/>
        <v>11596.2051763833</v>
      </c>
      <c r="O54" s="121">
        <v>0.280101574308775</v>
      </c>
      <c r="P54" s="122">
        <v>37613.09</v>
      </c>
      <c r="Q54" s="122">
        <v>9579.99</v>
      </c>
      <c r="R54" s="129"/>
      <c r="S54" s="129"/>
      <c r="T54" s="129">
        <f t="shared" si="16"/>
        <v>37613.09</v>
      </c>
      <c r="U54" s="129">
        <f t="shared" si="17"/>
        <v>9579.99</v>
      </c>
      <c r="V54" s="130">
        <f t="shared" si="18"/>
        <v>1.04480805555556</v>
      </c>
      <c r="W54" s="132">
        <f t="shared" si="19"/>
        <v>1.04480805555556</v>
      </c>
      <c r="X54" s="133">
        <f t="shared" si="20"/>
        <v>0.916258716539904</v>
      </c>
      <c r="Y54" s="136">
        <f t="shared" si="21"/>
        <v>0.908528743961353</v>
      </c>
      <c r="Z54" s="136">
        <f t="shared" si="22"/>
        <v>0.826131467517537</v>
      </c>
      <c r="AC54" s="129">
        <v>8</v>
      </c>
      <c r="AD54" s="129">
        <v>2</v>
      </c>
      <c r="AE54" s="129">
        <f t="shared" si="23"/>
        <v>-6</v>
      </c>
      <c r="AF54" s="122">
        <v>5</v>
      </c>
      <c r="AG54" s="122">
        <v>9</v>
      </c>
    </row>
    <row r="55" spans="1:33">
      <c r="A55" s="105">
        <v>53</v>
      </c>
      <c r="B55" s="105">
        <v>102567</v>
      </c>
      <c r="C55" s="106" t="s">
        <v>93</v>
      </c>
      <c r="D55" s="106" t="s">
        <v>40</v>
      </c>
      <c r="E55" s="105" t="s">
        <v>32</v>
      </c>
      <c r="F55" s="107">
        <v>5525</v>
      </c>
      <c r="G55" s="107">
        <f t="shared" si="0"/>
        <v>22100</v>
      </c>
      <c r="H55" s="107">
        <f t="shared" si="1"/>
        <v>1768.12969495251</v>
      </c>
      <c r="I55" s="107">
        <f t="shared" si="2"/>
        <v>7072.51877981003</v>
      </c>
      <c r="J55" s="118">
        <v>0.320023474199549</v>
      </c>
      <c r="K55" s="119">
        <v>6400</v>
      </c>
      <c r="L55" s="119">
        <f t="shared" si="3"/>
        <v>25600</v>
      </c>
      <c r="M55" s="120">
        <f t="shared" si="4"/>
        <v>1975.29936270161</v>
      </c>
      <c r="N55" s="120">
        <f t="shared" si="5"/>
        <v>7901.19745080643</v>
      </c>
      <c r="O55" s="121">
        <v>0.308640525422126</v>
      </c>
      <c r="P55" s="122">
        <v>23051.11</v>
      </c>
      <c r="Q55" s="122">
        <v>4875.16</v>
      </c>
      <c r="R55" s="129"/>
      <c r="S55" s="129"/>
      <c r="T55" s="129">
        <f t="shared" si="16"/>
        <v>23051.11</v>
      </c>
      <c r="U55" s="129">
        <f t="shared" si="17"/>
        <v>4875.16</v>
      </c>
      <c r="V55" s="130">
        <f t="shared" si="18"/>
        <v>1.04303665158371</v>
      </c>
      <c r="W55" s="132">
        <f t="shared" si="19"/>
        <v>1.04303665158371</v>
      </c>
      <c r="X55" s="133">
        <f t="shared" si="20"/>
        <v>0.6893102940804</v>
      </c>
      <c r="Y55" s="136">
        <f t="shared" si="21"/>
        <v>0.900433984375</v>
      </c>
      <c r="Z55" s="136">
        <f t="shared" si="22"/>
        <v>0.617015336011179</v>
      </c>
      <c r="AC55" s="129">
        <v>8</v>
      </c>
      <c r="AD55" s="129">
        <v>2</v>
      </c>
      <c r="AE55" s="129">
        <f t="shared" si="23"/>
        <v>-6</v>
      </c>
      <c r="AF55" s="122">
        <v>2</v>
      </c>
      <c r="AG55" s="122">
        <v>6</v>
      </c>
    </row>
    <row r="56" spans="1:33">
      <c r="A56" s="105">
        <v>54</v>
      </c>
      <c r="B56" s="105">
        <v>105267</v>
      </c>
      <c r="C56" s="106" t="s">
        <v>94</v>
      </c>
      <c r="D56" s="106" t="s">
        <v>43</v>
      </c>
      <c r="E56" s="105" t="s">
        <v>35</v>
      </c>
      <c r="F56" s="107">
        <v>9750</v>
      </c>
      <c r="G56" s="107">
        <f t="shared" si="0"/>
        <v>39000</v>
      </c>
      <c r="H56" s="107">
        <f t="shared" si="1"/>
        <v>3365.59716629582</v>
      </c>
      <c r="I56" s="107">
        <f t="shared" si="2"/>
        <v>13462.3886651833</v>
      </c>
      <c r="J56" s="118">
        <v>0.345189452953417</v>
      </c>
      <c r="K56" s="119">
        <v>11200</v>
      </c>
      <c r="L56" s="119">
        <f t="shared" si="3"/>
        <v>44800</v>
      </c>
      <c r="M56" s="120">
        <f t="shared" si="4"/>
        <v>3728.60737556023</v>
      </c>
      <c r="N56" s="120">
        <f t="shared" si="5"/>
        <v>14914.4295022409</v>
      </c>
      <c r="O56" s="121">
        <v>0.332911372817878</v>
      </c>
      <c r="P56" s="122">
        <v>40593.35</v>
      </c>
      <c r="Q56" s="122">
        <v>12240.44</v>
      </c>
      <c r="R56" s="129"/>
      <c r="S56" s="129"/>
      <c r="T56" s="129">
        <f t="shared" si="16"/>
        <v>40593.35</v>
      </c>
      <c r="U56" s="129">
        <f t="shared" si="17"/>
        <v>12240.44</v>
      </c>
      <c r="V56" s="130">
        <f t="shared" si="18"/>
        <v>1.04085512820513</v>
      </c>
      <c r="W56" s="132">
        <f t="shared" si="19"/>
        <v>1.04085512820513</v>
      </c>
      <c r="X56" s="133">
        <f t="shared" si="20"/>
        <v>0.909232403284899</v>
      </c>
      <c r="Y56" s="136">
        <f t="shared" si="21"/>
        <v>0.9061015625</v>
      </c>
      <c r="Z56" s="136">
        <f t="shared" si="22"/>
        <v>0.820711244648068</v>
      </c>
      <c r="AC56" s="129">
        <v>12</v>
      </c>
      <c r="AD56" s="129">
        <v>2</v>
      </c>
      <c r="AE56" s="129">
        <f t="shared" si="23"/>
        <v>-10</v>
      </c>
      <c r="AF56" s="122">
        <v>5</v>
      </c>
      <c r="AG56" s="122">
        <v>9</v>
      </c>
    </row>
    <row r="57" spans="1:33">
      <c r="A57" s="105">
        <v>55</v>
      </c>
      <c r="B57" s="105">
        <v>581</v>
      </c>
      <c r="C57" s="106" t="s">
        <v>95</v>
      </c>
      <c r="D57" s="106" t="s">
        <v>52</v>
      </c>
      <c r="E57" s="105" t="s">
        <v>35</v>
      </c>
      <c r="F57" s="107">
        <v>14300</v>
      </c>
      <c r="G57" s="107">
        <f t="shared" si="0"/>
        <v>57200</v>
      </c>
      <c r="H57" s="107">
        <f t="shared" si="1"/>
        <v>3070.37103263053</v>
      </c>
      <c r="I57" s="107">
        <f t="shared" si="2"/>
        <v>12281.4841305221</v>
      </c>
      <c r="J57" s="118">
        <v>0.214711261023114</v>
      </c>
      <c r="K57" s="119">
        <f>F57*1.15</f>
        <v>16445</v>
      </c>
      <c r="L57" s="119">
        <f t="shared" si="3"/>
        <v>65780</v>
      </c>
      <c r="M57" s="120">
        <f t="shared" si="4"/>
        <v>3405.33478298916</v>
      </c>
      <c r="N57" s="120">
        <f t="shared" si="5"/>
        <v>13621.3391319566</v>
      </c>
      <c r="O57" s="121">
        <v>0.207074173486723</v>
      </c>
      <c r="P57" s="122">
        <v>59101.66</v>
      </c>
      <c r="Q57" s="122">
        <v>13066.89</v>
      </c>
      <c r="R57" s="129"/>
      <c r="S57" s="129"/>
      <c r="T57" s="129">
        <f t="shared" si="16"/>
        <v>59101.66</v>
      </c>
      <c r="U57" s="129">
        <f t="shared" si="17"/>
        <v>13066.89</v>
      </c>
      <c r="V57" s="130">
        <f t="shared" si="18"/>
        <v>1.0332458041958</v>
      </c>
      <c r="W57" s="131">
        <f t="shared" si="19"/>
        <v>1.0332458041958</v>
      </c>
      <c r="X57" s="131">
        <f t="shared" si="20"/>
        <v>1.06395040380551</v>
      </c>
      <c r="Y57" s="136">
        <f t="shared" si="21"/>
        <v>0.898474612344178</v>
      </c>
      <c r="Z57" s="136">
        <f t="shared" si="22"/>
        <v>0.959295548948207</v>
      </c>
      <c r="AA57" s="96">
        <v>800</v>
      </c>
      <c r="AC57" s="129">
        <v>15</v>
      </c>
      <c r="AD57" s="129">
        <v>24</v>
      </c>
      <c r="AE57" s="139">
        <f t="shared" si="23"/>
        <v>9</v>
      </c>
      <c r="AF57" s="122">
        <v>7</v>
      </c>
      <c r="AG57" s="122">
        <v>12</v>
      </c>
    </row>
    <row r="58" spans="1:33">
      <c r="A58" s="105">
        <v>56</v>
      </c>
      <c r="B58" s="105">
        <v>104533</v>
      </c>
      <c r="C58" s="106" t="s">
        <v>96</v>
      </c>
      <c r="D58" s="106" t="s">
        <v>37</v>
      </c>
      <c r="E58" s="105" t="s">
        <v>32</v>
      </c>
      <c r="F58" s="107">
        <v>7000</v>
      </c>
      <c r="G58" s="107">
        <f t="shared" si="0"/>
        <v>28000</v>
      </c>
      <c r="H58" s="107">
        <f t="shared" si="1"/>
        <v>2329.99918440794</v>
      </c>
      <c r="I58" s="107">
        <f t="shared" si="2"/>
        <v>9319.99673763175</v>
      </c>
      <c r="J58" s="118">
        <v>0.332857026343991</v>
      </c>
      <c r="K58" s="119">
        <f>F58*1.15</f>
        <v>8050</v>
      </c>
      <c r="L58" s="119">
        <f t="shared" si="3"/>
        <v>32200</v>
      </c>
      <c r="M58" s="120">
        <f t="shared" si="4"/>
        <v>2584.19167673131</v>
      </c>
      <c r="N58" s="120">
        <f t="shared" si="5"/>
        <v>10336.7667069252</v>
      </c>
      <c r="O58" s="121">
        <v>0.321017599593951</v>
      </c>
      <c r="P58" s="122">
        <v>28861.32</v>
      </c>
      <c r="Q58" s="122">
        <v>9406.92</v>
      </c>
      <c r="R58" s="129">
        <v>3400</v>
      </c>
      <c r="S58" s="129">
        <v>2210</v>
      </c>
      <c r="T58" s="129">
        <f t="shared" si="16"/>
        <v>25461.32</v>
      </c>
      <c r="U58" s="129">
        <f t="shared" si="17"/>
        <v>7196.92</v>
      </c>
      <c r="V58" s="130">
        <f t="shared" si="18"/>
        <v>1.03076142857143</v>
      </c>
      <c r="W58" s="133">
        <f t="shared" si="19"/>
        <v>0.909332857142857</v>
      </c>
      <c r="X58" s="133">
        <f t="shared" si="20"/>
        <v>0.772201987039404</v>
      </c>
      <c r="Y58" s="136">
        <f t="shared" si="21"/>
        <v>0.790724223602485</v>
      </c>
      <c r="Z58" s="136">
        <f t="shared" si="22"/>
        <v>0.696244793372222</v>
      </c>
      <c r="AC58" s="129">
        <v>6</v>
      </c>
      <c r="AD58" s="129">
        <v>2</v>
      </c>
      <c r="AE58" s="129">
        <f t="shared" si="23"/>
        <v>-4</v>
      </c>
      <c r="AF58" s="122">
        <v>4</v>
      </c>
      <c r="AG58" s="122">
        <v>6</v>
      </c>
    </row>
    <row r="59" spans="1:33">
      <c r="A59" s="105">
        <v>57</v>
      </c>
      <c r="B59" s="105">
        <v>750</v>
      </c>
      <c r="C59" s="106" t="s">
        <v>97</v>
      </c>
      <c r="D59" s="106" t="s">
        <v>49</v>
      </c>
      <c r="E59" s="105" t="s">
        <v>35</v>
      </c>
      <c r="F59" s="107">
        <v>36000</v>
      </c>
      <c r="G59" s="107">
        <f t="shared" si="0"/>
        <v>144000</v>
      </c>
      <c r="H59" s="107">
        <f t="shared" si="1"/>
        <v>10937.2323518066</v>
      </c>
      <c r="I59" s="107">
        <f t="shared" si="2"/>
        <v>43748.9294072265</v>
      </c>
      <c r="J59" s="118">
        <v>0.303812009772406</v>
      </c>
      <c r="K59" s="119">
        <f>F59*1.1</f>
        <v>39600</v>
      </c>
      <c r="L59" s="119">
        <f t="shared" si="3"/>
        <v>158400</v>
      </c>
      <c r="M59" s="120">
        <f t="shared" si="4"/>
        <v>11603.0252561493</v>
      </c>
      <c r="N59" s="120">
        <f t="shared" si="5"/>
        <v>46412.1010245973</v>
      </c>
      <c r="O59" s="121">
        <v>0.293005688286599</v>
      </c>
      <c r="P59" s="122">
        <v>146571.26</v>
      </c>
      <c r="Q59" s="122">
        <v>37209.85</v>
      </c>
      <c r="R59" s="129"/>
      <c r="S59" s="129"/>
      <c r="T59" s="129">
        <f t="shared" si="16"/>
        <v>146571.26</v>
      </c>
      <c r="U59" s="129">
        <f t="shared" si="17"/>
        <v>37209.85</v>
      </c>
      <c r="V59" s="130">
        <f t="shared" si="18"/>
        <v>1.01785597222222</v>
      </c>
      <c r="W59" s="132">
        <f t="shared" si="19"/>
        <v>1.01785597222222</v>
      </c>
      <c r="X59" s="133">
        <f t="shared" si="20"/>
        <v>0.850531670241367</v>
      </c>
      <c r="Y59" s="136">
        <f t="shared" si="21"/>
        <v>0.925323611111111</v>
      </c>
      <c r="Z59" s="136">
        <f t="shared" si="22"/>
        <v>0.801727333573623</v>
      </c>
      <c r="AC59" s="129">
        <v>25</v>
      </c>
      <c r="AD59" s="129">
        <v>14</v>
      </c>
      <c r="AE59" s="129">
        <f t="shared" si="23"/>
        <v>-11</v>
      </c>
      <c r="AF59" s="122">
        <v>12</v>
      </c>
      <c r="AG59" s="122">
        <v>12</v>
      </c>
    </row>
    <row r="60" spans="1:33">
      <c r="A60" s="105">
        <v>58</v>
      </c>
      <c r="B60" s="105">
        <v>720</v>
      </c>
      <c r="C60" s="106" t="s">
        <v>98</v>
      </c>
      <c r="D60" s="106" t="s">
        <v>37</v>
      </c>
      <c r="E60" s="105" t="s">
        <v>32</v>
      </c>
      <c r="F60" s="107">
        <v>8500</v>
      </c>
      <c r="G60" s="107">
        <f t="shared" si="0"/>
        <v>34000</v>
      </c>
      <c r="H60" s="107">
        <f t="shared" si="1"/>
        <v>2594.13530994219</v>
      </c>
      <c r="I60" s="107">
        <f t="shared" si="2"/>
        <v>10376.5412397688</v>
      </c>
      <c r="J60" s="118">
        <v>0.305192389404964</v>
      </c>
      <c r="K60" s="119">
        <f t="shared" ref="K60:K67" si="24">F60*1.15</f>
        <v>9775</v>
      </c>
      <c r="L60" s="119">
        <f t="shared" si="3"/>
        <v>39100</v>
      </c>
      <c r="M60" s="120">
        <f t="shared" si="4"/>
        <v>2877.14387246484</v>
      </c>
      <c r="N60" s="120">
        <f t="shared" si="5"/>
        <v>11508.5754898594</v>
      </c>
      <c r="O60" s="121">
        <v>0.294336969050112</v>
      </c>
      <c r="P60" s="122">
        <v>34551.84</v>
      </c>
      <c r="Q60" s="122">
        <v>9037.14</v>
      </c>
      <c r="R60" s="129"/>
      <c r="S60" s="129"/>
      <c r="T60" s="129">
        <f t="shared" si="16"/>
        <v>34551.84</v>
      </c>
      <c r="U60" s="129">
        <f t="shared" si="17"/>
        <v>9037.14</v>
      </c>
      <c r="V60" s="130">
        <f t="shared" si="18"/>
        <v>1.01623058823529</v>
      </c>
      <c r="W60" s="132">
        <f t="shared" si="19"/>
        <v>1.01623058823529</v>
      </c>
      <c r="X60" s="133">
        <f t="shared" si="20"/>
        <v>0.870920260535808</v>
      </c>
      <c r="Y60" s="136">
        <f t="shared" si="21"/>
        <v>0.883678772378517</v>
      </c>
      <c r="Z60" s="136">
        <f t="shared" si="22"/>
        <v>0.785252702036228</v>
      </c>
      <c r="AC60" s="129">
        <v>8</v>
      </c>
      <c r="AD60" s="129">
        <v>6</v>
      </c>
      <c r="AE60" s="129">
        <f t="shared" si="23"/>
        <v>-2</v>
      </c>
      <c r="AF60" s="122">
        <v>4</v>
      </c>
      <c r="AG60" s="122">
        <v>18</v>
      </c>
    </row>
    <row r="61" spans="1:33">
      <c r="A61" s="105">
        <v>59</v>
      </c>
      <c r="B61" s="105">
        <v>112888</v>
      </c>
      <c r="C61" s="106" t="s">
        <v>99</v>
      </c>
      <c r="D61" s="106" t="s">
        <v>43</v>
      </c>
      <c r="E61" s="105" t="s">
        <v>32</v>
      </c>
      <c r="F61" s="107">
        <v>6500</v>
      </c>
      <c r="G61" s="107">
        <f t="shared" si="0"/>
        <v>26000</v>
      </c>
      <c r="H61" s="107">
        <f t="shared" si="1"/>
        <v>1510.98993501171</v>
      </c>
      <c r="I61" s="107">
        <f t="shared" si="2"/>
        <v>6043.95974004683</v>
      </c>
      <c r="J61" s="118">
        <v>0.232459990001801</v>
      </c>
      <c r="K61" s="119">
        <f t="shared" si="24"/>
        <v>7475</v>
      </c>
      <c r="L61" s="119">
        <f t="shared" si="3"/>
        <v>29900</v>
      </c>
      <c r="M61" s="120">
        <f t="shared" si="4"/>
        <v>1675.83218046243</v>
      </c>
      <c r="N61" s="120">
        <f t="shared" si="5"/>
        <v>6703.3287218497</v>
      </c>
      <c r="O61" s="121">
        <v>0.224191596048485</v>
      </c>
      <c r="P61" s="122">
        <v>26384.7</v>
      </c>
      <c r="Q61" s="122">
        <v>7687.19</v>
      </c>
      <c r="R61" s="129"/>
      <c r="S61" s="129"/>
      <c r="T61" s="129">
        <f t="shared" si="16"/>
        <v>26384.7</v>
      </c>
      <c r="U61" s="129">
        <f t="shared" si="17"/>
        <v>7687.19</v>
      </c>
      <c r="V61" s="130">
        <f t="shared" si="18"/>
        <v>1.01479615384615</v>
      </c>
      <c r="W61" s="131">
        <f t="shared" si="19"/>
        <v>1.01479615384615</v>
      </c>
      <c r="X61" s="131">
        <f t="shared" si="20"/>
        <v>1.27187974947372</v>
      </c>
      <c r="Y61" s="136">
        <f t="shared" si="21"/>
        <v>0.88243143812709</v>
      </c>
      <c r="Z61" s="136">
        <f t="shared" si="22"/>
        <v>1.14677204698964</v>
      </c>
      <c r="AA61" s="96">
        <v>300</v>
      </c>
      <c r="AC61" s="129">
        <v>6</v>
      </c>
      <c r="AD61" s="129">
        <v>2</v>
      </c>
      <c r="AE61" s="129">
        <f t="shared" si="23"/>
        <v>-4</v>
      </c>
      <c r="AF61" s="122">
        <v>2</v>
      </c>
      <c r="AG61" s="122">
        <v>6</v>
      </c>
    </row>
    <row r="62" spans="1:33">
      <c r="A62" s="105">
        <v>60</v>
      </c>
      <c r="B62" s="105">
        <v>56</v>
      </c>
      <c r="C62" s="106" t="s">
        <v>100</v>
      </c>
      <c r="D62" s="106" t="s">
        <v>34</v>
      </c>
      <c r="E62" s="105" t="s">
        <v>32</v>
      </c>
      <c r="F62" s="107">
        <v>8500</v>
      </c>
      <c r="G62" s="107">
        <f t="shared" si="0"/>
        <v>34000</v>
      </c>
      <c r="H62" s="107">
        <f t="shared" si="1"/>
        <v>2435.17753624146</v>
      </c>
      <c r="I62" s="107">
        <f t="shared" si="2"/>
        <v>9740.71014496586</v>
      </c>
      <c r="J62" s="118">
        <v>0.286491474851937</v>
      </c>
      <c r="K62" s="119">
        <f t="shared" si="24"/>
        <v>9775</v>
      </c>
      <c r="L62" s="119">
        <f t="shared" si="3"/>
        <v>39100</v>
      </c>
      <c r="M62" s="120">
        <f t="shared" si="4"/>
        <v>2700.84451644017</v>
      </c>
      <c r="N62" s="120">
        <f t="shared" si="5"/>
        <v>10803.3780657607</v>
      </c>
      <c r="O62" s="121">
        <v>0.276301229303342</v>
      </c>
      <c r="P62" s="122">
        <v>34499.21</v>
      </c>
      <c r="Q62" s="122">
        <v>8712.55</v>
      </c>
      <c r="R62" s="129"/>
      <c r="S62" s="129"/>
      <c r="T62" s="129">
        <f t="shared" si="16"/>
        <v>34499.21</v>
      </c>
      <c r="U62" s="129">
        <f t="shared" si="17"/>
        <v>8712.55</v>
      </c>
      <c r="V62" s="130">
        <f t="shared" si="18"/>
        <v>1.01468264705882</v>
      </c>
      <c r="W62" s="132">
        <f t="shared" si="19"/>
        <v>1.01468264705882</v>
      </c>
      <c r="X62" s="133">
        <f t="shared" si="20"/>
        <v>0.894447106046244</v>
      </c>
      <c r="Y62" s="136">
        <f t="shared" si="21"/>
        <v>0.88233273657289</v>
      </c>
      <c r="Z62" s="136">
        <f t="shared" si="22"/>
        <v>0.806465343244148</v>
      </c>
      <c r="AC62" s="129">
        <v>6</v>
      </c>
      <c r="AD62" s="129">
        <v>6</v>
      </c>
      <c r="AE62" s="139">
        <f t="shared" si="23"/>
        <v>0</v>
      </c>
      <c r="AF62" s="122">
        <v>4</v>
      </c>
      <c r="AG62" s="122">
        <v>21</v>
      </c>
    </row>
    <row r="63" spans="1:33">
      <c r="A63" s="105">
        <v>61</v>
      </c>
      <c r="B63" s="105">
        <v>347</v>
      </c>
      <c r="C63" s="106" t="s">
        <v>101</v>
      </c>
      <c r="D63" s="106" t="s">
        <v>43</v>
      </c>
      <c r="E63" s="105" t="s">
        <v>32</v>
      </c>
      <c r="F63" s="107">
        <v>6500</v>
      </c>
      <c r="G63" s="107">
        <f t="shared" si="0"/>
        <v>26000</v>
      </c>
      <c r="H63" s="107">
        <f t="shared" si="1"/>
        <v>1942.84643257999</v>
      </c>
      <c r="I63" s="107">
        <f t="shared" si="2"/>
        <v>7771.38573031998</v>
      </c>
      <c r="J63" s="118">
        <v>0.298899451166153</v>
      </c>
      <c r="K63" s="119">
        <f t="shared" si="24"/>
        <v>7475</v>
      </c>
      <c r="L63" s="119">
        <f t="shared" si="3"/>
        <v>29900</v>
      </c>
      <c r="M63" s="120">
        <f t="shared" si="4"/>
        <v>2154.80229084977</v>
      </c>
      <c r="N63" s="120">
        <f t="shared" si="5"/>
        <v>8619.20916339909</v>
      </c>
      <c r="O63" s="121">
        <v>0.288267864996625</v>
      </c>
      <c r="P63" s="122">
        <v>26379.18</v>
      </c>
      <c r="Q63" s="122">
        <v>5816.08</v>
      </c>
      <c r="R63" s="129"/>
      <c r="S63" s="129"/>
      <c r="T63" s="129">
        <f t="shared" si="16"/>
        <v>26379.18</v>
      </c>
      <c r="U63" s="129">
        <f t="shared" si="17"/>
        <v>5816.08</v>
      </c>
      <c r="V63" s="130">
        <f t="shared" si="18"/>
        <v>1.01458384615385</v>
      </c>
      <c r="W63" s="132">
        <f t="shared" si="19"/>
        <v>1.01458384615385</v>
      </c>
      <c r="X63" s="133">
        <f t="shared" si="20"/>
        <v>0.748396772702792</v>
      </c>
      <c r="Y63" s="136">
        <f t="shared" si="21"/>
        <v>0.882246822742475</v>
      </c>
      <c r="Z63" s="136">
        <f t="shared" si="22"/>
        <v>0.674781164923762</v>
      </c>
      <c r="AC63" s="129">
        <v>8</v>
      </c>
      <c r="AD63" s="129">
        <v>2</v>
      </c>
      <c r="AE63" s="129">
        <f t="shared" si="23"/>
        <v>-6</v>
      </c>
      <c r="AF63" s="122">
        <v>4</v>
      </c>
      <c r="AG63" s="122">
        <v>6</v>
      </c>
    </row>
    <row r="64" spans="1:33">
      <c r="A64" s="105">
        <v>62</v>
      </c>
      <c r="B64" s="105">
        <v>110378</v>
      </c>
      <c r="C64" s="106" t="s">
        <v>102</v>
      </c>
      <c r="D64" s="106" t="s">
        <v>34</v>
      </c>
      <c r="E64" s="105" t="s">
        <v>32</v>
      </c>
      <c r="F64" s="107">
        <v>5200</v>
      </c>
      <c r="G64" s="107">
        <f t="shared" si="0"/>
        <v>20800</v>
      </c>
      <c r="H64" s="107">
        <f t="shared" si="1"/>
        <v>1249.51068809552</v>
      </c>
      <c r="I64" s="107">
        <f t="shared" si="2"/>
        <v>4998.04275238208</v>
      </c>
      <c r="J64" s="118">
        <v>0.240290516941446</v>
      </c>
      <c r="K64" s="119">
        <f t="shared" si="24"/>
        <v>5980</v>
      </c>
      <c r="L64" s="119">
        <f t="shared" si="3"/>
        <v>23920</v>
      </c>
      <c r="M64" s="120">
        <f t="shared" si="4"/>
        <v>1385.82671692383</v>
      </c>
      <c r="N64" s="120">
        <f t="shared" si="5"/>
        <v>5543.3068676953</v>
      </c>
      <c r="O64" s="121">
        <v>0.231743598147797</v>
      </c>
      <c r="P64" s="122">
        <v>21047.97</v>
      </c>
      <c r="Q64" s="122">
        <v>5260.66</v>
      </c>
      <c r="R64" s="129"/>
      <c r="S64" s="129"/>
      <c r="T64" s="129">
        <f t="shared" si="16"/>
        <v>21047.97</v>
      </c>
      <c r="U64" s="129">
        <f t="shared" si="17"/>
        <v>5260.66</v>
      </c>
      <c r="V64" s="130">
        <f t="shared" si="18"/>
        <v>1.01192163461538</v>
      </c>
      <c r="W64" s="131">
        <f t="shared" si="19"/>
        <v>1.01192163461538</v>
      </c>
      <c r="X64" s="131">
        <f t="shared" si="20"/>
        <v>1.05254401785434</v>
      </c>
      <c r="Y64" s="136">
        <f t="shared" si="21"/>
        <v>0.879931856187291</v>
      </c>
      <c r="Z64" s="136">
        <f t="shared" si="22"/>
        <v>0.949011145433337</v>
      </c>
      <c r="AA64" s="96">
        <v>300</v>
      </c>
      <c r="AC64" s="129">
        <v>8</v>
      </c>
      <c r="AD64" s="129">
        <v>0</v>
      </c>
      <c r="AE64" s="129">
        <f t="shared" si="23"/>
        <v>-8</v>
      </c>
      <c r="AF64" s="122">
        <v>2</v>
      </c>
      <c r="AG64" s="122">
        <v>6</v>
      </c>
    </row>
    <row r="65" spans="1:33">
      <c r="A65" s="105">
        <v>63</v>
      </c>
      <c r="B65" s="105">
        <v>355</v>
      </c>
      <c r="C65" s="106" t="s">
        <v>103</v>
      </c>
      <c r="D65" s="106" t="s">
        <v>52</v>
      </c>
      <c r="E65" s="105" t="s">
        <v>38</v>
      </c>
      <c r="F65" s="107">
        <v>8500</v>
      </c>
      <c r="G65" s="107">
        <f t="shared" si="0"/>
        <v>34000</v>
      </c>
      <c r="H65" s="107">
        <f t="shared" si="1"/>
        <v>2282.23274621825</v>
      </c>
      <c r="I65" s="107">
        <f t="shared" si="2"/>
        <v>9128.93098487302</v>
      </c>
      <c r="J65" s="118">
        <v>0.268497970143324</v>
      </c>
      <c r="K65" s="119">
        <f t="shared" si="24"/>
        <v>9775</v>
      </c>
      <c r="L65" s="119">
        <f t="shared" si="3"/>
        <v>39100</v>
      </c>
      <c r="M65" s="120">
        <f t="shared" si="4"/>
        <v>2531.21413372488</v>
      </c>
      <c r="N65" s="120">
        <f t="shared" si="5"/>
        <v>10124.8565348995</v>
      </c>
      <c r="O65" s="121">
        <v>0.258947737465461</v>
      </c>
      <c r="P65" s="122">
        <v>34278.55</v>
      </c>
      <c r="Q65" s="122">
        <v>7546.41</v>
      </c>
      <c r="R65" s="129"/>
      <c r="S65" s="129"/>
      <c r="T65" s="129">
        <f t="shared" si="16"/>
        <v>34278.55</v>
      </c>
      <c r="U65" s="129">
        <f t="shared" si="17"/>
        <v>7546.41</v>
      </c>
      <c r="V65" s="130">
        <f t="shared" si="18"/>
        <v>1.00819264705882</v>
      </c>
      <c r="W65" s="132">
        <f t="shared" si="19"/>
        <v>1.00819264705882</v>
      </c>
      <c r="X65" s="133">
        <f t="shared" si="20"/>
        <v>0.826647721677892</v>
      </c>
      <c r="Y65" s="136">
        <f t="shared" si="21"/>
        <v>0.87668925831202</v>
      </c>
      <c r="Z65" s="136">
        <f t="shared" si="22"/>
        <v>0.745335005388786</v>
      </c>
      <c r="AC65" s="129">
        <v>10</v>
      </c>
      <c r="AD65" s="129">
        <v>0</v>
      </c>
      <c r="AE65" s="129">
        <f t="shared" si="23"/>
        <v>-10</v>
      </c>
      <c r="AF65" s="122">
        <v>6</v>
      </c>
      <c r="AG65" s="122">
        <v>9</v>
      </c>
    </row>
    <row r="66" spans="1:33">
      <c r="A66" s="105">
        <v>64</v>
      </c>
      <c r="B66" s="105">
        <v>704</v>
      </c>
      <c r="C66" s="106" t="s">
        <v>104</v>
      </c>
      <c r="D66" s="106" t="s">
        <v>34</v>
      </c>
      <c r="E66" s="105" t="s">
        <v>32</v>
      </c>
      <c r="F66" s="107">
        <v>8000</v>
      </c>
      <c r="G66" s="107">
        <f t="shared" si="0"/>
        <v>32000</v>
      </c>
      <c r="H66" s="107">
        <f t="shared" si="1"/>
        <v>2360.64015708974</v>
      </c>
      <c r="I66" s="107">
        <f t="shared" si="2"/>
        <v>9442.56062835894</v>
      </c>
      <c r="J66" s="118">
        <v>0.295080019636217</v>
      </c>
      <c r="K66" s="119">
        <f t="shared" si="24"/>
        <v>9200</v>
      </c>
      <c r="L66" s="119">
        <f t="shared" si="3"/>
        <v>36800</v>
      </c>
      <c r="M66" s="120">
        <f t="shared" si="4"/>
        <v>2618.1754425202</v>
      </c>
      <c r="N66" s="120">
        <f t="shared" si="5"/>
        <v>10472.7017700808</v>
      </c>
      <c r="O66" s="121">
        <v>0.284584287230457</v>
      </c>
      <c r="P66" s="122">
        <v>32205.8</v>
      </c>
      <c r="Q66" s="122">
        <v>7383.98</v>
      </c>
      <c r="R66" s="129"/>
      <c r="S66" s="129"/>
      <c r="T66" s="129">
        <f t="shared" si="16"/>
        <v>32205.8</v>
      </c>
      <c r="U66" s="129">
        <f t="shared" si="17"/>
        <v>7383.98</v>
      </c>
      <c r="V66" s="130">
        <f t="shared" si="18"/>
        <v>1.00643125</v>
      </c>
      <c r="W66" s="132">
        <f t="shared" si="19"/>
        <v>1.00643125</v>
      </c>
      <c r="X66" s="133">
        <f t="shared" si="20"/>
        <v>0.781989154279149</v>
      </c>
      <c r="Y66" s="136">
        <f t="shared" si="21"/>
        <v>0.875157608695652</v>
      </c>
      <c r="Z66" s="136">
        <f t="shared" si="22"/>
        <v>0.705069251670577</v>
      </c>
      <c r="AC66" s="129">
        <v>10</v>
      </c>
      <c r="AD66" s="129">
        <v>4</v>
      </c>
      <c r="AE66" s="129">
        <f t="shared" si="23"/>
        <v>-6</v>
      </c>
      <c r="AF66" s="122">
        <v>4</v>
      </c>
      <c r="AG66" s="122">
        <v>6</v>
      </c>
    </row>
    <row r="67" spans="1:33">
      <c r="A67" s="105">
        <v>65</v>
      </c>
      <c r="B67" s="105">
        <v>726</v>
      </c>
      <c r="C67" s="106" t="s">
        <v>105</v>
      </c>
      <c r="D67" s="106" t="s">
        <v>43</v>
      </c>
      <c r="E67" s="105" t="s">
        <v>38</v>
      </c>
      <c r="F67" s="107">
        <v>10400</v>
      </c>
      <c r="G67" s="107">
        <f t="shared" ref="G67:G130" si="25">F67*4</f>
        <v>41600</v>
      </c>
      <c r="H67" s="107">
        <f t="shared" ref="H67:H130" si="26">F67*J67</f>
        <v>3021.86157470109</v>
      </c>
      <c r="I67" s="107">
        <f t="shared" ref="I67:I130" si="27">H67*4</f>
        <v>12087.4462988044</v>
      </c>
      <c r="J67" s="118">
        <v>0.290563612952028</v>
      </c>
      <c r="K67" s="119">
        <f t="shared" si="24"/>
        <v>11960</v>
      </c>
      <c r="L67" s="119">
        <f t="shared" ref="L67:L130" si="28">K67*4</f>
        <v>47840</v>
      </c>
      <c r="M67" s="120">
        <f t="shared" ref="M67:M130" si="29">K67*O67</f>
        <v>3351.53316011182</v>
      </c>
      <c r="N67" s="120">
        <f t="shared" ref="N67:N130" si="30">M67*4</f>
        <v>13406.1326404473</v>
      </c>
      <c r="O67" s="121">
        <v>0.280228525092962</v>
      </c>
      <c r="P67" s="122">
        <v>41792.81</v>
      </c>
      <c r="Q67" s="122">
        <v>9194.87</v>
      </c>
      <c r="R67" s="129"/>
      <c r="S67" s="129"/>
      <c r="T67" s="129">
        <f t="shared" si="16"/>
        <v>41792.81</v>
      </c>
      <c r="U67" s="129">
        <f t="shared" si="17"/>
        <v>9194.87</v>
      </c>
      <c r="V67" s="130">
        <f t="shared" si="18"/>
        <v>1.00463485576923</v>
      </c>
      <c r="W67" s="132">
        <f t="shared" si="19"/>
        <v>1.00463485576923</v>
      </c>
      <c r="X67" s="133">
        <f t="shared" si="20"/>
        <v>0.760695830426108</v>
      </c>
      <c r="Y67" s="136">
        <f t="shared" si="21"/>
        <v>0.873595526755853</v>
      </c>
      <c r="Z67" s="136">
        <f t="shared" si="22"/>
        <v>0.685870433077649</v>
      </c>
      <c r="AC67" s="129">
        <v>15</v>
      </c>
      <c r="AD67" s="129">
        <v>14</v>
      </c>
      <c r="AE67" s="129">
        <f t="shared" si="23"/>
        <v>-1</v>
      </c>
      <c r="AF67" s="122">
        <v>6</v>
      </c>
      <c r="AG67" s="122">
        <v>9</v>
      </c>
    </row>
    <row r="68" spans="1:33">
      <c r="A68" s="105">
        <v>66</v>
      </c>
      <c r="B68" s="105">
        <v>337</v>
      </c>
      <c r="C68" s="106" t="s">
        <v>106</v>
      </c>
      <c r="D68" s="106" t="s">
        <v>52</v>
      </c>
      <c r="E68" s="105" t="s">
        <v>35</v>
      </c>
      <c r="F68" s="107">
        <v>35000</v>
      </c>
      <c r="G68" s="107">
        <f t="shared" si="25"/>
        <v>140000</v>
      </c>
      <c r="H68" s="107">
        <f t="shared" si="26"/>
        <v>8582.9122245684</v>
      </c>
      <c r="I68" s="107">
        <f t="shared" si="27"/>
        <v>34331.6488982736</v>
      </c>
      <c r="J68" s="118">
        <v>0.245226063559097</v>
      </c>
      <c r="K68" s="119">
        <f>F68*1.1</f>
        <v>38500</v>
      </c>
      <c r="L68" s="119">
        <f t="shared" si="28"/>
        <v>154000</v>
      </c>
      <c r="M68" s="120">
        <f t="shared" si="29"/>
        <v>9105.38828376724</v>
      </c>
      <c r="N68" s="120">
        <f t="shared" si="30"/>
        <v>36421.5531350689</v>
      </c>
      <c r="O68" s="121">
        <v>0.236503591786162</v>
      </c>
      <c r="P68" s="122">
        <v>140608.6</v>
      </c>
      <c r="Q68" s="122">
        <v>31636.53</v>
      </c>
      <c r="R68" s="129">
        <v>3600</v>
      </c>
      <c r="S68" s="129">
        <v>2700</v>
      </c>
      <c r="T68" s="129">
        <f t="shared" ref="T68:T99" si="31">P68-R68</f>
        <v>137008.6</v>
      </c>
      <c r="U68" s="129">
        <f t="shared" ref="U68:U99" si="32">Q68-S68</f>
        <v>28936.53</v>
      </c>
      <c r="V68" s="130">
        <f t="shared" ref="V68:V99" si="33">P68/G68</f>
        <v>1.00434714285714</v>
      </c>
      <c r="W68" s="133">
        <f t="shared" ref="W68:W99" si="34">T68/G68</f>
        <v>0.978632857142857</v>
      </c>
      <c r="X68" s="133">
        <f t="shared" ref="X68:X99" si="35">U68/I68</f>
        <v>0.842852904785913</v>
      </c>
      <c r="Y68" s="136">
        <f t="shared" ref="Y68:Y99" si="36">T68/L68</f>
        <v>0.889666233766234</v>
      </c>
      <c r="Z68" s="136">
        <f t="shared" ref="Z68:Z99" si="37">U68/N68</f>
        <v>0.794489183168253</v>
      </c>
      <c r="AC68" s="129">
        <v>21</v>
      </c>
      <c r="AD68" s="129">
        <v>10</v>
      </c>
      <c r="AE68" s="129">
        <f t="shared" ref="AE68:AE99" si="38">AD68-AC68</f>
        <v>-11</v>
      </c>
      <c r="AF68" s="122">
        <v>6</v>
      </c>
      <c r="AG68" s="122">
        <v>12</v>
      </c>
    </row>
    <row r="69" spans="1:33">
      <c r="A69" s="105">
        <v>67</v>
      </c>
      <c r="B69" s="105">
        <v>578</v>
      </c>
      <c r="C69" s="106" t="s">
        <v>107</v>
      </c>
      <c r="D69" s="106" t="s">
        <v>52</v>
      </c>
      <c r="E69" s="105" t="s">
        <v>35</v>
      </c>
      <c r="F69" s="107">
        <v>13000</v>
      </c>
      <c r="G69" s="107">
        <f t="shared" si="25"/>
        <v>52000</v>
      </c>
      <c r="H69" s="107">
        <f t="shared" si="26"/>
        <v>4832.28013492242</v>
      </c>
      <c r="I69" s="107">
        <f t="shared" si="27"/>
        <v>19329.1205396897</v>
      </c>
      <c r="J69" s="118">
        <v>0.371713856532494</v>
      </c>
      <c r="K69" s="119">
        <f>F69*1.15</f>
        <v>14950</v>
      </c>
      <c r="L69" s="119">
        <f t="shared" si="28"/>
        <v>59800</v>
      </c>
      <c r="M69" s="120">
        <f t="shared" si="29"/>
        <v>5359.46028988575</v>
      </c>
      <c r="N69" s="120">
        <f t="shared" si="30"/>
        <v>21437.841159543</v>
      </c>
      <c r="O69" s="121">
        <v>0.358492327082659</v>
      </c>
      <c r="P69" s="122">
        <v>52224.66</v>
      </c>
      <c r="Q69" s="122">
        <v>15832.18</v>
      </c>
      <c r="R69" s="129"/>
      <c r="S69" s="129"/>
      <c r="T69" s="129">
        <f t="shared" si="31"/>
        <v>52224.66</v>
      </c>
      <c r="U69" s="129">
        <f t="shared" si="32"/>
        <v>15832.18</v>
      </c>
      <c r="V69" s="130">
        <f t="shared" si="33"/>
        <v>1.00432038461538</v>
      </c>
      <c r="W69" s="132">
        <f t="shared" si="34"/>
        <v>1.00432038461538</v>
      </c>
      <c r="X69" s="133">
        <f t="shared" si="35"/>
        <v>0.81908434310246</v>
      </c>
      <c r="Y69" s="136">
        <f t="shared" si="36"/>
        <v>0.873322073578595</v>
      </c>
      <c r="Z69" s="136">
        <f t="shared" si="37"/>
        <v>0.738515594092474</v>
      </c>
      <c r="AC69" s="129">
        <v>12</v>
      </c>
      <c r="AD69" s="129">
        <v>14</v>
      </c>
      <c r="AE69" s="139">
        <f t="shared" si="38"/>
        <v>2</v>
      </c>
      <c r="AF69" s="122">
        <v>7</v>
      </c>
      <c r="AG69" s="122">
        <v>12</v>
      </c>
    </row>
    <row r="70" spans="1:33">
      <c r="A70" s="105">
        <v>68</v>
      </c>
      <c r="B70" s="108">
        <v>116482</v>
      </c>
      <c r="C70" s="106" t="s">
        <v>108</v>
      </c>
      <c r="D70" s="106" t="s">
        <v>52</v>
      </c>
      <c r="E70" s="105" t="s">
        <v>32</v>
      </c>
      <c r="F70" s="107">
        <v>4500</v>
      </c>
      <c r="G70" s="107">
        <f t="shared" si="25"/>
        <v>18000</v>
      </c>
      <c r="H70" s="107">
        <f t="shared" si="26"/>
        <v>1230.10804675067</v>
      </c>
      <c r="I70" s="107">
        <f t="shared" si="27"/>
        <v>4920.43218700268</v>
      </c>
      <c r="J70" s="118">
        <v>0.273357343722371</v>
      </c>
      <c r="K70" s="119">
        <f>F70*1.15</f>
        <v>5175</v>
      </c>
      <c r="L70" s="119">
        <f t="shared" si="28"/>
        <v>20700</v>
      </c>
      <c r="M70" s="120">
        <f t="shared" si="29"/>
        <v>1364.30733416803</v>
      </c>
      <c r="N70" s="120">
        <f t="shared" si="30"/>
        <v>5457.22933667212</v>
      </c>
      <c r="O70" s="121">
        <v>0.263634267472083</v>
      </c>
      <c r="P70" s="122">
        <v>18047.91</v>
      </c>
      <c r="Q70" s="122">
        <v>4473.52</v>
      </c>
      <c r="R70" s="129"/>
      <c r="S70" s="129"/>
      <c r="T70" s="129">
        <f t="shared" si="31"/>
        <v>18047.91</v>
      </c>
      <c r="U70" s="129">
        <f t="shared" si="32"/>
        <v>4473.52</v>
      </c>
      <c r="V70" s="130">
        <f t="shared" si="33"/>
        <v>1.00266166666667</v>
      </c>
      <c r="W70" s="132">
        <f t="shared" si="34"/>
        <v>1.00266166666667</v>
      </c>
      <c r="X70" s="133">
        <f t="shared" si="35"/>
        <v>0.909172168212541</v>
      </c>
      <c r="Y70" s="136">
        <f t="shared" si="36"/>
        <v>0.871879710144927</v>
      </c>
      <c r="Z70" s="136">
        <f t="shared" si="37"/>
        <v>0.819741983342779</v>
      </c>
      <c r="AC70" s="129">
        <v>4</v>
      </c>
      <c r="AD70" s="129">
        <v>0</v>
      </c>
      <c r="AE70" s="129">
        <f t="shared" si="38"/>
        <v>-4</v>
      </c>
      <c r="AF70" s="122">
        <v>2</v>
      </c>
      <c r="AG70" s="122">
        <v>6</v>
      </c>
    </row>
    <row r="71" spans="1:33">
      <c r="A71" s="105">
        <v>69</v>
      </c>
      <c r="B71" s="105">
        <v>723</v>
      </c>
      <c r="C71" s="106" t="s">
        <v>109</v>
      </c>
      <c r="D71" s="106" t="s">
        <v>52</v>
      </c>
      <c r="E71" s="105" t="s">
        <v>32</v>
      </c>
      <c r="F71" s="107">
        <v>6500</v>
      </c>
      <c r="G71" s="107">
        <f t="shared" si="25"/>
        <v>26000</v>
      </c>
      <c r="H71" s="107">
        <f t="shared" si="26"/>
        <v>1424.95854290034</v>
      </c>
      <c r="I71" s="107">
        <f t="shared" si="27"/>
        <v>5699.83417160136</v>
      </c>
      <c r="J71" s="118">
        <v>0.219224391215437</v>
      </c>
      <c r="K71" s="119">
        <f>F71*1.15</f>
        <v>7475</v>
      </c>
      <c r="L71" s="119">
        <f t="shared" si="28"/>
        <v>29900</v>
      </c>
      <c r="M71" s="120">
        <f t="shared" si="29"/>
        <v>1580.41514816493</v>
      </c>
      <c r="N71" s="120">
        <f t="shared" si="30"/>
        <v>6321.66059265972</v>
      </c>
      <c r="O71" s="121">
        <v>0.211426775674238</v>
      </c>
      <c r="P71" s="122">
        <v>26049.36</v>
      </c>
      <c r="Q71" s="122">
        <v>5842.66</v>
      </c>
      <c r="R71" s="129"/>
      <c r="S71" s="129"/>
      <c r="T71" s="129">
        <f t="shared" si="31"/>
        <v>26049.36</v>
      </c>
      <c r="U71" s="129">
        <f t="shared" si="32"/>
        <v>5842.66</v>
      </c>
      <c r="V71" s="130">
        <f t="shared" si="33"/>
        <v>1.00189846153846</v>
      </c>
      <c r="W71" s="131">
        <f t="shared" si="34"/>
        <v>1.00189846153846</v>
      </c>
      <c r="X71" s="131">
        <f t="shared" si="35"/>
        <v>1.02505789187872</v>
      </c>
      <c r="Y71" s="136">
        <f t="shared" si="36"/>
        <v>0.871216053511706</v>
      </c>
      <c r="Z71" s="136">
        <f t="shared" si="37"/>
        <v>0.924228676051368</v>
      </c>
      <c r="AA71" s="96">
        <v>300</v>
      </c>
      <c r="AC71" s="129">
        <v>8</v>
      </c>
      <c r="AD71" s="129">
        <v>4</v>
      </c>
      <c r="AE71" s="129">
        <f t="shared" si="38"/>
        <v>-4</v>
      </c>
      <c r="AF71" s="122">
        <v>4</v>
      </c>
      <c r="AG71" s="122">
        <v>6</v>
      </c>
    </row>
    <row r="72" spans="1:33">
      <c r="A72" s="105">
        <v>70</v>
      </c>
      <c r="B72" s="105">
        <v>545</v>
      </c>
      <c r="C72" s="106" t="s">
        <v>110</v>
      </c>
      <c r="D72" s="106" t="s">
        <v>49</v>
      </c>
      <c r="E72" s="105" t="s">
        <v>32</v>
      </c>
      <c r="F72" s="107">
        <v>4225</v>
      </c>
      <c r="G72" s="107">
        <f t="shared" si="25"/>
        <v>16900</v>
      </c>
      <c r="H72" s="107">
        <f t="shared" si="26"/>
        <v>1291.37831679521</v>
      </c>
      <c r="I72" s="107">
        <f t="shared" si="27"/>
        <v>5165.51326718084</v>
      </c>
      <c r="J72" s="118">
        <v>0.305651672614251</v>
      </c>
      <c r="K72" s="119">
        <v>4900</v>
      </c>
      <c r="L72" s="119">
        <f t="shared" si="28"/>
        <v>19600</v>
      </c>
      <c r="M72" s="120">
        <f t="shared" si="29"/>
        <v>1444.4215882353</v>
      </c>
      <c r="N72" s="120">
        <f t="shared" si="30"/>
        <v>5777.68635294118</v>
      </c>
      <c r="O72" s="121">
        <v>0.294779915966387</v>
      </c>
      <c r="P72" s="122">
        <v>16911.58</v>
      </c>
      <c r="Q72" s="122">
        <v>5444.49</v>
      </c>
      <c r="R72" s="129">
        <v>2889.97</v>
      </c>
      <c r="S72" s="129">
        <v>1669.9699999954</v>
      </c>
      <c r="T72" s="129">
        <f t="shared" si="31"/>
        <v>14021.61</v>
      </c>
      <c r="U72" s="129">
        <f t="shared" si="32"/>
        <v>3774.5200000046</v>
      </c>
      <c r="V72" s="130">
        <f t="shared" si="33"/>
        <v>1.00068520710059</v>
      </c>
      <c r="W72" s="133">
        <f t="shared" si="34"/>
        <v>0.829681065088757</v>
      </c>
      <c r="X72" s="133">
        <f t="shared" si="35"/>
        <v>0.730715381951696</v>
      </c>
      <c r="Y72" s="136">
        <f t="shared" si="36"/>
        <v>0.715388265306123</v>
      </c>
      <c r="Z72" s="136">
        <f t="shared" si="37"/>
        <v>0.653292645088487</v>
      </c>
      <c r="AC72" s="129">
        <v>6</v>
      </c>
      <c r="AD72" s="129">
        <v>4</v>
      </c>
      <c r="AE72" s="129">
        <f t="shared" si="38"/>
        <v>-2</v>
      </c>
      <c r="AF72" s="122">
        <v>2</v>
      </c>
      <c r="AG72" s="122">
        <v>6</v>
      </c>
    </row>
    <row r="73" spans="1:33">
      <c r="A73" s="105">
        <v>71</v>
      </c>
      <c r="B73" s="105">
        <v>105910</v>
      </c>
      <c r="C73" s="106" t="s">
        <v>111</v>
      </c>
      <c r="D73" s="106" t="s">
        <v>49</v>
      </c>
      <c r="E73" s="105" t="s">
        <v>38</v>
      </c>
      <c r="F73" s="107">
        <v>6500</v>
      </c>
      <c r="G73" s="107">
        <f t="shared" si="25"/>
        <v>26000</v>
      </c>
      <c r="H73" s="107">
        <f t="shared" si="26"/>
        <v>1816.25263063901</v>
      </c>
      <c r="I73" s="107">
        <f t="shared" si="27"/>
        <v>7265.01052255602</v>
      </c>
      <c r="J73" s="118">
        <v>0.27942348163677</v>
      </c>
      <c r="K73" s="119">
        <f>F73*1.15</f>
        <v>7475</v>
      </c>
      <c r="L73" s="119">
        <f t="shared" si="28"/>
        <v>29900</v>
      </c>
      <c r="M73" s="120">
        <f t="shared" si="29"/>
        <v>2014.39767118686</v>
      </c>
      <c r="N73" s="120">
        <f t="shared" si="30"/>
        <v>8057.59068474745</v>
      </c>
      <c r="O73" s="121">
        <v>0.269484638285868</v>
      </c>
      <c r="P73" s="122">
        <v>26011.16</v>
      </c>
      <c r="Q73" s="122">
        <v>7648.11</v>
      </c>
      <c r="R73" s="129"/>
      <c r="S73" s="129"/>
      <c r="T73" s="129">
        <f t="shared" si="31"/>
        <v>26011.16</v>
      </c>
      <c r="U73" s="129">
        <f t="shared" si="32"/>
        <v>7648.11</v>
      </c>
      <c r="V73" s="130">
        <f t="shared" si="33"/>
        <v>1.00042923076923</v>
      </c>
      <c r="W73" s="131">
        <f t="shared" si="34"/>
        <v>1.00042923076923</v>
      </c>
      <c r="X73" s="131">
        <f t="shared" si="35"/>
        <v>1.05273212974084</v>
      </c>
      <c r="Y73" s="136">
        <f t="shared" si="36"/>
        <v>0.869938461538462</v>
      </c>
      <c r="Z73" s="136">
        <f t="shared" si="37"/>
        <v>0.949180753804909</v>
      </c>
      <c r="AA73" s="96">
        <v>500</v>
      </c>
      <c r="AC73" s="129">
        <v>8</v>
      </c>
      <c r="AD73" s="129">
        <v>6</v>
      </c>
      <c r="AE73" s="129">
        <f t="shared" si="38"/>
        <v>-2</v>
      </c>
      <c r="AF73" s="122">
        <v>4</v>
      </c>
      <c r="AG73" s="122">
        <v>9</v>
      </c>
    </row>
    <row r="74" spans="1:33">
      <c r="A74" s="105">
        <v>72</v>
      </c>
      <c r="B74" s="105">
        <v>513</v>
      </c>
      <c r="C74" s="106" t="s">
        <v>112</v>
      </c>
      <c r="D74" s="106" t="s">
        <v>43</v>
      </c>
      <c r="E74" s="105" t="s">
        <v>35</v>
      </c>
      <c r="F74" s="107">
        <v>13000</v>
      </c>
      <c r="G74" s="107">
        <f t="shared" si="25"/>
        <v>52000</v>
      </c>
      <c r="H74" s="107">
        <f t="shared" si="26"/>
        <v>4579.35074764691</v>
      </c>
      <c r="I74" s="107">
        <f t="shared" si="27"/>
        <v>18317.4029905876</v>
      </c>
      <c r="J74" s="118">
        <v>0.352257749818993</v>
      </c>
      <c r="K74" s="119">
        <f>F74*1.15</f>
        <v>14950</v>
      </c>
      <c r="L74" s="119">
        <f t="shared" si="28"/>
        <v>59800</v>
      </c>
      <c r="M74" s="120">
        <f t="shared" si="29"/>
        <v>5078.93743744355</v>
      </c>
      <c r="N74" s="120">
        <f t="shared" si="30"/>
        <v>20315.7497497742</v>
      </c>
      <c r="O74" s="121">
        <v>0.339728256685187</v>
      </c>
      <c r="P74" s="122">
        <v>51585.87</v>
      </c>
      <c r="Q74" s="122">
        <v>14564.2</v>
      </c>
      <c r="R74" s="129"/>
      <c r="S74" s="129"/>
      <c r="T74" s="129">
        <f t="shared" si="31"/>
        <v>51585.87</v>
      </c>
      <c r="U74" s="129">
        <f t="shared" si="32"/>
        <v>14564.2</v>
      </c>
      <c r="V74" s="147">
        <f t="shared" si="33"/>
        <v>0.992035961538462</v>
      </c>
      <c r="W74" s="133">
        <f t="shared" si="34"/>
        <v>0.992035961538462</v>
      </c>
      <c r="X74" s="133">
        <f t="shared" si="35"/>
        <v>0.795101795133503</v>
      </c>
      <c r="Y74" s="136">
        <f t="shared" si="36"/>
        <v>0.862639966555184</v>
      </c>
      <c r="Z74" s="136">
        <f t="shared" si="37"/>
        <v>0.716892075329973</v>
      </c>
      <c r="AC74" s="129">
        <v>10</v>
      </c>
      <c r="AD74" s="129">
        <v>4</v>
      </c>
      <c r="AE74" s="129">
        <f t="shared" si="38"/>
        <v>-6</v>
      </c>
      <c r="AF74" s="122">
        <v>6</v>
      </c>
      <c r="AG74" s="122">
        <v>12</v>
      </c>
    </row>
    <row r="75" spans="1:33">
      <c r="A75" s="105">
        <v>73</v>
      </c>
      <c r="B75" s="105">
        <v>387</v>
      </c>
      <c r="C75" s="106" t="s">
        <v>113</v>
      </c>
      <c r="D75" s="106" t="s">
        <v>49</v>
      </c>
      <c r="E75" s="105" t="s">
        <v>35</v>
      </c>
      <c r="F75" s="107">
        <v>11700</v>
      </c>
      <c r="G75" s="107">
        <f t="shared" si="25"/>
        <v>46800</v>
      </c>
      <c r="H75" s="107">
        <f t="shared" si="26"/>
        <v>2598.41953439138</v>
      </c>
      <c r="I75" s="107">
        <f t="shared" si="27"/>
        <v>10393.6781375655</v>
      </c>
      <c r="J75" s="118">
        <v>0.222087139691571</v>
      </c>
      <c r="K75" s="119">
        <f>F75*1.15</f>
        <v>13455</v>
      </c>
      <c r="L75" s="119">
        <f t="shared" si="28"/>
        <v>53820</v>
      </c>
      <c r="M75" s="120">
        <f t="shared" si="29"/>
        <v>2881.89548664434</v>
      </c>
      <c r="N75" s="120">
        <f t="shared" si="30"/>
        <v>11527.5819465774</v>
      </c>
      <c r="O75" s="121">
        <v>0.214187698747257</v>
      </c>
      <c r="P75" s="122">
        <v>46174.73</v>
      </c>
      <c r="Q75" s="122">
        <v>10440.9</v>
      </c>
      <c r="R75" s="129"/>
      <c r="S75" s="129"/>
      <c r="T75" s="129">
        <f t="shared" si="31"/>
        <v>46174.73</v>
      </c>
      <c r="U75" s="129">
        <f t="shared" si="32"/>
        <v>10440.9</v>
      </c>
      <c r="V75" s="147">
        <f t="shared" si="33"/>
        <v>0.98663952991453</v>
      </c>
      <c r="W75" s="133">
        <f t="shared" si="34"/>
        <v>0.98663952991453</v>
      </c>
      <c r="X75" s="133">
        <f t="shared" si="35"/>
        <v>1.00454332545317</v>
      </c>
      <c r="Y75" s="136">
        <f t="shared" si="36"/>
        <v>0.857947417316983</v>
      </c>
      <c r="Z75" s="136">
        <f t="shared" si="37"/>
        <v>0.905732012870224</v>
      </c>
      <c r="AC75" s="129">
        <v>12</v>
      </c>
      <c r="AD75" s="129">
        <v>5</v>
      </c>
      <c r="AE75" s="129">
        <f t="shared" si="38"/>
        <v>-7</v>
      </c>
      <c r="AF75" s="122">
        <v>6</v>
      </c>
      <c r="AG75" s="122">
        <v>12</v>
      </c>
    </row>
    <row r="76" spans="1:33">
      <c r="A76" s="105">
        <v>74</v>
      </c>
      <c r="B76" s="105">
        <v>114622</v>
      </c>
      <c r="C76" s="106" t="s">
        <v>114</v>
      </c>
      <c r="D76" s="106" t="s">
        <v>52</v>
      </c>
      <c r="E76" s="105" t="s">
        <v>38</v>
      </c>
      <c r="F76" s="107">
        <v>9750</v>
      </c>
      <c r="G76" s="107">
        <f t="shared" si="25"/>
        <v>39000</v>
      </c>
      <c r="H76" s="107">
        <f t="shared" si="26"/>
        <v>2560.57185048749</v>
      </c>
      <c r="I76" s="107">
        <f t="shared" si="27"/>
        <v>10242.28740195</v>
      </c>
      <c r="J76" s="118">
        <v>0.262622753896153</v>
      </c>
      <c r="K76" s="119">
        <v>11200</v>
      </c>
      <c r="L76" s="119">
        <f t="shared" si="28"/>
        <v>44800</v>
      </c>
      <c r="M76" s="120">
        <f t="shared" si="29"/>
        <v>2836.75277094657</v>
      </c>
      <c r="N76" s="120">
        <f t="shared" si="30"/>
        <v>11347.0110837863</v>
      </c>
      <c r="O76" s="121">
        <v>0.253281497405944</v>
      </c>
      <c r="P76" s="122">
        <v>38151.39</v>
      </c>
      <c r="Q76" s="122">
        <v>9647.7</v>
      </c>
      <c r="R76" s="129"/>
      <c r="S76" s="129"/>
      <c r="T76" s="129">
        <f t="shared" si="31"/>
        <v>38151.39</v>
      </c>
      <c r="U76" s="129">
        <f t="shared" si="32"/>
        <v>9647.7</v>
      </c>
      <c r="V76" s="147">
        <f t="shared" si="33"/>
        <v>0.978240769230769</v>
      </c>
      <c r="W76" s="133">
        <f t="shared" si="34"/>
        <v>0.978240769230769</v>
      </c>
      <c r="X76" s="133">
        <f t="shared" si="35"/>
        <v>0.941947791678176</v>
      </c>
      <c r="Y76" s="136">
        <f t="shared" si="36"/>
        <v>0.851593526785714</v>
      </c>
      <c r="Z76" s="136">
        <f t="shared" si="37"/>
        <v>0.850241524288767</v>
      </c>
      <c r="AC76" s="129">
        <v>8</v>
      </c>
      <c r="AD76" s="129">
        <v>8</v>
      </c>
      <c r="AE76" s="139">
        <f t="shared" si="38"/>
        <v>0</v>
      </c>
      <c r="AF76" s="122">
        <v>5</v>
      </c>
      <c r="AG76" s="122">
        <v>9</v>
      </c>
    </row>
    <row r="77" spans="1:33">
      <c r="A77" s="105">
        <v>75</v>
      </c>
      <c r="B77" s="105">
        <v>102565</v>
      </c>
      <c r="C77" s="106" t="s">
        <v>115</v>
      </c>
      <c r="D77" s="106" t="s">
        <v>43</v>
      </c>
      <c r="E77" s="105" t="s">
        <v>35</v>
      </c>
      <c r="F77" s="107">
        <v>9750</v>
      </c>
      <c r="G77" s="107">
        <f t="shared" si="25"/>
        <v>39000</v>
      </c>
      <c r="H77" s="107">
        <f t="shared" si="26"/>
        <v>3159.02204122504</v>
      </c>
      <c r="I77" s="107">
        <f t="shared" si="27"/>
        <v>12636.0881649002</v>
      </c>
      <c r="J77" s="118">
        <v>0.324002260638466</v>
      </c>
      <c r="K77" s="119">
        <v>11200</v>
      </c>
      <c r="L77" s="119">
        <f t="shared" si="28"/>
        <v>44800</v>
      </c>
      <c r="M77" s="120">
        <f t="shared" si="29"/>
        <v>3499.75124783956</v>
      </c>
      <c r="N77" s="120">
        <f t="shared" si="30"/>
        <v>13999.0049913582</v>
      </c>
      <c r="O77" s="121">
        <v>0.312477789985675</v>
      </c>
      <c r="P77" s="122">
        <v>38088.75</v>
      </c>
      <c r="Q77" s="122">
        <v>10740.38</v>
      </c>
      <c r="R77" s="129"/>
      <c r="S77" s="129"/>
      <c r="T77" s="129">
        <f t="shared" si="31"/>
        <v>38088.75</v>
      </c>
      <c r="U77" s="129">
        <f t="shared" si="32"/>
        <v>10740.38</v>
      </c>
      <c r="V77" s="147">
        <f t="shared" si="33"/>
        <v>0.976634615384615</v>
      </c>
      <c r="W77" s="133">
        <f t="shared" si="34"/>
        <v>0.976634615384615</v>
      </c>
      <c r="X77" s="133">
        <f t="shared" si="35"/>
        <v>0.849976658902556</v>
      </c>
      <c r="Y77" s="136">
        <f t="shared" si="36"/>
        <v>0.8501953125</v>
      </c>
      <c r="Z77" s="136">
        <f t="shared" si="37"/>
        <v>0.767224528216841</v>
      </c>
      <c r="AC77" s="129">
        <v>10</v>
      </c>
      <c r="AD77" s="129">
        <v>4</v>
      </c>
      <c r="AE77" s="129">
        <f t="shared" si="38"/>
        <v>-6</v>
      </c>
      <c r="AF77" s="122">
        <v>5</v>
      </c>
      <c r="AG77" s="122">
        <v>9</v>
      </c>
    </row>
    <row r="78" spans="1:33">
      <c r="A78" s="105">
        <v>76</v>
      </c>
      <c r="B78" s="105">
        <v>585</v>
      </c>
      <c r="C78" s="106" t="s">
        <v>116</v>
      </c>
      <c r="D78" s="106" t="s">
        <v>52</v>
      </c>
      <c r="E78" s="105" t="s">
        <v>35</v>
      </c>
      <c r="F78" s="107">
        <v>13000</v>
      </c>
      <c r="G78" s="107">
        <f t="shared" si="25"/>
        <v>52000</v>
      </c>
      <c r="H78" s="107">
        <f t="shared" si="26"/>
        <v>3833.48395447528</v>
      </c>
      <c r="I78" s="107">
        <f t="shared" si="27"/>
        <v>15333.9358179011</v>
      </c>
      <c r="J78" s="118">
        <v>0.294883381113483</v>
      </c>
      <c r="K78" s="119">
        <f>F78*1.15</f>
        <v>14950</v>
      </c>
      <c r="L78" s="119">
        <f t="shared" si="28"/>
        <v>59800</v>
      </c>
      <c r="M78" s="120">
        <f t="shared" si="29"/>
        <v>4251.69991231362</v>
      </c>
      <c r="N78" s="120">
        <f t="shared" si="30"/>
        <v>17006.7996492545</v>
      </c>
      <c r="O78" s="121">
        <v>0.284394642964122</v>
      </c>
      <c r="P78" s="122">
        <v>50462.56</v>
      </c>
      <c r="Q78" s="122">
        <v>14200.64</v>
      </c>
      <c r="R78" s="129"/>
      <c r="S78" s="129"/>
      <c r="T78" s="129">
        <f t="shared" si="31"/>
        <v>50462.56</v>
      </c>
      <c r="U78" s="129">
        <f t="shared" si="32"/>
        <v>14200.64</v>
      </c>
      <c r="V78" s="147">
        <f t="shared" si="33"/>
        <v>0.970433846153846</v>
      </c>
      <c r="W78" s="133">
        <f t="shared" si="34"/>
        <v>0.970433846153846</v>
      </c>
      <c r="X78" s="133">
        <f t="shared" si="35"/>
        <v>0.926092307196299</v>
      </c>
      <c r="Y78" s="136">
        <f t="shared" si="36"/>
        <v>0.843855518394649</v>
      </c>
      <c r="Z78" s="136">
        <f t="shared" si="37"/>
        <v>0.834997782820502</v>
      </c>
      <c r="AC78" s="129">
        <v>12</v>
      </c>
      <c r="AD78" s="129">
        <v>8</v>
      </c>
      <c r="AE78" s="129">
        <f t="shared" si="38"/>
        <v>-4</v>
      </c>
      <c r="AF78" s="122">
        <v>7</v>
      </c>
      <c r="AG78" s="122">
        <v>12</v>
      </c>
    </row>
    <row r="79" spans="1:33">
      <c r="A79" s="105">
        <v>77</v>
      </c>
      <c r="B79" s="105">
        <v>373</v>
      </c>
      <c r="C79" s="106" t="s">
        <v>117</v>
      </c>
      <c r="D79" s="106" t="s">
        <v>52</v>
      </c>
      <c r="E79" s="105" t="s">
        <v>35</v>
      </c>
      <c r="F79" s="107">
        <v>13000</v>
      </c>
      <c r="G79" s="107">
        <f t="shared" si="25"/>
        <v>52000</v>
      </c>
      <c r="H79" s="107">
        <f t="shared" si="26"/>
        <v>4304.52180277904</v>
      </c>
      <c r="I79" s="107">
        <f t="shared" si="27"/>
        <v>17218.0872111162</v>
      </c>
      <c r="J79" s="118">
        <v>0.331117061752234</v>
      </c>
      <c r="K79" s="119">
        <f>F79*1.15</f>
        <v>14950</v>
      </c>
      <c r="L79" s="119">
        <f t="shared" si="28"/>
        <v>59800</v>
      </c>
      <c r="M79" s="120">
        <f t="shared" si="29"/>
        <v>4774.12588360052</v>
      </c>
      <c r="N79" s="120">
        <f t="shared" si="30"/>
        <v>19096.5035344021</v>
      </c>
      <c r="O79" s="121">
        <v>0.319339523986657</v>
      </c>
      <c r="P79" s="122">
        <v>50096.17</v>
      </c>
      <c r="Q79" s="122">
        <v>11396.45</v>
      </c>
      <c r="R79" s="129"/>
      <c r="S79" s="129"/>
      <c r="T79" s="129">
        <f t="shared" si="31"/>
        <v>50096.17</v>
      </c>
      <c r="U79" s="129">
        <f t="shared" si="32"/>
        <v>11396.45</v>
      </c>
      <c r="V79" s="147">
        <f t="shared" si="33"/>
        <v>0.963387884615385</v>
      </c>
      <c r="W79" s="133">
        <f t="shared" si="34"/>
        <v>0.963387884615385</v>
      </c>
      <c r="X79" s="133">
        <f t="shared" si="35"/>
        <v>0.661888272504644</v>
      </c>
      <c r="Y79" s="136">
        <f t="shared" si="36"/>
        <v>0.837728595317726</v>
      </c>
      <c r="Z79" s="136">
        <f t="shared" si="37"/>
        <v>0.596782022398469</v>
      </c>
      <c r="AC79" s="129">
        <v>10</v>
      </c>
      <c r="AD79" s="129">
        <v>4</v>
      </c>
      <c r="AE79" s="129">
        <f t="shared" si="38"/>
        <v>-6</v>
      </c>
      <c r="AF79" s="122">
        <v>6</v>
      </c>
      <c r="AG79" s="122">
        <v>12</v>
      </c>
    </row>
    <row r="80" spans="1:33">
      <c r="A80" s="105">
        <v>78</v>
      </c>
      <c r="B80" s="105">
        <v>753</v>
      </c>
      <c r="C80" s="106" t="s">
        <v>118</v>
      </c>
      <c r="D80" s="106" t="s">
        <v>49</v>
      </c>
      <c r="E80" s="105" t="s">
        <v>32</v>
      </c>
      <c r="F80" s="107">
        <v>5200</v>
      </c>
      <c r="G80" s="107">
        <f t="shared" si="25"/>
        <v>20800</v>
      </c>
      <c r="H80" s="107">
        <f t="shared" si="26"/>
        <v>1496.70496379544</v>
      </c>
      <c r="I80" s="107">
        <f t="shared" si="27"/>
        <v>5986.81985518176</v>
      </c>
      <c r="J80" s="118">
        <v>0.287827877652969</v>
      </c>
      <c r="K80" s="119">
        <f>F80*1.15</f>
        <v>5980</v>
      </c>
      <c r="L80" s="119">
        <f t="shared" si="28"/>
        <v>23920</v>
      </c>
      <c r="M80" s="120">
        <f t="shared" si="29"/>
        <v>1659.98878276235</v>
      </c>
      <c r="N80" s="120">
        <f t="shared" si="30"/>
        <v>6639.9551310494</v>
      </c>
      <c r="O80" s="121">
        <v>0.277590097451898</v>
      </c>
      <c r="P80" s="122">
        <v>19876.87</v>
      </c>
      <c r="Q80" s="122">
        <v>4266.62</v>
      </c>
      <c r="R80" s="129"/>
      <c r="S80" s="129"/>
      <c r="T80" s="129">
        <f t="shared" si="31"/>
        <v>19876.87</v>
      </c>
      <c r="U80" s="129">
        <f t="shared" si="32"/>
        <v>4266.62</v>
      </c>
      <c r="V80" s="147">
        <f t="shared" si="33"/>
        <v>0.95561875</v>
      </c>
      <c r="W80" s="133">
        <f t="shared" si="34"/>
        <v>0.95561875</v>
      </c>
      <c r="X80" s="133">
        <f t="shared" si="35"/>
        <v>0.712668846433908</v>
      </c>
      <c r="Y80" s="136">
        <f t="shared" si="36"/>
        <v>0.830972826086956</v>
      </c>
      <c r="Z80" s="136">
        <f t="shared" si="37"/>
        <v>0.642567595080374</v>
      </c>
      <c r="AC80" s="129">
        <v>8</v>
      </c>
      <c r="AD80" s="129">
        <v>1</v>
      </c>
      <c r="AE80" s="129">
        <f t="shared" si="38"/>
        <v>-7</v>
      </c>
      <c r="AF80" s="122">
        <v>2</v>
      </c>
      <c r="AG80" s="122">
        <v>6</v>
      </c>
    </row>
    <row r="81" spans="1:33">
      <c r="A81" s="105">
        <v>79</v>
      </c>
      <c r="B81" s="105">
        <v>743</v>
      </c>
      <c r="C81" s="106" t="s">
        <v>119</v>
      </c>
      <c r="D81" s="106" t="s">
        <v>49</v>
      </c>
      <c r="E81" s="105" t="s">
        <v>38</v>
      </c>
      <c r="F81" s="107">
        <v>8125</v>
      </c>
      <c r="G81" s="107">
        <f t="shared" si="25"/>
        <v>32500</v>
      </c>
      <c r="H81" s="107">
        <f t="shared" si="26"/>
        <v>3011.29499502927</v>
      </c>
      <c r="I81" s="107">
        <f t="shared" si="27"/>
        <v>12045.1799801171</v>
      </c>
      <c r="J81" s="118">
        <v>0.370620922465141</v>
      </c>
      <c r="K81" s="119">
        <v>9350</v>
      </c>
      <c r="L81" s="119">
        <f t="shared" si="28"/>
        <v>37400</v>
      </c>
      <c r="M81" s="120">
        <f t="shared" si="29"/>
        <v>3342.04780301989</v>
      </c>
      <c r="N81" s="120">
        <f t="shared" si="30"/>
        <v>13368.1912120796</v>
      </c>
      <c r="O81" s="121">
        <v>0.357438267702662</v>
      </c>
      <c r="P81" s="122">
        <v>31038.02</v>
      </c>
      <c r="Q81" s="122">
        <v>9465.13</v>
      </c>
      <c r="R81" s="129"/>
      <c r="S81" s="129"/>
      <c r="T81" s="129">
        <f t="shared" si="31"/>
        <v>31038.02</v>
      </c>
      <c r="U81" s="129">
        <f t="shared" si="32"/>
        <v>9465.13</v>
      </c>
      <c r="V81" s="147">
        <f t="shared" si="33"/>
        <v>0.955016</v>
      </c>
      <c r="W81" s="133">
        <f t="shared" si="34"/>
        <v>0.955016</v>
      </c>
      <c r="X81" s="133">
        <f t="shared" si="35"/>
        <v>0.785802289017186</v>
      </c>
      <c r="Y81" s="136">
        <f t="shared" si="36"/>
        <v>0.829893582887701</v>
      </c>
      <c r="Z81" s="136">
        <f t="shared" si="37"/>
        <v>0.708033708513029</v>
      </c>
      <c r="AC81" s="129">
        <v>10</v>
      </c>
      <c r="AD81" s="129">
        <v>2</v>
      </c>
      <c r="AE81" s="129">
        <f t="shared" si="38"/>
        <v>-8</v>
      </c>
      <c r="AF81" s="122">
        <v>4</v>
      </c>
      <c r="AG81" s="122">
        <v>9</v>
      </c>
    </row>
    <row r="82" spans="1:33">
      <c r="A82" s="105">
        <v>80</v>
      </c>
      <c r="B82" s="105">
        <v>311</v>
      </c>
      <c r="C82" s="106" t="s">
        <v>120</v>
      </c>
      <c r="D82" s="106" t="s">
        <v>43</v>
      </c>
      <c r="E82" s="105" t="s">
        <v>32</v>
      </c>
      <c r="F82" s="107">
        <v>7800</v>
      </c>
      <c r="G82" s="107">
        <f t="shared" si="25"/>
        <v>31200</v>
      </c>
      <c r="H82" s="107">
        <f t="shared" si="26"/>
        <v>1720.8230382912</v>
      </c>
      <c r="I82" s="107">
        <f t="shared" si="27"/>
        <v>6883.29215316478</v>
      </c>
      <c r="J82" s="118">
        <v>0.220618338242461</v>
      </c>
      <c r="K82" s="119">
        <f>F82*1.15</f>
        <v>8970</v>
      </c>
      <c r="L82" s="119">
        <f t="shared" si="28"/>
        <v>35880</v>
      </c>
      <c r="M82" s="120">
        <f t="shared" si="29"/>
        <v>1908.55713703161</v>
      </c>
      <c r="N82" s="120">
        <f t="shared" si="30"/>
        <v>7634.22854812642</v>
      </c>
      <c r="O82" s="121">
        <v>0.21277114125213</v>
      </c>
      <c r="P82" s="122">
        <v>29721.28</v>
      </c>
      <c r="Q82" s="122">
        <v>5127.15</v>
      </c>
      <c r="R82" s="129"/>
      <c r="S82" s="129"/>
      <c r="T82" s="129">
        <f t="shared" si="31"/>
        <v>29721.28</v>
      </c>
      <c r="U82" s="129">
        <f t="shared" si="32"/>
        <v>5127.15</v>
      </c>
      <c r="V82" s="147">
        <f t="shared" si="33"/>
        <v>0.952605128205128</v>
      </c>
      <c r="W82" s="133">
        <f t="shared" si="34"/>
        <v>0.952605128205128</v>
      </c>
      <c r="X82" s="133">
        <f t="shared" si="35"/>
        <v>0.744868863025472</v>
      </c>
      <c r="Y82" s="136">
        <f t="shared" si="36"/>
        <v>0.828352285395764</v>
      </c>
      <c r="Z82" s="136">
        <f t="shared" si="37"/>
        <v>0.671600276004089</v>
      </c>
      <c r="AC82" s="129">
        <v>6</v>
      </c>
      <c r="AD82" s="129">
        <v>0</v>
      </c>
      <c r="AE82" s="129">
        <f t="shared" si="38"/>
        <v>-6</v>
      </c>
      <c r="AF82" s="122">
        <v>4</v>
      </c>
      <c r="AG82" s="122">
        <v>6</v>
      </c>
    </row>
    <row r="83" spans="1:33">
      <c r="A83" s="105">
        <v>81</v>
      </c>
      <c r="B83" s="105">
        <v>747</v>
      </c>
      <c r="C83" s="106" t="s">
        <v>121</v>
      </c>
      <c r="D83" s="106" t="s">
        <v>52</v>
      </c>
      <c r="E83" s="105" t="s">
        <v>35</v>
      </c>
      <c r="F83" s="107">
        <v>12000</v>
      </c>
      <c r="G83" s="107">
        <f t="shared" si="25"/>
        <v>48000</v>
      </c>
      <c r="H83" s="107">
        <f t="shared" si="26"/>
        <v>1920</v>
      </c>
      <c r="I83" s="107">
        <f t="shared" si="27"/>
        <v>7680</v>
      </c>
      <c r="J83" s="118">
        <v>0.16</v>
      </c>
      <c r="K83" s="119">
        <f>F83*1.15</f>
        <v>13800</v>
      </c>
      <c r="L83" s="119">
        <f t="shared" si="28"/>
        <v>55200</v>
      </c>
      <c r="M83" s="120">
        <f t="shared" si="29"/>
        <v>2070</v>
      </c>
      <c r="N83" s="120">
        <f t="shared" si="30"/>
        <v>8280</v>
      </c>
      <c r="O83" s="121">
        <v>0.15</v>
      </c>
      <c r="P83" s="122">
        <v>45029.29</v>
      </c>
      <c r="Q83" s="122">
        <v>7801.21</v>
      </c>
      <c r="R83" s="129"/>
      <c r="S83" s="129"/>
      <c r="T83" s="129">
        <f t="shared" si="31"/>
        <v>45029.29</v>
      </c>
      <c r="U83" s="129">
        <f t="shared" si="32"/>
        <v>7801.21</v>
      </c>
      <c r="V83" s="147">
        <f t="shared" si="33"/>
        <v>0.938110208333333</v>
      </c>
      <c r="W83" s="133">
        <f t="shared" si="34"/>
        <v>0.938110208333333</v>
      </c>
      <c r="X83" s="133">
        <f t="shared" si="35"/>
        <v>1.01578255208333</v>
      </c>
      <c r="Y83" s="136">
        <f t="shared" si="36"/>
        <v>0.815748007246377</v>
      </c>
      <c r="Z83" s="136">
        <f t="shared" si="37"/>
        <v>0.942175120772947</v>
      </c>
      <c r="AC83" s="129">
        <v>12</v>
      </c>
      <c r="AD83" s="129">
        <v>0</v>
      </c>
      <c r="AE83" s="129">
        <f t="shared" si="38"/>
        <v>-12</v>
      </c>
      <c r="AF83" s="122">
        <v>6</v>
      </c>
      <c r="AG83" s="122">
        <v>12</v>
      </c>
    </row>
    <row r="84" spans="1:33">
      <c r="A84" s="105">
        <v>82</v>
      </c>
      <c r="B84" s="105">
        <v>710</v>
      </c>
      <c r="C84" s="106" t="s">
        <v>122</v>
      </c>
      <c r="D84" s="106" t="s">
        <v>34</v>
      </c>
      <c r="E84" s="105" t="s">
        <v>32</v>
      </c>
      <c r="F84" s="107">
        <v>6825</v>
      </c>
      <c r="G84" s="107">
        <f t="shared" si="25"/>
        <v>27300</v>
      </c>
      <c r="H84" s="107">
        <f t="shared" si="26"/>
        <v>2513.50866909419</v>
      </c>
      <c r="I84" s="107">
        <f t="shared" si="27"/>
        <v>10054.0346763768</v>
      </c>
      <c r="J84" s="118">
        <v>0.368279658475339</v>
      </c>
      <c r="K84" s="119">
        <v>7850</v>
      </c>
      <c r="L84" s="119">
        <f t="shared" si="28"/>
        <v>31400</v>
      </c>
      <c r="M84" s="120">
        <f t="shared" si="29"/>
        <v>2788.16520097643</v>
      </c>
      <c r="N84" s="120">
        <f t="shared" si="30"/>
        <v>11152.6608039057</v>
      </c>
      <c r="O84" s="121">
        <v>0.355180280379163</v>
      </c>
      <c r="P84" s="122">
        <v>25210.94</v>
      </c>
      <c r="Q84" s="122">
        <v>7369.64</v>
      </c>
      <c r="R84" s="129"/>
      <c r="S84" s="129"/>
      <c r="T84" s="129">
        <f t="shared" si="31"/>
        <v>25210.94</v>
      </c>
      <c r="U84" s="129">
        <f t="shared" si="32"/>
        <v>7369.64</v>
      </c>
      <c r="V84" s="147">
        <f t="shared" si="33"/>
        <v>0.923477655677656</v>
      </c>
      <c r="W84" s="133">
        <f t="shared" si="34"/>
        <v>0.923477655677656</v>
      </c>
      <c r="X84" s="133">
        <f t="shared" si="35"/>
        <v>0.733003240710506</v>
      </c>
      <c r="Y84" s="136">
        <f t="shared" si="36"/>
        <v>0.802896178343949</v>
      </c>
      <c r="Z84" s="136">
        <f t="shared" si="37"/>
        <v>0.660796569498386</v>
      </c>
      <c r="AC84" s="129">
        <v>8</v>
      </c>
      <c r="AD84" s="129">
        <v>2</v>
      </c>
      <c r="AE84" s="129">
        <f t="shared" si="38"/>
        <v>-6</v>
      </c>
      <c r="AF84" s="122">
        <v>4</v>
      </c>
      <c r="AG84" s="122">
        <v>6</v>
      </c>
    </row>
    <row r="85" spans="1:33">
      <c r="A85" s="105">
        <v>83</v>
      </c>
      <c r="B85" s="105">
        <v>733</v>
      </c>
      <c r="C85" s="106" t="s">
        <v>123</v>
      </c>
      <c r="D85" s="106" t="s">
        <v>49</v>
      </c>
      <c r="E85" s="105" t="s">
        <v>32</v>
      </c>
      <c r="F85" s="107">
        <v>6500</v>
      </c>
      <c r="G85" s="107">
        <f t="shared" si="25"/>
        <v>26000</v>
      </c>
      <c r="H85" s="107">
        <f t="shared" si="26"/>
        <v>2438.3129131627</v>
      </c>
      <c r="I85" s="107">
        <f t="shared" si="27"/>
        <v>9753.25165265079</v>
      </c>
      <c r="J85" s="118">
        <v>0.375125063563492</v>
      </c>
      <c r="K85" s="119">
        <f>F85*1.15</f>
        <v>7475</v>
      </c>
      <c r="L85" s="119">
        <f t="shared" si="28"/>
        <v>29900</v>
      </c>
      <c r="M85" s="120">
        <f t="shared" si="29"/>
        <v>2704.32194896352</v>
      </c>
      <c r="N85" s="120">
        <f t="shared" si="30"/>
        <v>10817.2877958541</v>
      </c>
      <c r="O85" s="121">
        <v>0.361782200530237</v>
      </c>
      <c r="P85" s="122">
        <v>23697.09</v>
      </c>
      <c r="Q85" s="122">
        <v>6506.77</v>
      </c>
      <c r="R85" s="129"/>
      <c r="S85" s="129"/>
      <c r="T85" s="129">
        <f t="shared" si="31"/>
        <v>23697.09</v>
      </c>
      <c r="U85" s="129">
        <f t="shared" si="32"/>
        <v>6506.77</v>
      </c>
      <c r="V85" s="147">
        <f t="shared" si="33"/>
        <v>0.911426538461538</v>
      </c>
      <c r="W85" s="133">
        <f t="shared" si="34"/>
        <v>0.911426538461538</v>
      </c>
      <c r="X85" s="133">
        <f t="shared" si="35"/>
        <v>0.667138533048264</v>
      </c>
      <c r="Y85" s="136">
        <f t="shared" si="36"/>
        <v>0.792544816053512</v>
      </c>
      <c r="Z85" s="136">
        <f t="shared" si="37"/>
        <v>0.601515844155854</v>
      </c>
      <c r="AC85" s="129">
        <v>8</v>
      </c>
      <c r="AD85" s="129">
        <v>6</v>
      </c>
      <c r="AE85" s="129">
        <f t="shared" si="38"/>
        <v>-2</v>
      </c>
      <c r="AF85" s="122">
        <v>4</v>
      </c>
      <c r="AG85" s="122">
        <v>6</v>
      </c>
    </row>
    <row r="86" spans="1:33">
      <c r="A86" s="105">
        <v>84</v>
      </c>
      <c r="B86" s="105">
        <v>738</v>
      </c>
      <c r="C86" s="106" t="s">
        <v>124</v>
      </c>
      <c r="D86" s="106" t="s">
        <v>34</v>
      </c>
      <c r="E86" s="105" t="s">
        <v>32</v>
      </c>
      <c r="F86" s="107">
        <v>6825</v>
      </c>
      <c r="G86" s="107">
        <f t="shared" si="25"/>
        <v>27300</v>
      </c>
      <c r="H86" s="107">
        <f t="shared" si="26"/>
        <v>1996.53114642115</v>
      </c>
      <c r="I86" s="107">
        <f t="shared" si="27"/>
        <v>7986.1245856846</v>
      </c>
      <c r="J86" s="118">
        <v>0.292532036105663</v>
      </c>
      <c r="K86" s="119">
        <v>7850</v>
      </c>
      <c r="L86" s="119">
        <f t="shared" si="28"/>
        <v>31400</v>
      </c>
      <c r="M86" s="120">
        <f t="shared" si="29"/>
        <v>2214.6964255839</v>
      </c>
      <c r="N86" s="120">
        <f t="shared" si="30"/>
        <v>8858.78570233559</v>
      </c>
      <c r="O86" s="121">
        <v>0.282126933195401</v>
      </c>
      <c r="P86" s="122">
        <v>24788.88</v>
      </c>
      <c r="Q86" s="122">
        <v>6111.99</v>
      </c>
      <c r="R86" s="129"/>
      <c r="S86" s="129"/>
      <c r="T86" s="129">
        <f t="shared" si="31"/>
        <v>24788.88</v>
      </c>
      <c r="U86" s="129">
        <f t="shared" si="32"/>
        <v>6111.99</v>
      </c>
      <c r="V86" s="147">
        <f t="shared" si="33"/>
        <v>0.908017582417582</v>
      </c>
      <c r="W86" s="133">
        <f t="shared" si="34"/>
        <v>0.908017582417582</v>
      </c>
      <c r="X86" s="133">
        <f t="shared" si="35"/>
        <v>0.76532615218099</v>
      </c>
      <c r="Y86" s="136">
        <f t="shared" si="36"/>
        <v>0.789454777070064</v>
      </c>
      <c r="Z86" s="136">
        <f t="shared" si="37"/>
        <v>0.689935416135938</v>
      </c>
      <c r="AC86" s="129">
        <v>8</v>
      </c>
      <c r="AD86" s="129">
        <v>4</v>
      </c>
      <c r="AE86" s="129">
        <f t="shared" si="38"/>
        <v>-4</v>
      </c>
      <c r="AF86" s="122">
        <v>4</v>
      </c>
      <c r="AG86" s="122">
        <v>6</v>
      </c>
    </row>
    <row r="87" spans="1:33">
      <c r="A87" s="105">
        <v>85</v>
      </c>
      <c r="B87" s="105">
        <v>517</v>
      </c>
      <c r="C87" s="106" t="s">
        <v>125</v>
      </c>
      <c r="D87" s="106" t="s">
        <v>52</v>
      </c>
      <c r="E87" s="105" t="s">
        <v>35</v>
      </c>
      <c r="F87" s="107">
        <v>40000</v>
      </c>
      <c r="G87" s="107">
        <f t="shared" si="25"/>
        <v>160000</v>
      </c>
      <c r="H87" s="107">
        <f t="shared" si="26"/>
        <v>8493.94066293968</v>
      </c>
      <c r="I87" s="107">
        <f t="shared" si="27"/>
        <v>33975.7626517587</v>
      </c>
      <c r="J87" s="118">
        <v>0.212348516573492</v>
      </c>
      <c r="K87" s="119">
        <f>F87*1.1</f>
        <v>44000</v>
      </c>
      <c r="L87" s="119">
        <f t="shared" si="28"/>
        <v>176000</v>
      </c>
      <c r="M87" s="120">
        <f t="shared" si="29"/>
        <v>9011.0006687426</v>
      </c>
      <c r="N87" s="120">
        <f t="shared" si="30"/>
        <v>36044.0026749704</v>
      </c>
      <c r="O87" s="121">
        <v>0.20479546974415</v>
      </c>
      <c r="P87" s="122">
        <v>144877.83</v>
      </c>
      <c r="Q87" s="122">
        <v>27630.09</v>
      </c>
      <c r="R87" s="129"/>
      <c r="S87" s="129"/>
      <c r="T87" s="129">
        <f t="shared" si="31"/>
        <v>144877.83</v>
      </c>
      <c r="U87" s="129">
        <f t="shared" si="32"/>
        <v>27630.09</v>
      </c>
      <c r="V87" s="147">
        <f t="shared" si="33"/>
        <v>0.9054864375</v>
      </c>
      <c r="W87" s="133">
        <f t="shared" si="34"/>
        <v>0.9054864375</v>
      </c>
      <c r="X87" s="133">
        <f t="shared" si="35"/>
        <v>0.813229427200798</v>
      </c>
      <c r="Y87" s="136">
        <f t="shared" si="36"/>
        <v>0.823169488636364</v>
      </c>
      <c r="Z87" s="136">
        <f t="shared" si="37"/>
        <v>0.766565529615467</v>
      </c>
      <c r="AC87" s="129">
        <v>12</v>
      </c>
      <c r="AD87" s="129">
        <v>0</v>
      </c>
      <c r="AE87" s="129">
        <f t="shared" si="38"/>
        <v>-12</v>
      </c>
      <c r="AF87" s="122">
        <v>5</v>
      </c>
      <c r="AG87" s="122">
        <v>12</v>
      </c>
    </row>
    <row r="88" spans="1:33">
      <c r="A88" s="105">
        <v>86</v>
      </c>
      <c r="B88" s="105">
        <v>377</v>
      </c>
      <c r="C88" s="106" t="s">
        <v>126</v>
      </c>
      <c r="D88" s="106" t="s">
        <v>49</v>
      </c>
      <c r="E88" s="105" t="s">
        <v>38</v>
      </c>
      <c r="F88" s="107">
        <v>10400</v>
      </c>
      <c r="G88" s="107">
        <f t="shared" si="25"/>
        <v>41600</v>
      </c>
      <c r="H88" s="107">
        <f t="shared" si="26"/>
        <v>3915.95320169773</v>
      </c>
      <c r="I88" s="107">
        <f t="shared" si="27"/>
        <v>15663.8128067909</v>
      </c>
      <c r="J88" s="118">
        <v>0.376533961701705</v>
      </c>
      <c r="K88" s="119">
        <f>F88*1.15</f>
        <v>11960</v>
      </c>
      <c r="L88" s="119">
        <f t="shared" si="28"/>
        <v>47840</v>
      </c>
      <c r="M88" s="120">
        <f t="shared" si="29"/>
        <v>4343.16618564311</v>
      </c>
      <c r="N88" s="120">
        <f t="shared" si="30"/>
        <v>17372.6647425725</v>
      </c>
      <c r="O88" s="121">
        <v>0.363140985421665</v>
      </c>
      <c r="P88" s="122">
        <v>37631.81</v>
      </c>
      <c r="Q88" s="122">
        <v>11312.84</v>
      </c>
      <c r="R88" s="129"/>
      <c r="S88" s="129"/>
      <c r="T88" s="129">
        <f t="shared" si="31"/>
        <v>37631.81</v>
      </c>
      <c r="U88" s="129">
        <f t="shared" si="32"/>
        <v>11312.84</v>
      </c>
      <c r="V88" s="147">
        <f t="shared" si="33"/>
        <v>0.904610817307692</v>
      </c>
      <c r="W88" s="133">
        <f t="shared" si="34"/>
        <v>0.904610817307692</v>
      </c>
      <c r="X88" s="133">
        <f t="shared" si="35"/>
        <v>0.722227732132717</v>
      </c>
      <c r="Y88" s="136">
        <f t="shared" si="36"/>
        <v>0.786618102006689</v>
      </c>
      <c r="Z88" s="136">
        <f t="shared" si="37"/>
        <v>0.651186226617116</v>
      </c>
      <c r="AC88" s="129">
        <v>8</v>
      </c>
      <c r="AD88" s="129">
        <v>2</v>
      </c>
      <c r="AE88" s="129">
        <f t="shared" si="38"/>
        <v>-6</v>
      </c>
      <c r="AF88" s="122">
        <v>5</v>
      </c>
      <c r="AG88" s="122">
        <v>9</v>
      </c>
    </row>
    <row r="89" spans="1:33">
      <c r="A89" s="105">
        <v>87</v>
      </c>
      <c r="B89" s="105">
        <v>706</v>
      </c>
      <c r="C89" s="106" t="s">
        <v>127</v>
      </c>
      <c r="D89" s="106" t="s">
        <v>34</v>
      </c>
      <c r="E89" s="105" t="s">
        <v>32</v>
      </c>
      <c r="F89" s="107">
        <v>6825</v>
      </c>
      <c r="G89" s="107">
        <f t="shared" si="25"/>
        <v>27300</v>
      </c>
      <c r="H89" s="107">
        <f t="shared" si="26"/>
        <v>2404.61295527546</v>
      </c>
      <c r="I89" s="107">
        <f t="shared" si="27"/>
        <v>9618.45182110184</v>
      </c>
      <c r="J89" s="118">
        <v>0.352324242531203</v>
      </c>
      <c r="K89" s="119">
        <v>7850</v>
      </c>
      <c r="L89" s="119">
        <f t="shared" si="28"/>
        <v>31400</v>
      </c>
      <c r="M89" s="120">
        <f t="shared" si="29"/>
        <v>2667.37021684205</v>
      </c>
      <c r="N89" s="120">
        <f t="shared" si="30"/>
        <v>10669.4808673682</v>
      </c>
      <c r="O89" s="121">
        <v>0.339792384311089</v>
      </c>
      <c r="P89" s="122">
        <v>24651.7</v>
      </c>
      <c r="Q89" s="122">
        <v>6832.77</v>
      </c>
      <c r="R89" s="129"/>
      <c r="S89" s="129"/>
      <c r="T89" s="129">
        <f t="shared" si="31"/>
        <v>24651.7</v>
      </c>
      <c r="U89" s="129">
        <f t="shared" si="32"/>
        <v>6832.77</v>
      </c>
      <c r="V89" s="147">
        <f t="shared" si="33"/>
        <v>0.902992673992674</v>
      </c>
      <c r="W89" s="133">
        <f t="shared" si="34"/>
        <v>0.902992673992674</v>
      </c>
      <c r="X89" s="133">
        <f t="shared" si="35"/>
        <v>0.710381475843092</v>
      </c>
      <c r="Y89" s="136">
        <f t="shared" si="36"/>
        <v>0.785085987261147</v>
      </c>
      <c r="Z89" s="136">
        <f t="shared" si="37"/>
        <v>0.640403229073451</v>
      </c>
      <c r="AC89" s="129">
        <v>8</v>
      </c>
      <c r="AD89" s="129">
        <v>0</v>
      </c>
      <c r="AE89" s="129">
        <f t="shared" si="38"/>
        <v>-8</v>
      </c>
      <c r="AF89" s="122">
        <v>4</v>
      </c>
      <c r="AG89" s="122">
        <v>9</v>
      </c>
    </row>
    <row r="90" spans="1:33">
      <c r="A90" s="105">
        <v>88</v>
      </c>
      <c r="B90" s="105">
        <v>108277</v>
      </c>
      <c r="C90" s="106" t="s">
        <v>128</v>
      </c>
      <c r="D90" s="106" t="s">
        <v>43</v>
      </c>
      <c r="E90" s="105" t="s">
        <v>32</v>
      </c>
      <c r="F90" s="107">
        <v>6825</v>
      </c>
      <c r="G90" s="107">
        <f t="shared" si="25"/>
        <v>27300</v>
      </c>
      <c r="H90" s="107">
        <f t="shared" si="26"/>
        <v>1683.05040539271</v>
      </c>
      <c r="I90" s="107">
        <f t="shared" si="27"/>
        <v>6732.20162157084</v>
      </c>
      <c r="J90" s="118">
        <v>0.246600791998932</v>
      </c>
      <c r="K90" s="119">
        <v>7850</v>
      </c>
      <c r="L90" s="119">
        <f t="shared" si="28"/>
        <v>31400</v>
      </c>
      <c r="M90" s="120">
        <f t="shared" si="29"/>
        <v>1866.96096556387</v>
      </c>
      <c r="N90" s="120">
        <f t="shared" si="30"/>
        <v>7467.84386225547</v>
      </c>
      <c r="O90" s="121">
        <v>0.237829422364824</v>
      </c>
      <c r="P90" s="122">
        <v>24025.41</v>
      </c>
      <c r="Q90" s="122">
        <v>5349.51</v>
      </c>
      <c r="R90" s="129"/>
      <c r="S90" s="129"/>
      <c r="T90" s="129">
        <f t="shared" si="31"/>
        <v>24025.41</v>
      </c>
      <c r="U90" s="129">
        <f t="shared" si="32"/>
        <v>5349.51</v>
      </c>
      <c r="V90" s="147">
        <f t="shared" si="33"/>
        <v>0.880051648351648</v>
      </c>
      <c r="W90" s="133">
        <f t="shared" si="34"/>
        <v>0.880051648351648</v>
      </c>
      <c r="X90" s="133">
        <f t="shared" si="35"/>
        <v>0.794615238922655</v>
      </c>
      <c r="Y90" s="136">
        <f t="shared" si="36"/>
        <v>0.765140445859873</v>
      </c>
      <c r="Z90" s="136">
        <f t="shared" si="37"/>
        <v>0.716339294001297</v>
      </c>
      <c r="AB90" s="97">
        <f>(P90-G90)*0.01</f>
        <v>-32.7459</v>
      </c>
      <c r="AC90" s="129">
        <v>8</v>
      </c>
      <c r="AD90" s="129">
        <v>0</v>
      </c>
      <c r="AE90" s="129">
        <f t="shared" si="38"/>
        <v>-8</v>
      </c>
      <c r="AF90" s="122">
        <v>4</v>
      </c>
      <c r="AG90" s="122">
        <v>6</v>
      </c>
    </row>
    <row r="91" spans="1:33">
      <c r="A91" s="105">
        <v>89</v>
      </c>
      <c r="B91" s="105">
        <v>307</v>
      </c>
      <c r="C91" s="106" t="s">
        <v>129</v>
      </c>
      <c r="D91" s="106" t="s">
        <v>87</v>
      </c>
      <c r="E91" s="105" t="s">
        <v>130</v>
      </c>
      <c r="F91" s="107">
        <v>80000</v>
      </c>
      <c r="G91" s="107">
        <f t="shared" si="25"/>
        <v>320000</v>
      </c>
      <c r="H91" s="107">
        <f t="shared" si="26"/>
        <v>24810.706991201</v>
      </c>
      <c r="I91" s="107">
        <f t="shared" si="27"/>
        <v>99242.8279648041</v>
      </c>
      <c r="J91" s="118">
        <v>0.310133837390013</v>
      </c>
      <c r="K91" s="119">
        <v>100000</v>
      </c>
      <c r="L91" s="119">
        <f t="shared" si="28"/>
        <v>400000</v>
      </c>
      <c r="M91" s="120">
        <f t="shared" si="29"/>
        <v>29910.2654149514</v>
      </c>
      <c r="N91" s="120">
        <f t="shared" si="30"/>
        <v>119641.061659806</v>
      </c>
      <c r="O91" s="121">
        <v>0.299102654149514</v>
      </c>
      <c r="P91" s="122">
        <v>281265.29</v>
      </c>
      <c r="Q91" s="122">
        <v>51803.14</v>
      </c>
      <c r="R91" s="129"/>
      <c r="S91" s="129"/>
      <c r="T91" s="129">
        <f t="shared" si="31"/>
        <v>281265.29</v>
      </c>
      <c r="U91" s="129">
        <f t="shared" si="32"/>
        <v>51803.14</v>
      </c>
      <c r="V91" s="147">
        <f t="shared" si="33"/>
        <v>0.87895403125</v>
      </c>
      <c r="W91" s="133">
        <f t="shared" si="34"/>
        <v>0.87895403125</v>
      </c>
      <c r="X91" s="133">
        <f t="shared" si="35"/>
        <v>0.521983714716107</v>
      </c>
      <c r="Y91" s="136">
        <f t="shared" si="36"/>
        <v>0.703163225</v>
      </c>
      <c r="Z91" s="136">
        <f t="shared" si="37"/>
        <v>0.43298796651688</v>
      </c>
      <c r="AA91" s="148"/>
      <c r="AB91" s="97">
        <v>-468</v>
      </c>
      <c r="AC91" s="129">
        <v>30</v>
      </c>
      <c r="AD91" s="129">
        <v>6</v>
      </c>
      <c r="AE91" s="129">
        <f t="shared" si="38"/>
        <v>-24</v>
      </c>
      <c r="AF91" s="122">
        <v>40</v>
      </c>
      <c r="AG91" s="122">
        <v>60</v>
      </c>
    </row>
    <row r="92" spans="1:33">
      <c r="A92" s="105">
        <v>90</v>
      </c>
      <c r="B92" s="105">
        <v>357</v>
      </c>
      <c r="C92" s="106" t="s">
        <v>131</v>
      </c>
      <c r="D92" s="106" t="s">
        <v>43</v>
      </c>
      <c r="E92" s="105" t="s">
        <v>35</v>
      </c>
      <c r="F92" s="107">
        <v>10000</v>
      </c>
      <c r="G92" s="107">
        <f t="shared" si="25"/>
        <v>40000</v>
      </c>
      <c r="H92" s="107">
        <f t="shared" si="26"/>
        <v>2967.2132335585</v>
      </c>
      <c r="I92" s="107">
        <f t="shared" si="27"/>
        <v>11868.852934234</v>
      </c>
      <c r="J92" s="118">
        <v>0.29672132335585</v>
      </c>
      <c r="K92" s="119">
        <f>F92*1.15</f>
        <v>11500</v>
      </c>
      <c r="L92" s="119">
        <f t="shared" si="28"/>
        <v>46000</v>
      </c>
      <c r="M92" s="120">
        <f t="shared" si="29"/>
        <v>3290.92292931307</v>
      </c>
      <c r="N92" s="120">
        <f t="shared" si="30"/>
        <v>13163.6917172523</v>
      </c>
      <c r="O92" s="121">
        <v>0.286167211244615</v>
      </c>
      <c r="P92" s="122">
        <v>35079.16</v>
      </c>
      <c r="Q92" s="122">
        <v>9777.34</v>
      </c>
      <c r="R92" s="129"/>
      <c r="S92" s="129"/>
      <c r="T92" s="129">
        <f t="shared" si="31"/>
        <v>35079.16</v>
      </c>
      <c r="U92" s="129">
        <f t="shared" si="32"/>
        <v>9777.34</v>
      </c>
      <c r="V92" s="147">
        <f t="shared" si="33"/>
        <v>0.876979</v>
      </c>
      <c r="W92" s="133">
        <f t="shared" si="34"/>
        <v>0.876979</v>
      </c>
      <c r="X92" s="133">
        <f t="shared" si="35"/>
        <v>0.823781375856353</v>
      </c>
      <c r="Y92" s="136">
        <f t="shared" si="36"/>
        <v>0.762590434782609</v>
      </c>
      <c r="Z92" s="136">
        <f t="shared" si="37"/>
        <v>0.742750605985845</v>
      </c>
      <c r="AB92" s="97">
        <f t="shared" ref="AB91:AB110" si="39">(P92-G92)*0.01</f>
        <v>-49.2084</v>
      </c>
      <c r="AC92" s="129">
        <v>12</v>
      </c>
      <c r="AD92" s="129">
        <v>0</v>
      </c>
      <c r="AE92" s="129">
        <f t="shared" si="38"/>
        <v>-12</v>
      </c>
      <c r="AF92" s="122">
        <v>6</v>
      </c>
      <c r="AG92" s="122">
        <v>12</v>
      </c>
    </row>
    <row r="93" spans="1:33">
      <c r="A93" s="105">
        <v>91</v>
      </c>
      <c r="B93" s="105">
        <v>113025</v>
      </c>
      <c r="C93" s="106" t="s">
        <v>132</v>
      </c>
      <c r="D93" s="106" t="s">
        <v>43</v>
      </c>
      <c r="E93" s="105" t="s">
        <v>32</v>
      </c>
      <c r="F93" s="107">
        <v>5500</v>
      </c>
      <c r="G93" s="107">
        <f t="shared" si="25"/>
        <v>22000</v>
      </c>
      <c r="H93" s="107">
        <f t="shared" si="26"/>
        <v>1144.93076928585</v>
      </c>
      <c r="I93" s="107">
        <f t="shared" si="27"/>
        <v>4579.72307714339</v>
      </c>
      <c r="J93" s="118">
        <v>0.208169230779245</v>
      </c>
      <c r="K93" s="119">
        <f>F93*1.15</f>
        <v>6325</v>
      </c>
      <c r="L93" s="119">
        <f t="shared" si="28"/>
        <v>25300</v>
      </c>
      <c r="M93" s="120">
        <f t="shared" si="29"/>
        <v>1269.8375966058</v>
      </c>
      <c r="N93" s="120">
        <f t="shared" si="30"/>
        <v>5079.35038642321</v>
      </c>
      <c r="O93" s="121">
        <v>0.200764837408032</v>
      </c>
      <c r="P93" s="122">
        <v>19164.99</v>
      </c>
      <c r="Q93" s="122">
        <v>3790.88</v>
      </c>
      <c r="R93" s="129"/>
      <c r="S93" s="129"/>
      <c r="T93" s="129">
        <f t="shared" si="31"/>
        <v>19164.99</v>
      </c>
      <c r="U93" s="129">
        <f t="shared" si="32"/>
        <v>3790.88</v>
      </c>
      <c r="V93" s="147">
        <f t="shared" si="33"/>
        <v>0.871135909090909</v>
      </c>
      <c r="W93" s="133">
        <f t="shared" si="34"/>
        <v>0.871135909090909</v>
      </c>
      <c r="X93" s="133">
        <f t="shared" si="35"/>
        <v>0.82775310562327</v>
      </c>
      <c r="Y93" s="136">
        <f t="shared" si="36"/>
        <v>0.757509486166008</v>
      </c>
      <c r="Z93" s="136">
        <f t="shared" si="37"/>
        <v>0.746331658893387</v>
      </c>
      <c r="AB93" s="97">
        <f t="shared" si="39"/>
        <v>-28.3501</v>
      </c>
      <c r="AC93" s="129">
        <v>6</v>
      </c>
      <c r="AD93" s="129">
        <v>0</v>
      </c>
      <c r="AE93" s="129">
        <f t="shared" si="38"/>
        <v>-6</v>
      </c>
      <c r="AF93" s="122">
        <v>2</v>
      </c>
      <c r="AG93" s="122">
        <v>6</v>
      </c>
    </row>
    <row r="94" spans="1:33">
      <c r="A94" s="105">
        <v>92</v>
      </c>
      <c r="B94" s="105">
        <v>571</v>
      </c>
      <c r="C94" s="106" t="s">
        <v>133</v>
      </c>
      <c r="D94" s="106" t="s">
        <v>49</v>
      </c>
      <c r="E94" s="105" t="s">
        <v>35</v>
      </c>
      <c r="F94" s="107">
        <v>20000</v>
      </c>
      <c r="G94" s="107">
        <f t="shared" si="25"/>
        <v>80000</v>
      </c>
      <c r="H94" s="107">
        <f t="shared" si="26"/>
        <v>5922.9176154039</v>
      </c>
      <c r="I94" s="107">
        <f t="shared" si="27"/>
        <v>23691.6704616156</v>
      </c>
      <c r="J94" s="118">
        <v>0.296145880770195</v>
      </c>
      <c r="K94" s="119">
        <f>F94*1.1</f>
        <v>22000</v>
      </c>
      <c r="L94" s="119">
        <f t="shared" si="28"/>
        <v>88000</v>
      </c>
      <c r="M94" s="120">
        <f t="shared" si="29"/>
        <v>6283.46920601638</v>
      </c>
      <c r="N94" s="120">
        <f t="shared" si="30"/>
        <v>25133.8768240655</v>
      </c>
      <c r="O94" s="121">
        <v>0.285612236637108</v>
      </c>
      <c r="P94" s="122">
        <v>69281.53</v>
      </c>
      <c r="Q94" s="122">
        <v>17608.51</v>
      </c>
      <c r="R94" s="129"/>
      <c r="S94" s="129"/>
      <c r="T94" s="129">
        <f t="shared" si="31"/>
        <v>69281.53</v>
      </c>
      <c r="U94" s="129">
        <f t="shared" si="32"/>
        <v>17608.51</v>
      </c>
      <c r="V94" s="147">
        <f t="shared" si="33"/>
        <v>0.866019125</v>
      </c>
      <c r="W94" s="133">
        <f t="shared" si="34"/>
        <v>0.866019125</v>
      </c>
      <c r="X94" s="133">
        <f t="shared" si="35"/>
        <v>0.743236321327729</v>
      </c>
      <c r="Y94" s="136">
        <f t="shared" si="36"/>
        <v>0.787290113636364</v>
      </c>
      <c r="Z94" s="136">
        <f t="shared" si="37"/>
        <v>0.700588696413917</v>
      </c>
      <c r="AB94" s="97">
        <f t="shared" si="39"/>
        <v>-107.1847</v>
      </c>
      <c r="AC94" s="129">
        <v>12</v>
      </c>
      <c r="AD94" s="129">
        <v>14</v>
      </c>
      <c r="AE94" s="139">
        <f t="shared" si="38"/>
        <v>2</v>
      </c>
      <c r="AF94" s="122">
        <v>7</v>
      </c>
      <c r="AG94" s="122">
        <v>12</v>
      </c>
    </row>
    <row r="95" spans="1:33">
      <c r="A95" s="105">
        <v>93</v>
      </c>
      <c r="B95" s="105">
        <v>102935</v>
      </c>
      <c r="C95" s="106" t="s">
        <v>134</v>
      </c>
      <c r="D95" s="106" t="s">
        <v>52</v>
      </c>
      <c r="E95" s="105" t="s">
        <v>38</v>
      </c>
      <c r="F95" s="107">
        <v>6500</v>
      </c>
      <c r="G95" s="107">
        <f t="shared" si="25"/>
        <v>26000</v>
      </c>
      <c r="H95" s="107">
        <f t="shared" si="26"/>
        <v>2375.40168615444</v>
      </c>
      <c r="I95" s="107">
        <f t="shared" si="27"/>
        <v>9501.60674461778</v>
      </c>
      <c r="J95" s="118">
        <v>0.36544641325453</v>
      </c>
      <c r="K95" s="119">
        <f>F95*1.15</f>
        <v>7475</v>
      </c>
      <c r="L95" s="119">
        <f t="shared" si="28"/>
        <v>29900</v>
      </c>
      <c r="M95" s="120">
        <f t="shared" si="29"/>
        <v>2634.54738839903</v>
      </c>
      <c r="N95" s="120">
        <f t="shared" si="30"/>
        <v>10538.1895535961</v>
      </c>
      <c r="O95" s="121">
        <v>0.352447811157061</v>
      </c>
      <c r="P95" s="122">
        <v>22405.29</v>
      </c>
      <c r="Q95" s="122">
        <v>8620.39</v>
      </c>
      <c r="R95" s="129"/>
      <c r="S95" s="129"/>
      <c r="T95" s="129">
        <f t="shared" si="31"/>
        <v>22405.29</v>
      </c>
      <c r="U95" s="129">
        <f t="shared" si="32"/>
        <v>8620.39</v>
      </c>
      <c r="V95" s="147">
        <f t="shared" si="33"/>
        <v>0.861741923076923</v>
      </c>
      <c r="W95" s="133">
        <f t="shared" si="34"/>
        <v>0.861741923076923</v>
      </c>
      <c r="X95" s="133">
        <f t="shared" si="35"/>
        <v>0.907256028553597</v>
      </c>
      <c r="Y95" s="136">
        <f t="shared" si="36"/>
        <v>0.749340802675585</v>
      </c>
      <c r="Z95" s="136">
        <f t="shared" si="37"/>
        <v>0.81801432363288</v>
      </c>
      <c r="AB95" s="97">
        <f t="shared" si="39"/>
        <v>-35.9471</v>
      </c>
      <c r="AC95" s="129">
        <v>9</v>
      </c>
      <c r="AD95" s="129">
        <v>1</v>
      </c>
      <c r="AE95" s="129">
        <f t="shared" si="38"/>
        <v>-8</v>
      </c>
      <c r="AF95" s="122">
        <v>4</v>
      </c>
      <c r="AG95" s="122">
        <v>9</v>
      </c>
    </row>
    <row r="96" spans="1:33">
      <c r="A96" s="105">
        <v>94</v>
      </c>
      <c r="B96" s="105">
        <v>106865</v>
      </c>
      <c r="C96" s="106" t="s">
        <v>135</v>
      </c>
      <c r="D96" s="106" t="s">
        <v>52</v>
      </c>
      <c r="E96" s="105" t="s">
        <v>32</v>
      </c>
      <c r="F96" s="107">
        <v>6825</v>
      </c>
      <c r="G96" s="107">
        <f t="shared" si="25"/>
        <v>27300</v>
      </c>
      <c r="H96" s="107">
        <f t="shared" si="26"/>
        <v>1413.65550655648</v>
      </c>
      <c r="I96" s="107">
        <f t="shared" si="27"/>
        <v>5654.62202622594</v>
      </c>
      <c r="J96" s="118">
        <v>0.207129011949668</v>
      </c>
      <c r="K96" s="119">
        <v>7850</v>
      </c>
      <c r="L96" s="119">
        <f t="shared" si="28"/>
        <v>31400</v>
      </c>
      <c r="M96" s="120">
        <f t="shared" si="29"/>
        <v>1568.12870312078</v>
      </c>
      <c r="N96" s="120">
        <f t="shared" si="30"/>
        <v>6272.5148124831</v>
      </c>
      <c r="O96" s="121">
        <v>0.199761618231946</v>
      </c>
      <c r="P96" s="122">
        <v>23504.43</v>
      </c>
      <c r="Q96" s="122">
        <v>5063.61</v>
      </c>
      <c r="R96" s="129"/>
      <c r="S96" s="129"/>
      <c r="T96" s="129">
        <f t="shared" si="31"/>
        <v>23504.43</v>
      </c>
      <c r="U96" s="129">
        <f t="shared" si="32"/>
        <v>5063.61</v>
      </c>
      <c r="V96" s="147">
        <f t="shared" si="33"/>
        <v>0.860968131868132</v>
      </c>
      <c r="W96" s="133">
        <f t="shared" si="34"/>
        <v>0.860968131868132</v>
      </c>
      <c r="X96" s="133">
        <f t="shared" si="35"/>
        <v>0.895481603635955</v>
      </c>
      <c r="Y96" s="136">
        <f t="shared" si="36"/>
        <v>0.74854872611465</v>
      </c>
      <c r="Z96" s="136">
        <f t="shared" si="37"/>
        <v>0.807269516513978</v>
      </c>
      <c r="AB96" s="97">
        <f t="shared" si="39"/>
        <v>-37.9557</v>
      </c>
      <c r="AC96" s="129">
        <v>6</v>
      </c>
      <c r="AD96" s="129">
        <v>2</v>
      </c>
      <c r="AE96" s="129">
        <f t="shared" si="38"/>
        <v>-4</v>
      </c>
      <c r="AF96" s="122">
        <v>4</v>
      </c>
      <c r="AG96" s="122">
        <v>6</v>
      </c>
    </row>
    <row r="97" spans="1:33">
      <c r="A97" s="105">
        <v>95</v>
      </c>
      <c r="B97" s="105">
        <v>399</v>
      </c>
      <c r="C97" s="106" t="s">
        <v>136</v>
      </c>
      <c r="D97" s="106" t="s">
        <v>49</v>
      </c>
      <c r="E97" s="105" t="s">
        <v>38</v>
      </c>
      <c r="F97" s="107">
        <v>10000</v>
      </c>
      <c r="G97" s="107">
        <f t="shared" si="25"/>
        <v>40000</v>
      </c>
      <c r="H97" s="107">
        <f t="shared" si="26"/>
        <v>2946.00917681801</v>
      </c>
      <c r="I97" s="107">
        <f t="shared" si="27"/>
        <v>11784.036707272</v>
      </c>
      <c r="J97" s="118">
        <v>0.294600917681801</v>
      </c>
      <c r="K97" s="119">
        <f>F97*1.15</f>
        <v>11500</v>
      </c>
      <c r="L97" s="119">
        <f t="shared" si="28"/>
        <v>46000</v>
      </c>
      <c r="M97" s="120">
        <f t="shared" si="29"/>
        <v>3267.40560479709</v>
      </c>
      <c r="N97" s="120">
        <f t="shared" si="30"/>
        <v>13069.6224191884</v>
      </c>
      <c r="O97" s="121">
        <v>0.284122226504095</v>
      </c>
      <c r="P97" s="122">
        <v>34320.64</v>
      </c>
      <c r="Q97" s="122">
        <v>8543.83</v>
      </c>
      <c r="R97" s="129"/>
      <c r="S97" s="129"/>
      <c r="T97" s="129">
        <f t="shared" si="31"/>
        <v>34320.64</v>
      </c>
      <c r="U97" s="129">
        <f t="shared" si="32"/>
        <v>8543.83</v>
      </c>
      <c r="V97" s="147">
        <f t="shared" si="33"/>
        <v>0.858016</v>
      </c>
      <c r="W97" s="133">
        <f t="shared" si="34"/>
        <v>0.858016</v>
      </c>
      <c r="X97" s="133">
        <f t="shared" si="35"/>
        <v>0.725034231667621</v>
      </c>
      <c r="Y97" s="136">
        <f t="shared" si="36"/>
        <v>0.746100869565217</v>
      </c>
      <c r="Z97" s="136">
        <f t="shared" si="37"/>
        <v>0.653716666478155</v>
      </c>
      <c r="AB97" s="97">
        <f t="shared" si="39"/>
        <v>-56.7936</v>
      </c>
      <c r="AC97" s="129">
        <v>12</v>
      </c>
      <c r="AD97" s="129">
        <v>0</v>
      </c>
      <c r="AE97" s="129">
        <f t="shared" si="38"/>
        <v>-12</v>
      </c>
      <c r="AF97" s="122">
        <v>6</v>
      </c>
      <c r="AG97" s="122">
        <v>9</v>
      </c>
    </row>
    <row r="98" spans="1:33">
      <c r="A98" s="105">
        <v>96</v>
      </c>
      <c r="B98" s="105">
        <v>105396</v>
      </c>
      <c r="C98" s="106" t="s">
        <v>137</v>
      </c>
      <c r="D98" s="106" t="s">
        <v>49</v>
      </c>
      <c r="E98" s="105" t="s">
        <v>32</v>
      </c>
      <c r="F98" s="107">
        <v>5850</v>
      </c>
      <c r="G98" s="107">
        <f t="shared" si="25"/>
        <v>23400</v>
      </c>
      <c r="H98" s="107">
        <f t="shared" si="26"/>
        <v>2333.95390295787</v>
      </c>
      <c r="I98" s="107">
        <f t="shared" si="27"/>
        <v>9335.81561183147</v>
      </c>
      <c r="J98" s="118">
        <v>0.398966479138097</v>
      </c>
      <c r="K98" s="119">
        <v>6800</v>
      </c>
      <c r="L98" s="119">
        <f t="shared" si="28"/>
        <v>27200</v>
      </c>
      <c r="M98" s="120">
        <f t="shared" si="29"/>
        <v>2616.47406826623</v>
      </c>
      <c r="N98" s="120">
        <f t="shared" si="30"/>
        <v>10465.8962730649</v>
      </c>
      <c r="O98" s="121">
        <v>0.384775598274446</v>
      </c>
      <c r="P98" s="122">
        <v>20020.29</v>
      </c>
      <c r="Q98" s="122">
        <v>5084.83</v>
      </c>
      <c r="R98" s="129"/>
      <c r="S98" s="129"/>
      <c r="T98" s="129">
        <f t="shared" si="31"/>
        <v>20020.29</v>
      </c>
      <c r="U98" s="129">
        <f t="shared" si="32"/>
        <v>5084.83</v>
      </c>
      <c r="V98" s="147">
        <f t="shared" si="33"/>
        <v>0.855567948717949</v>
      </c>
      <c r="W98" s="133">
        <f t="shared" si="34"/>
        <v>0.855567948717949</v>
      </c>
      <c r="X98" s="133">
        <f t="shared" si="35"/>
        <v>0.544658357814596</v>
      </c>
      <c r="Y98" s="136">
        <f t="shared" si="36"/>
        <v>0.736040073529412</v>
      </c>
      <c r="Z98" s="136">
        <f t="shared" si="37"/>
        <v>0.485847543997388</v>
      </c>
      <c r="AB98" s="97">
        <f t="shared" si="39"/>
        <v>-33.7971</v>
      </c>
      <c r="AC98" s="129">
        <v>8</v>
      </c>
      <c r="AD98" s="129">
        <v>2</v>
      </c>
      <c r="AE98" s="129">
        <f t="shared" si="38"/>
        <v>-6</v>
      </c>
      <c r="AF98" s="122">
        <v>2</v>
      </c>
      <c r="AG98" s="122">
        <v>6</v>
      </c>
    </row>
    <row r="99" spans="1:33">
      <c r="A99" s="105">
        <v>97</v>
      </c>
      <c r="B99" s="105">
        <v>591</v>
      </c>
      <c r="C99" s="106" t="s">
        <v>138</v>
      </c>
      <c r="D99" s="106" t="s">
        <v>31</v>
      </c>
      <c r="E99" s="105" t="s">
        <v>32</v>
      </c>
      <c r="F99" s="107">
        <v>5525</v>
      </c>
      <c r="G99" s="107">
        <f t="shared" si="25"/>
        <v>22100</v>
      </c>
      <c r="H99" s="107">
        <f t="shared" si="26"/>
        <v>1925.12721179942</v>
      </c>
      <c r="I99" s="107">
        <f t="shared" si="27"/>
        <v>7700.50884719768</v>
      </c>
      <c r="J99" s="118">
        <v>0.348439314352836</v>
      </c>
      <c r="K99" s="119">
        <v>6400</v>
      </c>
      <c r="L99" s="119">
        <f t="shared" si="28"/>
        <v>25600</v>
      </c>
      <c r="M99" s="120">
        <f t="shared" si="29"/>
        <v>2150.69209314369</v>
      </c>
      <c r="N99" s="120">
        <f t="shared" si="30"/>
        <v>8602.76837257474</v>
      </c>
      <c r="O99" s="121">
        <v>0.336045639553701</v>
      </c>
      <c r="P99" s="122">
        <v>18906.71</v>
      </c>
      <c r="Q99" s="122">
        <v>4270.54</v>
      </c>
      <c r="R99" s="129"/>
      <c r="S99" s="129"/>
      <c r="T99" s="129">
        <f t="shared" si="31"/>
        <v>18906.71</v>
      </c>
      <c r="U99" s="129">
        <f t="shared" si="32"/>
        <v>4270.54</v>
      </c>
      <c r="V99" s="147">
        <f t="shared" si="33"/>
        <v>0.855507239819004</v>
      </c>
      <c r="W99" s="133">
        <f t="shared" si="34"/>
        <v>0.855507239819004</v>
      </c>
      <c r="X99" s="133">
        <f t="shared" si="35"/>
        <v>0.554578935592563</v>
      </c>
      <c r="Y99" s="136">
        <f t="shared" si="36"/>
        <v>0.738543359375</v>
      </c>
      <c r="Z99" s="136">
        <f t="shared" si="37"/>
        <v>0.496414620857897</v>
      </c>
      <c r="AB99" s="97">
        <f t="shared" si="39"/>
        <v>-31.9329</v>
      </c>
      <c r="AC99" s="129">
        <v>8</v>
      </c>
      <c r="AD99" s="129">
        <v>0</v>
      </c>
      <c r="AE99" s="129">
        <f t="shared" si="38"/>
        <v>-8</v>
      </c>
      <c r="AF99" s="122">
        <v>2</v>
      </c>
      <c r="AG99" s="122">
        <v>9</v>
      </c>
    </row>
    <row r="100" spans="1:33">
      <c r="A100" s="105">
        <v>98</v>
      </c>
      <c r="B100" s="105">
        <v>107728</v>
      </c>
      <c r="C100" s="106" t="s">
        <v>139</v>
      </c>
      <c r="D100" s="106" t="s">
        <v>37</v>
      </c>
      <c r="E100" s="105" t="s">
        <v>38</v>
      </c>
      <c r="F100" s="107">
        <v>7500</v>
      </c>
      <c r="G100" s="107">
        <f t="shared" si="25"/>
        <v>30000</v>
      </c>
      <c r="H100" s="107">
        <f t="shared" si="26"/>
        <v>1934.81189984233</v>
      </c>
      <c r="I100" s="107">
        <f t="shared" si="27"/>
        <v>7739.24759936934</v>
      </c>
      <c r="J100" s="118">
        <v>0.257974919978978</v>
      </c>
      <c r="K100" s="119">
        <f>F100*1.15</f>
        <v>8625</v>
      </c>
      <c r="L100" s="119">
        <f t="shared" si="28"/>
        <v>34500</v>
      </c>
      <c r="M100" s="120">
        <f t="shared" si="29"/>
        <v>2145.89122651721</v>
      </c>
      <c r="N100" s="120">
        <f t="shared" si="30"/>
        <v>8583.56490606884</v>
      </c>
      <c r="O100" s="121">
        <v>0.248798982784604</v>
      </c>
      <c r="P100" s="122">
        <v>25548.45</v>
      </c>
      <c r="Q100" s="122">
        <v>7463.09</v>
      </c>
      <c r="R100" s="129"/>
      <c r="S100" s="129"/>
      <c r="T100" s="129">
        <f t="shared" ref="T100:T134" si="40">P100-R100</f>
        <v>25548.45</v>
      </c>
      <c r="U100" s="129">
        <f t="shared" ref="U100:U134" si="41">Q100-S100</f>
        <v>7463.09</v>
      </c>
      <c r="V100" s="147">
        <f t="shared" ref="V100:V134" si="42">P100/G100</f>
        <v>0.851615</v>
      </c>
      <c r="W100" s="133">
        <f t="shared" ref="W100:W134" si="43">T100/G100</f>
        <v>0.851615</v>
      </c>
      <c r="X100" s="133">
        <f t="shared" ref="X100:X134" si="44">U100/I100</f>
        <v>0.964317254898029</v>
      </c>
      <c r="Y100" s="136">
        <f t="shared" ref="Y100:Y134" si="45">T100/L100</f>
        <v>0.740534782608696</v>
      </c>
      <c r="Z100" s="136">
        <f t="shared" ref="Z100:Z134" si="46">U100/N100</f>
        <v>0.869462756054116</v>
      </c>
      <c r="AB100" s="97">
        <f t="shared" si="39"/>
        <v>-44.5155</v>
      </c>
      <c r="AC100" s="129">
        <v>10</v>
      </c>
      <c r="AD100" s="129">
        <v>4</v>
      </c>
      <c r="AE100" s="129">
        <f t="shared" ref="AE100:AE134" si="47">AD100-AC100</f>
        <v>-6</v>
      </c>
      <c r="AF100" s="122">
        <v>4</v>
      </c>
      <c r="AG100" s="122">
        <v>9</v>
      </c>
    </row>
    <row r="101" ht="24" spans="1:34">
      <c r="A101" s="141">
        <v>99</v>
      </c>
      <c r="B101" s="141">
        <v>114685</v>
      </c>
      <c r="C101" s="142" t="s">
        <v>140</v>
      </c>
      <c r="D101" s="142" t="s">
        <v>52</v>
      </c>
      <c r="E101" s="141" t="s">
        <v>35</v>
      </c>
      <c r="F101" s="107">
        <v>20000</v>
      </c>
      <c r="G101" s="107">
        <f t="shared" si="25"/>
        <v>80000</v>
      </c>
      <c r="H101" s="107">
        <f t="shared" si="26"/>
        <v>2538.9527794293</v>
      </c>
      <c r="I101" s="107">
        <f t="shared" si="27"/>
        <v>10155.8111177172</v>
      </c>
      <c r="J101" s="118">
        <v>0.126947638971465</v>
      </c>
      <c r="K101" s="119">
        <f>F101*1.1</f>
        <v>22000</v>
      </c>
      <c r="L101" s="119">
        <f t="shared" si="28"/>
        <v>88000</v>
      </c>
      <c r="M101" s="120">
        <f t="shared" si="29"/>
        <v>2750</v>
      </c>
      <c r="N101" s="120">
        <f t="shared" si="30"/>
        <v>11000</v>
      </c>
      <c r="O101" s="121">
        <v>0.125</v>
      </c>
      <c r="P101" s="86">
        <v>91595.43</v>
      </c>
      <c r="Q101" s="86">
        <v>11051.92</v>
      </c>
      <c r="R101" s="129"/>
      <c r="S101" s="129"/>
      <c r="T101" s="129">
        <f t="shared" si="40"/>
        <v>91595.43</v>
      </c>
      <c r="U101" s="129">
        <f t="shared" si="41"/>
        <v>11051.92</v>
      </c>
      <c r="V101" s="147">
        <f t="shared" si="42"/>
        <v>1.144942875</v>
      </c>
      <c r="W101" s="133">
        <f t="shared" si="43"/>
        <v>1.144942875</v>
      </c>
      <c r="X101" s="133">
        <f t="shared" si="44"/>
        <v>1.08823607212618</v>
      </c>
      <c r="Y101" s="136">
        <f t="shared" si="45"/>
        <v>1.04085715909091</v>
      </c>
      <c r="Z101" s="136">
        <f t="shared" si="46"/>
        <v>1.00472</v>
      </c>
      <c r="AB101" s="149">
        <v>0</v>
      </c>
      <c r="AC101" s="129">
        <v>12</v>
      </c>
      <c r="AD101" s="129">
        <v>2</v>
      </c>
      <c r="AE101" s="129">
        <f t="shared" si="47"/>
        <v>-10</v>
      </c>
      <c r="AF101" s="122">
        <v>6</v>
      </c>
      <c r="AG101" s="122">
        <v>9</v>
      </c>
      <c r="AH101" s="98" t="s">
        <v>141</v>
      </c>
    </row>
    <row r="102" spans="1:33">
      <c r="A102" s="105">
        <v>100</v>
      </c>
      <c r="B102" s="105">
        <v>104838</v>
      </c>
      <c r="C102" s="106" t="s">
        <v>142</v>
      </c>
      <c r="D102" s="106" t="s">
        <v>34</v>
      </c>
      <c r="E102" s="105" t="s">
        <v>32</v>
      </c>
      <c r="F102" s="107">
        <v>6825</v>
      </c>
      <c r="G102" s="107">
        <f t="shared" si="25"/>
        <v>27300</v>
      </c>
      <c r="H102" s="107">
        <f t="shared" si="26"/>
        <v>2031.18861903693</v>
      </c>
      <c r="I102" s="107">
        <f t="shared" si="27"/>
        <v>8124.75447614772</v>
      </c>
      <c r="J102" s="118">
        <v>0.297610054071345</v>
      </c>
      <c r="K102" s="119">
        <v>7850</v>
      </c>
      <c r="L102" s="119">
        <f t="shared" si="28"/>
        <v>31400</v>
      </c>
      <c r="M102" s="120">
        <f t="shared" si="29"/>
        <v>2253.14099523638</v>
      </c>
      <c r="N102" s="120">
        <f t="shared" si="30"/>
        <v>9012.5639809455</v>
      </c>
      <c r="O102" s="121">
        <v>0.28702433060336</v>
      </c>
      <c r="P102" s="122">
        <v>22952.31</v>
      </c>
      <c r="Q102" s="122">
        <v>5383.98</v>
      </c>
      <c r="R102" s="129"/>
      <c r="S102" s="129"/>
      <c r="T102" s="129">
        <f t="shared" si="40"/>
        <v>22952.31</v>
      </c>
      <c r="U102" s="129">
        <f t="shared" si="41"/>
        <v>5383.98</v>
      </c>
      <c r="V102" s="147">
        <f t="shared" si="42"/>
        <v>0.840743956043956</v>
      </c>
      <c r="W102" s="133">
        <f t="shared" si="43"/>
        <v>0.840743956043956</v>
      </c>
      <c r="X102" s="133">
        <f t="shared" si="44"/>
        <v>0.662663716892128</v>
      </c>
      <c r="Y102" s="136">
        <f t="shared" si="45"/>
        <v>0.730965286624204</v>
      </c>
      <c r="Z102" s="136">
        <f t="shared" si="46"/>
        <v>0.597386050338493</v>
      </c>
      <c r="AB102" s="97">
        <f t="shared" si="39"/>
        <v>-43.4769</v>
      </c>
      <c r="AC102" s="129">
        <v>6</v>
      </c>
      <c r="AD102" s="129">
        <v>0</v>
      </c>
      <c r="AE102" s="129">
        <f t="shared" si="47"/>
        <v>-6</v>
      </c>
      <c r="AF102" s="122">
        <v>4</v>
      </c>
      <c r="AG102" s="122">
        <v>6</v>
      </c>
    </row>
    <row r="103" spans="1:33">
      <c r="A103" s="105">
        <v>101</v>
      </c>
      <c r="B103" s="105">
        <v>371</v>
      </c>
      <c r="C103" s="106" t="s">
        <v>143</v>
      </c>
      <c r="D103" s="106" t="s">
        <v>40</v>
      </c>
      <c r="E103" s="105" t="s">
        <v>32</v>
      </c>
      <c r="F103" s="107">
        <v>4550</v>
      </c>
      <c r="G103" s="107">
        <f t="shared" si="25"/>
        <v>18200</v>
      </c>
      <c r="H103" s="107">
        <f t="shared" si="26"/>
        <v>1520.1905159066</v>
      </c>
      <c r="I103" s="107">
        <f t="shared" si="27"/>
        <v>6080.76206362641</v>
      </c>
      <c r="J103" s="118">
        <v>0.334107805693759</v>
      </c>
      <c r="K103" s="119">
        <v>5300</v>
      </c>
      <c r="L103" s="119">
        <f t="shared" si="28"/>
        <v>21200</v>
      </c>
      <c r="M103" s="120">
        <f t="shared" si="29"/>
        <v>1707.7866161564</v>
      </c>
      <c r="N103" s="120">
        <f t="shared" si="30"/>
        <v>6831.14646462562</v>
      </c>
      <c r="O103" s="121">
        <v>0.322223889840831</v>
      </c>
      <c r="P103" s="122">
        <v>15275.14</v>
      </c>
      <c r="Q103" s="122">
        <v>4680.65</v>
      </c>
      <c r="R103" s="129"/>
      <c r="S103" s="129"/>
      <c r="T103" s="129">
        <f t="shared" si="40"/>
        <v>15275.14</v>
      </c>
      <c r="U103" s="129">
        <f t="shared" si="41"/>
        <v>4680.65</v>
      </c>
      <c r="V103" s="147">
        <f t="shared" si="42"/>
        <v>0.839293406593407</v>
      </c>
      <c r="W103" s="133">
        <f t="shared" si="43"/>
        <v>0.839293406593407</v>
      </c>
      <c r="X103" s="133">
        <f t="shared" si="44"/>
        <v>0.769747270329565</v>
      </c>
      <c r="Y103" s="136">
        <f t="shared" si="45"/>
        <v>0.720525471698113</v>
      </c>
      <c r="Z103" s="136">
        <f t="shared" si="46"/>
        <v>0.685192452575605</v>
      </c>
      <c r="AB103" s="97">
        <f t="shared" si="39"/>
        <v>-29.2486</v>
      </c>
      <c r="AC103" s="129">
        <v>8</v>
      </c>
      <c r="AD103" s="129">
        <v>0</v>
      </c>
      <c r="AE103" s="129">
        <f t="shared" si="47"/>
        <v>-8</v>
      </c>
      <c r="AF103" s="122">
        <v>2</v>
      </c>
      <c r="AG103" s="122">
        <v>6</v>
      </c>
    </row>
    <row r="104" spans="1:33">
      <c r="A104" s="105">
        <v>102</v>
      </c>
      <c r="B104" s="105">
        <v>103198</v>
      </c>
      <c r="C104" s="106" t="s">
        <v>144</v>
      </c>
      <c r="D104" s="106" t="s">
        <v>43</v>
      </c>
      <c r="E104" s="105" t="s">
        <v>38</v>
      </c>
      <c r="F104" s="107">
        <v>9750</v>
      </c>
      <c r="G104" s="107">
        <f t="shared" si="25"/>
        <v>39000</v>
      </c>
      <c r="H104" s="107">
        <f t="shared" si="26"/>
        <v>3017.24983937253</v>
      </c>
      <c r="I104" s="107">
        <f t="shared" si="27"/>
        <v>12068.9993574901</v>
      </c>
      <c r="J104" s="118">
        <v>0.309461521986926</v>
      </c>
      <c r="K104" s="119">
        <v>11200</v>
      </c>
      <c r="L104" s="119">
        <f t="shared" si="28"/>
        <v>44800</v>
      </c>
      <c r="M104" s="120">
        <f t="shared" si="29"/>
        <v>3342.68762692545</v>
      </c>
      <c r="N104" s="120">
        <f t="shared" si="30"/>
        <v>13370.7505077018</v>
      </c>
      <c r="O104" s="121">
        <v>0.298454252404058</v>
      </c>
      <c r="P104" s="122">
        <v>32720.32</v>
      </c>
      <c r="Q104" s="122">
        <v>8844.89</v>
      </c>
      <c r="R104" s="129"/>
      <c r="S104" s="129"/>
      <c r="T104" s="129">
        <f t="shared" si="40"/>
        <v>32720.32</v>
      </c>
      <c r="U104" s="129">
        <f t="shared" si="41"/>
        <v>8844.89</v>
      </c>
      <c r="V104" s="147">
        <f t="shared" si="42"/>
        <v>0.838982564102564</v>
      </c>
      <c r="W104" s="133">
        <f t="shared" si="43"/>
        <v>0.838982564102564</v>
      </c>
      <c r="X104" s="133">
        <f t="shared" si="44"/>
        <v>0.732860259414199</v>
      </c>
      <c r="Y104" s="136">
        <f t="shared" si="45"/>
        <v>0.730364285714286</v>
      </c>
      <c r="Z104" s="136">
        <f t="shared" si="46"/>
        <v>0.661510361359684</v>
      </c>
      <c r="AB104" s="97">
        <f t="shared" si="39"/>
        <v>-62.7968</v>
      </c>
      <c r="AC104" s="129">
        <v>10</v>
      </c>
      <c r="AD104" s="129">
        <v>6</v>
      </c>
      <c r="AE104" s="129">
        <f t="shared" si="47"/>
        <v>-4</v>
      </c>
      <c r="AF104" s="122">
        <v>6</v>
      </c>
      <c r="AG104" s="122">
        <v>9</v>
      </c>
    </row>
    <row r="105" spans="1:33">
      <c r="A105" s="105">
        <v>103</v>
      </c>
      <c r="B105" s="105">
        <v>329</v>
      </c>
      <c r="C105" s="106" t="s">
        <v>145</v>
      </c>
      <c r="D105" s="106" t="s">
        <v>34</v>
      </c>
      <c r="E105" s="105" t="s">
        <v>38</v>
      </c>
      <c r="F105" s="107">
        <v>7800</v>
      </c>
      <c r="G105" s="107">
        <f t="shared" si="25"/>
        <v>31200</v>
      </c>
      <c r="H105" s="107">
        <f t="shared" si="26"/>
        <v>1976.03871167428</v>
      </c>
      <c r="I105" s="107">
        <f t="shared" si="27"/>
        <v>7904.15484669711</v>
      </c>
      <c r="J105" s="118">
        <v>0.253338296368497</v>
      </c>
      <c r="K105" s="119">
        <f>F105*1.15</f>
        <v>8970</v>
      </c>
      <c r="L105" s="119">
        <f t="shared" si="28"/>
        <v>35880</v>
      </c>
      <c r="M105" s="120">
        <f t="shared" si="29"/>
        <v>2191.61569917248</v>
      </c>
      <c r="N105" s="120">
        <f t="shared" si="30"/>
        <v>8766.46279668994</v>
      </c>
      <c r="O105" s="121">
        <v>0.244327279729374</v>
      </c>
      <c r="P105" s="122">
        <v>26065.59</v>
      </c>
      <c r="Q105" s="122">
        <v>5138.71</v>
      </c>
      <c r="R105" s="129"/>
      <c r="S105" s="129"/>
      <c r="T105" s="129">
        <f t="shared" si="40"/>
        <v>26065.59</v>
      </c>
      <c r="U105" s="129">
        <f t="shared" si="41"/>
        <v>5138.71</v>
      </c>
      <c r="V105" s="147">
        <f t="shared" si="42"/>
        <v>0.835435576923077</v>
      </c>
      <c r="W105" s="133">
        <f t="shared" si="43"/>
        <v>0.835435576923077</v>
      </c>
      <c r="X105" s="133">
        <f t="shared" si="44"/>
        <v>0.650127698617557</v>
      </c>
      <c r="Y105" s="136">
        <f t="shared" si="45"/>
        <v>0.726465719063545</v>
      </c>
      <c r="Z105" s="136">
        <f t="shared" si="46"/>
        <v>0.586178270435401</v>
      </c>
      <c r="AB105" s="97">
        <f t="shared" si="39"/>
        <v>-51.3441</v>
      </c>
      <c r="AC105" s="129">
        <v>9</v>
      </c>
      <c r="AD105" s="129">
        <v>0</v>
      </c>
      <c r="AE105" s="129">
        <f t="shared" si="47"/>
        <v>-9</v>
      </c>
      <c r="AF105" s="122">
        <v>4</v>
      </c>
      <c r="AG105" s="122">
        <v>21</v>
      </c>
    </row>
    <row r="106" spans="1:33">
      <c r="A106" s="105">
        <v>104</v>
      </c>
      <c r="B106" s="105">
        <v>752</v>
      </c>
      <c r="C106" s="106" t="s">
        <v>146</v>
      </c>
      <c r="D106" s="106" t="s">
        <v>43</v>
      </c>
      <c r="E106" s="105" t="s">
        <v>32</v>
      </c>
      <c r="F106" s="107">
        <v>6500</v>
      </c>
      <c r="G106" s="107">
        <f t="shared" si="25"/>
        <v>26000</v>
      </c>
      <c r="H106" s="107">
        <f t="shared" si="26"/>
        <v>1955.2266771603</v>
      </c>
      <c r="I106" s="107">
        <f t="shared" si="27"/>
        <v>7820.90670864121</v>
      </c>
      <c r="J106" s="118">
        <v>0.300804104178508</v>
      </c>
      <c r="K106" s="119">
        <f>F106*1.15</f>
        <v>7475</v>
      </c>
      <c r="L106" s="119">
        <f t="shared" si="28"/>
        <v>29900</v>
      </c>
      <c r="M106" s="120">
        <f t="shared" si="29"/>
        <v>2168.53316475498</v>
      </c>
      <c r="N106" s="120">
        <f t="shared" si="30"/>
        <v>8674.1326590199</v>
      </c>
      <c r="O106" s="121">
        <v>0.290104771204679</v>
      </c>
      <c r="P106" s="122">
        <v>21288.82</v>
      </c>
      <c r="Q106" s="122">
        <v>5603.34</v>
      </c>
      <c r="R106" s="129"/>
      <c r="S106" s="129"/>
      <c r="T106" s="129">
        <f t="shared" si="40"/>
        <v>21288.82</v>
      </c>
      <c r="U106" s="129">
        <f t="shared" si="41"/>
        <v>5603.34</v>
      </c>
      <c r="V106" s="147">
        <f t="shared" si="42"/>
        <v>0.818800769230769</v>
      </c>
      <c r="W106" s="133">
        <f t="shared" si="43"/>
        <v>0.818800769230769</v>
      </c>
      <c r="X106" s="133">
        <f t="shared" si="44"/>
        <v>0.716456570669606</v>
      </c>
      <c r="Y106" s="136">
        <f t="shared" si="45"/>
        <v>0.712000668896321</v>
      </c>
      <c r="Z106" s="136">
        <f t="shared" si="46"/>
        <v>0.645982742052406</v>
      </c>
      <c r="AB106" s="97">
        <f t="shared" si="39"/>
        <v>-47.1118</v>
      </c>
      <c r="AC106" s="129">
        <v>8</v>
      </c>
      <c r="AD106" s="129">
        <v>2</v>
      </c>
      <c r="AE106" s="129">
        <f t="shared" si="47"/>
        <v>-6</v>
      </c>
      <c r="AF106" s="122">
        <v>4</v>
      </c>
      <c r="AG106" s="122">
        <v>6</v>
      </c>
    </row>
    <row r="107" spans="1:33">
      <c r="A107" s="105">
        <v>105</v>
      </c>
      <c r="B107" s="105">
        <v>351</v>
      </c>
      <c r="C107" s="106" t="s">
        <v>147</v>
      </c>
      <c r="D107" s="106" t="s">
        <v>34</v>
      </c>
      <c r="E107" s="105" t="s">
        <v>38</v>
      </c>
      <c r="F107" s="107">
        <v>6825</v>
      </c>
      <c r="G107" s="107">
        <f t="shared" si="25"/>
        <v>27300</v>
      </c>
      <c r="H107" s="107">
        <f t="shared" si="26"/>
        <v>2258.69599674852</v>
      </c>
      <c r="I107" s="107">
        <f t="shared" si="27"/>
        <v>9034.78398699407</v>
      </c>
      <c r="J107" s="118">
        <v>0.330944468388061</v>
      </c>
      <c r="K107" s="119">
        <v>7850</v>
      </c>
      <c r="L107" s="119">
        <f t="shared" si="28"/>
        <v>31400</v>
      </c>
      <c r="M107" s="120">
        <f t="shared" si="29"/>
        <v>2505.50859647065</v>
      </c>
      <c r="N107" s="120">
        <f t="shared" si="30"/>
        <v>10022.0343858826</v>
      </c>
      <c r="O107" s="121">
        <v>0.319173069614096</v>
      </c>
      <c r="P107" s="122">
        <v>22350.89</v>
      </c>
      <c r="Q107" s="122">
        <v>6978.56</v>
      </c>
      <c r="R107" s="129"/>
      <c r="S107" s="129"/>
      <c r="T107" s="129">
        <f t="shared" si="40"/>
        <v>22350.89</v>
      </c>
      <c r="U107" s="129">
        <f t="shared" si="41"/>
        <v>6978.56</v>
      </c>
      <c r="V107" s="147">
        <f t="shared" si="42"/>
        <v>0.818713919413919</v>
      </c>
      <c r="W107" s="133">
        <f t="shared" si="43"/>
        <v>0.818713919413919</v>
      </c>
      <c r="X107" s="133">
        <f t="shared" si="44"/>
        <v>0.772410276775395</v>
      </c>
      <c r="Y107" s="136">
        <f t="shared" si="45"/>
        <v>0.71181178343949</v>
      </c>
      <c r="Z107" s="136">
        <f t="shared" si="46"/>
        <v>0.696321697901002</v>
      </c>
      <c r="AB107" s="97">
        <f t="shared" si="39"/>
        <v>-49.4911</v>
      </c>
      <c r="AC107" s="129">
        <v>8</v>
      </c>
      <c r="AD107" s="129">
        <v>2</v>
      </c>
      <c r="AE107" s="129">
        <f t="shared" si="47"/>
        <v>-6</v>
      </c>
      <c r="AF107" s="122">
        <v>5</v>
      </c>
      <c r="AG107" s="122">
        <v>9</v>
      </c>
    </row>
    <row r="108" spans="1:33">
      <c r="A108" s="105">
        <v>106</v>
      </c>
      <c r="B108" s="105">
        <v>740</v>
      </c>
      <c r="C108" s="106" t="s">
        <v>148</v>
      </c>
      <c r="D108" s="106" t="s">
        <v>49</v>
      </c>
      <c r="E108" s="105" t="s">
        <v>32</v>
      </c>
      <c r="F108" s="107">
        <v>6825</v>
      </c>
      <c r="G108" s="107">
        <f t="shared" si="25"/>
        <v>27300</v>
      </c>
      <c r="H108" s="107">
        <f t="shared" si="26"/>
        <v>2536.77350641326</v>
      </c>
      <c r="I108" s="107">
        <f t="shared" si="27"/>
        <v>10147.094025653</v>
      </c>
      <c r="J108" s="118">
        <v>0.371688425848096</v>
      </c>
      <c r="K108" s="119">
        <v>7850</v>
      </c>
      <c r="L108" s="119">
        <f t="shared" si="28"/>
        <v>31400</v>
      </c>
      <c r="M108" s="120">
        <f t="shared" si="29"/>
        <v>2813.97223741796</v>
      </c>
      <c r="N108" s="120">
        <f t="shared" si="30"/>
        <v>11255.8889496718</v>
      </c>
      <c r="O108" s="121">
        <v>0.358467800944963</v>
      </c>
      <c r="P108" s="122">
        <v>22180.87</v>
      </c>
      <c r="Q108" s="122">
        <v>7093.02</v>
      </c>
      <c r="R108" s="129"/>
      <c r="S108" s="129"/>
      <c r="T108" s="129">
        <f t="shared" si="40"/>
        <v>22180.87</v>
      </c>
      <c r="U108" s="129">
        <f t="shared" si="41"/>
        <v>7093.02</v>
      </c>
      <c r="V108" s="147">
        <f t="shared" si="42"/>
        <v>0.812486080586081</v>
      </c>
      <c r="W108" s="133">
        <f t="shared" si="43"/>
        <v>0.812486080586081</v>
      </c>
      <c r="X108" s="133">
        <f t="shared" si="44"/>
        <v>0.699019835833594</v>
      </c>
      <c r="Y108" s="136">
        <f t="shared" si="45"/>
        <v>0.706397133757962</v>
      </c>
      <c r="Z108" s="136">
        <f t="shared" si="46"/>
        <v>0.630160801311639</v>
      </c>
      <c r="AB108" s="97">
        <f t="shared" si="39"/>
        <v>-51.1913</v>
      </c>
      <c r="AC108" s="129">
        <v>5</v>
      </c>
      <c r="AD108" s="129">
        <v>4</v>
      </c>
      <c r="AE108" s="129">
        <f t="shared" si="47"/>
        <v>-1</v>
      </c>
      <c r="AF108" s="122">
        <v>4</v>
      </c>
      <c r="AG108" s="122">
        <v>9</v>
      </c>
    </row>
    <row r="109" spans="1:33">
      <c r="A109" s="105">
        <v>107</v>
      </c>
      <c r="B109" s="105">
        <v>104429</v>
      </c>
      <c r="C109" s="106" t="s">
        <v>149</v>
      </c>
      <c r="D109" s="106" t="s">
        <v>43</v>
      </c>
      <c r="E109" s="105" t="s">
        <v>32</v>
      </c>
      <c r="F109" s="107">
        <v>5200</v>
      </c>
      <c r="G109" s="107">
        <f t="shared" si="25"/>
        <v>20800</v>
      </c>
      <c r="H109" s="107">
        <f t="shared" si="26"/>
        <v>1127.28486215618</v>
      </c>
      <c r="I109" s="107">
        <f t="shared" si="27"/>
        <v>4509.13944862472</v>
      </c>
      <c r="J109" s="118">
        <v>0.21678555041465</v>
      </c>
      <c r="K109" s="119">
        <f>F109*1.15</f>
        <v>5980</v>
      </c>
      <c r="L109" s="119">
        <f t="shared" si="28"/>
        <v>23920</v>
      </c>
      <c r="M109" s="120">
        <f t="shared" si="29"/>
        <v>1250.26659991275</v>
      </c>
      <c r="N109" s="120">
        <f t="shared" si="30"/>
        <v>5001.06639965102</v>
      </c>
      <c r="O109" s="121">
        <v>0.209074682259658</v>
      </c>
      <c r="P109" s="122">
        <v>16777.41</v>
      </c>
      <c r="Q109" s="122">
        <v>3564.24</v>
      </c>
      <c r="R109" s="129"/>
      <c r="S109" s="129"/>
      <c r="T109" s="129">
        <f t="shared" si="40"/>
        <v>16777.41</v>
      </c>
      <c r="U109" s="129">
        <f t="shared" si="41"/>
        <v>3564.24</v>
      </c>
      <c r="V109" s="147">
        <f t="shared" si="42"/>
        <v>0.80660625</v>
      </c>
      <c r="W109" s="133">
        <f t="shared" si="43"/>
        <v>0.80660625</v>
      </c>
      <c r="X109" s="133">
        <f t="shared" si="44"/>
        <v>0.79044794258627</v>
      </c>
      <c r="Y109" s="136">
        <f t="shared" si="45"/>
        <v>0.701396739130435</v>
      </c>
      <c r="Z109" s="136">
        <f t="shared" si="46"/>
        <v>0.712695996247664</v>
      </c>
      <c r="AB109" s="97">
        <f t="shared" si="39"/>
        <v>-40.2259</v>
      </c>
      <c r="AC109" s="129">
        <v>4</v>
      </c>
      <c r="AD109" s="129">
        <v>2</v>
      </c>
      <c r="AE109" s="129">
        <f t="shared" si="47"/>
        <v>-2</v>
      </c>
      <c r="AF109" s="122">
        <v>2</v>
      </c>
      <c r="AG109" s="122">
        <v>6</v>
      </c>
    </row>
    <row r="110" spans="1:33">
      <c r="A110" s="105">
        <v>108</v>
      </c>
      <c r="B110" s="105">
        <v>746</v>
      </c>
      <c r="C110" s="106" t="s">
        <v>150</v>
      </c>
      <c r="D110" s="106" t="s">
        <v>37</v>
      </c>
      <c r="E110" s="105" t="s">
        <v>35</v>
      </c>
      <c r="F110" s="107">
        <v>12000</v>
      </c>
      <c r="G110" s="107">
        <f t="shared" si="25"/>
        <v>48000</v>
      </c>
      <c r="H110" s="107">
        <f t="shared" si="26"/>
        <v>4106.07586326295</v>
      </c>
      <c r="I110" s="107">
        <f t="shared" si="27"/>
        <v>16424.3034530518</v>
      </c>
      <c r="J110" s="118">
        <v>0.342172988605246</v>
      </c>
      <c r="K110" s="119">
        <f>F110*1.15</f>
        <v>13800</v>
      </c>
      <c r="L110" s="119">
        <f t="shared" si="28"/>
        <v>55200</v>
      </c>
      <c r="M110" s="120">
        <f t="shared" si="29"/>
        <v>4554.03037944311</v>
      </c>
      <c r="N110" s="120">
        <f t="shared" si="30"/>
        <v>18216.1215177724</v>
      </c>
      <c r="O110" s="121">
        <v>0.330002201408921</v>
      </c>
      <c r="P110" s="122">
        <v>38454.1</v>
      </c>
      <c r="Q110" s="122">
        <v>10879.32</v>
      </c>
      <c r="R110" s="129"/>
      <c r="S110" s="129"/>
      <c r="T110" s="129">
        <f t="shared" si="40"/>
        <v>38454.1</v>
      </c>
      <c r="U110" s="129">
        <f t="shared" si="41"/>
        <v>10879.32</v>
      </c>
      <c r="V110" s="147">
        <f t="shared" si="42"/>
        <v>0.801127083333333</v>
      </c>
      <c r="W110" s="133">
        <f t="shared" si="43"/>
        <v>0.801127083333333</v>
      </c>
      <c r="X110" s="133">
        <f t="shared" si="44"/>
        <v>0.662391560841413</v>
      </c>
      <c r="Y110" s="136">
        <f t="shared" si="45"/>
        <v>0.696632246376812</v>
      </c>
      <c r="Z110" s="136">
        <f t="shared" si="46"/>
        <v>0.597235805074405</v>
      </c>
      <c r="AB110" s="97">
        <f>(P110-G110)*0.03</f>
        <v>-286.377</v>
      </c>
      <c r="AC110" s="129">
        <v>10</v>
      </c>
      <c r="AD110" s="129">
        <v>2</v>
      </c>
      <c r="AE110" s="129">
        <f t="shared" si="47"/>
        <v>-8</v>
      </c>
      <c r="AF110" s="122">
        <v>5</v>
      </c>
      <c r="AG110" s="122">
        <v>12</v>
      </c>
    </row>
    <row r="111" spans="1:33">
      <c r="A111" s="141">
        <v>109</v>
      </c>
      <c r="B111" s="141">
        <v>582</v>
      </c>
      <c r="C111" s="142" t="s">
        <v>151</v>
      </c>
      <c r="D111" s="142" t="s">
        <v>43</v>
      </c>
      <c r="E111" s="141" t="s">
        <v>35</v>
      </c>
      <c r="F111" s="107">
        <v>45000</v>
      </c>
      <c r="G111" s="107">
        <f t="shared" si="25"/>
        <v>180000</v>
      </c>
      <c r="H111" s="107">
        <f t="shared" si="26"/>
        <v>8328.47982141357</v>
      </c>
      <c r="I111" s="107">
        <f t="shared" si="27"/>
        <v>33313.9192856543</v>
      </c>
      <c r="J111" s="118">
        <v>0.185077329364746</v>
      </c>
      <c r="K111" s="119">
        <f>F111*1.1</f>
        <v>49500</v>
      </c>
      <c r="L111" s="119">
        <f t="shared" si="28"/>
        <v>198000</v>
      </c>
      <c r="M111" s="120">
        <f t="shared" si="29"/>
        <v>8910</v>
      </c>
      <c r="N111" s="120">
        <f t="shared" si="30"/>
        <v>35640</v>
      </c>
      <c r="O111" s="121">
        <v>0.18</v>
      </c>
      <c r="P111" s="86">
        <v>183669</v>
      </c>
      <c r="Q111" s="86">
        <v>25869.55</v>
      </c>
      <c r="R111" s="129"/>
      <c r="S111" s="129"/>
      <c r="T111" s="129">
        <f t="shared" si="40"/>
        <v>183669</v>
      </c>
      <c r="U111" s="129">
        <f t="shared" si="41"/>
        <v>25869.55</v>
      </c>
      <c r="V111" s="147">
        <f t="shared" si="42"/>
        <v>1.02038333333333</v>
      </c>
      <c r="W111" s="133">
        <f t="shared" si="43"/>
        <v>1.02038333333333</v>
      </c>
      <c r="X111" s="133">
        <f t="shared" si="44"/>
        <v>0.776538772822806</v>
      </c>
      <c r="Y111" s="136">
        <f t="shared" si="45"/>
        <v>0.927621212121212</v>
      </c>
      <c r="Z111" s="136">
        <f t="shared" si="46"/>
        <v>0.725857182940516</v>
      </c>
      <c r="AB111" s="149">
        <v>0</v>
      </c>
      <c r="AC111" s="129">
        <v>16</v>
      </c>
      <c r="AD111" s="129">
        <v>4</v>
      </c>
      <c r="AE111" s="129">
        <f t="shared" si="47"/>
        <v>-12</v>
      </c>
      <c r="AF111" s="122">
        <v>6</v>
      </c>
      <c r="AG111" s="122">
        <v>12</v>
      </c>
    </row>
    <row r="112" s="88" customFormat="1" spans="1:34">
      <c r="A112" s="105">
        <v>110</v>
      </c>
      <c r="B112" s="105">
        <v>107829</v>
      </c>
      <c r="C112" s="106" t="s">
        <v>152</v>
      </c>
      <c r="D112" s="106" t="s">
        <v>52</v>
      </c>
      <c r="E112" s="105" t="s">
        <v>32</v>
      </c>
      <c r="F112" s="143">
        <v>4875</v>
      </c>
      <c r="G112" s="143">
        <f t="shared" si="25"/>
        <v>19500</v>
      </c>
      <c r="H112" s="143">
        <f t="shared" si="26"/>
        <v>1705.50395031642</v>
      </c>
      <c r="I112" s="143">
        <f t="shared" si="27"/>
        <v>6822.01580126567</v>
      </c>
      <c r="J112" s="133">
        <v>0.34984696416747</v>
      </c>
      <c r="K112" s="144">
        <v>5600</v>
      </c>
      <c r="L112" s="144">
        <f t="shared" si="28"/>
        <v>22400</v>
      </c>
      <c r="M112" s="145">
        <f t="shared" si="29"/>
        <v>1889.45803493049</v>
      </c>
      <c r="N112" s="145">
        <f t="shared" si="30"/>
        <v>7557.83213972197</v>
      </c>
      <c r="O112" s="136">
        <v>0.337403220523302</v>
      </c>
      <c r="P112" s="146">
        <v>15541.68</v>
      </c>
      <c r="Q112" s="146">
        <v>3130.59</v>
      </c>
      <c r="R112" s="129"/>
      <c r="S112" s="129"/>
      <c r="T112" s="129">
        <f t="shared" si="40"/>
        <v>15541.68</v>
      </c>
      <c r="U112" s="129">
        <f t="shared" si="41"/>
        <v>3130.59</v>
      </c>
      <c r="V112" s="147">
        <f t="shared" si="42"/>
        <v>0.797009230769231</v>
      </c>
      <c r="W112" s="133">
        <f t="shared" si="43"/>
        <v>0.797009230769231</v>
      </c>
      <c r="X112" s="133">
        <f t="shared" si="44"/>
        <v>0.458895155214855</v>
      </c>
      <c r="Y112" s="136">
        <f t="shared" si="45"/>
        <v>0.693825</v>
      </c>
      <c r="Z112" s="136">
        <f t="shared" si="46"/>
        <v>0.414217985015365</v>
      </c>
      <c r="AA112" s="150"/>
      <c r="AB112" s="97">
        <f t="shared" ref="AB111:AB133" si="48">(P112-G112)*0.03</f>
        <v>-118.7496</v>
      </c>
      <c r="AC112" s="151">
        <v>4</v>
      </c>
      <c r="AD112" s="129">
        <v>2</v>
      </c>
      <c r="AE112" s="129">
        <f t="shared" si="47"/>
        <v>-2</v>
      </c>
      <c r="AF112" s="146">
        <v>2</v>
      </c>
      <c r="AG112" s="146">
        <v>6</v>
      </c>
      <c r="AH112" s="152"/>
    </row>
    <row r="113" spans="1:33">
      <c r="A113" s="105">
        <v>111</v>
      </c>
      <c r="B113" s="105">
        <v>103199</v>
      </c>
      <c r="C113" s="106" t="s">
        <v>153</v>
      </c>
      <c r="D113" s="106" t="s">
        <v>52</v>
      </c>
      <c r="E113" s="105" t="s">
        <v>38</v>
      </c>
      <c r="F113" s="107">
        <v>8200</v>
      </c>
      <c r="G113" s="107">
        <f t="shared" si="25"/>
        <v>32800</v>
      </c>
      <c r="H113" s="107">
        <f t="shared" si="26"/>
        <v>2869.85923540616</v>
      </c>
      <c r="I113" s="107">
        <f t="shared" si="27"/>
        <v>11479.4369416246</v>
      </c>
      <c r="J113" s="118">
        <v>0.349982833586117</v>
      </c>
      <c r="K113" s="119">
        <f>F113*1.15</f>
        <v>9430</v>
      </c>
      <c r="L113" s="119">
        <f t="shared" si="28"/>
        <v>37720</v>
      </c>
      <c r="M113" s="120">
        <f t="shared" si="29"/>
        <v>3182.94804528507</v>
      </c>
      <c r="N113" s="120">
        <f t="shared" si="30"/>
        <v>12731.7921811403</v>
      </c>
      <c r="O113" s="121">
        <v>0.337534257188237</v>
      </c>
      <c r="P113" s="122">
        <v>25972.52</v>
      </c>
      <c r="Q113" s="122">
        <v>6344.37</v>
      </c>
      <c r="R113" s="129"/>
      <c r="S113" s="129"/>
      <c r="T113" s="129">
        <f t="shared" si="40"/>
        <v>25972.52</v>
      </c>
      <c r="U113" s="129">
        <f t="shared" si="41"/>
        <v>6344.37</v>
      </c>
      <c r="V113" s="147">
        <f t="shared" si="42"/>
        <v>0.791845121951219</v>
      </c>
      <c r="W113" s="133">
        <f t="shared" si="43"/>
        <v>0.791845121951219</v>
      </c>
      <c r="X113" s="133">
        <f t="shared" si="44"/>
        <v>0.552672577258143</v>
      </c>
      <c r="Y113" s="136">
        <f t="shared" si="45"/>
        <v>0.688560975609756</v>
      </c>
      <c r="Z113" s="136">
        <f t="shared" si="46"/>
        <v>0.498309264692363</v>
      </c>
      <c r="AB113" s="97">
        <f t="shared" si="48"/>
        <v>-204.8244</v>
      </c>
      <c r="AC113" s="129">
        <v>8</v>
      </c>
      <c r="AD113" s="129">
        <v>0</v>
      </c>
      <c r="AE113" s="129">
        <f t="shared" si="47"/>
        <v>-8</v>
      </c>
      <c r="AF113" s="122">
        <v>4</v>
      </c>
      <c r="AG113" s="122">
        <v>9</v>
      </c>
    </row>
    <row r="114" spans="1:33">
      <c r="A114" s="105">
        <v>112</v>
      </c>
      <c r="B114" s="105">
        <v>572</v>
      </c>
      <c r="C114" s="106" t="s">
        <v>154</v>
      </c>
      <c r="D114" s="106" t="s">
        <v>52</v>
      </c>
      <c r="E114" s="105" t="s">
        <v>38</v>
      </c>
      <c r="F114" s="107">
        <v>8450</v>
      </c>
      <c r="G114" s="107">
        <f t="shared" si="25"/>
        <v>33800</v>
      </c>
      <c r="H114" s="107">
        <f t="shared" si="26"/>
        <v>2566.80885603567</v>
      </c>
      <c r="I114" s="107">
        <f t="shared" si="27"/>
        <v>10267.2354241427</v>
      </c>
      <c r="J114" s="118">
        <v>0.303764361661026</v>
      </c>
      <c r="K114" s="119">
        <v>9800</v>
      </c>
      <c r="L114" s="119">
        <f t="shared" si="28"/>
        <v>39200</v>
      </c>
      <c r="M114" s="120">
        <f t="shared" si="29"/>
        <v>2871.00540276409</v>
      </c>
      <c r="N114" s="120">
        <f t="shared" si="30"/>
        <v>11484.0216110564</v>
      </c>
      <c r="O114" s="121">
        <v>0.292959734975928</v>
      </c>
      <c r="P114" s="122">
        <v>26690.98</v>
      </c>
      <c r="Q114" s="122">
        <v>7094.38</v>
      </c>
      <c r="R114" s="129"/>
      <c r="S114" s="129"/>
      <c r="T114" s="129">
        <f t="shared" si="40"/>
        <v>26690.98</v>
      </c>
      <c r="U114" s="129">
        <f t="shared" si="41"/>
        <v>7094.38</v>
      </c>
      <c r="V114" s="147">
        <f t="shared" si="42"/>
        <v>0.789673964497041</v>
      </c>
      <c r="W114" s="133">
        <f t="shared" si="43"/>
        <v>0.789673964497041</v>
      </c>
      <c r="X114" s="133">
        <f t="shared" si="44"/>
        <v>0.690972760137364</v>
      </c>
      <c r="Y114" s="136">
        <f t="shared" si="45"/>
        <v>0.680892346938776</v>
      </c>
      <c r="Z114" s="136">
        <f t="shared" si="46"/>
        <v>0.617760941269023</v>
      </c>
      <c r="AB114" s="97">
        <f t="shared" si="48"/>
        <v>-213.2706</v>
      </c>
      <c r="AC114" s="129">
        <v>10</v>
      </c>
      <c r="AD114" s="129">
        <v>4</v>
      </c>
      <c r="AE114" s="129">
        <f t="shared" si="47"/>
        <v>-6</v>
      </c>
      <c r="AF114" s="122">
        <v>4</v>
      </c>
      <c r="AG114" s="122">
        <v>6</v>
      </c>
    </row>
    <row r="115" spans="1:33">
      <c r="A115" s="141">
        <v>113</v>
      </c>
      <c r="B115" s="141">
        <v>391</v>
      </c>
      <c r="C115" s="142" t="s">
        <v>155</v>
      </c>
      <c r="D115" s="142" t="s">
        <v>52</v>
      </c>
      <c r="E115" s="141" t="s">
        <v>38</v>
      </c>
      <c r="F115" s="107">
        <v>8775</v>
      </c>
      <c r="G115" s="107">
        <f t="shared" si="25"/>
        <v>35100</v>
      </c>
      <c r="H115" s="107">
        <f t="shared" si="26"/>
        <v>3118.51231424798</v>
      </c>
      <c r="I115" s="107">
        <f t="shared" si="27"/>
        <v>12474.0492569919</v>
      </c>
      <c r="J115" s="118">
        <v>0.355386018717718</v>
      </c>
      <c r="K115" s="119">
        <v>10500</v>
      </c>
      <c r="L115" s="119">
        <f t="shared" si="28"/>
        <v>42000</v>
      </c>
      <c r="M115" s="120">
        <f t="shared" si="29"/>
        <v>3598.82518649664</v>
      </c>
      <c r="N115" s="120">
        <f t="shared" si="30"/>
        <v>14395.3007459866</v>
      </c>
      <c r="O115" s="121">
        <v>0.342745255856823</v>
      </c>
      <c r="P115" s="86">
        <v>28849.75</v>
      </c>
      <c r="Q115" s="86">
        <v>9526.16</v>
      </c>
      <c r="R115" s="129"/>
      <c r="S115" s="129"/>
      <c r="T115" s="129">
        <f t="shared" si="40"/>
        <v>28849.75</v>
      </c>
      <c r="U115" s="129">
        <f t="shared" si="41"/>
        <v>9526.16</v>
      </c>
      <c r="V115" s="147">
        <f t="shared" si="42"/>
        <v>0.821930199430199</v>
      </c>
      <c r="W115" s="133">
        <f t="shared" si="43"/>
        <v>0.821930199430199</v>
      </c>
      <c r="X115" s="133">
        <f t="shared" si="44"/>
        <v>0.763678241422723</v>
      </c>
      <c r="Y115" s="136">
        <f t="shared" si="45"/>
        <v>0.68689880952381</v>
      </c>
      <c r="Z115" s="136">
        <f t="shared" si="46"/>
        <v>0.661754844035189</v>
      </c>
      <c r="AB115" s="97">
        <f>(P115-G115)*0.01</f>
        <v>-62.5025</v>
      </c>
      <c r="AC115" s="129">
        <v>10</v>
      </c>
      <c r="AD115" s="129">
        <v>6</v>
      </c>
      <c r="AE115" s="129">
        <f t="shared" si="47"/>
        <v>-4</v>
      </c>
      <c r="AF115" s="122">
        <v>5</v>
      </c>
      <c r="AG115" s="122">
        <v>9</v>
      </c>
    </row>
    <row r="116" spans="1:33">
      <c r="A116" s="105">
        <v>114</v>
      </c>
      <c r="B116" s="105">
        <v>341</v>
      </c>
      <c r="C116" s="106" t="s">
        <v>156</v>
      </c>
      <c r="D116" s="106" t="s">
        <v>31</v>
      </c>
      <c r="E116" s="105" t="s">
        <v>35</v>
      </c>
      <c r="F116" s="107">
        <v>25000</v>
      </c>
      <c r="G116" s="107">
        <f t="shared" si="25"/>
        <v>100000</v>
      </c>
      <c r="H116" s="107">
        <f t="shared" si="26"/>
        <v>6834.5297782842</v>
      </c>
      <c r="I116" s="107">
        <f t="shared" si="27"/>
        <v>27338.1191131368</v>
      </c>
      <c r="J116" s="118">
        <v>0.273381191131368</v>
      </c>
      <c r="K116" s="119">
        <f>F116*1.1</f>
        <v>27500</v>
      </c>
      <c r="L116" s="119">
        <f t="shared" si="28"/>
        <v>110000</v>
      </c>
      <c r="M116" s="120">
        <f t="shared" si="29"/>
        <v>7250.5748328769</v>
      </c>
      <c r="N116" s="120">
        <f t="shared" si="30"/>
        <v>29002.2993315076</v>
      </c>
      <c r="O116" s="121">
        <v>0.263657266650069</v>
      </c>
      <c r="P116" s="122">
        <v>75613.01</v>
      </c>
      <c r="Q116" s="122">
        <v>20081.33</v>
      </c>
      <c r="R116" s="129">
        <v>4071.6</v>
      </c>
      <c r="S116" s="129">
        <v>2613.3500000204</v>
      </c>
      <c r="T116" s="129">
        <f t="shared" si="40"/>
        <v>71541.41</v>
      </c>
      <c r="U116" s="129">
        <f t="shared" si="41"/>
        <v>17467.9799999796</v>
      </c>
      <c r="V116" s="147">
        <f t="shared" si="42"/>
        <v>0.7561301</v>
      </c>
      <c r="W116" s="133">
        <f t="shared" si="43"/>
        <v>0.7154141</v>
      </c>
      <c r="X116" s="133">
        <f t="shared" si="44"/>
        <v>0.638960563734822</v>
      </c>
      <c r="Y116" s="136">
        <f t="shared" si="45"/>
        <v>0.650376454545454</v>
      </c>
      <c r="Z116" s="136">
        <f t="shared" si="46"/>
        <v>0.602296383480281</v>
      </c>
      <c r="AB116" s="97">
        <f t="shared" si="48"/>
        <v>-731.6097</v>
      </c>
      <c r="AC116" s="129">
        <v>15</v>
      </c>
      <c r="AD116" s="129">
        <v>10</v>
      </c>
      <c r="AE116" s="129">
        <f t="shared" si="47"/>
        <v>-5</v>
      </c>
      <c r="AF116" s="122">
        <v>7</v>
      </c>
      <c r="AG116" s="122">
        <v>30</v>
      </c>
    </row>
    <row r="117" spans="1:33">
      <c r="A117" s="105">
        <v>115</v>
      </c>
      <c r="B117" s="105">
        <v>732</v>
      </c>
      <c r="C117" s="106" t="s">
        <v>157</v>
      </c>
      <c r="D117" s="106" t="s">
        <v>31</v>
      </c>
      <c r="E117" s="105" t="s">
        <v>32</v>
      </c>
      <c r="F117" s="107">
        <v>6500</v>
      </c>
      <c r="G117" s="107">
        <f t="shared" si="25"/>
        <v>26000</v>
      </c>
      <c r="H117" s="107">
        <f t="shared" si="26"/>
        <v>2269.92112759979</v>
      </c>
      <c r="I117" s="107">
        <f t="shared" si="27"/>
        <v>9079.68451039918</v>
      </c>
      <c r="J117" s="118">
        <v>0.349218635015353</v>
      </c>
      <c r="K117" s="119">
        <f t="shared" ref="K117:K124" si="49">F117*1.15</f>
        <v>7475</v>
      </c>
      <c r="L117" s="119">
        <f t="shared" si="28"/>
        <v>29900</v>
      </c>
      <c r="M117" s="120">
        <f t="shared" si="29"/>
        <v>2517.55937256711</v>
      </c>
      <c r="N117" s="120">
        <f t="shared" si="30"/>
        <v>10070.2374902684</v>
      </c>
      <c r="O117" s="121">
        <v>0.336797240477205</v>
      </c>
      <c r="P117" s="122">
        <v>19414.99</v>
      </c>
      <c r="Q117" s="122">
        <v>4950.67</v>
      </c>
      <c r="R117" s="129"/>
      <c r="S117" s="129"/>
      <c r="T117" s="129">
        <f t="shared" si="40"/>
        <v>19414.99</v>
      </c>
      <c r="U117" s="129">
        <f t="shared" si="41"/>
        <v>4950.67</v>
      </c>
      <c r="V117" s="147">
        <f t="shared" si="42"/>
        <v>0.746730384615385</v>
      </c>
      <c r="W117" s="133">
        <f t="shared" si="43"/>
        <v>0.746730384615385</v>
      </c>
      <c r="X117" s="133">
        <f t="shared" si="44"/>
        <v>0.54524691847276</v>
      </c>
      <c r="Y117" s="136">
        <f t="shared" si="45"/>
        <v>0.649330769230769</v>
      </c>
      <c r="Z117" s="136">
        <f t="shared" si="46"/>
        <v>0.49161402646007</v>
      </c>
      <c r="AB117" s="97">
        <f t="shared" si="48"/>
        <v>-197.5503</v>
      </c>
      <c r="AC117" s="129">
        <v>6</v>
      </c>
      <c r="AD117" s="129">
        <v>2</v>
      </c>
      <c r="AE117" s="129">
        <f t="shared" si="47"/>
        <v>-4</v>
      </c>
      <c r="AF117" s="122">
        <v>4</v>
      </c>
      <c r="AG117" s="122">
        <v>12</v>
      </c>
    </row>
    <row r="118" spans="1:33">
      <c r="A118" s="105">
        <v>116</v>
      </c>
      <c r="B118" s="105">
        <v>114844</v>
      </c>
      <c r="C118" s="106" t="s">
        <v>158</v>
      </c>
      <c r="D118" s="106" t="s">
        <v>52</v>
      </c>
      <c r="E118" s="105" t="s">
        <v>38</v>
      </c>
      <c r="F118" s="107">
        <v>9000</v>
      </c>
      <c r="G118" s="107">
        <f t="shared" si="25"/>
        <v>36000</v>
      </c>
      <c r="H118" s="107">
        <f t="shared" si="26"/>
        <v>1654.84257746787</v>
      </c>
      <c r="I118" s="107">
        <f t="shared" si="27"/>
        <v>6619.37030987148</v>
      </c>
      <c r="J118" s="118">
        <v>0.18387139749643</v>
      </c>
      <c r="K118" s="119">
        <f t="shared" si="49"/>
        <v>10350</v>
      </c>
      <c r="L118" s="119">
        <f t="shared" si="28"/>
        <v>41400</v>
      </c>
      <c r="M118" s="120">
        <f t="shared" si="29"/>
        <v>1863</v>
      </c>
      <c r="N118" s="120">
        <f t="shared" si="30"/>
        <v>7452</v>
      </c>
      <c r="O118" s="121">
        <v>0.18</v>
      </c>
      <c r="P118" s="122">
        <v>26619.06</v>
      </c>
      <c r="Q118" s="122">
        <v>4381.16</v>
      </c>
      <c r="R118" s="129"/>
      <c r="S118" s="129"/>
      <c r="T118" s="129">
        <f t="shared" si="40"/>
        <v>26619.06</v>
      </c>
      <c r="U118" s="129">
        <f t="shared" si="41"/>
        <v>4381.16</v>
      </c>
      <c r="V118" s="147">
        <f t="shared" si="42"/>
        <v>0.739418333333333</v>
      </c>
      <c r="W118" s="133">
        <f t="shared" si="43"/>
        <v>0.739418333333333</v>
      </c>
      <c r="X118" s="133">
        <f t="shared" si="44"/>
        <v>0.661869603135266</v>
      </c>
      <c r="Y118" s="136">
        <f t="shared" si="45"/>
        <v>0.642972463768116</v>
      </c>
      <c r="Z118" s="136">
        <f t="shared" si="46"/>
        <v>0.587917337627483</v>
      </c>
      <c r="AB118" s="97">
        <f t="shared" si="48"/>
        <v>-281.4282</v>
      </c>
      <c r="AC118" s="129">
        <v>6</v>
      </c>
      <c r="AD118" s="129">
        <v>0</v>
      </c>
      <c r="AE118" s="129">
        <f t="shared" si="47"/>
        <v>-6</v>
      </c>
      <c r="AF118" s="122">
        <v>2</v>
      </c>
      <c r="AG118" s="122">
        <v>9</v>
      </c>
    </row>
    <row r="119" spans="1:33">
      <c r="A119" s="105">
        <v>117</v>
      </c>
      <c r="B119" s="105">
        <v>106066</v>
      </c>
      <c r="C119" s="106" t="s">
        <v>159</v>
      </c>
      <c r="D119" s="106" t="s">
        <v>87</v>
      </c>
      <c r="E119" s="105" t="s">
        <v>35</v>
      </c>
      <c r="F119" s="107">
        <v>10400</v>
      </c>
      <c r="G119" s="107">
        <f t="shared" si="25"/>
        <v>41600</v>
      </c>
      <c r="H119" s="107">
        <f t="shared" si="26"/>
        <v>3566.34234688288</v>
      </c>
      <c r="I119" s="107">
        <f t="shared" si="27"/>
        <v>14265.3693875315</v>
      </c>
      <c r="J119" s="118">
        <v>0.342917533354123</v>
      </c>
      <c r="K119" s="119">
        <f t="shared" si="49"/>
        <v>11960</v>
      </c>
      <c r="L119" s="119">
        <f t="shared" si="28"/>
        <v>47840</v>
      </c>
      <c r="M119" s="120">
        <f t="shared" si="29"/>
        <v>3955.41434986852</v>
      </c>
      <c r="N119" s="120">
        <f t="shared" si="30"/>
        <v>15821.6573994741</v>
      </c>
      <c r="O119" s="121">
        <v>0.330720263366933</v>
      </c>
      <c r="P119" s="122">
        <v>30470.87</v>
      </c>
      <c r="Q119" s="122">
        <v>9297.53</v>
      </c>
      <c r="R119" s="129"/>
      <c r="S119" s="129"/>
      <c r="T119" s="129">
        <f t="shared" si="40"/>
        <v>30470.87</v>
      </c>
      <c r="U119" s="129">
        <f t="shared" si="41"/>
        <v>9297.53</v>
      </c>
      <c r="V119" s="147">
        <f t="shared" si="42"/>
        <v>0.732472836538462</v>
      </c>
      <c r="W119" s="133">
        <f t="shared" si="43"/>
        <v>0.732472836538462</v>
      </c>
      <c r="X119" s="133">
        <f t="shared" si="44"/>
        <v>0.651755292654841</v>
      </c>
      <c r="Y119" s="136">
        <f t="shared" si="45"/>
        <v>0.636932901337793</v>
      </c>
      <c r="Z119" s="136">
        <f t="shared" si="46"/>
        <v>0.587645767143779</v>
      </c>
      <c r="AB119" s="97">
        <v>0</v>
      </c>
      <c r="AC119" s="129">
        <v>6</v>
      </c>
      <c r="AD119" s="129">
        <v>8</v>
      </c>
      <c r="AE119" s="139">
        <f t="shared" si="47"/>
        <v>2</v>
      </c>
      <c r="AF119" s="122">
        <v>5</v>
      </c>
      <c r="AG119" s="122">
        <v>9</v>
      </c>
    </row>
    <row r="120" spans="1:33">
      <c r="A120" s="105">
        <v>118</v>
      </c>
      <c r="B120" s="105">
        <v>570</v>
      </c>
      <c r="C120" s="106" t="s">
        <v>160</v>
      </c>
      <c r="D120" s="106" t="s">
        <v>43</v>
      </c>
      <c r="E120" s="105" t="s">
        <v>32</v>
      </c>
      <c r="F120" s="107">
        <v>6500</v>
      </c>
      <c r="G120" s="107">
        <f t="shared" si="25"/>
        <v>26000</v>
      </c>
      <c r="H120" s="107">
        <f t="shared" si="26"/>
        <v>1997.07736054114</v>
      </c>
      <c r="I120" s="107">
        <f t="shared" si="27"/>
        <v>7988.30944216456</v>
      </c>
      <c r="J120" s="118">
        <v>0.307242670852483</v>
      </c>
      <c r="K120" s="119">
        <f t="shared" si="49"/>
        <v>7475</v>
      </c>
      <c r="L120" s="119">
        <f t="shared" si="28"/>
        <v>29900</v>
      </c>
      <c r="M120" s="120">
        <f t="shared" si="29"/>
        <v>2214.94957055546</v>
      </c>
      <c r="N120" s="120">
        <f t="shared" si="30"/>
        <v>8859.79828222183</v>
      </c>
      <c r="O120" s="121">
        <v>0.296314323820128</v>
      </c>
      <c r="P120" s="122">
        <v>19026.36</v>
      </c>
      <c r="Q120" s="122">
        <v>5048.96</v>
      </c>
      <c r="R120" s="129"/>
      <c r="S120" s="129"/>
      <c r="T120" s="129">
        <f t="shared" si="40"/>
        <v>19026.36</v>
      </c>
      <c r="U120" s="129">
        <f t="shared" si="41"/>
        <v>5048.96</v>
      </c>
      <c r="V120" s="147">
        <f t="shared" si="42"/>
        <v>0.731783076923077</v>
      </c>
      <c r="W120" s="133">
        <f t="shared" si="43"/>
        <v>0.731783076923077</v>
      </c>
      <c r="X120" s="133">
        <f t="shared" si="44"/>
        <v>0.632043617808564</v>
      </c>
      <c r="Y120" s="136">
        <f t="shared" si="45"/>
        <v>0.636333110367893</v>
      </c>
      <c r="Z120" s="136">
        <f t="shared" si="46"/>
        <v>0.569873019584577</v>
      </c>
      <c r="AB120" s="97">
        <f t="shared" si="48"/>
        <v>-209.2092</v>
      </c>
      <c r="AC120" s="129">
        <v>8</v>
      </c>
      <c r="AD120" s="129">
        <v>0</v>
      </c>
      <c r="AE120" s="129">
        <f t="shared" si="47"/>
        <v>-8</v>
      </c>
      <c r="AF120" s="122">
        <v>4</v>
      </c>
      <c r="AG120" s="122">
        <v>12</v>
      </c>
    </row>
    <row r="121" spans="1:33">
      <c r="A121" s="105">
        <v>119</v>
      </c>
      <c r="B121" s="105">
        <v>52</v>
      </c>
      <c r="C121" s="106" t="s">
        <v>161</v>
      </c>
      <c r="D121" s="106" t="s">
        <v>34</v>
      </c>
      <c r="E121" s="105" t="s">
        <v>32</v>
      </c>
      <c r="F121" s="107">
        <v>6500</v>
      </c>
      <c r="G121" s="107">
        <f t="shared" si="25"/>
        <v>26000</v>
      </c>
      <c r="H121" s="107">
        <f t="shared" si="26"/>
        <v>2024.75639642487</v>
      </c>
      <c r="I121" s="107">
        <f t="shared" si="27"/>
        <v>8099.02558569946</v>
      </c>
      <c r="J121" s="118">
        <v>0.311500984065364</v>
      </c>
      <c r="K121" s="119">
        <f t="shared" si="49"/>
        <v>7475</v>
      </c>
      <c r="L121" s="119">
        <f t="shared" si="28"/>
        <v>29900</v>
      </c>
      <c r="M121" s="120">
        <f t="shared" si="29"/>
        <v>2245.64826548605</v>
      </c>
      <c r="N121" s="120">
        <f t="shared" si="30"/>
        <v>8982.59306194419</v>
      </c>
      <c r="O121" s="121">
        <v>0.300421172640274</v>
      </c>
      <c r="P121" s="122">
        <v>18791.44</v>
      </c>
      <c r="Q121" s="122">
        <v>6280.35</v>
      </c>
      <c r="R121" s="129"/>
      <c r="S121" s="129"/>
      <c r="T121" s="129">
        <f t="shared" si="40"/>
        <v>18791.44</v>
      </c>
      <c r="U121" s="129">
        <f t="shared" si="41"/>
        <v>6280.35</v>
      </c>
      <c r="V121" s="147">
        <f t="shared" si="42"/>
        <v>0.722747692307692</v>
      </c>
      <c r="W121" s="133">
        <f t="shared" si="43"/>
        <v>0.722747692307692</v>
      </c>
      <c r="X121" s="133">
        <f t="shared" si="44"/>
        <v>0.775445136398789</v>
      </c>
      <c r="Y121" s="136">
        <f t="shared" si="45"/>
        <v>0.628476254180602</v>
      </c>
      <c r="Z121" s="136">
        <f t="shared" si="46"/>
        <v>0.699168932254923</v>
      </c>
      <c r="AB121" s="97">
        <f t="shared" si="48"/>
        <v>-216.2568</v>
      </c>
      <c r="AC121" s="129">
        <v>6</v>
      </c>
      <c r="AD121" s="129">
        <v>4</v>
      </c>
      <c r="AE121" s="129">
        <f t="shared" si="47"/>
        <v>-2</v>
      </c>
      <c r="AF121" s="122">
        <v>4</v>
      </c>
      <c r="AG121" s="122">
        <v>6</v>
      </c>
    </row>
    <row r="122" spans="1:33">
      <c r="A122" s="105">
        <v>120</v>
      </c>
      <c r="B122" s="105">
        <v>111064</v>
      </c>
      <c r="C122" s="106" t="s">
        <v>162</v>
      </c>
      <c r="D122" s="106" t="s">
        <v>31</v>
      </c>
      <c r="E122" s="105" t="s">
        <v>32</v>
      </c>
      <c r="F122" s="107">
        <v>3000</v>
      </c>
      <c r="G122" s="107">
        <f t="shared" si="25"/>
        <v>12000</v>
      </c>
      <c r="H122" s="107">
        <f t="shared" si="26"/>
        <v>796.734513685719</v>
      </c>
      <c r="I122" s="107">
        <f t="shared" si="27"/>
        <v>3186.93805474288</v>
      </c>
      <c r="J122" s="118">
        <v>0.265578171228573</v>
      </c>
      <c r="K122" s="119">
        <f t="shared" si="49"/>
        <v>3450</v>
      </c>
      <c r="L122" s="119">
        <f t="shared" si="28"/>
        <v>13800</v>
      </c>
      <c r="M122" s="120">
        <f t="shared" si="29"/>
        <v>883.654686494826</v>
      </c>
      <c r="N122" s="120">
        <f t="shared" si="30"/>
        <v>3534.6187459793</v>
      </c>
      <c r="O122" s="121">
        <v>0.256131793186906</v>
      </c>
      <c r="P122" s="122">
        <v>8497.1</v>
      </c>
      <c r="Q122" s="122">
        <v>2158.79</v>
      </c>
      <c r="R122" s="129"/>
      <c r="S122" s="129"/>
      <c r="T122" s="129">
        <f t="shared" si="40"/>
        <v>8497.1</v>
      </c>
      <c r="U122" s="129">
        <f t="shared" si="41"/>
        <v>2158.79</v>
      </c>
      <c r="V122" s="147">
        <f t="shared" si="42"/>
        <v>0.708091666666667</v>
      </c>
      <c r="W122" s="133">
        <f t="shared" si="43"/>
        <v>0.708091666666667</v>
      </c>
      <c r="X122" s="133">
        <f t="shared" si="44"/>
        <v>0.677386871949781</v>
      </c>
      <c r="Y122" s="136">
        <f t="shared" si="45"/>
        <v>0.615731884057971</v>
      </c>
      <c r="Z122" s="136">
        <f t="shared" si="46"/>
        <v>0.61075611123708</v>
      </c>
      <c r="AB122" s="97">
        <f t="shared" si="48"/>
        <v>-105.087</v>
      </c>
      <c r="AC122" s="129">
        <v>6</v>
      </c>
      <c r="AD122" s="129">
        <v>2</v>
      </c>
      <c r="AE122" s="129">
        <f t="shared" si="47"/>
        <v>-4</v>
      </c>
      <c r="AF122" s="122">
        <v>2</v>
      </c>
      <c r="AG122" s="122">
        <v>6</v>
      </c>
    </row>
    <row r="123" spans="1:33">
      <c r="A123" s="141">
        <v>121</v>
      </c>
      <c r="B123" s="141">
        <v>308</v>
      </c>
      <c r="C123" s="142" t="s">
        <v>163</v>
      </c>
      <c r="D123" s="142" t="s">
        <v>52</v>
      </c>
      <c r="E123" s="141" t="s">
        <v>32</v>
      </c>
      <c r="F123" s="107">
        <v>8000</v>
      </c>
      <c r="G123" s="107">
        <f t="shared" si="25"/>
        <v>32000</v>
      </c>
      <c r="H123" s="107">
        <f t="shared" si="26"/>
        <v>2834.46722292801</v>
      </c>
      <c r="I123" s="107">
        <f t="shared" si="27"/>
        <v>11337.868891712</v>
      </c>
      <c r="J123" s="118">
        <v>0.354308402866001</v>
      </c>
      <c r="K123" s="119">
        <f t="shared" si="49"/>
        <v>9200</v>
      </c>
      <c r="L123" s="119">
        <f t="shared" si="28"/>
        <v>36800</v>
      </c>
      <c r="M123" s="120">
        <f t="shared" si="29"/>
        <v>3143.69492250253</v>
      </c>
      <c r="N123" s="120">
        <f t="shared" si="30"/>
        <v>12574.7796900101</v>
      </c>
      <c r="O123" s="121">
        <v>0.341705969837231</v>
      </c>
      <c r="P123" s="86">
        <v>23705.97</v>
      </c>
      <c r="Q123" s="86">
        <v>7058.36</v>
      </c>
      <c r="R123" s="129"/>
      <c r="S123" s="129"/>
      <c r="T123" s="129">
        <f t="shared" si="40"/>
        <v>23705.97</v>
      </c>
      <c r="U123" s="129">
        <f t="shared" si="41"/>
        <v>7058.36</v>
      </c>
      <c r="V123" s="147">
        <f t="shared" si="42"/>
        <v>0.7408115625</v>
      </c>
      <c r="W123" s="133">
        <f t="shared" si="43"/>
        <v>0.7408115625</v>
      </c>
      <c r="X123" s="133">
        <f t="shared" si="44"/>
        <v>0.622547329433283</v>
      </c>
      <c r="Y123" s="136">
        <f t="shared" si="45"/>
        <v>0.644183967391304</v>
      </c>
      <c r="Z123" s="136">
        <f t="shared" si="46"/>
        <v>0.561310828022493</v>
      </c>
      <c r="AB123" s="97">
        <f t="shared" si="48"/>
        <v>-248.8209</v>
      </c>
      <c r="AC123" s="129">
        <v>10</v>
      </c>
      <c r="AD123" s="129">
        <v>0</v>
      </c>
      <c r="AE123" s="129">
        <f t="shared" si="47"/>
        <v>-10</v>
      </c>
      <c r="AF123" s="122">
        <v>4</v>
      </c>
      <c r="AG123" s="122">
        <v>6</v>
      </c>
    </row>
    <row r="124" spans="1:33">
      <c r="A124" s="105">
        <v>122</v>
      </c>
      <c r="B124" s="105">
        <v>594</v>
      </c>
      <c r="C124" s="106" t="s">
        <v>164</v>
      </c>
      <c r="D124" s="106" t="s">
        <v>37</v>
      </c>
      <c r="E124" s="105" t="s">
        <v>32</v>
      </c>
      <c r="F124" s="107">
        <v>7000</v>
      </c>
      <c r="G124" s="107">
        <f t="shared" si="25"/>
        <v>28000</v>
      </c>
      <c r="H124" s="107">
        <f t="shared" si="26"/>
        <v>2149.61800591656</v>
      </c>
      <c r="I124" s="107">
        <f t="shared" si="27"/>
        <v>8598.47202366625</v>
      </c>
      <c r="J124" s="118">
        <v>0.307088286559509</v>
      </c>
      <c r="K124" s="119">
        <f t="shared" si="49"/>
        <v>8050</v>
      </c>
      <c r="L124" s="119">
        <f t="shared" si="28"/>
        <v>32200</v>
      </c>
      <c r="M124" s="120">
        <f t="shared" si="29"/>
        <v>2384.13171824902</v>
      </c>
      <c r="N124" s="120">
        <f t="shared" si="30"/>
        <v>9536.52687299609</v>
      </c>
      <c r="O124" s="121">
        <v>0.296165430838388</v>
      </c>
      <c r="P124" s="122">
        <v>18451.6</v>
      </c>
      <c r="Q124" s="122">
        <v>4596.08</v>
      </c>
      <c r="R124" s="129"/>
      <c r="S124" s="129"/>
      <c r="T124" s="129">
        <f t="shared" si="40"/>
        <v>18451.6</v>
      </c>
      <c r="U124" s="129">
        <f t="shared" si="41"/>
        <v>4596.08</v>
      </c>
      <c r="V124" s="147">
        <f t="shared" si="42"/>
        <v>0.658985714285714</v>
      </c>
      <c r="W124" s="133">
        <f t="shared" si="43"/>
        <v>0.658985714285714</v>
      </c>
      <c r="X124" s="133">
        <f t="shared" si="44"/>
        <v>0.534522876547118</v>
      </c>
      <c r="Y124" s="136">
        <f t="shared" si="45"/>
        <v>0.573031055900621</v>
      </c>
      <c r="Z124" s="136">
        <f t="shared" si="46"/>
        <v>0.481944848602524</v>
      </c>
      <c r="AB124" s="97">
        <f t="shared" si="48"/>
        <v>-286.452</v>
      </c>
      <c r="AC124" s="129">
        <v>6</v>
      </c>
      <c r="AD124" s="129">
        <v>0</v>
      </c>
      <c r="AE124" s="129">
        <f t="shared" si="47"/>
        <v>-6</v>
      </c>
      <c r="AF124" s="122">
        <v>4</v>
      </c>
      <c r="AG124" s="122">
        <v>6</v>
      </c>
    </row>
    <row r="125" spans="1:33">
      <c r="A125" s="105">
        <v>123</v>
      </c>
      <c r="B125" s="105">
        <v>113023</v>
      </c>
      <c r="C125" s="106" t="s">
        <v>165</v>
      </c>
      <c r="D125" s="106" t="s">
        <v>52</v>
      </c>
      <c r="E125" s="105" t="s">
        <v>32</v>
      </c>
      <c r="F125" s="107">
        <v>4875</v>
      </c>
      <c r="G125" s="107">
        <f t="shared" si="25"/>
        <v>19500</v>
      </c>
      <c r="H125" s="107">
        <f t="shared" si="26"/>
        <v>1060.29492531798</v>
      </c>
      <c r="I125" s="107">
        <f t="shared" si="27"/>
        <v>4241.17970127191</v>
      </c>
      <c r="J125" s="118">
        <v>0.217496394937021</v>
      </c>
      <c r="K125" s="119">
        <v>5600</v>
      </c>
      <c r="L125" s="119">
        <f t="shared" si="28"/>
        <v>22400</v>
      </c>
      <c r="M125" s="120">
        <f t="shared" si="29"/>
        <v>1174.65735899726</v>
      </c>
      <c r="N125" s="120">
        <f t="shared" si="30"/>
        <v>4698.62943598904</v>
      </c>
      <c r="O125" s="121">
        <v>0.209760242678082</v>
      </c>
      <c r="P125" s="122">
        <v>12798.64</v>
      </c>
      <c r="Q125" s="122">
        <v>2236.15</v>
      </c>
      <c r="R125" s="129"/>
      <c r="S125" s="129"/>
      <c r="T125" s="129">
        <f t="shared" si="40"/>
        <v>12798.64</v>
      </c>
      <c r="U125" s="129">
        <f t="shared" si="41"/>
        <v>2236.15</v>
      </c>
      <c r="V125" s="147">
        <f t="shared" si="42"/>
        <v>0.656340512820513</v>
      </c>
      <c r="W125" s="133">
        <f t="shared" si="43"/>
        <v>0.656340512820513</v>
      </c>
      <c r="X125" s="133">
        <f t="shared" si="44"/>
        <v>0.527247171189042</v>
      </c>
      <c r="Y125" s="136">
        <f t="shared" si="45"/>
        <v>0.571367857142857</v>
      </c>
      <c r="Z125" s="136">
        <f t="shared" si="46"/>
        <v>0.475915377125138</v>
      </c>
      <c r="AB125" s="97">
        <f t="shared" si="48"/>
        <v>-201.0408</v>
      </c>
      <c r="AC125" s="129">
        <v>9</v>
      </c>
      <c r="AD125" s="129">
        <v>4</v>
      </c>
      <c r="AE125" s="129">
        <f t="shared" si="47"/>
        <v>-5</v>
      </c>
      <c r="AF125" s="122">
        <v>2</v>
      </c>
      <c r="AG125" s="122">
        <v>9</v>
      </c>
    </row>
    <row r="126" spans="1:33">
      <c r="A126" s="105">
        <v>124</v>
      </c>
      <c r="B126" s="105">
        <v>113833</v>
      </c>
      <c r="C126" s="106" t="s">
        <v>166</v>
      </c>
      <c r="D126" s="106" t="s">
        <v>43</v>
      </c>
      <c r="E126" s="105" t="s">
        <v>32</v>
      </c>
      <c r="F126" s="107">
        <v>5500</v>
      </c>
      <c r="G126" s="107">
        <f t="shared" si="25"/>
        <v>22000</v>
      </c>
      <c r="H126" s="107">
        <f t="shared" si="26"/>
        <v>1403.72977698907</v>
      </c>
      <c r="I126" s="107">
        <f t="shared" si="27"/>
        <v>5614.91910795629</v>
      </c>
      <c r="J126" s="118">
        <v>0.255223595816195</v>
      </c>
      <c r="K126" s="119">
        <f>F126*1.15</f>
        <v>6325</v>
      </c>
      <c r="L126" s="119">
        <f t="shared" si="28"/>
        <v>25300</v>
      </c>
      <c r="M126" s="120">
        <f t="shared" si="29"/>
        <v>1556.87041881811</v>
      </c>
      <c r="N126" s="120">
        <f t="shared" si="30"/>
        <v>6227.48167527245</v>
      </c>
      <c r="O126" s="121">
        <v>0.246145520761757</v>
      </c>
      <c r="P126" s="122">
        <v>14403.25</v>
      </c>
      <c r="Q126" s="122">
        <v>3060.29</v>
      </c>
      <c r="R126" s="129"/>
      <c r="S126" s="129"/>
      <c r="T126" s="129">
        <f t="shared" si="40"/>
        <v>14403.25</v>
      </c>
      <c r="U126" s="129">
        <f t="shared" si="41"/>
        <v>3060.29</v>
      </c>
      <c r="V126" s="147">
        <f t="shared" si="42"/>
        <v>0.654693181818182</v>
      </c>
      <c r="W126" s="133">
        <f t="shared" si="43"/>
        <v>0.654693181818182</v>
      </c>
      <c r="X126" s="133">
        <f t="shared" si="44"/>
        <v>0.545028332761481</v>
      </c>
      <c r="Y126" s="136">
        <f t="shared" si="45"/>
        <v>0.569298418972332</v>
      </c>
      <c r="Z126" s="136">
        <f t="shared" si="46"/>
        <v>0.491416941803544</v>
      </c>
      <c r="AB126" s="97">
        <f t="shared" si="48"/>
        <v>-227.9025</v>
      </c>
      <c r="AC126" s="129">
        <v>6</v>
      </c>
      <c r="AD126" s="129">
        <v>0</v>
      </c>
      <c r="AE126" s="129">
        <f t="shared" si="47"/>
        <v>-6</v>
      </c>
      <c r="AF126" s="122">
        <v>2</v>
      </c>
      <c r="AG126" s="122">
        <v>6</v>
      </c>
    </row>
    <row r="127" spans="1:33">
      <c r="A127" s="105">
        <v>125</v>
      </c>
      <c r="B127" s="105">
        <v>113298</v>
      </c>
      <c r="C127" s="106" t="s">
        <v>167</v>
      </c>
      <c r="D127" s="106" t="s">
        <v>43</v>
      </c>
      <c r="E127" s="105" t="s">
        <v>32</v>
      </c>
      <c r="F127" s="107">
        <v>5525</v>
      </c>
      <c r="G127" s="107">
        <f t="shared" si="25"/>
        <v>22100</v>
      </c>
      <c r="H127" s="107">
        <f t="shared" si="26"/>
        <v>1394.03194605518</v>
      </c>
      <c r="I127" s="107">
        <f t="shared" si="27"/>
        <v>5576.12778422073</v>
      </c>
      <c r="J127" s="118">
        <v>0.252313474399128</v>
      </c>
      <c r="K127" s="119">
        <v>6400</v>
      </c>
      <c r="L127" s="119">
        <f t="shared" si="28"/>
        <v>25600</v>
      </c>
      <c r="M127" s="120">
        <f t="shared" si="29"/>
        <v>1557.36902247006</v>
      </c>
      <c r="N127" s="120">
        <f t="shared" si="30"/>
        <v>6229.47608988024</v>
      </c>
      <c r="O127" s="121">
        <v>0.243338909760947</v>
      </c>
      <c r="P127" s="122">
        <v>14295.96</v>
      </c>
      <c r="Q127" s="122">
        <v>3858.31</v>
      </c>
      <c r="R127" s="129"/>
      <c r="S127" s="129"/>
      <c r="T127" s="129">
        <f t="shared" si="40"/>
        <v>14295.96</v>
      </c>
      <c r="U127" s="129">
        <f t="shared" si="41"/>
        <v>3858.31</v>
      </c>
      <c r="V127" s="147">
        <f t="shared" si="42"/>
        <v>0.646876018099547</v>
      </c>
      <c r="W127" s="133">
        <f t="shared" si="43"/>
        <v>0.646876018099547</v>
      </c>
      <c r="X127" s="133">
        <f t="shared" si="44"/>
        <v>0.691933569190829</v>
      </c>
      <c r="Y127" s="136">
        <f t="shared" si="45"/>
        <v>0.5584359375</v>
      </c>
      <c r="Z127" s="136">
        <f t="shared" si="46"/>
        <v>0.619363481668677</v>
      </c>
      <c r="AB127" s="97">
        <f t="shared" si="48"/>
        <v>-234.1212</v>
      </c>
      <c r="AC127" s="129">
        <v>6</v>
      </c>
      <c r="AD127" s="129">
        <v>4</v>
      </c>
      <c r="AE127" s="129">
        <f t="shared" si="47"/>
        <v>-2</v>
      </c>
      <c r="AF127" s="122">
        <v>2</v>
      </c>
      <c r="AG127" s="122">
        <v>6</v>
      </c>
    </row>
    <row r="128" spans="1:33">
      <c r="A128" s="105">
        <v>126</v>
      </c>
      <c r="B128" s="105">
        <v>112415</v>
      </c>
      <c r="C128" s="106" t="s">
        <v>168</v>
      </c>
      <c r="D128" s="106" t="s">
        <v>43</v>
      </c>
      <c r="E128" s="105" t="s">
        <v>32</v>
      </c>
      <c r="F128" s="107">
        <v>6500</v>
      </c>
      <c r="G128" s="107">
        <f t="shared" si="25"/>
        <v>26000</v>
      </c>
      <c r="H128" s="107">
        <f t="shared" si="26"/>
        <v>1357.02043264652</v>
      </c>
      <c r="I128" s="107">
        <f t="shared" si="27"/>
        <v>5428.08173058609</v>
      </c>
      <c r="J128" s="118">
        <v>0.208772374253311</v>
      </c>
      <c r="K128" s="119">
        <f>F128*1.15</f>
        <v>7475</v>
      </c>
      <c r="L128" s="119">
        <f t="shared" si="28"/>
        <v>29900</v>
      </c>
      <c r="M128" s="120">
        <f t="shared" si="29"/>
        <v>1505.06529387071</v>
      </c>
      <c r="N128" s="120">
        <f t="shared" si="30"/>
        <v>6020.26117548285</v>
      </c>
      <c r="O128" s="121">
        <v>0.201346527608122</v>
      </c>
      <c r="P128" s="122">
        <v>16259.38</v>
      </c>
      <c r="Q128" s="122">
        <v>4302.99</v>
      </c>
      <c r="R128" s="129"/>
      <c r="S128" s="129"/>
      <c r="T128" s="129">
        <f t="shared" si="40"/>
        <v>16259.38</v>
      </c>
      <c r="U128" s="129">
        <f t="shared" si="41"/>
        <v>4302.99</v>
      </c>
      <c r="V128" s="147">
        <f t="shared" si="42"/>
        <v>0.625360769230769</v>
      </c>
      <c r="W128" s="133">
        <f t="shared" si="43"/>
        <v>0.625360769230769</v>
      </c>
      <c r="X128" s="133">
        <f t="shared" si="44"/>
        <v>0.792727562621904</v>
      </c>
      <c r="Y128" s="136">
        <f t="shared" si="45"/>
        <v>0.543791973244147</v>
      </c>
      <c r="Z128" s="136">
        <f t="shared" si="46"/>
        <v>0.714751382801076</v>
      </c>
      <c r="AB128" s="97">
        <f t="shared" si="48"/>
        <v>-292.2186</v>
      </c>
      <c r="AC128" s="129">
        <v>8</v>
      </c>
      <c r="AD128" s="129">
        <v>2</v>
      </c>
      <c r="AE128" s="129">
        <f t="shared" si="47"/>
        <v>-6</v>
      </c>
      <c r="AF128" s="122">
        <v>2</v>
      </c>
      <c r="AG128" s="122">
        <v>6</v>
      </c>
    </row>
    <row r="129" spans="1:33">
      <c r="A129" s="105">
        <v>127</v>
      </c>
      <c r="B129" s="153">
        <v>102478</v>
      </c>
      <c r="C129" s="106" t="s">
        <v>169</v>
      </c>
      <c r="D129" s="106" t="s">
        <v>52</v>
      </c>
      <c r="E129" s="154" t="s">
        <v>32</v>
      </c>
      <c r="F129" s="107">
        <v>4875</v>
      </c>
      <c r="G129" s="107">
        <f t="shared" si="25"/>
        <v>19500</v>
      </c>
      <c r="H129" s="107">
        <f t="shared" si="26"/>
        <v>1401.46663547557</v>
      </c>
      <c r="I129" s="107">
        <f t="shared" si="27"/>
        <v>5605.8665419023</v>
      </c>
      <c r="J129" s="118">
        <v>0.287480335482169</v>
      </c>
      <c r="K129" s="119">
        <v>5600</v>
      </c>
      <c r="L129" s="119">
        <f t="shared" si="28"/>
        <v>22400</v>
      </c>
      <c r="M129" s="120">
        <f t="shared" si="29"/>
        <v>1552.6275354537</v>
      </c>
      <c r="N129" s="120">
        <f t="shared" si="30"/>
        <v>6210.51014181479</v>
      </c>
      <c r="O129" s="121">
        <v>0.277254917045303</v>
      </c>
      <c r="P129" s="122">
        <v>11479.12</v>
      </c>
      <c r="Q129" s="122">
        <v>2816.03</v>
      </c>
      <c r="R129" s="129"/>
      <c r="S129" s="129"/>
      <c r="T129" s="129">
        <f t="shared" si="40"/>
        <v>11479.12</v>
      </c>
      <c r="U129" s="129">
        <f t="shared" si="41"/>
        <v>2816.03</v>
      </c>
      <c r="V129" s="147">
        <f t="shared" si="42"/>
        <v>0.588672820512821</v>
      </c>
      <c r="W129" s="133">
        <f t="shared" si="43"/>
        <v>0.588672820512821</v>
      </c>
      <c r="X129" s="133">
        <f t="shared" si="44"/>
        <v>0.502336254163555</v>
      </c>
      <c r="Y129" s="136">
        <f t="shared" si="45"/>
        <v>0.512460714285714</v>
      </c>
      <c r="Z129" s="136">
        <f t="shared" si="46"/>
        <v>0.453429740181878</v>
      </c>
      <c r="AB129" s="97">
        <f t="shared" si="48"/>
        <v>-240.6264</v>
      </c>
      <c r="AC129" s="129">
        <v>6</v>
      </c>
      <c r="AD129" s="129">
        <v>0</v>
      </c>
      <c r="AE129" s="129">
        <f t="shared" si="47"/>
        <v>-6</v>
      </c>
      <c r="AF129" s="122">
        <v>2</v>
      </c>
      <c r="AG129" s="122">
        <v>6</v>
      </c>
    </row>
    <row r="130" spans="1:33">
      <c r="A130" s="141">
        <v>128</v>
      </c>
      <c r="B130" s="155">
        <v>349</v>
      </c>
      <c r="C130" s="142" t="s">
        <v>170</v>
      </c>
      <c r="D130" s="142" t="s">
        <v>52</v>
      </c>
      <c r="E130" s="156" t="s">
        <v>38</v>
      </c>
      <c r="F130" s="107">
        <v>7500</v>
      </c>
      <c r="G130" s="107">
        <f t="shared" si="25"/>
        <v>30000</v>
      </c>
      <c r="H130" s="107">
        <f t="shared" si="26"/>
        <v>1937.84718015142</v>
      </c>
      <c r="I130" s="107">
        <f t="shared" si="27"/>
        <v>7751.3887206057</v>
      </c>
      <c r="J130" s="118">
        <v>0.25837962402019</v>
      </c>
      <c r="K130" s="119">
        <f>F130*1.15</f>
        <v>8625</v>
      </c>
      <c r="L130" s="119">
        <f t="shared" si="28"/>
        <v>34500</v>
      </c>
      <c r="M130" s="120">
        <f t="shared" si="29"/>
        <v>2149.25764233562</v>
      </c>
      <c r="N130" s="120">
        <f t="shared" si="30"/>
        <v>8597.0305693425</v>
      </c>
      <c r="O130" s="121">
        <v>0.249189291865</v>
      </c>
      <c r="P130" s="86">
        <v>19138.94</v>
      </c>
      <c r="Q130" s="86">
        <v>5160.61</v>
      </c>
      <c r="R130" s="129"/>
      <c r="S130" s="129"/>
      <c r="T130" s="129">
        <f t="shared" si="40"/>
        <v>19138.94</v>
      </c>
      <c r="U130" s="129">
        <f t="shared" si="41"/>
        <v>5160.61</v>
      </c>
      <c r="V130" s="147">
        <f t="shared" si="42"/>
        <v>0.637964666666667</v>
      </c>
      <c r="W130" s="133">
        <f t="shared" si="43"/>
        <v>0.637964666666667</v>
      </c>
      <c r="X130" s="133">
        <f t="shared" si="44"/>
        <v>0.665765862868086</v>
      </c>
      <c r="Y130" s="136">
        <f t="shared" si="45"/>
        <v>0.554751884057971</v>
      </c>
      <c r="Z130" s="136">
        <f t="shared" si="46"/>
        <v>0.600278195869517</v>
      </c>
      <c r="AB130" s="97">
        <f t="shared" si="48"/>
        <v>-325.8318</v>
      </c>
      <c r="AC130" s="129">
        <v>10</v>
      </c>
      <c r="AD130" s="129">
        <v>0</v>
      </c>
      <c r="AE130" s="129">
        <f t="shared" si="47"/>
        <v>-10</v>
      </c>
      <c r="AF130" s="122">
        <v>5</v>
      </c>
      <c r="AG130" s="122">
        <v>9</v>
      </c>
    </row>
    <row r="131" spans="1:33">
      <c r="A131" s="105">
        <v>129</v>
      </c>
      <c r="B131" s="153">
        <v>113008</v>
      </c>
      <c r="C131" s="106" t="s">
        <v>171</v>
      </c>
      <c r="D131" s="106" t="s">
        <v>49</v>
      </c>
      <c r="E131" s="154" t="s">
        <v>32</v>
      </c>
      <c r="F131" s="107">
        <v>3900</v>
      </c>
      <c r="G131" s="107">
        <f>F131*4</f>
        <v>15600</v>
      </c>
      <c r="H131" s="107">
        <f>F131*J131</f>
        <v>1078.89623224782</v>
      </c>
      <c r="I131" s="107">
        <f>H131*4</f>
        <v>4315.58492899129</v>
      </c>
      <c r="J131" s="118">
        <v>0.276640059550724</v>
      </c>
      <c r="K131" s="119">
        <f>F131*1.15</f>
        <v>4485</v>
      </c>
      <c r="L131" s="119">
        <f>K131*4</f>
        <v>17940</v>
      </c>
      <c r="M131" s="120">
        <f>K131*O131</f>
        <v>1196.59898685332</v>
      </c>
      <c r="N131" s="120">
        <f>M131*4</f>
        <v>4786.39594741326</v>
      </c>
      <c r="O131" s="121">
        <v>0.266800220034184</v>
      </c>
      <c r="P131" s="122">
        <v>8192.24</v>
      </c>
      <c r="Q131" s="122">
        <v>1939.95</v>
      </c>
      <c r="R131" s="129"/>
      <c r="S131" s="129"/>
      <c r="T131" s="129">
        <f t="shared" si="40"/>
        <v>8192.24</v>
      </c>
      <c r="U131" s="129">
        <f t="shared" si="41"/>
        <v>1939.95</v>
      </c>
      <c r="V131" s="147">
        <f t="shared" si="42"/>
        <v>0.52514358974359</v>
      </c>
      <c r="W131" s="133">
        <f t="shared" si="43"/>
        <v>0.52514358974359</v>
      </c>
      <c r="X131" s="133">
        <f t="shared" si="44"/>
        <v>0.449521914623387</v>
      </c>
      <c r="Y131" s="136">
        <f t="shared" si="45"/>
        <v>0.456646599777035</v>
      </c>
      <c r="Z131" s="136">
        <f t="shared" si="46"/>
        <v>0.405304956237149</v>
      </c>
      <c r="AB131" s="97">
        <f t="shared" si="48"/>
        <v>-222.2328</v>
      </c>
      <c r="AC131" s="129">
        <v>6</v>
      </c>
      <c r="AD131" s="129">
        <v>2</v>
      </c>
      <c r="AE131" s="129">
        <f t="shared" si="47"/>
        <v>-4</v>
      </c>
      <c r="AF131" s="122">
        <v>2</v>
      </c>
      <c r="AG131" s="122">
        <v>6</v>
      </c>
    </row>
    <row r="132" spans="1:33">
      <c r="A132" s="105">
        <v>130</v>
      </c>
      <c r="B132" s="153">
        <v>114069</v>
      </c>
      <c r="C132" s="106" t="s">
        <v>172</v>
      </c>
      <c r="D132" s="106" t="s">
        <v>49</v>
      </c>
      <c r="E132" s="154" t="s">
        <v>32</v>
      </c>
      <c r="F132" s="107">
        <v>3900</v>
      </c>
      <c r="G132" s="107">
        <f>F132*4</f>
        <v>15600</v>
      </c>
      <c r="H132" s="107">
        <f>F132*J132</f>
        <v>1025.12775538798</v>
      </c>
      <c r="I132" s="107">
        <f>H132*4</f>
        <v>4100.51102155193</v>
      </c>
      <c r="J132" s="118">
        <v>0.262853270612303</v>
      </c>
      <c r="K132" s="119">
        <f>F132*1.15</f>
        <v>4485</v>
      </c>
      <c r="L132" s="119">
        <f>K132*4</f>
        <v>17940</v>
      </c>
      <c r="M132" s="120">
        <f>K132*O132</f>
        <v>1136.96460959621</v>
      </c>
      <c r="N132" s="120">
        <f>M132*4</f>
        <v>4547.85843838485</v>
      </c>
      <c r="O132" s="121">
        <v>0.253503814848654</v>
      </c>
      <c r="P132" s="122">
        <v>6919.54</v>
      </c>
      <c r="Q132" s="122">
        <v>2259.5</v>
      </c>
      <c r="R132" s="129"/>
      <c r="S132" s="129"/>
      <c r="T132" s="129">
        <f t="shared" si="40"/>
        <v>6919.54</v>
      </c>
      <c r="U132" s="129">
        <f t="shared" si="41"/>
        <v>2259.5</v>
      </c>
      <c r="V132" s="147">
        <f t="shared" si="42"/>
        <v>0.443560256410256</v>
      </c>
      <c r="W132" s="133">
        <f t="shared" si="43"/>
        <v>0.443560256410256</v>
      </c>
      <c r="X132" s="133">
        <f t="shared" si="44"/>
        <v>0.551028881064888</v>
      </c>
      <c r="Y132" s="136">
        <f t="shared" si="45"/>
        <v>0.385704570791527</v>
      </c>
      <c r="Z132" s="136">
        <f t="shared" si="46"/>
        <v>0.496827249707106</v>
      </c>
      <c r="AB132" s="97">
        <f t="shared" si="48"/>
        <v>-260.4138</v>
      </c>
      <c r="AC132" s="129">
        <v>4</v>
      </c>
      <c r="AD132" s="129">
        <v>0</v>
      </c>
      <c r="AE132" s="129">
        <f t="shared" si="47"/>
        <v>-4</v>
      </c>
      <c r="AF132" s="122">
        <v>2</v>
      </c>
      <c r="AG132" s="122">
        <v>6</v>
      </c>
    </row>
    <row r="133" s="89" customFormat="1" spans="1:34">
      <c r="A133" s="105">
        <v>131</v>
      </c>
      <c r="B133" s="157">
        <v>116919</v>
      </c>
      <c r="C133" s="106" t="s">
        <v>173</v>
      </c>
      <c r="D133" s="106" t="s">
        <v>52</v>
      </c>
      <c r="E133" s="154" t="s">
        <v>32</v>
      </c>
      <c r="F133" s="107">
        <v>4000</v>
      </c>
      <c r="G133" s="107">
        <f>F133*4</f>
        <v>16000</v>
      </c>
      <c r="H133" s="107">
        <f>F133*J133</f>
        <v>1347.72722363907</v>
      </c>
      <c r="I133" s="107">
        <f>H133*4</f>
        <v>5390.90889455627</v>
      </c>
      <c r="J133" s="118">
        <v>0.336931805909767</v>
      </c>
      <c r="K133" s="119">
        <f>F133*1.15</f>
        <v>4600</v>
      </c>
      <c r="L133" s="119">
        <f>K133*4</f>
        <v>18400</v>
      </c>
      <c r="M133" s="120">
        <f>K133*O133</f>
        <v>1494.75823731555</v>
      </c>
      <c r="N133" s="120">
        <f>M133*4</f>
        <v>5979.03294926219</v>
      </c>
      <c r="O133" s="121">
        <v>0.324947442894684</v>
      </c>
      <c r="P133" s="122">
        <v>4856.31</v>
      </c>
      <c r="Q133" s="122">
        <v>1598.24</v>
      </c>
      <c r="R133" s="129"/>
      <c r="S133" s="129"/>
      <c r="T133" s="129">
        <f t="shared" si="40"/>
        <v>4856.31</v>
      </c>
      <c r="U133" s="129">
        <f t="shared" si="41"/>
        <v>1598.24</v>
      </c>
      <c r="V133" s="147">
        <f t="shared" si="42"/>
        <v>0.303519375</v>
      </c>
      <c r="W133" s="133">
        <f t="shared" si="43"/>
        <v>0.303519375</v>
      </c>
      <c r="X133" s="133">
        <f t="shared" si="44"/>
        <v>0.296469488032695</v>
      </c>
      <c r="Y133" s="136">
        <f t="shared" si="45"/>
        <v>0.263929891304348</v>
      </c>
      <c r="Z133" s="136">
        <f t="shared" si="46"/>
        <v>0.267307441447905</v>
      </c>
      <c r="AA133" s="96"/>
      <c r="AB133" s="149">
        <v>0</v>
      </c>
      <c r="AC133" s="129">
        <v>4</v>
      </c>
      <c r="AD133" s="129">
        <v>0</v>
      </c>
      <c r="AE133" s="129">
        <f t="shared" si="47"/>
        <v>-4</v>
      </c>
      <c r="AF133" s="122">
        <v>2</v>
      </c>
      <c r="AG133" s="122">
        <v>6</v>
      </c>
      <c r="AH133" s="98" t="s">
        <v>174</v>
      </c>
    </row>
    <row r="134" spans="1:33">
      <c r="A134" s="153" t="s">
        <v>175</v>
      </c>
      <c r="B134" s="158"/>
      <c r="C134" s="158"/>
      <c r="D134" s="158"/>
      <c r="E134" s="154"/>
      <c r="F134" s="107">
        <f>SUM(F3:F133)</f>
        <v>1350400</v>
      </c>
      <c r="G134" s="107">
        <f>SUM(G3:G133)</f>
        <v>5401600</v>
      </c>
      <c r="H134" s="107">
        <f>SUM(H3:H133)</f>
        <v>385641.924417635</v>
      </c>
      <c r="I134" s="107">
        <f>SUM(I3:I133)</f>
        <v>1542567.69767054</v>
      </c>
      <c r="J134" s="118">
        <v>0.280002285439202</v>
      </c>
      <c r="K134" s="119">
        <f>SUM(K3:K133)</f>
        <v>1550620</v>
      </c>
      <c r="L134" s="119">
        <f>K134*4</f>
        <v>6202480</v>
      </c>
      <c r="M134" s="120">
        <f>SUM(M3:M133)</f>
        <v>428068.101634426</v>
      </c>
      <c r="N134" s="120">
        <f>M134*4</f>
        <v>1712272.4065377</v>
      </c>
      <c r="O134" s="121">
        <v>0.270042854554677</v>
      </c>
      <c r="P134" s="122">
        <f>SUM(P3:P133)</f>
        <v>5488578.79</v>
      </c>
      <c r="Q134" s="122">
        <f>SUM(Q3:Q133)</f>
        <v>1345342.12</v>
      </c>
      <c r="R134" s="129"/>
      <c r="S134" s="129"/>
      <c r="T134" s="129">
        <f t="shared" si="40"/>
        <v>5488578.79</v>
      </c>
      <c r="U134" s="129">
        <f t="shared" si="41"/>
        <v>1345342.12</v>
      </c>
      <c r="V134" s="147">
        <f t="shared" si="42"/>
        <v>1.01610241224822</v>
      </c>
      <c r="W134" s="133">
        <f t="shared" si="43"/>
        <v>1.01610241224822</v>
      </c>
      <c r="X134" s="133">
        <f t="shared" si="44"/>
        <v>0.872144620966474</v>
      </c>
      <c r="Y134" s="136">
        <f t="shared" si="45"/>
        <v>0.884900683275077</v>
      </c>
      <c r="Z134" s="136">
        <f t="shared" si="46"/>
        <v>0.785705659253336</v>
      </c>
      <c r="AA134" s="148"/>
      <c r="AC134" s="129">
        <f>SUM(AC3:AC133)</f>
        <v>1243</v>
      </c>
      <c r="AD134" s="129">
        <f>SUM(AD3:AD133)</f>
        <v>491</v>
      </c>
      <c r="AE134" s="129">
        <f t="shared" si="47"/>
        <v>-752</v>
      </c>
      <c r="AF134" s="122">
        <f>SUM(AF3:AF133)</f>
        <v>615</v>
      </c>
      <c r="AG134" s="122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61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5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5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5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5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5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5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5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5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5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5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5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5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5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5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6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workbookViewId="0">
      <selection activeCell="E10" sqref="E1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G6" sqref="G6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52</v>
      </c>
      <c r="C3" s="3">
        <v>113299</v>
      </c>
      <c r="D3" s="3" t="s">
        <v>1595</v>
      </c>
      <c r="E3" s="3">
        <v>11620</v>
      </c>
      <c r="F3" s="3" t="s">
        <v>298</v>
      </c>
      <c r="G3" s="3">
        <v>150</v>
      </c>
    </row>
    <row r="4" customHeight="1" spans="1:7">
      <c r="A4" s="3">
        <v>2</v>
      </c>
      <c r="B4" s="3" t="s">
        <v>52</v>
      </c>
      <c r="C4" s="3">
        <v>113299</v>
      </c>
      <c r="D4" s="3" t="s">
        <v>1595</v>
      </c>
      <c r="E4" s="3">
        <v>13320</v>
      </c>
      <c r="F4" s="3" t="s">
        <v>474</v>
      </c>
      <c r="G4" s="3">
        <v>75</v>
      </c>
    </row>
    <row r="5" customHeight="1" spans="1:7">
      <c r="A5" s="3">
        <v>3</v>
      </c>
      <c r="B5" s="3" t="s">
        <v>52</v>
      </c>
      <c r="C5" s="3">
        <v>113299</v>
      </c>
      <c r="D5" s="3" t="s">
        <v>1595</v>
      </c>
      <c r="E5" s="3">
        <v>13273</v>
      </c>
      <c r="F5" s="3" t="s">
        <v>649</v>
      </c>
      <c r="G5" s="3">
        <v>75</v>
      </c>
    </row>
    <row r="6" customHeight="1" spans="1:7">
      <c r="A6" s="3"/>
      <c r="B6" s="3"/>
      <c r="C6" s="3"/>
      <c r="D6" s="3"/>
      <c r="E6" s="3"/>
      <c r="F6" s="3"/>
      <c r="G6" s="3">
        <v>300</v>
      </c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一半向南一半向北</cp:lastModifiedBy>
  <dcterms:created xsi:type="dcterms:W3CDTF">2020-12-09T08:07:00Z</dcterms:created>
  <dcterms:modified xsi:type="dcterms:W3CDTF">2020-12-28T08:43:59Z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