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75" windowHeight="7680"/>
  </bookViews>
  <sheets>
    <sheet name="主表" sheetId="1" r:id="rId1"/>
  </sheets>
  <externalReferences>
    <externalReference r:id="rId2"/>
  </externalReferences>
  <definedNames>
    <definedName name="_xlnm._FilterDatabase" localSheetId="0" hidden="1">主表!$A$2:$L$2</definedName>
  </definedNames>
  <calcPr calcId="144525"/>
</workbook>
</file>

<file path=xl/sharedStrings.xml><?xml version="1.0" encoding="utf-8"?>
<sst xmlns="http://schemas.openxmlformats.org/spreadsheetml/2006/main" count="417" uniqueCount="370">
  <si>
    <t>环保袋数量配发表</t>
  </si>
  <si>
    <t>门店上报库存</t>
  </si>
  <si>
    <t>本次配发数量</t>
  </si>
  <si>
    <t>门店id</t>
  </si>
  <si>
    <t>门店</t>
  </si>
  <si>
    <t>提交时间</t>
  </si>
  <si>
    <t>钉钉姓名</t>
  </si>
  <si>
    <t>钉钉部门</t>
  </si>
  <si>
    <t>门店类型</t>
  </si>
  <si>
    <t>小号环保袋库存数量（1把50个）</t>
  </si>
  <si>
    <t>中号环保袋库存数量（1把50个）</t>
  </si>
  <si>
    <t>大号环保袋库存数量（1把50个）</t>
  </si>
  <si>
    <t>小号环保袋配发数量</t>
  </si>
  <si>
    <t>中号环保袋配发数量</t>
  </si>
  <si>
    <t>大号环保袋配发数量</t>
  </si>
  <si>
    <t>十二桥店</t>
  </si>
  <si>
    <t>20-01-13 18:53</t>
  </si>
  <si>
    <t>辜瑞琪</t>
  </si>
  <si>
    <t>四川太极大药房连锁有限公司&gt;片区/门店&gt;西北片区&gt;十二桥店</t>
  </si>
  <si>
    <t>北东街</t>
  </si>
  <si>
    <t>20-01-13 17:06</t>
  </si>
  <si>
    <t>向海英</t>
  </si>
  <si>
    <t>四川太极大药房连锁有限公司&gt;片区/门店&gt;城中片区&gt;北东街店</t>
  </si>
  <si>
    <t>邛崃中心店</t>
  </si>
  <si>
    <t>20-01-13 16:37</t>
  </si>
  <si>
    <t>任会茹</t>
  </si>
  <si>
    <t>四川太极大药房连锁有限公司&gt;后勤部门&gt;信息部/财务部/营运部&gt;营运部，四川太极大药房连锁有限公司&gt;片区/门店&gt;邛崃片区&gt;邛崃中心店，四川太极大药房连锁有限公司&gt;片区/门店&gt;邛崃片区</t>
  </si>
  <si>
    <t>浆洗街</t>
  </si>
  <si>
    <t>20-01-13 16:19</t>
  </si>
  <si>
    <t>莫晓菊</t>
  </si>
  <si>
    <t>四川太极大药房连锁有限公司&gt;片区/门店&gt;城中片区&gt;浆洗街店</t>
  </si>
  <si>
    <t>成汉南路店</t>
  </si>
  <si>
    <t>未填写库存数量</t>
  </si>
  <si>
    <t>锦城店</t>
  </si>
  <si>
    <t>20-01-13 18:17</t>
  </si>
  <si>
    <t>民丰大道店手机</t>
  </si>
  <si>
    <t>四川太极大药房连锁有限公司&gt;片区/门店&gt;东南片区&gt;民丰大道店</t>
  </si>
  <si>
    <t>马超东路店</t>
  </si>
  <si>
    <t>20-01-13 17:16</t>
  </si>
  <si>
    <t>罗丹</t>
  </si>
  <si>
    <t>四川太极大药房连锁有限公司&gt;片区/门店&gt;西北片区&gt;马超东路店</t>
  </si>
  <si>
    <t>羊子山</t>
  </si>
  <si>
    <t>20-01-13 17:02</t>
  </si>
  <si>
    <t>高红华</t>
  </si>
  <si>
    <t>四川太极大药房连锁有限公司&gt;片区/门店&gt;西北片区&gt;羊子山西路店</t>
  </si>
  <si>
    <t>新繁店</t>
  </si>
  <si>
    <t>20-01-13 16:50</t>
  </si>
  <si>
    <t>朱朝霞</t>
  </si>
  <si>
    <t>四川太极大药房连锁有限公司&gt;片区/门店&gt;西北片区&gt;新繁店</t>
  </si>
  <si>
    <t>汇融名城店</t>
  </si>
  <si>
    <t>20-01-13 16:45</t>
  </si>
  <si>
    <t>舒海燕</t>
  </si>
  <si>
    <t>四川太极大药房连锁有限公司&gt;片区/门店&gt;西北片区&gt;汇融名城店</t>
  </si>
  <si>
    <t>华泰店</t>
  </si>
  <si>
    <t>兰新喻</t>
  </si>
  <si>
    <t>四川太极大药房连锁有限公司&gt;片区/门店&gt;东南片区&gt;华泰路店</t>
  </si>
  <si>
    <t>光华店</t>
  </si>
  <si>
    <t>20-01-13 16:16</t>
  </si>
  <si>
    <t>魏津</t>
  </si>
  <si>
    <t>四川太极大药房连锁有限公司&gt;片区/门店&gt;西北片区&gt;光华店</t>
  </si>
  <si>
    <t>光华村</t>
  </si>
  <si>
    <t>朱晓桃</t>
  </si>
  <si>
    <t>四川太极大药房连锁有限公司&gt;片区/门店&gt;西北片区&gt;光华村街店</t>
  </si>
  <si>
    <t>新津县五津镇五津西路药店</t>
  </si>
  <si>
    <t>大邑桃源</t>
  </si>
  <si>
    <t>20-01-13 22:55</t>
  </si>
  <si>
    <t>田兰</t>
  </si>
  <si>
    <t>四川太极大药房连锁有限公司&gt;片区/门店&gt;大邑片区&gt;内蒙古桃源店</t>
  </si>
  <si>
    <t>怀远店</t>
  </si>
  <si>
    <t>20-01-13 21:17</t>
  </si>
  <si>
    <t>窦潘</t>
  </si>
  <si>
    <t>四川太极大药房连锁有限公司&gt;片区/门店&gt;城郊二片&gt;崇州怀远店</t>
  </si>
  <si>
    <t>江安店</t>
  </si>
  <si>
    <t>20-01-13 19:43</t>
  </si>
  <si>
    <t>王馨</t>
  </si>
  <si>
    <t>四川太极大药房连锁有限公司&gt;片区/门店&gt;城郊二片&gt;温江江安店</t>
  </si>
  <si>
    <t>天久北巷</t>
  </si>
  <si>
    <t>20-01-13 18:48</t>
  </si>
  <si>
    <t>欧双雪</t>
  </si>
  <si>
    <t>四川太极大药房连锁有限公司&gt;片区/门店&gt;东南片区&gt;天久北巷店</t>
  </si>
  <si>
    <t>贝森北路</t>
  </si>
  <si>
    <t>20-01-13 18:15</t>
  </si>
  <si>
    <t>高文棋</t>
  </si>
  <si>
    <t>四川太极大药房连锁有限公司&gt;片区/门店&gt;西北片区&gt;贝森北路店</t>
  </si>
  <si>
    <t>华油路店</t>
  </si>
  <si>
    <t>20-01-13 17:22</t>
  </si>
  <si>
    <t>华油路店手机</t>
  </si>
  <si>
    <t>四川太极大药房连锁有限公司&gt;片区/门店&gt;城中片区&gt;华油路店</t>
  </si>
  <si>
    <t>万科店</t>
  </si>
  <si>
    <t>黄姣</t>
  </si>
  <si>
    <t>四川太极大药房连锁有限公司&gt;片区/门店&gt;东南片区&gt;万科路店</t>
  </si>
  <si>
    <t>顺和街店</t>
  </si>
  <si>
    <t>20-01-13 17:09</t>
  </si>
  <si>
    <t>李媛2</t>
  </si>
  <si>
    <t>四川太极大药房连锁有限公司&gt;片区/门店&gt;西北片区&gt;顺和街店</t>
  </si>
  <si>
    <t>双林店</t>
  </si>
  <si>
    <t>20-01-13 17:00</t>
  </si>
  <si>
    <t>梅茜</t>
  </si>
  <si>
    <t>四川太极大药房连锁有限公司&gt;片区/门店&gt;城中片区&gt;双林路店</t>
  </si>
  <si>
    <t>尚贤坊</t>
  </si>
  <si>
    <t>20-01-13 16:58</t>
  </si>
  <si>
    <t>朱玉梅</t>
  </si>
  <si>
    <t>四川太极大药房连锁有限公司&gt;片区/门店&gt;城郊二片&gt;崇州尚贤坊店</t>
  </si>
  <si>
    <t>新津邓双店</t>
  </si>
  <si>
    <t>20-01-13 16:48</t>
  </si>
  <si>
    <t>张琴</t>
  </si>
  <si>
    <t>四川太极大药房连锁有限公司&gt;片区/门店&gt;新津片区&gt;新津邓双店</t>
  </si>
  <si>
    <t>银河北街</t>
  </si>
  <si>
    <t>20-01-13 16:32</t>
  </si>
  <si>
    <t>代志斌</t>
  </si>
  <si>
    <t>四川太极大药房连锁有限公司&gt;片区/门店&gt;西北片区&gt;银河北街店</t>
  </si>
  <si>
    <t>杉板桥</t>
  </si>
  <si>
    <t>20-01-13 16:29</t>
  </si>
  <si>
    <t>殷岱菊</t>
  </si>
  <si>
    <t>四川太极大药房连锁有限公司&gt;片区/门店&gt;城中片区&gt;杉板桥店</t>
  </si>
  <si>
    <t>红星店</t>
  </si>
  <si>
    <t>20-01-13 16:28</t>
  </si>
  <si>
    <t>段文秀</t>
  </si>
  <si>
    <t>四川太极大药房连锁有限公司&gt;片区/门店&gt;城中片区&gt;红星店</t>
  </si>
  <si>
    <t>土龙路（这次为准</t>
  </si>
  <si>
    <t>20-01-13 16:27</t>
  </si>
  <si>
    <t>刘新</t>
  </si>
  <si>
    <t>四川太极大药房连锁有限公司&gt;片区/门店&gt;西北片区&gt;土龙路店</t>
  </si>
  <si>
    <t>庆云南街</t>
  </si>
  <si>
    <t>20-01-13 16:23</t>
  </si>
  <si>
    <t>肖然</t>
  </si>
  <si>
    <t>四川太极大药房连锁有限公司&gt;片区/门店&gt;城中片区&gt;庆云南街店</t>
  </si>
  <si>
    <t>交大三店</t>
  </si>
  <si>
    <t>20-01-13 16:22</t>
  </si>
  <si>
    <t>陈文芳</t>
  </si>
  <si>
    <t>四川太极大药房连锁有限公司&gt;片区/门店&gt;西北片区&gt;交大三店</t>
  </si>
  <si>
    <t>通盈店</t>
  </si>
  <si>
    <t>20-01-13 16:21</t>
  </si>
  <si>
    <t>赵君兰</t>
  </si>
  <si>
    <t>四川太极大药房连锁有限公司&gt;片区/门店&gt;城中片区&gt;通盈街店</t>
  </si>
  <si>
    <t>金牛区蓉北商贸大道药店</t>
  </si>
  <si>
    <t>青羊区清江东路药店</t>
  </si>
  <si>
    <t>高新区新乐中街药店</t>
  </si>
  <si>
    <t>高新区新园大道药店</t>
  </si>
  <si>
    <t>锦江区榕声路药店</t>
  </si>
  <si>
    <t>锦江区观音桥街药店</t>
  </si>
  <si>
    <t>高新区大源三期药店</t>
  </si>
  <si>
    <t>金马河店</t>
  </si>
  <si>
    <t>武侯区科华街药店</t>
  </si>
  <si>
    <t>郫县一环路东南段店</t>
  </si>
  <si>
    <t>通达店</t>
  </si>
  <si>
    <t>20-01-13 22:44</t>
  </si>
  <si>
    <t>付曦</t>
  </si>
  <si>
    <t>四川太极大药房连锁有限公司&gt;片区/门店&gt;大邑片区&gt;通达店</t>
  </si>
  <si>
    <t>枣子巷店</t>
  </si>
  <si>
    <t>20-01-13 21:30</t>
  </si>
  <si>
    <t>肖瑶</t>
  </si>
  <si>
    <t>四川太极大药房连锁有限公司&gt;片区/门店&gt;西北片区&gt;枣子巷店</t>
  </si>
  <si>
    <t>郫县东大街</t>
  </si>
  <si>
    <t>20-01-13 21:27</t>
  </si>
  <si>
    <t>李甜甜</t>
  </si>
  <si>
    <t>四川太极大药房连锁有限公司&gt;片区/门店&gt;城中片区&gt;郫县东大街店</t>
  </si>
  <si>
    <t>金丝街店</t>
  </si>
  <si>
    <t>20-01-13 20:54</t>
  </si>
  <si>
    <t>金丝街店手机</t>
  </si>
  <si>
    <t>四川太极大药房连锁有限公司&gt;片区/门店&gt;城中片区&gt;金丝街店</t>
  </si>
  <si>
    <t>永康东路店</t>
  </si>
  <si>
    <t>20-01-13 18:19</t>
  </si>
  <si>
    <t>胡建梅</t>
  </si>
  <si>
    <t>四川太极大药房连锁有限公司&gt;片区/门店&gt;城郊二片&gt;永康东路店</t>
  </si>
  <si>
    <t>劼人路</t>
  </si>
  <si>
    <t>20-01-13 17:55</t>
  </si>
  <si>
    <t>马雪</t>
  </si>
  <si>
    <t>四川太极大药房连锁有限公司&gt;片区/门店&gt;城中片区&gt;劼人路店，四川太极大药房连锁有限公司&gt;片区/门店&gt;城中片区&gt;静明路店</t>
  </si>
  <si>
    <t>新下街店</t>
  </si>
  <si>
    <t>20-01-13 17:43</t>
  </si>
  <si>
    <t>甘俊莉</t>
  </si>
  <si>
    <t>四川太极大药房连锁有限公司&gt;片区/门店&gt;东南片区&gt;中和新下街店</t>
  </si>
  <si>
    <t>景中店</t>
  </si>
  <si>
    <t>20-01-13 16:55</t>
  </si>
  <si>
    <t>杨科</t>
  </si>
  <si>
    <t>四川太极大药房连锁有限公司&gt;片区/门店&gt;城郊二片&gt;景中路店</t>
  </si>
  <si>
    <t>大悦路店</t>
  </si>
  <si>
    <t>20-01-13 16:54</t>
  </si>
  <si>
    <t>杨艳</t>
  </si>
  <si>
    <t>四川太极大药房连锁有限公司&gt;片区/门店&gt;西北片区&gt;大悦路店</t>
  </si>
  <si>
    <t>奎光</t>
  </si>
  <si>
    <t>20-01-13 16:51</t>
  </si>
  <si>
    <t>韩启敏</t>
  </si>
  <si>
    <t>四川太极大药房连锁有限公司&gt;片区/门店&gt;城郊二片&gt;奎光路店</t>
  </si>
  <si>
    <t>蜀汉</t>
  </si>
  <si>
    <t>20-01-13 16:46</t>
  </si>
  <si>
    <t>江月红</t>
  </si>
  <si>
    <t>四川太极大药房连锁有限公司&gt;片区/门店&gt;西北片区&gt;蜀汉东路店</t>
  </si>
  <si>
    <t>都江堰店</t>
  </si>
  <si>
    <t>20-01-13 16:41</t>
  </si>
  <si>
    <t>聂丽</t>
  </si>
  <si>
    <t>四川太极大药房连锁有限公司&gt;片区/门店&gt;城郊二片&gt;都江堰中心店</t>
  </si>
  <si>
    <t>崔家店</t>
  </si>
  <si>
    <t>20-01-13 16:35</t>
  </si>
  <si>
    <t>吕彩霞</t>
  </si>
  <si>
    <t>四川太极大药房连锁有限公司&gt;片区/门店&gt;城中片区&gt;崔家店</t>
  </si>
  <si>
    <t>佳灵路店</t>
  </si>
  <si>
    <t>王婷</t>
  </si>
  <si>
    <t>四川太极大药房连锁有限公司&gt;片区/门店&gt;西北片区&gt;佳灵路店</t>
  </si>
  <si>
    <t>金带店</t>
  </si>
  <si>
    <t>20-01-13 16:25</t>
  </si>
  <si>
    <t>陈凤珍</t>
  </si>
  <si>
    <t>四川太极大药房连锁有限公司&gt;片区/门店&gt;城郊二片&gt;金带街店</t>
  </si>
  <si>
    <t>清江二店</t>
  </si>
  <si>
    <t>林思敏</t>
  </si>
  <si>
    <t>四川太极大药房连锁有限公司&gt;片区/门店&gt;西北片区&gt;清江东路2店</t>
  </si>
  <si>
    <t>西林一街店</t>
  </si>
  <si>
    <t>曾抗历</t>
  </si>
  <si>
    <t>四川太极大药房连锁有限公司&gt;片区/门店&gt;西北片区&gt;西林一街店</t>
  </si>
  <si>
    <t>水杉街</t>
  </si>
  <si>
    <t>20-01-13 16:20</t>
  </si>
  <si>
    <t>胡光宾</t>
  </si>
  <si>
    <t>四川太极大药房连锁有限公司&gt;片区/门店&gt;东南片区&gt;水杉街店</t>
  </si>
  <si>
    <t>人民中路店</t>
  </si>
  <si>
    <t>杨苗</t>
  </si>
  <si>
    <t>四川太极大药房连锁有限公司&gt;片区/门店&gt;城中片区&gt;人民中路店</t>
  </si>
  <si>
    <t>大邑沙渠店</t>
  </si>
  <si>
    <t>20-01-13 16:18</t>
  </si>
  <si>
    <t>邓杨梅</t>
  </si>
  <si>
    <t>四川太极大药房连锁有限公司&gt;片区/门店&gt;大邑片区&gt;沙渠店</t>
  </si>
  <si>
    <t>梨花街店</t>
  </si>
  <si>
    <t>邛崃市临邛镇洪川小区药店</t>
  </si>
  <si>
    <t>大邑东街店</t>
  </si>
  <si>
    <t>温江区柳城凤溪药店</t>
  </si>
  <si>
    <t>万宇店</t>
  </si>
  <si>
    <t>20-01-14 08:25</t>
  </si>
  <si>
    <t>万宇店手机</t>
  </si>
  <si>
    <t>四川太极大药房连锁有限公司&gt;片区/门店&gt;东南片区&gt;万宇路店</t>
  </si>
  <si>
    <t>大石西路店</t>
  </si>
  <si>
    <t>20-01-13 20:04</t>
  </si>
  <si>
    <t>浣花滨河店手机</t>
  </si>
  <si>
    <t>四川太极大药房连锁有限公司&gt;片区/门店&gt;西北片区&gt;浣花滨河路店</t>
  </si>
  <si>
    <t>蜀辉路</t>
  </si>
  <si>
    <t>20-01-13 19:02</t>
  </si>
  <si>
    <t>付能梅</t>
  </si>
  <si>
    <t>四川太极大药房连锁有限公司&gt;片区/门店&gt;西北片区&gt;蜀辉路店</t>
  </si>
  <si>
    <t>华康店</t>
  </si>
  <si>
    <t>20-01-13 18:57</t>
  </si>
  <si>
    <t>黄雨</t>
  </si>
  <si>
    <t>四川太极大药房连锁有限公司&gt;片区/门店&gt;东南片区&gt;华康路店</t>
  </si>
  <si>
    <t>童子街店</t>
  </si>
  <si>
    <t>20-01-13 18:16</t>
  </si>
  <si>
    <t>赵芮莹</t>
  </si>
  <si>
    <t>四川太极大药房连锁有限公司&gt;片区/门店&gt;城中片区&gt;童子街店</t>
  </si>
  <si>
    <t>柳翠店</t>
  </si>
  <si>
    <t>20-01-13 18:09</t>
  </si>
  <si>
    <t>宋留艺</t>
  </si>
  <si>
    <t>四川太极大药房连锁有限公司&gt;片区/门店&gt;城中片区&gt;柳翠路店</t>
  </si>
  <si>
    <t>金沙店</t>
  </si>
  <si>
    <t>20-01-13 17:19</t>
  </si>
  <si>
    <t>刘秀琼</t>
  </si>
  <si>
    <t>四川太极大药房连锁有限公司&gt;片区/门店&gt;西北片区&gt;金沙路店</t>
  </si>
  <si>
    <t>大邑子龙店</t>
  </si>
  <si>
    <t>20-01-13 17:15</t>
  </si>
  <si>
    <t>李秀辉</t>
  </si>
  <si>
    <t>四川太极大药房连锁有限公司&gt;片区/门店&gt;大邑片区&gt;子龙店</t>
  </si>
  <si>
    <t>五津西路二店</t>
  </si>
  <si>
    <t>20-01-13 17:04</t>
  </si>
  <si>
    <t>朱春梅</t>
  </si>
  <si>
    <t>四川太极大药房连锁有限公司&gt;片区/门店&gt;新津片区&gt;五津西路二店</t>
  </si>
  <si>
    <t>翠荫店</t>
  </si>
  <si>
    <t>20-01-13 17:03</t>
  </si>
  <si>
    <t>任姗姗</t>
  </si>
  <si>
    <t>四川太极大药房连锁有限公司&gt;片区/门店&gt;邛崃片区&gt;翠荫街店</t>
  </si>
  <si>
    <t>羊安店</t>
  </si>
  <si>
    <t>闵雪</t>
  </si>
  <si>
    <t>四川太极大药房连锁有限公司&gt;片区/门店&gt;邛崃片区&gt;羊安镇店</t>
  </si>
  <si>
    <t>黄苑东街</t>
  </si>
  <si>
    <t>李秀芳</t>
  </si>
  <si>
    <t>四川太极大药房连锁有限公司&gt;片区/门店&gt;西北片区&gt;黄苑东街店</t>
  </si>
  <si>
    <t>元华二巷</t>
  </si>
  <si>
    <t>谭凤旭</t>
  </si>
  <si>
    <t>四川太极大药房连锁有限公司&gt;片区/门店&gt;东南片区&gt;元华二巷店</t>
  </si>
  <si>
    <t>锦华店</t>
  </si>
  <si>
    <t>邹惠</t>
  </si>
  <si>
    <t>四川太极大药房连锁有限公司&gt;片区/门店&gt;东南片区&gt;双流锦华路店</t>
  </si>
  <si>
    <t>金牛区沙河源药店</t>
  </si>
  <si>
    <t>大邑县晋原镇东壕沟北段药店</t>
  </si>
  <si>
    <t>崇州中心药店</t>
  </si>
  <si>
    <t>蜀州中路店</t>
  </si>
  <si>
    <t>20-01-14 08:42</t>
  </si>
  <si>
    <t>郑娇</t>
  </si>
  <si>
    <t>四川太极大药房连锁有限公司&gt;片区/门店&gt;城郊二片&gt;蜀州中路店</t>
  </si>
  <si>
    <t>长安大道</t>
  </si>
  <si>
    <t>20-01-13 23:36</t>
  </si>
  <si>
    <t>万义丽</t>
  </si>
  <si>
    <t>四川太极大药房连锁有限公司&gt;片区/门店&gt;邛崃片区&gt;长安大道店</t>
  </si>
  <si>
    <t>兴义店</t>
  </si>
  <si>
    <t>20-01-13 21:25</t>
  </si>
  <si>
    <t>张丹</t>
  </si>
  <si>
    <t>四川太极大药房连锁有限公司&gt;片区/门店&gt;新津片区&gt;新津兴义店</t>
  </si>
  <si>
    <t>新场店</t>
  </si>
  <si>
    <t>20-01-13 20:35</t>
  </si>
  <si>
    <t>孟小明</t>
  </si>
  <si>
    <t>四川太极大药房连锁有限公司&gt;片区/门店&gt;大邑片区&gt;新场镇店</t>
  </si>
  <si>
    <t>蒲阳路店</t>
  </si>
  <si>
    <t>20-01-13 18:56</t>
  </si>
  <si>
    <t>杨文英</t>
  </si>
  <si>
    <t>四川太极大药房连锁有限公司&gt;片区/门店&gt;城郊二片&gt;蒲阳路店</t>
  </si>
  <si>
    <t>聚萃店</t>
  </si>
  <si>
    <t>20-01-13 18:42</t>
  </si>
  <si>
    <t>李俊俐</t>
  </si>
  <si>
    <t>四川太极大药房连锁有限公司&gt;片区/门店&gt;西北片区&gt;聚萃街店</t>
  </si>
  <si>
    <t>大邑安仁店</t>
  </si>
  <si>
    <t>20-01-13 17:26</t>
  </si>
  <si>
    <t>千禧街店手机</t>
  </si>
  <si>
    <t>四川太极大药房连锁有限公司&gt;片区/门店&gt;大邑片区&gt;千禧街药店</t>
  </si>
  <si>
    <t>大邑北街</t>
  </si>
  <si>
    <t>太极大药房北街手机</t>
  </si>
  <si>
    <t>四川太极大药房连锁有限公司&gt;片区/门店&gt;大邑片区&gt;大邑北街店</t>
  </si>
  <si>
    <t>翔凤店</t>
  </si>
  <si>
    <t>钱亚辉</t>
  </si>
  <si>
    <t>四川太极大药房连锁有限公司&gt;片区/门店&gt;城郊二片&gt;翔凤路店</t>
  </si>
  <si>
    <t>武阳西路</t>
  </si>
  <si>
    <t>李红梅</t>
  </si>
  <si>
    <t>四川太极大药房连锁有限公司&gt;片区/门店&gt;新津片区&gt;武阳西路店</t>
  </si>
  <si>
    <t>大邑潘家街店</t>
  </si>
  <si>
    <t>20-01-13 16:47</t>
  </si>
  <si>
    <t>黄梅</t>
  </si>
  <si>
    <t>四川太极大药房连锁有限公司&gt;片区/门店&gt;大邑片区&gt;大邑潘家街店</t>
  </si>
  <si>
    <t>万和北路</t>
  </si>
  <si>
    <t>20-01-13 16:30</t>
  </si>
  <si>
    <t>廖红</t>
  </si>
  <si>
    <t>四川太极大药房连锁有限公司&gt;片区/门店&gt;西北片区&gt;万和北路店</t>
  </si>
  <si>
    <t>三江店</t>
  </si>
  <si>
    <t>何倩倩</t>
  </si>
  <si>
    <t>四川太极大药房连锁有限公司&gt;片区/门店&gt;城郊二片&gt;崇州三江店</t>
  </si>
  <si>
    <t>航中店</t>
  </si>
  <si>
    <t>20-01-13 16:26</t>
  </si>
  <si>
    <t>黄鑫</t>
  </si>
  <si>
    <t>四川太极大药房连锁有限公司&gt;片区/门店&gt;东南片区&gt;航中街店</t>
  </si>
  <si>
    <t>龙潭西路</t>
  </si>
  <si>
    <t>张杰</t>
  </si>
  <si>
    <t>四川太极大药房连锁有限公司&gt;片区/门店&gt;东南片区&gt;龙潭西路店</t>
  </si>
  <si>
    <t>丝竹路店</t>
  </si>
  <si>
    <t>蔡旌晶</t>
  </si>
  <si>
    <t>四川太极大药房连锁有限公司&gt;片区/门店&gt;城中片区&gt;丝竹街店</t>
  </si>
  <si>
    <t>中和大道店</t>
  </si>
  <si>
    <t>周红蓉</t>
  </si>
  <si>
    <t>四川太极大药房连锁有限公司&gt;片区/门店&gt;东南片区&gt;中和大道店</t>
  </si>
  <si>
    <t>大华街店</t>
  </si>
  <si>
    <t>四川太极金牛区银沙路药店</t>
  </si>
  <si>
    <t>双流区东升街道三强西路药店</t>
  </si>
  <si>
    <t>都江堰市蒲阳镇问道西路药店</t>
  </si>
  <si>
    <t>宝莲路店</t>
  </si>
  <si>
    <t>20-01-13 17:45</t>
  </si>
  <si>
    <t>吴阳</t>
  </si>
  <si>
    <t>四川太极大药房连锁有限公司&gt;片区/门店&gt;城郊二片&gt;宝莲路店</t>
  </si>
  <si>
    <t>C2</t>
  </si>
  <si>
    <t>4公济桥店</t>
  </si>
  <si>
    <t>邱如秀</t>
  </si>
  <si>
    <t>四川太极大药房连锁有限公司&gt;片区/门店&gt;东南片区&gt;公济桥店</t>
  </si>
  <si>
    <t>合欢树</t>
  </si>
  <si>
    <t>20-01-13 16:52</t>
  </si>
  <si>
    <t>黄天平</t>
  </si>
  <si>
    <t>四川太极大药房连锁有限公司&gt;片区/门店&gt;东南片区&gt;合欢树街店</t>
  </si>
  <si>
    <t>解放路店</t>
  </si>
  <si>
    <t>解放路北路店手机</t>
  </si>
  <si>
    <t>四川太极大药房连锁有限公司&gt;片区/门店&gt;城中片区&gt;解放北路店</t>
  </si>
  <si>
    <t>新怡店</t>
  </si>
  <si>
    <t>曾艳</t>
  </si>
  <si>
    <t>四川太极大药房连锁有限公司&gt;片区/门店&gt;西北片区&gt;新怡店</t>
  </si>
  <si>
    <t>紫薇东路店</t>
  </si>
  <si>
    <t>曹师</t>
  </si>
  <si>
    <t>四川太极大药房连锁有限公司&gt;片区/门店&gt;东南片区&gt;紫薇东路店</t>
  </si>
  <si>
    <t>静明路店</t>
  </si>
  <si>
    <t>都江堰市聚源镇联建房药店</t>
  </si>
  <si>
    <t>锦江区东大街药店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</si>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</sst>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9" fillId="26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8" borderId="10" applyNumberFormat="0" applyFon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7" borderId="9" applyNumberFormat="0" applyAlignment="0" applyProtection="0">
      <alignment vertical="center"/>
    </xf>
    <xf numFmtId="0" fontId="22" fillId="17" borderId="13" applyNumberFormat="0" applyAlignment="0" applyProtection="0">
      <alignment vertical="center"/>
    </xf>
    <xf numFmtId="0" fontId="4" fillId="9" borderId="7" applyNumberForma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6" xfId="0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376;&#24215;&#20998;&#31867;11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</row>
        <row r="1">
          <cell r="N1" t="str">
            <v>毛利</v>
          </cell>
          <cell r="O1" t="str">
            <v>毛利率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日均</v>
          </cell>
          <cell r="N2" t="str">
            <v>毛利</v>
          </cell>
          <cell r="O2" t="str">
            <v>毛利率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  <cell r="I3" t="str">
            <v>谭勤娟</v>
          </cell>
          <cell r="J3">
            <v>12777</v>
          </cell>
          <cell r="K3">
            <v>135.48</v>
          </cell>
          <cell r="L3">
            <v>1730976.21</v>
          </cell>
          <cell r="M3">
            <v>57699.207</v>
          </cell>
          <cell r="N3">
            <v>427560.76</v>
          </cell>
          <cell r="O3" t="str">
            <v>24.7%</v>
          </cell>
          <cell r="P3" t="str">
            <v>T</v>
          </cell>
        </row>
        <row r="4">
          <cell r="D4">
            <v>337</v>
          </cell>
          <cell r="E4" t="str">
            <v>四川太极浆洗街药店</v>
          </cell>
          <cell r="F4" t="str">
            <v>是</v>
          </cell>
          <cell r="G4">
            <v>23</v>
          </cell>
          <cell r="H4" t="str">
            <v>城中片区</v>
          </cell>
          <cell r="I4" t="str">
            <v>何巍 </v>
          </cell>
          <cell r="J4">
            <v>7165</v>
          </cell>
          <cell r="K4">
            <v>127.34</v>
          </cell>
          <cell r="L4">
            <v>912411</v>
          </cell>
          <cell r="M4">
            <v>30413.7</v>
          </cell>
          <cell r="N4">
            <v>207759.7</v>
          </cell>
          <cell r="O4" t="str">
            <v>22.77%</v>
          </cell>
          <cell r="P4" t="str">
            <v>A1</v>
          </cell>
        </row>
        <row r="5">
          <cell r="D5">
            <v>582</v>
          </cell>
          <cell r="E5" t="str">
            <v>四川太极青羊区十二桥药店</v>
          </cell>
          <cell r="F5" t="str">
            <v>否</v>
          </cell>
          <cell r="G5">
            <v>181</v>
          </cell>
          <cell r="H5" t="str">
            <v>西北片区</v>
          </cell>
          <cell r="I5" t="str">
            <v>刘琴英 </v>
          </cell>
          <cell r="J5">
            <v>5776</v>
          </cell>
          <cell r="K5">
            <v>155.08</v>
          </cell>
          <cell r="L5">
            <v>895724.28</v>
          </cell>
          <cell r="M5">
            <v>30887.044137931</v>
          </cell>
          <cell r="N5">
            <v>182433.06</v>
          </cell>
          <cell r="O5" t="str">
            <v>20.36%</v>
          </cell>
          <cell r="P5" t="str">
            <v>A1</v>
          </cell>
        </row>
        <row r="6">
          <cell r="D6">
            <v>750</v>
          </cell>
          <cell r="E6" t="str">
            <v>成都成汉太极大药房有限公司</v>
          </cell>
          <cell r="F6" t="str">
            <v/>
          </cell>
          <cell r="G6">
            <v>232</v>
          </cell>
          <cell r="H6" t="str">
            <v>东南片区</v>
          </cell>
          <cell r="I6" t="str">
            <v>贾兰 </v>
          </cell>
          <cell r="J6">
            <v>8683</v>
          </cell>
          <cell r="K6">
            <v>90.37</v>
          </cell>
          <cell r="L6">
            <v>784679.63</v>
          </cell>
          <cell r="M6">
            <v>26155.9876666667</v>
          </cell>
          <cell r="N6">
            <v>248440.16</v>
          </cell>
          <cell r="O6" t="str">
            <v>31.66%</v>
          </cell>
          <cell r="P6" t="str">
            <v>A1</v>
          </cell>
        </row>
        <row r="7">
          <cell r="D7">
            <v>517</v>
          </cell>
          <cell r="E7" t="str">
            <v>四川太极青羊区北东街店</v>
          </cell>
          <cell r="F7" t="str">
            <v>否</v>
          </cell>
          <cell r="G7">
            <v>23</v>
          </cell>
          <cell r="H7" t="str">
            <v>城中片区</v>
          </cell>
          <cell r="I7" t="str">
            <v>何巍 </v>
          </cell>
          <cell r="J7">
            <v>7532</v>
          </cell>
          <cell r="K7">
            <v>98.06</v>
          </cell>
          <cell r="L7">
            <v>738611.08</v>
          </cell>
          <cell r="M7">
            <v>24620.3693333333</v>
          </cell>
          <cell r="N7">
            <v>178171.83</v>
          </cell>
          <cell r="O7" t="str">
            <v>24.12%</v>
          </cell>
          <cell r="P7" t="str">
            <v>A1</v>
          </cell>
        </row>
        <row r="8">
          <cell r="D8">
            <v>341</v>
          </cell>
          <cell r="E8" t="str">
            <v>四川太极邛崃中心药店</v>
          </cell>
          <cell r="F8" t="str">
            <v>是</v>
          </cell>
          <cell r="G8">
            <v>235</v>
          </cell>
          <cell r="H8" t="str">
            <v>城郊一片区</v>
          </cell>
          <cell r="I8" t="str">
            <v>周佳玉</v>
          </cell>
          <cell r="J8">
            <v>6179</v>
          </cell>
          <cell r="K8">
            <v>105.36</v>
          </cell>
          <cell r="L8">
            <v>651039.23</v>
          </cell>
          <cell r="M8">
            <v>21701.3076666667</v>
          </cell>
          <cell r="N8">
            <v>177189.32</v>
          </cell>
          <cell r="O8" t="str">
            <v>27.21%</v>
          </cell>
          <cell r="P8" t="str">
            <v>A1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西北片区</v>
          </cell>
          <cell r="I9" t="str">
            <v>刘琴英 </v>
          </cell>
          <cell r="J9">
            <v>5241</v>
          </cell>
          <cell r="K9">
            <v>114.24</v>
          </cell>
          <cell r="L9">
            <v>598735.04</v>
          </cell>
          <cell r="M9">
            <v>19957.8346666667</v>
          </cell>
          <cell r="N9">
            <v>155019.25</v>
          </cell>
          <cell r="O9" t="str">
            <v>25.89%</v>
          </cell>
          <cell r="P9" t="str">
            <v>A2</v>
          </cell>
        </row>
        <row r="10">
          <cell r="D10">
            <v>571</v>
          </cell>
          <cell r="E10" t="str">
            <v>四川太极高新区民丰大道西段药店</v>
          </cell>
          <cell r="F10" t="str">
            <v>是</v>
          </cell>
          <cell r="G10">
            <v>232</v>
          </cell>
          <cell r="H10" t="str">
            <v>东南片区</v>
          </cell>
          <cell r="I10" t="str">
            <v>贾兰 </v>
          </cell>
          <cell r="J10">
            <v>5336</v>
          </cell>
          <cell r="K10">
            <v>92.15</v>
          </cell>
          <cell r="L10">
            <v>491688.21</v>
          </cell>
          <cell r="M10">
            <v>16389.607</v>
          </cell>
          <cell r="N10">
            <v>135847.9</v>
          </cell>
          <cell r="O10" t="str">
            <v>27.62%</v>
          </cell>
          <cell r="P10" t="str">
            <v>A2</v>
          </cell>
        </row>
        <row r="11">
          <cell r="D11">
            <v>385</v>
          </cell>
          <cell r="E11" t="str">
            <v>四川太极五津西路药店</v>
          </cell>
          <cell r="F11" t="str">
            <v>是</v>
          </cell>
          <cell r="G11">
            <v>235</v>
          </cell>
          <cell r="H11" t="str">
            <v>城郊一片区</v>
          </cell>
          <cell r="I11" t="str">
            <v>周佳玉</v>
          </cell>
          <cell r="J11">
            <v>3698</v>
          </cell>
          <cell r="K11">
            <v>101.62</v>
          </cell>
          <cell r="L11">
            <v>375772.39</v>
          </cell>
          <cell r="M11">
            <v>12525.7463333333</v>
          </cell>
          <cell r="N11">
            <v>90770.19</v>
          </cell>
          <cell r="O11" t="str">
            <v>24.15%</v>
          </cell>
          <cell r="P11" t="str">
            <v>A2</v>
          </cell>
        </row>
        <row r="12">
          <cell r="D12">
            <v>345</v>
          </cell>
          <cell r="E12" t="str">
            <v>四川太极交大药店</v>
          </cell>
          <cell r="F12" t="str">
            <v>否</v>
          </cell>
          <cell r="G12">
            <v>261</v>
          </cell>
          <cell r="H12" t="str">
            <v>团购片</v>
          </cell>
          <cell r="I12" t="str">
            <v>王灵 </v>
          </cell>
          <cell r="J12">
            <v>116</v>
          </cell>
          <cell r="K12">
            <v>3162.62</v>
          </cell>
          <cell r="L12">
            <v>366864.4</v>
          </cell>
          <cell r="M12">
            <v>33351.3090909091</v>
          </cell>
          <cell r="N12">
            <v>103541.31</v>
          </cell>
          <cell r="O12" t="str">
            <v>28.22%</v>
          </cell>
          <cell r="P12" t="str">
            <v>A1</v>
          </cell>
        </row>
        <row r="13">
          <cell r="D13">
            <v>581</v>
          </cell>
          <cell r="E13" t="str">
            <v>四川太极成华区二环路北四段药店（汇融名城）</v>
          </cell>
          <cell r="F13" t="str">
            <v>是</v>
          </cell>
          <cell r="G13">
            <v>181</v>
          </cell>
          <cell r="H13" t="str">
            <v>西北片区</v>
          </cell>
          <cell r="I13" t="str">
            <v>刘琴英 </v>
          </cell>
          <cell r="J13">
            <v>5513</v>
          </cell>
          <cell r="K13">
            <v>59.2</v>
          </cell>
          <cell r="L13">
            <v>326393.54</v>
          </cell>
          <cell r="M13">
            <v>10879.7846666667</v>
          </cell>
          <cell r="N13">
            <v>103091.96</v>
          </cell>
          <cell r="O13" t="str">
            <v>31.58%</v>
          </cell>
          <cell r="P13" t="str">
            <v>A2</v>
          </cell>
        </row>
        <row r="14">
          <cell r="D14">
            <v>585</v>
          </cell>
          <cell r="E14" t="str">
            <v>四川太极成华区羊子山西路药店（兴元华盛）</v>
          </cell>
          <cell r="F14" t="str">
            <v>否</v>
          </cell>
          <cell r="G14">
            <v>181</v>
          </cell>
          <cell r="H14" t="str">
            <v>西北片区</v>
          </cell>
          <cell r="I14" t="str">
            <v>刘琴英 </v>
          </cell>
          <cell r="J14">
            <v>4833</v>
          </cell>
          <cell r="K14">
            <v>67.21</v>
          </cell>
          <cell r="L14">
            <v>324813.51</v>
          </cell>
          <cell r="M14">
            <v>10827.117</v>
          </cell>
          <cell r="N14">
            <v>94689.44</v>
          </cell>
          <cell r="O14" t="str">
            <v>29.15%</v>
          </cell>
          <cell r="P14" t="str">
            <v>A2</v>
          </cell>
        </row>
        <row r="15">
          <cell r="D15">
            <v>709</v>
          </cell>
          <cell r="E15" t="str">
            <v>四川太极新都区马超东路店</v>
          </cell>
          <cell r="F15" t="str">
            <v>否</v>
          </cell>
          <cell r="G15">
            <v>181</v>
          </cell>
          <cell r="H15" t="str">
            <v>西北片区</v>
          </cell>
          <cell r="I15" t="str">
            <v>刘琴英 </v>
          </cell>
          <cell r="J15">
            <v>5135</v>
          </cell>
          <cell r="K15">
            <v>62.46</v>
          </cell>
          <cell r="L15">
            <v>320716.49</v>
          </cell>
          <cell r="M15">
            <v>10690.5496666667</v>
          </cell>
          <cell r="N15">
            <v>91548.98</v>
          </cell>
          <cell r="O15" t="str">
            <v>28.54%</v>
          </cell>
          <cell r="P15" t="str">
            <v>A2</v>
          </cell>
        </row>
        <row r="16">
          <cell r="D16">
            <v>365</v>
          </cell>
          <cell r="E16" t="str">
            <v>四川太极光华村街药店</v>
          </cell>
          <cell r="F16" t="str">
            <v>是</v>
          </cell>
          <cell r="G16">
            <v>181</v>
          </cell>
          <cell r="H16" t="str">
            <v>西北片区</v>
          </cell>
          <cell r="I16" t="str">
            <v>刘琴英 </v>
          </cell>
          <cell r="J16">
            <v>3375</v>
          </cell>
          <cell r="K16">
            <v>94.97</v>
          </cell>
          <cell r="L16">
            <v>320512.89</v>
          </cell>
          <cell r="M16">
            <v>10683.763</v>
          </cell>
          <cell r="N16">
            <v>86676.1</v>
          </cell>
          <cell r="O16" t="str">
            <v>27.04%</v>
          </cell>
          <cell r="P16" t="str">
            <v>A2</v>
          </cell>
        </row>
        <row r="17">
          <cell r="D17">
            <v>730</v>
          </cell>
          <cell r="E17" t="str">
            <v>四川太极新都区新繁镇繁江北路药店</v>
          </cell>
          <cell r="F17" t="str">
            <v>否</v>
          </cell>
          <cell r="G17">
            <v>181</v>
          </cell>
          <cell r="H17" t="str">
            <v>西北片区</v>
          </cell>
          <cell r="I17" t="str">
            <v>刘琴英 </v>
          </cell>
          <cell r="J17">
            <v>4025</v>
          </cell>
          <cell r="K17">
            <v>77.19</v>
          </cell>
          <cell r="L17">
            <v>310689.93</v>
          </cell>
          <cell r="M17">
            <v>10356.331</v>
          </cell>
          <cell r="N17">
            <v>88651.62</v>
          </cell>
          <cell r="O17" t="str">
            <v>28.53%</v>
          </cell>
          <cell r="P17" t="str">
            <v>A2</v>
          </cell>
        </row>
        <row r="18">
          <cell r="D18">
            <v>712</v>
          </cell>
          <cell r="E18" t="str">
            <v>四川太极成华区华泰路药店</v>
          </cell>
          <cell r="F18" t="str">
            <v>否</v>
          </cell>
          <cell r="G18">
            <v>232</v>
          </cell>
          <cell r="H18" t="str">
            <v>东南片区</v>
          </cell>
          <cell r="I18" t="str">
            <v>贾兰 </v>
          </cell>
          <cell r="J18">
            <v>4732</v>
          </cell>
          <cell r="K18">
            <v>64.17</v>
          </cell>
          <cell r="L18">
            <v>303671.97</v>
          </cell>
          <cell r="M18">
            <v>10122.399</v>
          </cell>
          <cell r="N18">
            <v>101075.01</v>
          </cell>
          <cell r="O18" t="str">
            <v>33.28%</v>
          </cell>
          <cell r="P18" t="str">
            <v>A2</v>
          </cell>
        </row>
        <row r="19">
          <cell r="D19">
            <v>578</v>
          </cell>
          <cell r="E19" t="str">
            <v>四川太极成华区华油路药店</v>
          </cell>
          <cell r="F19" t="str">
            <v>否</v>
          </cell>
          <cell r="G19">
            <v>23</v>
          </cell>
          <cell r="H19" t="str">
            <v>城中片区</v>
          </cell>
          <cell r="I19" t="str">
            <v>何巍 </v>
          </cell>
          <cell r="J19">
            <v>3934</v>
          </cell>
          <cell r="K19">
            <v>75.25</v>
          </cell>
          <cell r="L19">
            <v>296033.74</v>
          </cell>
          <cell r="M19">
            <v>9867.79133333333</v>
          </cell>
          <cell r="N19">
            <v>95265.71</v>
          </cell>
          <cell r="O19" t="str">
            <v>32.18%</v>
          </cell>
          <cell r="P19" t="str">
            <v>A3</v>
          </cell>
        </row>
        <row r="20">
          <cell r="D20">
            <v>102934</v>
          </cell>
          <cell r="E20" t="str">
            <v>四川太极金牛区银河北街药店</v>
          </cell>
          <cell r="F20" t="str">
            <v/>
          </cell>
          <cell r="G20">
            <v>181</v>
          </cell>
          <cell r="H20" t="str">
            <v>西北片区</v>
          </cell>
          <cell r="I20" t="str">
            <v>刘琴英 </v>
          </cell>
          <cell r="J20">
            <v>4324</v>
          </cell>
          <cell r="K20">
            <v>67.69</v>
          </cell>
          <cell r="L20">
            <v>292680.75</v>
          </cell>
          <cell r="M20">
            <v>9756.025</v>
          </cell>
          <cell r="N20">
            <v>73128.82</v>
          </cell>
          <cell r="O20" t="str">
            <v>24.98%</v>
          </cell>
          <cell r="P20" t="str">
            <v>A3</v>
          </cell>
        </row>
        <row r="21">
          <cell r="D21">
            <v>742</v>
          </cell>
          <cell r="E21" t="str">
            <v>四川太极锦江区庆云南街药店</v>
          </cell>
          <cell r="F21" t="str">
            <v/>
          </cell>
          <cell r="G21">
            <v>23</v>
          </cell>
          <cell r="H21" t="str">
            <v>城中片区</v>
          </cell>
          <cell r="I21" t="str">
            <v>何巍 </v>
          </cell>
          <cell r="J21">
            <v>2949</v>
          </cell>
          <cell r="K21">
            <v>98.83</v>
          </cell>
          <cell r="L21">
            <v>291436.76</v>
          </cell>
          <cell r="M21">
            <v>9714.55866666667</v>
          </cell>
          <cell r="N21">
            <v>68769.41</v>
          </cell>
          <cell r="O21" t="str">
            <v>23.59%</v>
          </cell>
          <cell r="P21" t="str">
            <v>A3</v>
          </cell>
        </row>
        <row r="22">
          <cell r="D22">
            <v>707</v>
          </cell>
          <cell r="E22" t="str">
            <v>四川太极成华区万科路药店</v>
          </cell>
          <cell r="F22" t="str">
            <v>否</v>
          </cell>
          <cell r="G22">
            <v>232</v>
          </cell>
          <cell r="H22" t="str">
            <v>东南片区</v>
          </cell>
          <cell r="I22" t="str">
            <v>贾兰 </v>
          </cell>
          <cell r="J22">
            <v>4161</v>
          </cell>
          <cell r="K22">
            <v>68.14</v>
          </cell>
          <cell r="L22">
            <v>283520.6</v>
          </cell>
          <cell r="M22">
            <v>9450.68666666667</v>
          </cell>
          <cell r="N22">
            <v>81661.84</v>
          </cell>
          <cell r="O22" t="str">
            <v>28.8%</v>
          </cell>
          <cell r="P22" t="str">
            <v>A3</v>
          </cell>
        </row>
        <row r="23">
          <cell r="D23">
            <v>373</v>
          </cell>
          <cell r="E23" t="str">
            <v>四川太极通盈街药店</v>
          </cell>
          <cell r="F23" t="str">
            <v>否</v>
          </cell>
          <cell r="G23">
            <v>23</v>
          </cell>
          <cell r="H23" t="str">
            <v>城中片区</v>
          </cell>
          <cell r="I23" t="str">
            <v>何巍 </v>
          </cell>
          <cell r="J23">
            <v>3888</v>
          </cell>
          <cell r="K23">
            <v>72.17</v>
          </cell>
          <cell r="L23">
            <v>280606.97</v>
          </cell>
          <cell r="M23">
            <v>9353.56566666667</v>
          </cell>
          <cell r="N23">
            <v>82662.4</v>
          </cell>
          <cell r="O23" t="str">
            <v>29.45%</v>
          </cell>
          <cell r="P23" t="str">
            <v>A3</v>
          </cell>
        </row>
        <row r="24">
          <cell r="D24">
            <v>513</v>
          </cell>
          <cell r="E24" t="str">
            <v>四川太极武侯区顺和街店</v>
          </cell>
          <cell r="F24" t="str">
            <v>否</v>
          </cell>
          <cell r="G24">
            <v>181</v>
          </cell>
          <cell r="H24" t="str">
            <v>西北片区</v>
          </cell>
          <cell r="I24" t="str">
            <v>刘琴英 </v>
          </cell>
          <cell r="J24">
            <v>3710</v>
          </cell>
          <cell r="K24">
            <v>75.03</v>
          </cell>
          <cell r="L24">
            <v>278371.73</v>
          </cell>
          <cell r="M24">
            <v>9279.05766666667</v>
          </cell>
          <cell r="N24">
            <v>81235.22</v>
          </cell>
          <cell r="O24" t="str">
            <v>29.18%</v>
          </cell>
          <cell r="P24" t="str">
            <v>A3</v>
          </cell>
        </row>
        <row r="25">
          <cell r="D25">
            <v>546</v>
          </cell>
          <cell r="E25" t="str">
            <v>四川太极锦江区榕声路店</v>
          </cell>
          <cell r="F25" t="str">
            <v>否</v>
          </cell>
          <cell r="G25">
            <v>232</v>
          </cell>
          <cell r="H25" t="str">
            <v>东南片区</v>
          </cell>
          <cell r="I25" t="str">
            <v>贾兰 </v>
          </cell>
          <cell r="J25">
            <v>4633</v>
          </cell>
          <cell r="K25">
            <v>59.87</v>
          </cell>
          <cell r="L25">
            <v>277380.47</v>
          </cell>
          <cell r="M25">
            <v>9246.01566666667</v>
          </cell>
          <cell r="N25">
            <v>89365.28</v>
          </cell>
          <cell r="O25" t="str">
            <v>32.21%</v>
          </cell>
          <cell r="P25" t="str">
            <v>A3</v>
          </cell>
        </row>
        <row r="26">
          <cell r="D26">
            <v>357</v>
          </cell>
          <cell r="E26" t="str">
            <v>四川太极清江东路药店</v>
          </cell>
          <cell r="F26" t="str">
            <v>否</v>
          </cell>
          <cell r="G26">
            <v>181</v>
          </cell>
          <cell r="H26" t="str">
            <v>西北片区</v>
          </cell>
          <cell r="I26" t="str">
            <v>刘琴英 </v>
          </cell>
          <cell r="J26">
            <v>2570</v>
          </cell>
          <cell r="K26">
            <v>106.33</v>
          </cell>
          <cell r="L26">
            <v>273268.02</v>
          </cell>
          <cell r="M26">
            <v>9108.934</v>
          </cell>
          <cell r="N26">
            <v>61621.16</v>
          </cell>
          <cell r="O26" t="str">
            <v>22.54%</v>
          </cell>
          <cell r="P26" t="str">
            <v>A3</v>
          </cell>
        </row>
        <row r="27">
          <cell r="D27">
            <v>387</v>
          </cell>
          <cell r="E27" t="str">
            <v>四川太极新乐中街药店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贾兰 </v>
          </cell>
          <cell r="J27">
            <v>4064</v>
          </cell>
          <cell r="K27">
            <v>66.92</v>
          </cell>
          <cell r="L27">
            <v>271944.47</v>
          </cell>
          <cell r="M27">
            <v>9064.81566666667</v>
          </cell>
          <cell r="N27">
            <v>69128.77</v>
          </cell>
          <cell r="O27" t="str">
            <v>25.42%</v>
          </cell>
          <cell r="P27" t="str">
            <v>A3</v>
          </cell>
        </row>
        <row r="28">
          <cell r="D28">
            <v>744</v>
          </cell>
          <cell r="E28" t="str">
            <v>四川太极武侯区科华街药店</v>
          </cell>
          <cell r="F28" t="str">
            <v/>
          </cell>
          <cell r="G28">
            <v>23</v>
          </cell>
          <cell r="H28" t="str">
            <v>城中片区</v>
          </cell>
          <cell r="I28" t="str">
            <v>何巍 </v>
          </cell>
          <cell r="J28">
            <v>3507</v>
          </cell>
          <cell r="K28">
            <v>77.31</v>
          </cell>
          <cell r="L28">
            <v>271124.69</v>
          </cell>
          <cell r="M28">
            <v>9037.48966666667</v>
          </cell>
          <cell r="N28">
            <v>67251.59</v>
          </cell>
          <cell r="O28" t="str">
            <v>24.8%</v>
          </cell>
          <cell r="P28" t="str">
            <v>A3</v>
          </cell>
        </row>
        <row r="29">
          <cell r="D29">
            <v>379</v>
          </cell>
          <cell r="E29" t="str">
            <v>四川太极土龙路药店</v>
          </cell>
          <cell r="F29" t="str">
            <v>否</v>
          </cell>
          <cell r="G29">
            <v>181</v>
          </cell>
          <cell r="H29" t="str">
            <v>西北片区</v>
          </cell>
          <cell r="I29" t="str">
            <v>刘琴英 </v>
          </cell>
          <cell r="J29">
            <v>3642</v>
          </cell>
          <cell r="K29">
            <v>73.91</v>
          </cell>
          <cell r="L29">
            <v>269163.95</v>
          </cell>
          <cell r="M29">
            <v>8972.13166666667</v>
          </cell>
          <cell r="N29">
            <v>67009.45</v>
          </cell>
          <cell r="O29" t="str">
            <v>24.89%</v>
          </cell>
          <cell r="P29" t="str">
            <v>A3</v>
          </cell>
        </row>
        <row r="30">
          <cell r="D30">
            <v>747</v>
          </cell>
          <cell r="E30" t="str">
            <v>四川太极郫县郫筒镇一环路东南段药店</v>
          </cell>
          <cell r="F30" t="str">
            <v/>
          </cell>
          <cell r="G30">
            <v>23</v>
          </cell>
          <cell r="H30" t="str">
            <v>城中片区</v>
          </cell>
          <cell r="I30" t="str">
            <v>何巍 </v>
          </cell>
          <cell r="J30">
            <v>2294</v>
          </cell>
          <cell r="K30">
            <v>114.04</v>
          </cell>
          <cell r="L30">
            <v>261597.67</v>
          </cell>
          <cell r="M30">
            <v>8719.92233333333</v>
          </cell>
          <cell r="N30">
            <v>59398.06</v>
          </cell>
          <cell r="O30" t="str">
            <v>22.7%</v>
          </cell>
          <cell r="P30" t="str">
            <v>A3</v>
          </cell>
        </row>
        <row r="31">
          <cell r="D31">
            <v>746</v>
          </cell>
          <cell r="E31" t="str">
            <v>四川太极大邑县晋原镇内蒙古大道桃源药店</v>
          </cell>
          <cell r="F31" t="str">
            <v>否</v>
          </cell>
          <cell r="G31">
            <v>235</v>
          </cell>
          <cell r="H31" t="str">
            <v>城郊一片区</v>
          </cell>
          <cell r="I31" t="str">
            <v>周佳玉</v>
          </cell>
          <cell r="J31">
            <v>3739</v>
          </cell>
          <cell r="K31">
            <v>69.16</v>
          </cell>
          <cell r="L31">
            <v>258600.1</v>
          </cell>
          <cell r="M31">
            <v>8620.00333333333</v>
          </cell>
          <cell r="N31">
            <v>75426.18</v>
          </cell>
          <cell r="O31" t="str">
            <v>29.16%</v>
          </cell>
          <cell r="P31" t="str">
            <v>A3</v>
          </cell>
        </row>
        <row r="32">
          <cell r="D32">
            <v>311</v>
          </cell>
          <cell r="E32" t="str">
            <v>四川太极西部店</v>
          </cell>
          <cell r="F32" t="str">
            <v>是</v>
          </cell>
          <cell r="G32">
            <v>181</v>
          </cell>
          <cell r="H32" t="str">
            <v>西北片区</v>
          </cell>
          <cell r="I32" t="str">
            <v>刘琴英 </v>
          </cell>
          <cell r="J32">
            <v>960</v>
          </cell>
          <cell r="K32">
            <v>267.39</v>
          </cell>
          <cell r="L32">
            <v>256693.28</v>
          </cell>
          <cell r="M32">
            <v>8556.44266666667</v>
          </cell>
          <cell r="N32">
            <v>123347.53</v>
          </cell>
          <cell r="O32" t="str">
            <v>48.05%</v>
          </cell>
          <cell r="P32" t="str">
            <v>A3</v>
          </cell>
        </row>
        <row r="33">
          <cell r="D33">
            <v>724</v>
          </cell>
          <cell r="E33" t="str">
            <v>四川太极锦江区观音桥街药店</v>
          </cell>
          <cell r="F33" t="str">
            <v>否</v>
          </cell>
          <cell r="G33">
            <v>232</v>
          </cell>
          <cell r="H33" t="str">
            <v>东南片区</v>
          </cell>
          <cell r="I33" t="str">
            <v>贾兰 </v>
          </cell>
          <cell r="J33">
            <v>4513</v>
          </cell>
          <cell r="K33">
            <v>55.23</v>
          </cell>
          <cell r="L33">
            <v>249269.59</v>
          </cell>
          <cell r="M33">
            <v>8308.98633333333</v>
          </cell>
          <cell r="N33">
            <v>68882.62</v>
          </cell>
          <cell r="O33" t="str">
            <v>27.63%</v>
          </cell>
          <cell r="P33" t="str">
            <v>A3</v>
          </cell>
        </row>
        <row r="34">
          <cell r="D34">
            <v>726</v>
          </cell>
          <cell r="E34" t="str">
            <v>四川太极金牛区交大路第三药店</v>
          </cell>
          <cell r="F34" t="str">
            <v>否</v>
          </cell>
          <cell r="G34">
            <v>181</v>
          </cell>
          <cell r="H34" t="str">
            <v>西北片区</v>
          </cell>
          <cell r="I34" t="str">
            <v>刘琴英 </v>
          </cell>
          <cell r="J34">
            <v>3050</v>
          </cell>
          <cell r="K34">
            <v>79.58</v>
          </cell>
          <cell r="L34">
            <v>242723</v>
          </cell>
          <cell r="M34">
            <v>8090.76666666667</v>
          </cell>
          <cell r="N34">
            <v>68831</v>
          </cell>
          <cell r="O34" t="str">
            <v>28.35%</v>
          </cell>
          <cell r="P34" t="str">
            <v>A3</v>
          </cell>
        </row>
        <row r="35">
          <cell r="D35">
            <v>399</v>
          </cell>
          <cell r="E35" t="str">
            <v>四川太极高新天久北巷药店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贾兰 </v>
          </cell>
          <cell r="J35">
            <v>2801</v>
          </cell>
          <cell r="K35">
            <v>86.56</v>
          </cell>
          <cell r="L35">
            <v>242446.66</v>
          </cell>
          <cell r="M35">
            <v>8081.55533333333</v>
          </cell>
          <cell r="N35">
            <v>76678.86</v>
          </cell>
          <cell r="O35" t="str">
            <v>31.62%</v>
          </cell>
          <cell r="P35" t="str">
            <v>A3</v>
          </cell>
        </row>
        <row r="36">
          <cell r="D36">
            <v>308</v>
          </cell>
          <cell r="E36" t="str">
            <v>四川太极红星店</v>
          </cell>
          <cell r="F36" t="str">
            <v>是</v>
          </cell>
          <cell r="G36">
            <v>23</v>
          </cell>
          <cell r="H36" t="str">
            <v>城中片区</v>
          </cell>
          <cell r="I36" t="str">
            <v>何巍 </v>
          </cell>
          <cell r="J36">
            <v>2974</v>
          </cell>
          <cell r="K36">
            <v>81.24</v>
          </cell>
          <cell r="L36">
            <v>241596.04</v>
          </cell>
          <cell r="M36">
            <v>8053.20133333333</v>
          </cell>
          <cell r="N36">
            <v>75770.03</v>
          </cell>
          <cell r="O36" t="str">
            <v>31.36%</v>
          </cell>
          <cell r="P36" t="str">
            <v>A3</v>
          </cell>
        </row>
        <row r="37">
          <cell r="D37">
            <v>754</v>
          </cell>
          <cell r="E37" t="str">
            <v>四川太极崇州市崇阳镇尚贤坊街药店</v>
          </cell>
          <cell r="F37" t="str">
            <v/>
          </cell>
          <cell r="G37">
            <v>233</v>
          </cell>
          <cell r="H37" t="str">
            <v>城郊二片区</v>
          </cell>
          <cell r="I37" t="str">
            <v>苗凯</v>
          </cell>
          <cell r="J37">
            <v>3465</v>
          </cell>
          <cell r="K37">
            <v>69.12</v>
          </cell>
          <cell r="L37">
            <v>239489.41</v>
          </cell>
          <cell r="M37">
            <v>7982.98033333333</v>
          </cell>
          <cell r="N37">
            <v>65860.58</v>
          </cell>
          <cell r="O37" t="str">
            <v>27.5%</v>
          </cell>
          <cell r="P37" t="str">
            <v>A3</v>
          </cell>
        </row>
        <row r="38">
          <cell r="D38">
            <v>511</v>
          </cell>
          <cell r="E38" t="str">
            <v>四川太极成华杉板桥南一路店</v>
          </cell>
          <cell r="F38" t="str">
            <v>否</v>
          </cell>
          <cell r="G38">
            <v>23</v>
          </cell>
          <cell r="H38" t="str">
            <v>城中片区</v>
          </cell>
          <cell r="I38" t="str">
            <v>何巍 </v>
          </cell>
          <cell r="J38">
            <v>3670</v>
          </cell>
          <cell r="K38">
            <v>64.9</v>
          </cell>
          <cell r="L38">
            <v>238188.83</v>
          </cell>
          <cell r="M38">
            <v>7939.62766666667</v>
          </cell>
          <cell r="N38">
            <v>67236.37</v>
          </cell>
          <cell r="O38" t="str">
            <v>28.22%</v>
          </cell>
          <cell r="P38" t="str">
            <v>A3</v>
          </cell>
        </row>
        <row r="39">
          <cell r="D39">
            <v>377</v>
          </cell>
          <cell r="E39" t="str">
            <v>四川太极新园大道药店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贾兰 </v>
          </cell>
          <cell r="J39">
            <v>4144</v>
          </cell>
          <cell r="K39">
            <v>55.97</v>
          </cell>
          <cell r="L39">
            <v>231940.89</v>
          </cell>
          <cell r="M39">
            <v>7997.96172413793</v>
          </cell>
          <cell r="N39">
            <v>69908.1</v>
          </cell>
          <cell r="O39" t="str">
            <v>30.14%</v>
          </cell>
          <cell r="P39" t="str">
            <v>A3</v>
          </cell>
        </row>
        <row r="40">
          <cell r="D40">
            <v>514</v>
          </cell>
          <cell r="E40" t="str">
            <v>四川太极新津邓双镇岷江店</v>
          </cell>
          <cell r="F40" t="str">
            <v>否</v>
          </cell>
          <cell r="G40">
            <v>235</v>
          </cell>
          <cell r="H40" t="str">
            <v>城郊一片区</v>
          </cell>
          <cell r="I40" t="str">
            <v>周佳玉</v>
          </cell>
          <cell r="J40">
            <v>3858</v>
          </cell>
          <cell r="K40">
            <v>59.47</v>
          </cell>
          <cell r="L40">
            <v>229446.77</v>
          </cell>
          <cell r="M40">
            <v>7648.22566666667</v>
          </cell>
          <cell r="N40">
            <v>63168.27</v>
          </cell>
          <cell r="O40" t="str">
            <v>27.53%</v>
          </cell>
          <cell r="P40" t="str">
            <v>A3</v>
          </cell>
        </row>
        <row r="41">
          <cell r="D41">
            <v>103198</v>
          </cell>
          <cell r="E41" t="str">
            <v>四川太极青羊区贝森北路药店</v>
          </cell>
          <cell r="F41" t="str">
            <v/>
          </cell>
          <cell r="G41">
            <v>181</v>
          </cell>
          <cell r="H41" t="str">
            <v>西北片区</v>
          </cell>
          <cell r="I41" t="str">
            <v>刘琴英 </v>
          </cell>
          <cell r="J41">
            <v>3989</v>
          </cell>
          <cell r="K41">
            <v>57.26</v>
          </cell>
          <cell r="L41">
            <v>228408.71</v>
          </cell>
          <cell r="M41">
            <v>7613.62366666667</v>
          </cell>
          <cell r="N41">
            <v>50595.48</v>
          </cell>
          <cell r="O41" t="str">
            <v>22.15%</v>
          </cell>
          <cell r="P41" t="str">
            <v>A3</v>
          </cell>
        </row>
        <row r="42">
          <cell r="D42">
            <v>737</v>
          </cell>
          <cell r="E42" t="str">
            <v>四川太极高新区大源北街药店</v>
          </cell>
          <cell r="F42" t="str">
            <v>否</v>
          </cell>
          <cell r="G42">
            <v>232</v>
          </cell>
          <cell r="H42" t="str">
            <v>东南片区</v>
          </cell>
          <cell r="I42" t="str">
            <v>贾兰 </v>
          </cell>
          <cell r="J42">
            <v>3586</v>
          </cell>
          <cell r="K42">
            <v>62.41</v>
          </cell>
          <cell r="L42">
            <v>223806.01</v>
          </cell>
          <cell r="M42">
            <v>7460.20033333333</v>
          </cell>
          <cell r="N42">
            <v>67190.06</v>
          </cell>
          <cell r="O42" t="str">
            <v>30.02%</v>
          </cell>
          <cell r="P42" t="str">
            <v>A3</v>
          </cell>
        </row>
        <row r="43">
          <cell r="D43">
            <v>103639</v>
          </cell>
          <cell r="E43" t="str">
            <v>四川太极成华区金马河路药店</v>
          </cell>
          <cell r="F43" t="str">
            <v/>
          </cell>
          <cell r="G43">
            <v>232</v>
          </cell>
          <cell r="H43" t="str">
            <v>东南片区</v>
          </cell>
          <cell r="I43" t="str">
            <v>贾兰 </v>
          </cell>
          <cell r="J43">
            <v>3088</v>
          </cell>
          <cell r="K43">
            <v>71.63</v>
          </cell>
          <cell r="L43">
            <v>221200.76</v>
          </cell>
          <cell r="M43">
            <v>7373.35866666667</v>
          </cell>
          <cell r="N43">
            <v>71609.59</v>
          </cell>
          <cell r="O43" t="str">
            <v>32.37%</v>
          </cell>
          <cell r="P43" t="str">
            <v>A3</v>
          </cell>
        </row>
        <row r="44">
          <cell r="D44">
            <v>54</v>
          </cell>
          <cell r="E44" t="str">
            <v>四川太极怀远店</v>
          </cell>
          <cell r="F44" t="str">
            <v>是</v>
          </cell>
          <cell r="G44">
            <v>233</v>
          </cell>
          <cell r="H44" t="str">
            <v>城郊二片区</v>
          </cell>
          <cell r="I44" t="str">
            <v>苗凯</v>
          </cell>
          <cell r="J44">
            <v>3178</v>
          </cell>
          <cell r="K44">
            <v>68.47</v>
          </cell>
          <cell r="L44">
            <v>217591.83</v>
          </cell>
          <cell r="M44">
            <v>7253.061</v>
          </cell>
          <cell r="N44">
            <v>63882.02</v>
          </cell>
          <cell r="O44" t="str">
            <v>29.35%</v>
          </cell>
          <cell r="P44" t="str">
            <v>A3</v>
          </cell>
        </row>
        <row r="45">
          <cell r="D45">
            <v>355</v>
          </cell>
          <cell r="E45" t="str">
            <v>四川太极双林路药店</v>
          </cell>
          <cell r="F45" t="str">
            <v>是</v>
          </cell>
          <cell r="G45">
            <v>23</v>
          </cell>
          <cell r="H45" t="str">
            <v>城中片区</v>
          </cell>
          <cell r="I45" t="str">
            <v>何巍 </v>
          </cell>
          <cell r="J45">
            <v>2948</v>
          </cell>
          <cell r="K45">
            <v>73.52</v>
          </cell>
          <cell r="L45">
            <v>216725.92</v>
          </cell>
          <cell r="M45">
            <v>7224.19733333333</v>
          </cell>
          <cell r="N45">
            <v>59831</v>
          </cell>
          <cell r="O45" t="str">
            <v>27.6%</v>
          </cell>
          <cell r="P45" t="str">
            <v>A3</v>
          </cell>
        </row>
        <row r="46">
          <cell r="D46">
            <v>101453</v>
          </cell>
          <cell r="E46" t="str">
            <v>四川太极温江区公平街道江安路药店</v>
          </cell>
          <cell r="F46" t="str">
            <v/>
          </cell>
          <cell r="G46">
            <v>233</v>
          </cell>
          <cell r="H46" t="str">
            <v>城郊二片区</v>
          </cell>
          <cell r="I46" t="str">
            <v>苗凯</v>
          </cell>
          <cell r="J46">
            <v>3264</v>
          </cell>
          <cell r="K46">
            <v>65.91</v>
          </cell>
          <cell r="L46">
            <v>215122.46</v>
          </cell>
          <cell r="M46">
            <v>7170.74866666667</v>
          </cell>
          <cell r="N46">
            <v>64336.95</v>
          </cell>
          <cell r="O46" t="str">
            <v>29.9%</v>
          </cell>
          <cell r="P46" t="str">
            <v>A3</v>
          </cell>
        </row>
        <row r="47">
          <cell r="D47">
            <v>106066</v>
          </cell>
          <cell r="E47" t="str">
            <v>四川太极锦江区梨花街药店</v>
          </cell>
          <cell r="F47" t="str">
            <v/>
          </cell>
          <cell r="G47">
            <v>142</v>
          </cell>
          <cell r="H47" t="str">
            <v>旗舰片</v>
          </cell>
          <cell r="I47" t="str">
            <v>谭勤娟</v>
          </cell>
          <cell r="J47">
            <v>3801</v>
          </cell>
          <cell r="K47">
            <v>53.66</v>
          </cell>
          <cell r="L47">
            <v>203960.77</v>
          </cell>
          <cell r="M47">
            <v>6798.69233333333</v>
          </cell>
          <cell r="N47">
            <v>66131.15</v>
          </cell>
          <cell r="O47" t="str">
            <v>32.42%</v>
          </cell>
          <cell r="P47" t="str">
            <v>B1</v>
          </cell>
        </row>
        <row r="48">
          <cell r="D48">
            <v>359</v>
          </cell>
          <cell r="E48" t="str">
            <v>四川太极枣子巷药店</v>
          </cell>
          <cell r="F48" t="str">
            <v>否</v>
          </cell>
          <cell r="G48">
            <v>181</v>
          </cell>
          <cell r="H48" t="str">
            <v>西北片区</v>
          </cell>
          <cell r="I48" t="str">
            <v>刘琴英 </v>
          </cell>
          <cell r="J48">
            <v>4001</v>
          </cell>
          <cell r="K48">
            <v>50.02</v>
          </cell>
          <cell r="L48">
            <v>200128.36</v>
          </cell>
          <cell r="M48">
            <v>6670.94533333333</v>
          </cell>
          <cell r="N48">
            <v>58068.68</v>
          </cell>
          <cell r="O48" t="str">
            <v>29.01%</v>
          </cell>
          <cell r="P48" t="str">
            <v>B1</v>
          </cell>
        </row>
        <row r="49">
          <cell r="D49">
            <v>391</v>
          </cell>
          <cell r="E49" t="str">
            <v>四川太极金丝街药店</v>
          </cell>
          <cell r="F49" t="str">
            <v>否</v>
          </cell>
          <cell r="G49">
            <v>23</v>
          </cell>
          <cell r="H49" t="str">
            <v>城中片区</v>
          </cell>
          <cell r="I49" t="str">
            <v>何巍 </v>
          </cell>
          <cell r="J49">
            <v>2730</v>
          </cell>
          <cell r="K49">
            <v>72.11</v>
          </cell>
          <cell r="L49">
            <v>196855.59</v>
          </cell>
          <cell r="M49">
            <v>6561.853</v>
          </cell>
          <cell r="N49">
            <v>66174.87</v>
          </cell>
          <cell r="O49" t="str">
            <v>33.61%</v>
          </cell>
          <cell r="P49" t="str">
            <v>B1</v>
          </cell>
        </row>
        <row r="50">
          <cell r="D50">
            <v>716</v>
          </cell>
          <cell r="E50" t="str">
            <v>四川太极大邑县沙渠镇方圆路药店</v>
          </cell>
          <cell r="F50" t="str">
            <v>否</v>
          </cell>
          <cell r="G50">
            <v>235</v>
          </cell>
          <cell r="H50" t="str">
            <v>城郊一片区</v>
          </cell>
          <cell r="I50" t="str">
            <v>周佳玉</v>
          </cell>
          <cell r="J50">
            <v>2539</v>
          </cell>
          <cell r="K50">
            <v>75.01</v>
          </cell>
          <cell r="L50">
            <v>190438.61</v>
          </cell>
          <cell r="M50">
            <v>6347.95366666667</v>
          </cell>
          <cell r="N50">
            <v>60408.47</v>
          </cell>
          <cell r="O50" t="str">
            <v>31.72%</v>
          </cell>
          <cell r="P50" t="str">
            <v>B1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  <cell r="I51" t="str">
            <v>苗凯</v>
          </cell>
          <cell r="J51">
            <v>2707</v>
          </cell>
          <cell r="K51">
            <v>69.81</v>
          </cell>
          <cell r="L51">
            <v>188975.76</v>
          </cell>
          <cell r="M51">
            <v>6299.192</v>
          </cell>
          <cell r="N51">
            <v>47042.6</v>
          </cell>
          <cell r="O51" t="str">
            <v>24.89%</v>
          </cell>
          <cell r="P51" t="str">
            <v>B1</v>
          </cell>
        </row>
        <row r="52">
          <cell r="D52">
            <v>598</v>
          </cell>
          <cell r="E52" t="str">
            <v>四川太极锦江区水杉街药店</v>
          </cell>
          <cell r="F52" t="str">
            <v>否</v>
          </cell>
          <cell r="G52">
            <v>232</v>
          </cell>
          <cell r="H52" t="str">
            <v>东南片区</v>
          </cell>
          <cell r="I52" t="str">
            <v>贾兰 </v>
          </cell>
          <cell r="J52">
            <v>3181</v>
          </cell>
          <cell r="K52">
            <v>59.17</v>
          </cell>
          <cell r="L52">
            <v>188205.31</v>
          </cell>
          <cell r="M52">
            <v>6273.51033333333</v>
          </cell>
          <cell r="N52">
            <v>57920.94</v>
          </cell>
          <cell r="O52" t="str">
            <v>30.77%</v>
          </cell>
          <cell r="P52" t="str">
            <v>B1</v>
          </cell>
        </row>
        <row r="53">
          <cell r="D53">
            <v>721</v>
          </cell>
          <cell r="E53" t="str">
            <v>四川太极邛崃市临邛镇洪川小区药店</v>
          </cell>
          <cell r="F53" t="str">
            <v>否</v>
          </cell>
          <cell r="G53">
            <v>235</v>
          </cell>
          <cell r="H53" t="str">
            <v>城郊一片区</v>
          </cell>
          <cell r="I53" t="str">
            <v>周佳玉</v>
          </cell>
          <cell r="J53">
            <v>2904</v>
          </cell>
          <cell r="K53">
            <v>64.27</v>
          </cell>
          <cell r="L53">
            <v>186643.7</v>
          </cell>
          <cell r="M53">
            <v>6221.45666666667</v>
          </cell>
          <cell r="N53">
            <v>56976.81</v>
          </cell>
          <cell r="O53" t="str">
            <v>30.52%</v>
          </cell>
          <cell r="P53" t="str">
            <v>B1</v>
          </cell>
        </row>
        <row r="54">
          <cell r="D54">
            <v>102565</v>
          </cell>
          <cell r="E54" t="str">
            <v>四川太极武侯区佳灵路药店</v>
          </cell>
          <cell r="F54" t="str">
            <v/>
          </cell>
          <cell r="G54">
            <v>181</v>
          </cell>
          <cell r="H54" t="str">
            <v>西北片区</v>
          </cell>
          <cell r="I54" t="str">
            <v>刘琴英 </v>
          </cell>
          <cell r="J54">
            <v>3688</v>
          </cell>
          <cell r="K54">
            <v>50.56</v>
          </cell>
          <cell r="L54">
            <v>186449.77</v>
          </cell>
          <cell r="M54">
            <v>6214.99233333333</v>
          </cell>
          <cell r="N54">
            <v>52249.71</v>
          </cell>
          <cell r="O54" t="str">
            <v>28.02%</v>
          </cell>
          <cell r="P54" t="str">
            <v>B1</v>
          </cell>
        </row>
        <row r="55">
          <cell r="D55">
            <v>572</v>
          </cell>
          <cell r="E55" t="str">
            <v>四川太极郫县郫筒镇东大街药店</v>
          </cell>
          <cell r="F55" t="str">
            <v>否</v>
          </cell>
          <cell r="G55">
            <v>23</v>
          </cell>
          <cell r="H55" t="str">
            <v>城中片区</v>
          </cell>
          <cell r="I55" t="str">
            <v>何巍 </v>
          </cell>
          <cell r="J55">
            <v>2324</v>
          </cell>
          <cell r="K55">
            <v>79.06</v>
          </cell>
          <cell r="L55">
            <v>183740.52</v>
          </cell>
          <cell r="M55">
            <v>6124.684</v>
          </cell>
          <cell r="N55">
            <v>47609.64</v>
          </cell>
          <cell r="O55" t="str">
            <v>25.91%</v>
          </cell>
          <cell r="P55" t="str">
            <v>B1</v>
          </cell>
        </row>
        <row r="56">
          <cell r="D56">
            <v>515</v>
          </cell>
          <cell r="E56" t="str">
            <v>四川太极成华区崔家店路药店</v>
          </cell>
          <cell r="F56" t="str">
            <v>否</v>
          </cell>
          <cell r="G56">
            <v>23</v>
          </cell>
          <cell r="H56" t="str">
            <v>城中片区</v>
          </cell>
          <cell r="I56" t="str">
            <v>何巍 </v>
          </cell>
          <cell r="J56">
            <v>3094</v>
          </cell>
          <cell r="K56">
            <v>59.29</v>
          </cell>
          <cell r="L56">
            <v>183442.14</v>
          </cell>
          <cell r="M56">
            <v>6114.738</v>
          </cell>
          <cell r="N56">
            <v>56071.81</v>
          </cell>
          <cell r="O56" t="str">
            <v>30.56%</v>
          </cell>
          <cell r="P56" t="str">
            <v>B1</v>
          </cell>
        </row>
        <row r="57">
          <cell r="D57">
            <v>103199</v>
          </cell>
          <cell r="E57" t="str">
            <v>四川太极成华区西林一街药店</v>
          </cell>
          <cell r="F57" t="str">
            <v/>
          </cell>
          <cell r="G57">
            <v>181</v>
          </cell>
          <cell r="H57" t="str">
            <v>西北片区</v>
          </cell>
          <cell r="I57" t="str">
            <v>刘琴英 </v>
          </cell>
          <cell r="J57">
            <v>3680</v>
          </cell>
          <cell r="K57">
            <v>48.92</v>
          </cell>
          <cell r="L57">
            <v>180036.35</v>
          </cell>
          <cell r="M57">
            <v>6001.21166666667</v>
          </cell>
          <cell r="N57">
            <v>54136.27</v>
          </cell>
          <cell r="O57" t="str">
            <v>30.06%</v>
          </cell>
          <cell r="P57" t="str">
            <v>B1</v>
          </cell>
        </row>
        <row r="58">
          <cell r="D58">
            <v>349</v>
          </cell>
          <cell r="E58" t="str">
            <v>四川太极人民中路店</v>
          </cell>
          <cell r="F58" t="str">
            <v>否</v>
          </cell>
          <cell r="G58">
            <v>23</v>
          </cell>
          <cell r="H58" t="str">
            <v>城中片区</v>
          </cell>
          <cell r="I58" t="str">
            <v>何巍 </v>
          </cell>
          <cell r="J58">
            <v>2515</v>
          </cell>
          <cell r="K58">
            <v>70.54</v>
          </cell>
          <cell r="L58">
            <v>177401.62</v>
          </cell>
          <cell r="M58">
            <v>5913.38733333333</v>
          </cell>
          <cell r="N58">
            <v>56221.53</v>
          </cell>
          <cell r="O58" t="str">
            <v>31.69%</v>
          </cell>
          <cell r="P58" t="str">
            <v>B1</v>
          </cell>
        </row>
        <row r="59">
          <cell r="D59">
            <v>105751</v>
          </cell>
          <cell r="E59" t="str">
            <v>四川太极高新区新下街药店</v>
          </cell>
          <cell r="F59" t="str">
            <v/>
          </cell>
          <cell r="G59">
            <v>232</v>
          </cell>
          <cell r="H59" t="str">
            <v>东南片区</v>
          </cell>
          <cell r="I59" t="str">
            <v>贾兰 </v>
          </cell>
          <cell r="J59">
            <v>3313</v>
          </cell>
          <cell r="K59">
            <v>53.5</v>
          </cell>
          <cell r="L59">
            <v>177234.59</v>
          </cell>
          <cell r="M59">
            <v>5907.81966666667</v>
          </cell>
          <cell r="N59">
            <v>58150.08</v>
          </cell>
          <cell r="O59" t="str">
            <v>32.8%</v>
          </cell>
          <cell r="P59" t="str">
            <v>B1</v>
          </cell>
        </row>
        <row r="60">
          <cell r="D60">
            <v>104428</v>
          </cell>
          <cell r="E60" t="str">
            <v>四川太极崇州市崇阳镇永康东路药店 </v>
          </cell>
          <cell r="F60" t="str">
            <v/>
          </cell>
          <cell r="G60">
            <v>233</v>
          </cell>
          <cell r="H60" t="str">
            <v>城郊二片区</v>
          </cell>
          <cell r="I60" t="str">
            <v>苗凯</v>
          </cell>
          <cell r="J60">
            <v>2443</v>
          </cell>
          <cell r="K60">
            <v>69.98</v>
          </cell>
          <cell r="L60">
            <v>170963.19</v>
          </cell>
          <cell r="M60">
            <v>5698.773</v>
          </cell>
          <cell r="N60">
            <v>44911.06</v>
          </cell>
          <cell r="O60" t="str">
            <v>26.26%</v>
          </cell>
          <cell r="P60" t="str">
            <v>B1</v>
          </cell>
        </row>
        <row r="61">
          <cell r="D61">
            <v>106569</v>
          </cell>
          <cell r="E61" t="str">
            <v>四川太极武侯区大悦路药店</v>
          </cell>
          <cell r="F61" t="str">
            <v/>
          </cell>
          <cell r="G61">
            <v>181</v>
          </cell>
          <cell r="H61" t="str">
            <v>西北片区</v>
          </cell>
          <cell r="I61" t="str">
            <v>刘琴英 </v>
          </cell>
          <cell r="J61">
            <v>2116</v>
          </cell>
          <cell r="K61">
            <v>80.78</v>
          </cell>
          <cell r="L61">
            <v>170932.03</v>
          </cell>
          <cell r="M61">
            <v>5697.73433333333</v>
          </cell>
          <cell r="N61">
            <v>46265.22</v>
          </cell>
          <cell r="O61" t="str">
            <v>27.06%</v>
          </cell>
          <cell r="P61" t="str">
            <v>B1</v>
          </cell>
        </row>
        <row r="62">
          <cell r="D62">
            <v>102479</v>
          </cell>
          <cell r="E62" t="str">
            <v>四川太极锦江区劼人路药店</v>
          </cell>
          <cell r="F62" t="str">
            <v/>
          </cell>
          <cell r="G62">
            <v>23</v>
          </cell>
          <cell r="H62" t="str">
            <v>城中片区</v>
          </cell>
          <cell r="I62" t="str">
            <v>何巍 </v>
          </cell>
          <cell r="J62">
            <v>3555</v>
          </cell>
          <cell r="K62">
            <v>47.59</v>
          </cell>
          <cell r="L62">
            <v>169176.06</v>
          </cell>
          <cell r="M62">
            <v>5639.202</v>
          </cell>
          <cell r="N62">
            <v>47727.38</v>
          </cell>
          <cell r="O62" t="str">
            <v>28.21%</v>
          </cell>
          <cell r="P62" t="str">
            <v>B1</v>
          </cell>
        </row>
        <row r="63">
          <cell r="D63">
            <v>351</v>
          </cell>
          <cell r="E63" t="str">
            <v>四川太极都江堰药店</v>
          </cell>
          <cell r="F63" t="str">
            <v>是</v>
          </cell>
          <cell r="G63">
            <v>233</v>
          </cell>
          <cell r="H63" t="str">
            <v>城郊二片区</v>
          </cell>
          <cell r="I63" t="str">
            <v>苗凯</v>
          </cell>
          <cell r="J63">
            <v>1654</v>
          </cell>
          <cell r="K63">
            <v>102.2</v>
          </cell>
          <cell r="L63">
            <v>169034.4</v>
          </cell>
          <cell r="M63">
            <v>5634.48</v>
          </cell>
          <cell r="N63">
            <v>53515.42</v>
          </cell>
          <cell r="O63" t="str">
            <v>31.65%</v>
          </cell>
          <cell r="P63" t="str">
            <v>B1</v>
          </cell>
        </row>
        <row r="64">
          <cell r="D64">
            <v>717</v>
          </cell>
          <cell r="E64" t="str">
            <v>四川太极大邑县晋原镇通达东路五段药店</v>
          </cell>
          <cell r="F64" t="str">
            <v>否</v>
          </cell>
          <cell r="G64">
            <v>235</v>
          </cell>
          <cell r="H64" t="str">
            <v>城郊一片区</v>
          </cell>
          <cell r="I64" t="str">
            <v>周佳玉</v>
          </cell>
          <cell r="J64">
            <v>2337</v>
          </cell>
          <cell r="K64">
            <v>72.11</v>
          </cell>
          <cell r="L64">
            <v>168516.88</v>
          </cell>
          <cell r="M64">
            <v>5617.22933333333</v>
          </cell>
          <cell r="N64">
            <v>49737.95</v>
          </cell>
          <cell r="O64" t="str">
            <v>29.51%</v>
          </cell>
          <cell r="P64" t="str">
            <v>B1</v>
          </cell>
        </row>
        <row r="65">
          <cell r="D65">
            <v>748</v>
          </cell>
          <cell r="E65" t="str">
            <v>四川太极大邑县晋原镇东街药店</v>
          </cell>
          <cell r="F65" t="str">
            <v/>
          </cell>
          <cell r="G65">
            <v>235</v>
          </cell>
          <cell r="H65" t="str">
            <v>城郊一片区</v>
          </cell>
          <cell r="I65" t="str">
            <v>周佳玉</v>
          </cell>
          <cell r="J65">
            <v>2067</v>
          </cell>
          <cell r="K65">
            <v>78.78</v>
          </cell>
          <cell r="L65">
            <v>162833.76</v>
          </cell>
          <cell r="M65">
            <v>5427.792</v>
          </cell>
          <cell r="N65">
            <v>46655.16</v>
          </cell>
          <cell r="O65" t="str">
            <v>28.65%</v>
          </cell>
          <cell r="P65" t="str">
            <v>B1</v>
          </cell>
        </row>
        <row r="66">
          <cell r="D66">
            <v>105267</v>
          </cell>
          <cell r="E66" t="str">
            <v>四川太极金牛区蜀汉路药店</v>
          </cell>
          <cell r="F66" t="str">
            <v/>
          </cell>
          <cell r="G66">
            <v>181</v>
          </cell>
          <cell r="H66" t="str">
            <v>西北片区</v>
          </cell>
          <cell r="I66" t="str">
            <v>刘琴英 </v>
          </cell>
          <cell r="J66">
            <v>2714</v>
          </cell>
          <cell r="K66">
            <v>59.67</v>
          </cell>
          <cell r="L66">
            <v>161937.82</v>
          </cell>
          <cell r="M66">
            <v>5397.92733333333</v>
          </cell>
          <cell r="N66">
            <v>43861.24</v>
          </cell>
          <cell r="O66" t="str">
            <v>27.08%</v>
          </cell>
          <cell r="P66" t="str">
            <v>B1</v>
          </cell>
        </row>
        <row r="67">
          <cell r="D67">
            <v>587</v>
          </cell>
          <cell r="E67" t="str">
            <v>四川太极都江堰景中路店</v>
          </cell>
          <cell r="F67" t="str">
            <v>否</v>
          </cell>
          <cell r="G67">
            <v>233</v>
          </cell>
          <cell r="H67" t="str">
            <v>城郊二片区</v>
          </cell>
          <cell r="I67" t="str">
            <v>苗凯</v>
          </cell>
          <cell r="J67">
            <v>1947</v>
          </cell>
          <cell r="K67">
            <v>81.22</v>
          </cell>
          <cell r="L67">
            <v>158139.98</v>
          </cell>
          <cell r="M67">
            <v>5271.33266666667</v>
          </cell>
          <cell r="N67">
            <v>46063.77</v>
          </cell>
          <cell r="O67" t="str">
            <v>29.12%</v>
          </cell>
          <cell r="P67" t="str">
            <v>B1</v>
          </cell>
        </row>
        <row r="68">
          <cell r="D68">
            <v>329</v>
          </cell>
          <cell r="E68" t="str">
            <v>四川太极温江店</v>
          </cell>
          <cell r="F68" t="str">
            <v>是</v>
          </cell>
          <cell r="G68">
            <v>233</v>
          </cell>
          <cell r="H68" t="str">
            <v>城郊二片区</v>
          </cell>
          <cell r="I68" t="str">
            <v>苗凯</v>
          </cell>
          <cell r="J68">
            <v>1440</v>
          </cell>
          <cell r="K68">
            <v>109.68</v>
          </cell>
          <cell r="L68">
            <v>157942.53</v>
          </cell>
          <cell r="M68">
            <v>5264.751</v>
          </cell>
          <cell r="N68">
            <v>39119.73</v>
          </cell>
          <cell r="O68" t="str">
            <v>24.76%</v>
          </cell>
          <cell r="P68" t="str">
            <v>B1</v>
          </cell>
        </row>
        <row r="69">
          <cell r="D69">
            <v>704</v>
          </cell>
          <cell r="E69" t="str">
            <v>四川太极都江堰奎光路中段药店</v>
          </cell>
          <cell r="F69" t="str">
            <v>否</v>
          </cell>
          <cell r="G69">
            <v>233</v>
          </cell>
          <cell r="H69" t="str">
            <v>城郊二片区</v>
          </cell>
          <cell r="I69" t="str">
            <v>苗凯</v>
          </cell>
          <cell r="J69">
            <v>2009</v>
          </cell>
          <cell r="K69">
            <v>76.11</v>
          </cell>
          <cell r="L69">
            <v>152912.85</v>
          </cell>
          <cell r="M69">
            <v>5097.095</v>
          </cell>
          <cell r="N69">
            <v>38672.7</v>
          </cell>
          <cell r="O69" t="str">
            <v>25.29%</v>
          </cell>
          <cell r="P69" t="str">
            <v>B1</v>
          </cell>
        </row>
        <row r="70">
          <cell r="D70">
            <v>347</v>
          </cell>
          <cell r="E70" t="str">
            <v>四川太极清江东路2药店</v>
          </cell>
          <cell r="F70" t="str">
            <v>是</v>
          </cell>
          <cell r="G70">
            <v>181</v>
          </cell>
          <cell r="H70" t="str">
            <v>西北片区</v>
          </cell>
          <cell r="I70" t="str">
            <v>刘琴英 </v>
          </cell>
          <cell r="J70">
            <v>2417</v>
          </cell>
          <cell r="K70">
            <v>62.2</v>
          </cell>
          <cell r="L70">
            <v>150330.51</v>
          </cell>
          <cell r="M70">
            <v>5011.017</v>
          </cell>
          <cell r="N70">
            <v>47433.01</v>
          </cell>
          <cell r="O70" t="str">
            <v>31.55%</v>
          </cell>
          <cell r="P70" t="str">
            <v>B1</v>
          </cell>
        </row>
        <row r="71">
          <cell r="D71">
            <v>102935</v>
          </cell>
          <cell r="E71" t="str">
            <v>四川太极青羊区童子街药店</v>
          </cell>
          <cell r="F71" t="str">
            <v/>
          </cell>
          <cell r="G71">
            <v>23</v>
          </cell>
          <cell r="H71" t="str">
            <v>城中片区</v>
          </cell>
          <cell r="I71" t="str">
            <v>何巍 </v>
          </cell>
          <cell r="J71">
            <v>2762</v>
          </cell>
          <cell r="K71">
            <v>54.12</v>
          </cell>
          <cell r="L71">
            <v>149479.18</v>
          </cell>
          <cell r="M71">
            <v>4982.63933333333</v>
          </cell>
          <cell r="N71">
            <v>48227.39</v>
          </cell>
          <cell r="O71" t="str">
            <v>32.26%</v>
          </cell>
          <cell r="P71" t="str">
            <v>B2</v>
          </cell>
        </row>
        <row r="72">
          <cell r="D72">
            <v>52</v>
          </cell>
          <cell r="E72" t="str">
            <v>四川太极崇州中心店</v>
          </cell>
          <cell r="F72" t="str">
            <v>是</v>
          </cell>
          <cell r="G72">
            <v>233</v>
          </cell>
          <cell r="H72" t="str">
            <v>城郊二片区</v>
          </cell>
          <cell r="I72" t="str">
            <v>苗凯</v>
          </cell>
          <cell r="J72">
            <v>2010</v>
          </cell>
          <cell r="K72">
            <v>74.03</v>
          </cell>
          <cell r="L72">
            <v>148803</v>
          </cell>
          <cell r="M72">
            <v>4960.1</v>
          </cell>
          <cell r="N72">
            <v>40351.83</v>
          </cell>
          <cell r="O72" t="str">
            <v>27.11%</v>
          </cell>
          <cell r="P72" t="str">
            <v>B2</v>
          </cell>
        </row>
        <row r="73">
          <cell r="D73">
            <v>106399</v>
          </cell>
          <cell r="E73" t="str">
            <v>四川太极青羊区蜀辉路药店</v>
          </cell>
          <cell r="F73" t="str">
            <v/>
          </cell>
          <cell r="G73">
            <v>181</v>
          </cell>
          <cell r="H73" t="str">
            <v>西北片区</v>
          </cell>
          <cell r="I73" t="str">
            <v>刘琴英 </v>
          </cell>
          <cell r="J73">
            <v>2557</v>
          </cell>
          <cell r="K73">
            <v>57.69</v>
          </cell>
          <cell r="L73">
            <v>147504.26</v>
          </cell>
          <cell r="M73">
            <v>4916.80866666667</v>
          </cell>
          <cell r="N73">
            <v>39440.88</v>
          </cell>
          <cell r="O73" t="str">
            <v>26.73%</v>
          </cell>
          <cell r="P73" t="str">
            <v>B2</v>
          </cell>
        </row>
        <row r="74">
          <cell r="D74">
            <v>549</v>
          </cell>
          <cell r="E74" t="str">
            <v>四川太极大邑县晋源镇东壕沟段药店</v>
          </cell>
          <cell r="F74" t="str">
            <v>否</v>
          </cell>
          <cell r="G74">
            <v>235</v>
          </cell>
          <cell r="H74" t="str">
            <v>城郊一片区</v>
          </cell>
          <cell r="I74" t="str">
            <v>周佳玉</v>
          </cell>
          <cell r="J74">
            <v>1879</v>
          </cell>
          <cell r="K74">
            <v>77.83</v>
          </cell>
          <cell r="L74">
            <v>146237.77</v>
          </cell>
          <cell r="M74">
            <v>4874.59233333333</v>
          </cell>
          <cell r="N74">
            <v>36500.15</v>
          </cell>
          <cell r="O74" t="str">
            <v>24.95%</v>
          </cell>
          <cell r="P74" t="str">
            <v>B2</v>
          </cell>
        </row>
        <row r="75">
          <cell r="D75">
            <v>539</v>
          </cell>
          <cell r="E75" t="str">
            <v>四川太极大邑县晋原镇子龙路店</v>
          </cell>
          <cell r="F75" t="str">
            <v>否</v>
          </cell>
          <cell r="G75">
            <v>235</v>
          </cell>
          <cell r="H75" t="str">
            <v>城郊一片区</v>
          </cell>
          <cell r="I75" t="str">
            <v>周佳玉</v>
          </cell>
          <cell r="J75">
            <v>1925</v>
          </cell>
          <cell r="K75">
            <v>75.93</v>
          </cell>
          <cell r="L75">
            <v>146171.1</v>
          </cell>
          <cell r="M75">
            <v>4872.37</v>
          </cell>
          <cell r="N75">
            <v>38320.87</v>
          </cell>
          <cell r="O75" t="str">
            <v>26.21%</v>
          </cell>
          <cell r="P75" t="str">
            <v>B2</v>
          </cell>
        </row>
        <row r="76">
          <cell r="D76">
            <v>573</v>
          </cell>
          <cell r="E76" t="str">
            <v>四川太极双流县西航港街道锦华路一段药店</v>
          </cell>
          <cell r="F76" t="str">
            <v>否</v>
          </cell>
          <cell r="G76">
            <v>232</v>
          </cell>
          <cell r="H76" t="str">
            <v>东南片区</v>
          </cell>
          <cell r="I76" t="str">
            <v>贾兰 </v>
          </cell>
          <cell r="J76">
            <v>2683</v>
          </cell>
          <cell r="K76">
            <v>52.02</v>
          </cell>
          <cell r="L76">
            <v>139562.84</v>
          </cell>
          <cell r="M76">
            <v>4652.09466666667</v>
          </cell>
          <cell r="N76">
            <v>37527.04</v>
          </cell>
          <cell r="O76" t="str">
            <v>26.88%</v>
          </cell>
          <cell r="P76" t="str">
            <v>B2</v>
          </cell>
        </row>
        <row r="77">
          <cell r="D77">
            <v>108656</v>
          </cell>
          <cell r="E77" t="str">
            <v>四川太极新津县五津镇五津西路二药房</v>
          </cell>
          <cell r="F77" t="str">
            <v/>
          </cell>
          <cell r="G77">
            <v>235</v>
          </cell>
          <cell r="H77" t="str">
            <v>城郊一片区</v>
          </cell>
          <cell r="I77" t="str">
            <v>周佳玉</v>
          </cell>
          <cell r="J77">
            <v>1090</v>
          </cell>
          <cell r="K77">
            <v>127.85</v>
          </cell>
          <cell r="L77">
            <v>139361.03</v>
          </cell>
          <cell r="M77">
            <v>4645.36766666667</v>
          </cell>
          <cell r="N77">
            <v>24430.23</v>
          </cell>
          <cell r="O77" t="str">
            <v>17.53%</v>
          </cell>
          <cell r="P77" t="str">
            <v>B2</v>
          </cell>
        </row>
        <row r="78">
          <cell r="D78">
            <v>745</v>
          </cell>
          <cell r="E78" t="str">
            <v>四川太极金牛区金沙路药店</v>
          </cell>
          <cell r="F78" t="str">
            <v/>
          </cell>
          <cell r="G78">
            <v>181</v>
          </cell>
          <cell r="H78" t="str">
            <v>西北片区</v>
          </cell>
          <cell r="I78" t="str">
            <v>刘琴英 </v>
          </cell>
          <cell r="J78">
            <v>1969</v>
          </cell>
          <cell r="K78">
            <v>70.35</v>
          </cell>
          <cell r="L78">
            <v>138525.48</v>
          </cell>
          <cell r="M78">
            <v>4617.516</v>
          </cell>
          <cell r="N78">
            <v>36863.2</v>
          </cell>
          <cell r="O78" t="str">
            <v>26.61%</v>
          </cell>
          <cell r="P78" t="str">
            <v>B2</v>
          </cell>
        </row>
        <row r="79">
          <cell r="D79">
            <v>727</v>
          </cell>
          <cell r="E79" t="str">
            <v>四川太极金牛区黄苑东街药店</v>
          </cell>
          <cell r="F79" t="str">
            <v>否</v>
          </cell>
          <cell r="G79">
            <v>181</v>
          </cell>
          <cell r="H79" t="str">
            <v>西北片区</v>
          </cell>
          <cell r="I79" t="str">
            <v>刘琴英 </v>
          </cell>
          <cell r="J79">
            <v>2116</v>
          </cell>
          <cell r="K79">
            <v>61.85</v>
          </cell>
          <cell r="L79">
            <v>130868.7</v>
          </cell>
          <cell r="M79">
            <v>4362.29</v>
          </cell>
          <cell r="N79">
            <v>39196.48</v>
          </cell>
          <cell r="O79" t="str">
            <v>29.95%</v>
          </cell>
          <cell r="P79" t="str">
            <v>B2</v>
          </cell>
        </row>
        <row r="80">
          <cell r="D80">
            <v>743</v>
          </cell>
          <cell r="E80" t="str">
            <v>四川太极成华区万宇路药店</v>
          </cell>
          <cell r="F80" t="str">
            <v/>
          </cell>
          <cell r="G80">
            <v>232</v>
          </cell>
          <cell r="H80" t="str">
            <v>东南片区</v>
          </cell>
          <cell r="I80" t="str">
            <v>贾兰 </v>
          </cell>
          <cell r="J80">
            <v>2955</v>
          </cell>
          <cell r="K80">
            <v>44.21</v>
          </cell>
          <cell r="L80">
            <v>130635.27</v>
          </cell>
          <cell r="M80">
            <v>4354.509</v>
          </cell>
          <cell r="N80">
            <v>35044.82</v>
          </cell>
          <cell r="O80" t="str">
            <v>26.82%</v>
          </cell>
          <cell r="P80" t="str">
            <v>B2</v>
          </cell>
        </row>
        <row r="81">
          <cell r="D81">
            <v>106485</v>
          </cell>
          <cell r="E81" t="str">
            <v>四川太极成都高新区元华二巷药店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贾兰 </v>
          </cell>
          <cell r="J81">
            <v>2213</v>
          </cell>
          <cell r="K81">
            <v>57.52</v>
          </cell>
          <cell r="L81">
            <v>127288.09</v>
          </cell>
          <cell r="M81">
            <v>4242.93633333333</v>
          </cell>
          <cell r="N81">
            <v>25642.34</v>
          </cell>
          <cell r="O81" t="str">
            <v>20.14%</v>
          </cell>
          <cell r="P81" t="str">
            <v>B2</v>
          </cell>
        </row>
        <row r="82">
          <cell r="D82">
            <v>723</v>
          </cell>
          <cell r="E82" t="str">
            <v>四川太极锦江区柳翠路药店</v>
          </cell>
          <cell r="F82" t="str">
            <v>否</v>
          </cell>
          <cell r="G82">
            <v>23</v>
          </cell>
          <cell r="H82" t="str">
            <v>城中片区</v>
          </cell>
          <cell r="I82" t="str">
            <v>何巍 </v>
          </cell>
          <cell r="J82">
            <v>2498</v>
          </cell>
          <cell r="K82">
            <v>49.97</v>
          </cell>
          <cell r="L82">
            <v>124820.3</v>
          </cell>
          <cell r="M82">
            <v>4160.67666666667</v>
          </cell>
          <cell r="N82">
            <v>32538.71</v>
          </cell>
          <cell r="O82" t="str">
            <v>26.06%</v>
          </cell>
          <cell r="P82" t="str">
            <v>B2</v>
          </cell>
        </row>
        <row r="83">
          <cell r="D83">
            <v>740</v>
          </cell>
          <cell r="E83" t="str">
            <v>四川太极成华区华康路药店</v>
          </cell>
          <cell r="F83" t="str">
            <v/>
          </cell>
          <cell r="G83">
            <v>232</v>
          </cell>
          <cell r="H83" t="str">
            <v>东南片区</v>
          </cell>
          <cell r="I83" t="str">
            <v>贾兰 </v>
          </cell>
          <cell r="J83">
            <v>2051</v>
          </cell>
          <cell r="K83">
            <v>60.7</v>
          </cell>
          <cell r="L83">
            <v>124501.34</v>
          </cell>
          <cell r="M83">
            <v>4150.04466666667</v>
          </cell>
          <cell r="N83">
            <v>36988.78</v>
          </cell>
          <cell r="O83" t="str">
            <v>29.7%</v>
          </cell>
          <cell r="P83" t="str">
            <v>B2</v>
          </cell>
        </row>
        <row r="84">
          <cell r="D84">
            <v>339</v>
          </cell>
          <cell r="E84" t="str">
            <v>四川太极沙河源药店</v>
          </cell>
          <cell r="F84" t="str">
            <v>是</v>
          </cell>
          <cell r="G84">
            <v>181</v>
          </cell>
          <cell r="H84" t="str">
            <v>西北片区</v>
          </cell>
          <cell r="I84" t="str">
            <v>刘琴英 </v>
          </cell>
          <cell r="J84">
            <v>1796</v>
          </cell>
          <cell r="K84">
            <v>68.54</v>
          </cell>
          <cell r="L84">
            <v>123093.98</v>
          </cell>
          <cell r="M84">
            <v>4103.13266666667</v>
          </cell>
          <cell r="N84">
            <v>35662.99</v>
          </cell>
          <cell r="O84" t="str">
            <v>28.97%</v>
          </cell>
          <cell r="P84" t="str">
            <v>B2</v>
          </cell>
        </row>
        <row r="85">
          <cell r="D85">
            <v>102564</v>
          </cell>
          <cell r="E85" t="str">
            <v>四川太极邛崃市临邛镇翠荫街药店</v>
          </cell>
          <cell r="F85" t="str">
            <v/>
          </cell>
          <cell r="G85">
            <v>235</v>
          </cell>
          <cell r="H85" t="str">
            <v>城郊一片区</v>
          </cell>
          <cell r="I85" t="str">
            <v>周佳玉</v>
          </cell>
          <cell r="J85">
            <v>2034</v>
          </cell>
          <cell r="K85">
            <v>60.09</v>
          </cell>
          <cell r="L85">
            <v>122229.44</v>
          </cell>
          <cell r="M85">
            <v>4074.31466666667</v>
          </cell>
          <cell r="N85">
            <v>36513.08</v>
          </cell>
          <cell r="O85" t="str">
            <v>29.87%</v>
          </cell>
          <cell r="P85" t="str">
            <v>B2</v>
          </cell>
        </row>
        <row r="86">
          <cell r="D86">
            <v>732</v>
          </cell>
          <cell r="E86" t="str">
            <v>四川太极邛崃市羊安镇永康大道药店</v>
          </cell>
          <cell r="F86" t="str">
            <v>否</v>
          </cell>
          <cell r="G86">
            <v>235</v>
          </cell>
          <cell r="H86" t="str">
            <v>城郊一片区</v>
          </cell>
          <cell r="I86" t="str">
            <v>周佳玉</v>
          </cell>
          <cell r="J86">
            <v>1846</v>
          </cell>
          <cell r="K86">
            <v>65.43</v>
          </cell>
          <cell r="L86">
            <v>120776.68</v>
          </cell>
          <cell r="M86">
            <v>4025.88933333333</v>
          </cell>
          <cell r="N86">
            <v>34812.84</v>
          </cell>
          <cell r="O86" t="str">
            <v>28.82%</v>
          </cell>
          <cell r="P86" t="str">
            <v>B2</v>
          </cell>
        </row>
        <row r="87">
          <cell r="D87">
            <v>104533</v>
          </cell>
          <cell r="E87" t="str">
            <v>四川太极大邑县晋原镇潘家街药店</v>
          </cell>
          <cell r="F87" t="str">
            <v/>
          </cell>
          <cell r="G87">
            <v>235</v>
          </cell>
          <cell r="H87" t="str">
            <v>城郊一片区</v>
          </cell>
          <cell r="I87" t="str">
            <v>周佳玉</v>
          </cell>
          <cell r="J87">
            <v>2085</v>
          </cell>
          <cell r="K87">
            <v>57.3</v>
          </cell>
          <cell r="L87">
            <v>119470.71</v>
          </cell>
          <cell r="M87">
            <v>3982.357</v>
          </cell>
          <cell r="N87">
            <v>31072.73</v>
          </cell>
          <cell r="O87" t="str">
            <v>26%</v>
          </cell>
          <cell r="P87" t="str">
            <v>C1</v>
          </cell>
        </row>
        <row r="88">
          <cell r="D88">
            <v>594</v>
          </cell>
          <cell r="E88" t="str">
            <v>四川太极大邑县安仁镇千禧街药店</v>
          </cell>
          <cell r="F88" t="str">
            <v>否</v>
          </cell>
          <cell r="G88">
            <v>235</v>
          </cell>
          <cell r="H88" t="str">
            <v>城郊一片区</v>
          </cell>
          <cell r="I88" t="str">
            <v>周佳玉</v>
          </cell>
          <cell r="J88">
            <v>1617</v>
          </cell>
          <cell r="K88">
            <v>73.85</v>
          </cell>
          <cell r="L88">
            <v>119420.97</v>
          </cell>
          <cell r="M88">
            <v>3980.699</v>
          </cell>
          <cell r="N88">
            <v>32744.84</v>
          </cell>
          <cell r="O88" t="str">
            <v>27.41%</v>
          </cell>
          <cell r="P88" t="str">
            <v>C1</v>
          </cell>
        </row>
        <row r="89">
          <cell r="D89">
            <v>720</v>
          </cell>
          <cell r="E89" t="str">
            <v>四川太极大邑县新场镇文昌街药店</v>
          </cell>
          <cell r="F89" t="str">
            <v>否</v>
          </cell>
          <cell r="G89">
            <v>235</v>
          </cell>
          <cell r="H89" t="str">
            <v>城郊一片区</v>
          </cell>
          <cell r="I89" t="str">
            <v>周佳玉</v>
          </cell>
          <cell r="J89">
            <v>1594</v>
          </cell>
          <cell r="K89">
            <v>74.84</v>
          </cell>
          <cell r="L89">
            <v>119302.12</v>
          </cell>
          <cell r="M89">
            <v>3976.73733333333</v>
          </cell>
          <cell r="N89">
            <v>33473.86</v>
          </cell>
          <cell r="O89" t="str">
            <v>28.05%</v>
          </cell>
          <cell r="P89" t="str">
            <v>C1</v>
          </cell>
        </row>
        <row r="90">
          <cell r="D90">
            <v>591</v>
          </cell>
          <cell r="E90" t="str">
            <v>四川太极邛崃市临邛镇长安大道药店</v>
          </cell>
          <cell r="F90" t="str">
            <v>否</v>
          </cell>
          <cell r="G90">
            <v>235</v>
          </cell>
          <cell r="H90" t="str">
            <v>城郊一片区</v>
          </cell>
          <cell r="I90" t="str">
            <v>周佳玉</v>
          </cell>
          <cell r="J90">
            <v>1669</v>
          </cell>
          <cell r="K90">
            <v>70.75</v>
          </cell>
          <cell r="L90">
            <v>118089.77</v>
          </cell>
          <cell r="M90">
            <v>3936.32566666667</v>
          </cell>
          <cell r="N90">
            <v>35460.37</v>
          </cell>
          <cell r="O90" t="str">
            <v>30.02%</v>
          </cell>
          <cell r="P90" t="str">
            <v>C1</v>
          </cell>
        </row>
        <row r="91">
          <cell r="D91">
            <v>56</v>
          </cell>
          <cell r="E91" t="str">
            <v>四川太极三江店</v>
          </cell>
          <cell r="F91" t="str">
            <v>是</v>
          </cell>
          <cell r="G91">
            <v>233</v>
          </cell>
          <cell r="H91" t="str">
            <v>城郊二片区</v>
          </cell>
          <cell r="I91" t="str">
            <v>苗凯</v>
          </cell>
          <cell r="J91">
            <v>1366</v>
          </cell>
          <cell r="K91">
            <v>84.06</v>
          </cell>
          <cell r="L91">
            <v>114822.44</v>
          </cell>
          <cell r="M91">
            <v>3827.41466666667</v>
          </cell>
          <cell r="N91">
            <v>33945.88</v>
          </cell>
          <cell r="O91" t="str">
            <v>29.56%</v>
          </cell>
          <cell r="P91" t="str">
            <v>C1</v>
          </cell>
        </row>
        <row r="92">
          <cell r="D92">
            <v>733</v>
          </cell>
          <cell r="E92" t="str">
            <v>四川太极双流区东升街道三强西路药店</v>
          </cell>
          <cell r="F92" t="str">
            <v>否</v>
          </cell>
          <cell r="G92">
            <v>232</v>
          </cell>
          <cell r="H92" t="str">
            <v>东南片区</v>
          </cell>
          <cell r="I92" t="str">
            <v>贾兰 </v>
          </cell>
          <cell r="J92">
            <v>2426</v>
          </cell>
          <cell r="K92">
            <v>47.16</v>
          </cell>
          <cell r="L92">
            <v>114401.07</v>
          </cell>
          <cell r="M92">
            <v>3813.369</v>
          </cell>
          <cell r="N92">
            <v>34741.47</v>
          </cell>
          <cell r="O92" t="str">
            <v>30.36%</v>
          </cell>
          <cell r="P92" t="str">
            <v>C1</v>
          </cell>
        </row>
        <row r="93">
          <cell r="D93">
            <v>738</v>
          </cell>
          <cell r="E93" t="str">
            <v>四川太极都江堰市蒲阳路药店</v>
          </cell>
          <cell r="F93" t="str">
            <v>否</v>
          </cell>
          <cell r="G93">
            <v>233</v>
          </cell>
          <cell r="H93" t="str">
            <v>城郊二片区</v>
          </cell>
          <cell r="I93" t="str">
            <v>苗凯</v>
          </cell>
          <cell r="J93">
            <v>1498</v>
          </cell>
          <cell r="K93">
            <v>76.11</v>
          </cell>
          <cell r="L93">
            <v>114012.44</v>
          </cell>
          <cell r="M93">
            <v>3800.41466666667</v>
          </cell>
          <cell r="N93">
            <v>33767.89</v>
          </cell>
          <cell r="O93" t="str">
            <v>29.61%</v>
          </cell>
          <cell r="P93" t="str">
            <v>C1</v>
          </cell>
        </row>
        <row r="94">
          <cell r="D94">
            <v>106865</v>
          </cell>
          <cell r="E94" t="str">
            <v>四川太极武侯区丝竹路药店</v>
          </cell>
          <cell r="F94" t="str">
            <v/>
          </cell>
          <cell r="G94">
            <v>23</v>
          </cell>
          <cell r="H94" t="str">
            <v>城中片区</v>
          </cell>
          <cell r="I94" t="str">
            <v>何巍 </v>
          </cell>
          <cell r="J94">
            <v>2035</v>
          </cell>
          <cell r="K94">
            <v>55.53</v>
          </cell>
          <cell r="L94">
            <v>112997.43</v>
          </cell>
          <cell r="M94">
            <v>3766.581</v>
          </cell>
          <cell r="N94">
            <v>25276.45</v>
          </cell>
          <cell r="O94" t="str">
            <v>22.36%</v>
          </cell>
          <cell r="P94" t="str">
            <v>C1</v>
          </cell>
        </row>
        <row r="95">
          <cell r="D95">
            <v>752</v>
          </cell>
          <cell r="E95" t="str">
            <v>四川太极大药房连锁有限公司武侯区聚萃街药店</v>
          </cell>
          <cell r="F95" t="str">
            <v/>
          </cell>
          <cell r="G95">
            <v>181</v>
          </cell>
          <cell r="H95" t="str">
            <v>西北片区</v>
          </cell>
          <cell r="I95" t="str">
            <v>刘琴英 </v>
          </cell>
          <cell r="J95">
            <v>1844</v>
          </cell>
          <cell r="K95">
            <v>60.12</v>
          </cell>
          <cell r="L95">
            <v>110864.97</v>
          </cell>
          <cell r="M95">
            <v>3695.499</v>
          </cell>
          <cell r="N95">
            <v>24191.24</v>
          </cell>
          <cell r="O95" t="str">
            <v>21.82%</v>
          </cell>
          <cell r="P95" t="str">
            <v>C1</v>
          </cell>
        </row>
        <row r="96">
          <cell r="D96">
            <v>706</v>
          </cell>
          <cell r="E96" t="str">
            <v>四川太极都江堰幸福镇翔凤路药店</v>
          </cell>
          <cell r="F96" t="str">
            <v>否</v>
          </cell>
          <cell r="G96">
            <v>233</v>
          </cell>
          <cell r="H96" t="str">
            <v>城郊二片区</v>
          </cell>
          <cell r="I96" t="str">
            <v>苗凯</v>
          </cell>
          <cell r="J96">
            <v>1643</v>
          </cell>
          <cell r="K96">
            <v>67.24</v>
          </cell>
          <cell r="L96">
            <v>110482.51</v>
          </cell>
          <cell r="M96">
            <v>3682.75033333333</v>
          </cell>
          <cell r="N96">
            <v>35472.05</v>
          </cell>
          <cell r="O96" t="str">
            <v>32.1%</v>
          </cell>
          <cell r="P96" t="str">
            <v>C1</v>
          </cell>
        </row>
        <row r="97">
          <cell r="D97">
            <v>104838</v>
          </cell>
          <cell r="E97" t="str">
            <v>四川太极崇州市崇阳镇蜀州中路药店</v>
          </cell>
          <cell r="F97" t="str">
            <v/>
          </cell>
          <cell r="G97">
            <v>233</v>
          </cell>
          <cell r="H97" t="str">
            <v>城郊二片区</v>
          </cell>
          <cell r="I97" t="str">
            <v>苗凯</v>
          </cell>
          <cell r="J97">
            <v>2116</v>
          </cell>
          <cell r="K97">
            <v>51.55</v>
          </cell>
          <cell r="L97">
            <v>109086.79</v>
          </cell>
          <cell r="M97">
            <v>3636.22633333333</v>
          </cell>
          <cell r="N97">
            <v>24967.52</v>
          </cell>
          <cell r="O97" t="str">
            <v>22.88%</v>
          </cell>
          <cell r="P97" t="str">
            <v>C1</v>
          </cell>
        </row>
        <row r="98">
          <cell r="D98">
            <v>710</v>
          </cell>
          <cell r="E98" t="str">
            <v>四川太极都江堰市蒲阳镇堰问道西路药店</v>
          </cell>
          <cell r="F98" t="str">
            <v>否</v>
          </cell>
          <cell r="G98">
            <v>233</v>
          </cell>
          <cell r="H98" t="str">
            <v>城郊二片区</v>
          </cell>
          <cell r="I98" t="str">
            <v>苗凯</v>
          </cell>
          <cell r="J98">
            <v>2082</v>
          </cell>
          <cell r="K98">
            <v>52.27</v>
          </cell>
          <cell r="L98">
            <v>108820.36</v>
          </cell>
          <cell r="M98">
            <v>3627.34533333333</v>
          </cell>
          <cell r="N98">
            <v>36453.94</v>
          </cell>
          <cell r="O98" t="str">
            <v>33.49%</v>
          </cell>
          <cell r="P98" t="str">
            <v>C1</v>
          </cell>
        </row>
        <row r="99">
          <cell r="D99">
            <v>105396</v>
          </cell>
          <cell r="E99" t="str">
            <v>四川太极武侯区航中街药店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贾兰 </v>
          </cell>
          <cell r="J99">
            <v>1814</v>
          </cell>
          <cell r="K99">
            <v>57.61</v>
          </cell>
          <cell r="L99">
            <v>104508.79</v>
          </cell>
          <cell r="M99">
            <v>3483.62633333333</v>
          </cell>
          <cell r="N99">
            <v>32753.2</v>
          </cell>
          <cell r="O99" t="str">
            <v>31.34%</v>
          </cell>
          <cell r="P99" t="str">
            <v>C1</v>
          </cell>
        </row>
        <row r="100">
          <cell r="D100">
            <v>104430</v>
          </cell>
          <cell r="E100" t="str">
            <v>四川太极高新区中和大道药店</v>
          </cell>
          <cell r="F100" t="str">
            <v/>
          </cell>
          <cell r="G100">
            <v>232</v>
          </cell>
          <cell r="H100" t="str">
            <v>东南片区</v>
          </cell>
          <cell r="I100" t="str">
            <v>贾兰 </v>
          </cell>
          <cell r="J100">
            <v>2241</v>
          </cell>
          <cell r="K100">
            <v>46.28</v>
          </cell>
          <cell r="L100">
            <v>103703.48</v>
          </cell>
          <cell r="M100">
            <v>3456.78266666667</v>
          </cell>
          <cell r="N100">
            <v>27284.36</v>
          </cell>
          <cell r="O100" t="str">
            <v>26.3%</v>
          </cell>
          <cell r="P100" t="str">
            <v>C1</v>
          </cell>
        </row>
        <row r="101">
          <cell r="D101">
            <v>107728</v>
          </cell>
          <cell r="E101" t="str">
            <v>四川太极大邑县晋原镇北街药店</v>
          </cell>
          <cell r="F101" t="str">
            <v/>
          </cell>
          <cell r="G101">
            <v>235</v>
          </cell>
          <cell r="H101" t="str">
            <v>城郊一片区</v>
          </cell>
          <cell r="I101" t="str">
            <v>周佳玉</v>
          </cell>
          <cell r="J101">
            <v>1601</v>
          </cell>
          <cell r="K101">
            <v>63.75</v>
          </cell>
          <cell r="L101">
            <v>102065.26</v>
          </cell>
          <cell r="M101">
            <v>3402.17533333333</v>
          </cell>
          <cell r="N101">
            <v>25960.44</v>
          </cell>
          <cell r="O101" t="str">
            <v>25.43%</v>
          </cell>
          <cell r="P101" t="str">
            <v>C1</v>
          </cell>
        </row>
        <row r="102">
          <cell r="D102">
            <v>104429</v>
          </cell>
          <cell r="E102" t="str">
            <v>四川太极武侯区大华街药店</v>
          </cell>
          <cell r="F102" t="str">
            <v/>
          </cell>
          <cell r="G102">
            <v>181</v>
          </cell>
          <cell r="H102" t="str">
            <v>西北片区</v>
          </cell>
          <cell r="I102" t="str">
            <v>刘琴英 </v>
          </cell>
          <cell r="J102">
            <v>1413</v>
          </cell>
          <cell r="K102">
            <v>72.15</v>
          </cell>
          <cell r="L102">
            <v>101949.29</v>
          </cell>
          <cell r="M102">
            <v>3398.30966666667</v>
          </cell>
          <cell r="N102">
            <v>22246</v>
          </cell>
          <cell r="O102" t="str">
            <v>21.82%</v>
          </cell>
          <cell r="P102" t="str">
            <v>C1</v>
          </cell>
        </row>
        <row r="103">
          <cell r="D103">
            <v>371</v>
          </cell>
          <cell r="E103" t="str">
            <v>四川太极兴义镇万兴路药店</v>
          </cell>
          <cell r="F103" t="str">
            <v>否</v>
          </cell>
          <cell r="G103">
            <v>235</v>
          </cell>
          <cell r="H103" t="str">
            <v>城郊一片区</v>
          </cell>
          <cell r="I103" t="str">
            <v>周佳玉</v>
          </cell>
          <cell r="J103">
            <v>1790</v>
          </cell>
          <cell r="K103">
            <v>53.97</v>
          </cell>
          <cell r="L103">
            <v>96613.41</v>
          </cell>
          <cell r="M103">
            <v>3220.447</v>
          </cell>
          <cell r="N103">
            <v>29572</v>
          </cell>
          <cell r="O103" t="str">
            <v>30.6%</v>
          </cell>
          <cell r="P103" t="str">
            <v>C1</v>
          </cell>
        </row>
        <row r="104">
          <cell r="D104">
            <v>108277</v>
          </cell>
          <cell r="E104" t="str">
            <v>四川太极金牛区银沙路药店</v>
          </cell>
          <cell r="F104" t="str">
            <v/>
          </cell>
          <cell r="G104">
            <v>181</v>
          </cell>
          <cell r="H104" t="str">
            <v>西北片区</v>
          </cell>
          <cell r="I104" t="str">
            <v>刘琴英 </v>
          </cell>
          <cell r="J104">
            <v>1983</v>
          </cell>
          <cell r="K104">
            <v>47.55</v>
          </cell>
          <cell r="L104">
            <v>94288.82</v>
          </cell>
          <cell r="M104">
            <v>3142.96066666667</v>
          </cell>
          <cell r="N104">
            <v>22747.88</v>
          </cell>
          <cell r="O104" t="str">
            <v>24.12%</v>
          </cell>
          <cell r="P104" t="str">
            <v>C1</v>
          </cell>
        </row>
        <row r="105">
          <cell r="D105">
            <v>107658</v>
          </cell>
          <cell r="E105" t="str">
            <v>四川太极新都区新都街道万和北路药店</v>
          </cell>
          <cell r="F105" t="str">
            <v/>
          </cell>
          <cell r="G105">
            <v>181</v>
          </cell>
          <cell r="H105" t="str">
            <v>西北片区</v>
          </cell>
          <cell r="I105" t="str">
            <v>刘琴英 </v>
          </cell>
          <cell r="J105">
            <v>2357</v>
          </cell>
          <cell r="K105">
            <v>39.52</v>
          </cell>
          <cell r="L105">
            <v>93152.81</v>
          </cell>
          <cell r="M105">
            <v>3105.09366666667</v>
          </cell>
          <cell r="N105">
            <v>23438.81</v>
          </cell>
          <cell r="O105" t="str">
            <v>25.16%</v>
          </cell>
          <cell r="P105" t="str">
            <v>C1</v>
          </cell>
        </row>
        <row r="106">
          <cell r="D106">
            <v>102567</v>
          </cell>
          <cell r="E106" t="str">
            <v>四川太极新津县五津镇武阳西路药店</v>
          </cell>
          <cell r="F106" t="str">
            <v/>
          </cell>
          <cell r="G106">
            <v>235</v>
          </cell>
          <cell r="H106" t="str">
            <v>城郊一片区</v>
          </cell>
          <cell r="I106" t="str">
            <v>周佳玉</v>
          </cell>
          <cell r="J106">
            <v>1220</v>
          </cell>
          <cell r="K106">
            <v>75.39</v>
          </cell>
          <cell r="L106">
            <v>91976.11</v>
          </cell>
          <cell r="M106">
            <v>3065.87033333333</v>
          </cell>
          <cell r="N106">
            <v>23155.96</v>
          </cell>
          <cell r="O106" t="str">
            <v>25.17%</v>
          </cell>
          <cell r="P106" t="str">
            <v>C1</v>
          </cell>
        </row>
        <row r="107">
          <cell r="D107">
            <v>545</v>
          </cell>
          <cell r="E107" t="str">
            <v>四川太极龙潭西路店</v>
          </cell>
          <cell r="F107" t="str">
            <v>是</v>
          </cell>
          <cell r="G107">
            <v>232</v>
          </cell>
          <cell r="H107" t="str">
            <v>东南片区</v>
          </cell>
          <cell r="I107" t="str">
            <v>贾兰 </v>
          </cell>
          <cell r="J107">
            <v>1449</v>
          </cell>
          <cell r="K107">
            <v>62.68</v>
          </cell>
          <cell r="L107">
            <v>90823.76</v>
          </cell>
          <cell r="M107">
            <v>3027.45866666667</v>
          </cell>
          <cell r="N107">
            <v>26320.12</v>
          </cell>
          <cell r="O107" t="str">
            <v>28.97%</v>
          </cell>
          <cell r="P107" t="str">
            <v>C1</v>
          </cell>
        </row>
        <row r="108">
          <cell r="D108">
            <v>105910</v>
          </cell>
          <cell r="E108" t="str">
            <v>四川太极高新区紫薇东路药店</v>
          </cell>
          <cell r="F108" t="str">
            <v/>
          </cell>
          <cell r="G108">
            <v>232</v>
          </cell>
          <cell r="H108" t="str">
            <v>东南片区</v>
          </cell>
          <cell r="I108" t="str">
            <v>贾兰 </v>
          </cell>
          <cell r="J108">
            <v>1839</v>
          </cell>
          <cell r="K108">
            <v>48.42</v>
          </cell>
          <cell r="L108">
            <v>89041.15</v>
          </cell>
          <cell r="M108">
            <v>2968.03833333333</v>
          </cell>
          <cell r="N108">
            <v>21873.73</v>
          </cell>
          <cell r="O108" t="str">
            <v>24.56%</v>
          </cell>
          <cell r="P108" t="str">
            <v>C2</v>
          </cell>
        </row>
        <row r="109">
          <cell r="D109">
            <v>741</v>
          </cell>
          <cell r="E109" t="str">
            <v>四川太极成华区新怡路店</v>
          </cell>
          <cell r="F109" t="str">
            <v/>
          </cell>
          <cell r="G109">
            <v>181</v>
          </cell>
          <cell r="H109" t="str">
            <v>西北片区</v>
          </cell>
          <cell r="I109" t="str">
            <v>刘琴英 </v>
          </cell>
          <cell r="J109">
            <v>1246</v>
          </cell>
          <cell r="K109">
            <v>70.62</v>
          </cell>
          <cell r="L109">
            <v>87998.75</v>
          </cell>
          <cell r="M109">
            <v>2933.29166666667</v>
          </cell>
          <cell r="N109">
            <v>21257.77</v>
          </cell>
          <cell r="O109" t="str">
            <v>24.15%</v>
          </cell>
          <cell r="P109" t="str">
            <v>C2</v>
          </cell>
        </row>
        <row r="110">
          <cell r="D110">
            <v>713</v>
          </cell>
          <cell r="E110" t="str">
            <v>四川太极都江堰聚源镇药店</v>
          </cell>
          <cell r="F110" t="str">
            <v>否</v>
          </cell>
          <cell r="G110">
            <v>233</v>
          </cell>
          <cell r="H110" t="str">
            <v>城郊二片区</v>
          </cell>
          <cell r="I110" t="str">
            <v>苗凯</v>
          </cell>
          <cell r="J110">
            <v>1058</v>
          </cell>
          <cell r="K110">
            <v>81.9</v>
          </cell>
          <cell r="L110">
            <v>86649.51</v>
          </cell>
          <cell r="M110">
            <v>2888.317</v>
          </cell>
          <cell r="N110">
            <v>27331.37</v>
          </cell>
          <cell r="O110" t="str">
            <v>31.54%</v>
          </cell>
          <cell r="P110" t="str">
            <v>C2</v>
          </cell>
        </row>
        <row r="111">
          <cell r="D111">
            <v>753</v>
          </cell>
          <cell r="E111" t="str">
            <v>四川太极锦江区合欢树街药店</v>
          </cell>
          <cell r="F111" t="str">
            <v/>
          </cell>
          <cell r="G111">
            <v>232</v>
          </cell>
          <cell r="H111" t="str">
            <v>东南片区</v>
          </cell>
          <cell r="I111" t="str">
            <v>贾兰 </v>
          </cell>
          <cell r="J111">
            <v>1439</v>
          </cell>
          <cell r="K111">
            <v>59.96</v>
          </cell>
          <cell r="L111">
            <v>86284.89</v>
          </cell>
          <cell r="M111">
            <v>2876.163</v>
          </cell>
          <cell r="N111">
            <v>25195.3</v>
          </cell>
          <cell r="O111" t="str">
            <v>29.2%</v>
          </cell>
          <cell r="P111" t="str">
            <v>C2</v>
          </cell>
        </row>
        <row r="112">
          <cell r="D112">
            <v>107829</v>
          </cell>
          <cell r="E112" t="str">
            <v>四川太极金牛区解放路药店</v>
          </cell>
          <cell r="F112" t="str">
            <v/>
          </cell>
          <cell r="G112">
            <v>23</v>
          </cell>
          <cell r="H112" t="str">
            <v>城中片区</v>
          </cell>
          <cell r="I112" t="str">
            <v>何巍 </v>
          </cell>
          <cell r="J112">
            <v>1511</v>
          </cell>
          <cell r="K112">
            <v>54.33</v>
          </cell>
          <cell r="L112">
            <v>82097.19</v>
          </cell>
          <cell r="M112">
            <v>2736.573</v>
          </cell>
          <cell r="N112">
            <v>22616.4</v>
          </cell>
          <cell r="O112" t="str">
            <v>27.54%</v>
          </cell>
          <cell r="P112" t="str">
            <v>C2</v>
          </cell>
        </row>
        <row r="113">
          <cell r="D113">
            <v>102478</v>
          </cell>
          <cell r="E113" t="str">
            <v>四川太极锦江区静明路药店</v>
          </cell>
          <cell r="F113" t="str">
            <v/>
          </cell>
          <cell r="G113">
            <v>23</v>
          </cell>
          <cell r="H113" t="str">
            <v>城中片区</v>
          </cell>
          <cell r="I113" t="str">
            <v>何巍 </v>
          </cell>
          <cell r="J113">
            <v>1392</v>
          </cell>
          <cell r="K113">
            <v>57.5</v>
          </cell>
          <cell r="L113">
            <v>80042.56</v>
          </cell>
          <cell r="M113">
            <v>2668.08533333333</v>
          </cell>
          <cell r="N113">
            <v>20596.51</v>
          </cell>
          <cell r="O113" t="str">
            <v>25.73%</v>
          </cell>
          <cell r="P113" t="str">
            <v>C2</v>
          </cell>
        </row>
        <row r="114">
          <cell r="D114">
            <v>718</v>
          </cell>
          <cell r="E114" t="str">
            <v>四川太极龙泉驿区龙泉街道驿生路药店</v>
          </cell>
          <cell r="F114" t="str">
            <v>否</v>
          </cell>
          <cell r="G114">
            <v>23</v>
          </cell>
          <cell r="H114" t="str">
            <v>城中片区</v>
          </cell>
          <cell r="I114" t="str">
            <v>何巍 </v>
          </cell>
          <cell r="J114">
            <v>1164</v>
          </cell>
          <cell r="K114">
            <v>59.02</v>
          </cell>
          <cell r="L114">
            <v>68700.81</v>
          </cell>
          <cell r="M114">
            <v>2290.027</v>
          </cell>
          <cell r="N114">
            <v>16497.78</v>
          </cell>
          <cell r="O114" t="str">
            <v>24.01%</v>
          </cell>
          <cell r="P114" t="str">
            <v>C2</v>
          </cell>
        </row>
        <row r="115">
          <cell r="D115">
            <v>106568</v>
          </cell>
          <cell r="E115" t="str">
            <v>四川太极高新区中和公济桥路药店</v>
          </cell>
          <cell r="F115" t="str">
            <v/>
          </cell>
          <cell r="G115">
            <v>232</v>
          </cell>
          <cell r="H115" t="str">
            <v>东南片区</v>
          </cell>
          <cell r="I115" t="str">
            <v>贾兰 </v>
          </cell>
          <cell r="J115">
            <v>1161</v>
          </cell>
          <cell r="K115">
            <v>55.37</v>
          </cell>
          <cell r="L115">
            <v>64280.74</v>
          </cell>
          <cell r="M115">
            <v>2142.69133333333</v>
          </cell>
          <cell r="N115">
            <v>20453.81</v>
          </cell>
          <cell r="O115" t="str">
            <v>31.81%</v>
          </cell>
          <cell r="P115" t="str">
            <v>C2</v>
          </cell>
        </row>
        <row r="116">
          <cell r="D116">
            <v>570</v>
          </cell>
          <cell r="E116" t="str">
            <v>四川太极青羊区大石西路药店</v>
          </cell>
          <cell r="F116" t="str">
            <v>否</v>
          </cell>
          <cell r="G116">
            <v>181</v>
          </cell>
          <cell r="H116" t="str">
            <v>西北片区</v>
          </cell>
          <cell r="I116" t="str">
            <v>刘琴英 </v>
          </cell>
          <cell r="J116">
            <v>381</v>
          </cell>
          <cell r="K116">
            <v>59.73</v>
          </cell>
          <cell r="L116">
            <v>22757.82</v>
          </cell>
          <cell r="M116">
            <v>4551.564</v>
          </cell>
          <cell r="N116">
            <v>5378.59</v>
          </cell>
          <cell r="O116" t="str">
            <v>23.63%</v>
          </cell>
          <cell r="P116" t="str">
            <v>B2</v>
          </cell>
        </row>
        <row r="117">
          <cell r="D117" t="str">
            <v>合计</v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>
            <v>335613</v>
          </cell>
          <cell r="K117">
            <v>77.08</v>
          </cell>
          <cell r="L117">
            <v>25868478.17</v>
          </cell>
          <cell r="M117" t="e">
            <v>#VALUE!</v>
          </cell>
          <cell r="N117">
            <v>7116954.1</v>
          </cell>
          <cell r="O117" t="str">
            <v>27.51%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6"/>
  <sheetViews>
    <sheetView tabSelected="1" workbookViewId="0">
      <selection activeCell="K15" sqref="K15"/>
    </sheetView>
  </sheetViews>
  <sheetFormatPr defaultColWidth="9" defaultRowHeight="13.5"/>
  <cols>
    <col min="1" max="1" width="12" customWidth="1"/>
    <col min="2" max="2" width="24.375" customWidth="1"/>
    <col min="3" max="3" width="19.625" customWidth="1"/>
    <col min="4" max="4" width="12.375" customWidth="1"/>
    <col min="5" max="5" width="8.5" customWidth="1"/>
    <col min="6" max="6" width="8.5" customWidth="1"/>
    <col min="7" max="9" width="13.375" style="4" customWidth="1"/>
  </cols>
  <sheetData>
    <row r="1" s="1" customFormat="1" ht="30" customHeight="1" spans="1:12">
      <c r="A1" s="5" t="s">
        <v>0</v>
      </c>
      <c r="B1" s="6"/>
      <c r="C1" s="6"/>
      <c r="D1" s="6"/>
      <c r="E1" s="6"/>
      <c r="F1" s="7"/>
      <c r="G1" s="8" t="s">
        <v>1</v>
      </c>
      <c r="H1" s="8"/>
      <c r="I1" s="8"/>
      <c r="J1" s="8" t="s">
        <v>2</v>
      </c>
      <c r="K1" s="8"/>
      <c r="L1" s="8"/>
    </row>
    <row r="2" s="2" customFormat="1" ht="46" customHeight="1" spans="1:13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10" t="s">
        <v>9</v>
      </c>
      <c r="H2" s="10" t="s">
        <v>10</v>
      </c>
      <c r="I2" s="10" t="s">
        <v>11</v>
      </c>
      <c r="J2" s="9" t="s">
        <v>12</v>
      </c>
      <c r="K2" s="9" t="s">
        <v>13</v>
      </c>
      <c r="L2" s="9" t="s">
        <v>14</v>
      </c>
      <c r="M2" s="19"/>
    </row>
    <row r="3" spans="1:12">
      <c r="A3" s="11">
        <v>582</v>
      </c>
      <c r="B3" s="11" t="s">
        <v>15</v>
      </c>
      <c r="C3" s="12" t="s">
        <v>16</v>
      </c>
      <c r="D3" s="12" t="s">
        <v>17</v>
      </c>
      <c r="E3" s="12" t="s">
        <v>18</v>
      </c>
      <c r="F3" s="12" t="str">
        <f>VLOOKUP(A:A,[1]查询时间段分门店销售汇总!$D$1:$P$65536,13,0)</f>
        <v>A1</v>
      </c>
      <c r="G3" s="12">
        <v>0</v>
      </c>
      <c r="H3" s="12">
        <v>650</v>
      </c>
      <c r="I3" s="12">
        <v>1000</v>
      </c>
      <c r="J3" s="12">
        <f>2700-G3</f>
        <v>2700</v>
      </c>
      <c r="K3" s="12">
        <f>1800-H3</f>
        <v>1150</v>
      </c>
      <c r="L3" s="12">
        <f t="shared" ref="L3:L66" si="0">K3-50</f>
        <v>1100</v>
      </c>
    </row>
    <row r="4" spans="1:12">
      <c r="A4" s="11">
        <v>517</v>
      </c>
      <c r="B4" s="11" t="s">
        <v>19</v>
      </c>
      <c r="C4" s="12" t="s">
        <v>20</v>
      </c>
      <c r="D4" s="12" t="s">
        <v>21</v>
      </c>
      <c r="E4" s="12" t="s">
        <v>22</v>
      </c>
      <c r="F4" s="12" t="str">
        <f>VLOOKUP(A:A,[1]查询时间段分门店销售汇总!$D$1:$P$65536,13,0)</f>
        <v>A1</v>
      </c>
      <c r="G4" s="12">
        <v>1000</v>
      </c>
      <c r="H4" s="12">
        <v>1000</v>
      </c>
      <c r="I4" s="12">
        <v>950</v>
      </c>
      <c r="J4" s="12">
        <f>2700-G4</f>
        <v>1700</v>
      </c>
      <c r="K4" s="12">
        <f>1800-H4</f>
        <v>800</v>
      </c>
      <c r="L4" s="12">
        <f t="shared" si="0"/>
        <v>750</v>
      </c>
    </row>
    <row r="5" spans="1:12">
      <c r="A5" s="11">
        <v>341</v>
      </c>
      <c r="B5" s="11" t="s">
        <v>23</v>
      </c>
      <c r="C5" s="12" t="s">
        <v>24</v>
      </c>
      <c r="D5" s="12" t="s">
        <v>25</v>
      </c>
      <c r="E5" s="12" t="s">
        <v>26</v>
      </c>
      <c r="F5" s="12" t="str">
        <f>VLOOKUP(A:A,[1]查询时间段分门店销售汇总!$D$1:$P$65536,13,0)</f>
        <v>A1</v>
      </c>
      <c r="G5" s="12">
        <v>0</v>
      </c>
      <c r="H5" s="12">
        <v>0</v>
      </c>
      <c r="I5" s="12">
        <v>1050</v>
      </c>
      <c r="J5" s="12">
        <f>2700-G5</f>
        <v>2700</v>
      </c>
      <c r="K5" s="12">
        <f>1800-H5</f>
        <v>1800</v>
      </c>
      <c r="L5" s="12">
        <f t="shared" si="0"/>
        <v>1750</v>
      </c>
    </row>
    <row r="6" spans="1:12">
      <c r="A6" s="11">
        <v>337</v>
      </c>
      <c r="B6" s="11" t="s">
        <v>27</v>
      </c>
      <c r="C6" s="12" t="s">
        <v>28</v>
      </c>
      <c r="D6" s="12" t="s">
        <v>29</v>
      </c>
      <c r="E6" s="12" t="s">
        <v>30</v>
      </c>
      <c r="F6" s="12" t="str">
        <f>VLOOKUP(A:A,[1]查询时间段分门店销售汇总!$D$1:$P$65536,13,0)</f>
        <v>A1</v>
      </c>
      <c r="G6" s="12">
        <v>0</v>
      </c>
      <c r="H6" s="12">
        <v>1000</v>
      </c>
      <c r="I6" s="12">
        <v>1000</v>
      </c>
      <c r="J6" s="12">
        <f>2700-G6</f>
        <v>2700</v>
      </c>
      <c r="K6" s="12">
        <f>1800-H6</f>
        <v>800</v>
      </c>
      <c r="L6" s="12">
        <f t="shared" si="0"/>
        <v>750</v>
      </c>
    </row>
    <row r="7" spans="1:12">
      <c r="A7" s="13">
        <v>750</v>
      </c>
      <c r="B7" s="14" t="s">
        <v>31</v>
      </c>
      <c r="C7" s="12" t="s">
        <v>32</v>
      </c>
      <c r="D7" s="12"/>
      <c r="E7" s="12"/>
      <c r="F7" s="12" t="str">
        <f>VLOOKUP(A:A,[1]查询时间段分门店销售汇总!$D$1:$P$65536,13,0)</f>
        <v>A1</v>
      </c>
      <c r="G7" s="12"/>
      <c r="H7" s="12"/>
      <c r="I7" s="12"/>
      <c r="J7" s="12">
        <v>1800</v>
      </c>
      <c r="K7" s="12">
        <v>1000</v>
      </c>
      <c r="L7" s="12">
        <f t="shared" si="0"/>
        <v>950</v>
      </c>
    </row>
    <row r="8" spans="1:12">
      <c r="A8" s="11">
        <v>571</v>
      </c>
      <c r="B8" s="11" t="s">
        <v>33</v>
      </c>
      <c r="C8" s="12" t="s">
        <v>34</v>
      </c>
      <c r="D8" s="12" t="s">
        <v>35</v>
      </c>
      <c r="E8" s="12" t="s">
        <v>36</v>
      </c>
      <c r="F8" s="12" t="str">
        <f>VLOOKUP(A:A,[1]查询时间段分门店销售汇总!$D$1:$P$65536,13,0)</f>
        <v>A2</v>
      </c>
      <c r="G8" s="12">
        <v>150</v>
      </c>
      <c r="H8" s="12">
        <v>50</v>
      </c>
      <c r="I8" s="12">
        <v>300</v>
      </c>
      <c r="J8" s="12">
        <f>2400-G8</f>
        <v>2250</v>
      </c>
      <c r="K8" s="12">
        <f>1500-H8</f>
        <v>1450</v>
      </c>
      <c r="L8" s="12">
        <f t="shared" si="0"/>
        <v>1400</v>
      </c>
    </row>
    <row r="9" spans="1:12">
      <c r="A9" s="11">
        <v>709</v>
      </c>
      <c r="B9" s="11" t="s">
        <v>37</v>
      </c>
      <c r="C9" s="12" t="s">
        <v>38</v>
      </c>
      <c r="D9" s="12" t="s">
        <v>39</v>
      </c>
      <c r="E9" s="12" t="s">
        <v>40</v>
      </c>
      <c r="F9" s="12" t="str">
        <f>VLOOKUP(A:A,[1]查询时间段分门店销售汇总!$D$1:$P$65536,13,0)</f>
        <v>A2</v>
      </c>
      <c r="G9" s="12">
        <v>750</v>
      </c>
      <c r="H9" s="12">
        <v>250</v>
      </c>
      <c r="I9" s="12">
        <v>500</v>
      </c>
      <c r="J9" s="12">
        <f t="shared" ref="J9:J16" si="1">2400-G9</f>
        <v>1650</v>
      </c>
      <c r="K9" s="12">
        <f t="shared" ref="K9:K16" si="2">1500-H9</f>
        <v>1250</v>
      </c>
      <c r="L9" s="12">
        <f t="shared" si="0"/>
        <v>1200</v>
      </c>
    </row>
    <row r="10" spans="1:12">
      <c r="A10" s="11">
        <v>585</v>
      </c>
      <c r="B10" s="11" t="s">
        <v>41</v>
      </c>
      <c r="C10" s="12" t="s">
        <v>42</v>
      </c>
      <c r="D10" s="12" t="s">
        <v>43</v>
      </c>
      <c r="E10" s="12" t="s">
        <v>44</v>
      </c>
      <c r="F10" s="12" t="str">
        <f>VLOOKUP(A:A,[1]查询时间段分门店销售汇总!$D$1:$P$65536,13,0)</f>
        <v>A2</v>
      </c>
      <c r="G10" s="12">
        <v>1250</v>
      </c>
      <c r="H10" s="12">
        <v>1500</v>
      </c>
      <c r="I10" s="12">
        <v>2400</v>
      </c>
      <c r="J10" s="12">
        <f t="shared" si="1"/>
        <v>1150</v>
      </c>
      <c r="K10" s="12">
        <v>500</v>
      </c>
      <c r="L10" s="12">
        <f t="shared" si="0"/>
        <v>450</v>
      </c>
    </row>
    <row r="11" spans="1:12">
      <c r="A11" s="11">
        <v>730</v>
      </c>
      <c r="B11" s="11" t="s">
        <v>45</v>
      </c>
      <c r="C11" s="12" t="s">
        <v>46</v>
      </c>
      <c r="D11" s="12" t="s">
        <v>47</v>
      </c>
      <c r="E11" s="12" t="s">
        <v>48</v>
      </c>
      <c r="F11" s="12" t="str">
        <f>VLOOKUP(A:A,[1]查询时间段分门店销售汇总!$D$1:$P$65536,13,0)</f>
        <v>A2</v>
      </c>
      <c r="G11" s="12">
        <v>750</v>
      </c>
      <c r="H11" s="12">
        <v>2650</v>
      </c>
      <c r="I11" s="12">
        <v>3150</v>
      </c>
      <c r="J11" s="12">
        <f t="shared" si="1"/>
        <v>1650</v>
      </c>
      <c r="K11" s="12">
        <v>500</v>
      </c>
      <c r="L11" s="12">
        <f t="shared" si="0"/>
        <v>450</v>
      </c>
    </row>
    <row r="12" spans="1:12">
      <c r="A12" s="11">
        <v>581</v>
      </c>
      <c r="B12" s="11" t="s">
        <v>49</v>
      </c>
      <c r="C12" s="12" t="s">
        <v>50</v>
      </c>
      <c r="D12" s="12" t="s">
        <v>51</v>
      </c>
      <c r="E12" s="12" t="s">
        <v>52</v>
      </c>
      <c r="F12" s="12" t="str">
        <f>VLOOKUP(A:A,[1]查询时间段分门店销售汇总!$D$1:$P$65536,13,0)</f>
        <v>A2</v>
      </c>
      <c r="G12" s="12">
        <v>0</v>
      </c>
      <c r="H12" s="12">
        <v>100</v>
      </c>
      <c r="I12" s="12">
        <v>150</v>
      </c>
      <c r="J12" s="12">
        <f t="shared" si="1"/>
        <v>2400</v>
      </c>
      <c r="K12" s="12">
        <f t="shared" si="2"/>
        <v>1400</v>
      </c>
      <c r="L12" s="12">
        <f t="shared" si="0"/>
        <v>1350</v>
      </c>
    </row>
    <row r="13" spans="1:12">
      <c r="A13" s="11">
        <v>712</v>
      </c>
      <c r="B13" s="11" t="s">
        <v>53</v>
      </c>
      <c r="C13" s="12" t="s">
        <v>50</v>
      </c>
      <c r="D13" s="12" t="s">
        <v>54</v>
      </c>
      <c r="E13" s="12" t="s">
        <v>55</v>
      </c>
      <c r="F13" s="12" t="str">
        <f>VLOOKUP(A:A,[1]查询时间段分门店销售汇总!$D$1:$P$65536,13,0)</f>
        <v>A2</v>
      </c>
      <c r="G13" s="12">
        <v>300</v>
      </c>
      <c r="H13" s="12">
        <v>750</v>
      </c>
      <c r="I13" s="12">
        <v>900</v>
      </c>
      <c r="J13" s="12">
        <f t="shared" si="1"/>
        <v>2100</v>
      </c>
      <c r="K13" s="12">
        <f t="shared" si="2"/>
        <v>750</v>
      </c>
      <c r="L13" s="12">
        <f t="shared" si="0"/>
        <v>700</v>
      </c>
    </row>
    <row r="14" spans="1:12">
      <c r="A14" s="11">
        <v>343</v>
      </c>
      <c r="B14" s="11" t="s">
        <v>56</v>
      </c>
      <c r="C14" s="12" t="s">
        <v>57</v>
      </c>
      <c r="D14" s="12" t="s">
        <v>58</v>
      </c>
      <c r="E14" s="12" t="s">
        <v>59</v>
      </c>
      <c r="F14" s="12" t="str">
        <f>VLOOKUP(A:A,[1]查询时间段分门店销售汇总!$D$1:$P$65536,13,0)</f>
        <v>A2</v>
      </c>
      <c r="G14" s="12">
        <v>450</v>
      </c>
      <c r="H14" s="12">
        <v>350</v>
      </c>
      <c r="I14" s="12">
        <v>500</v>
      </c>
      <c r="J14" s="12">
        <f t="shared" si="1"/>
        <v>1950</v>
      </c>
      <c r="K14" s="12">
        <f t="shared" si="2"/>
        <v>1150</v>
      </c>
      <c r="L14" s="12">
        <f t="shared" si="0"/>
        <v>1100</v>
      </c>
    </row>
    <row r="15" spans="1:12">
      <c r="A15" s="11">
        <v>365</v>
      </c>
      <c r="B15" s="11" t="s">
        <v>60</v>
      </c>
      <c r="C15" s="12" t="s">
        <v>57</v>
      </c>
      <c r="D15" s="12" t="s">
        <v>61</v>
      </c>
      <c r="E15" s="12" t="s">
        <v>62</v>
      </c>
      <c r="F15" s="12" t="str">
        <f>VLOOKUP(A:A,[1]查询时间段分门店销售汇总!$D$1:$P$65536,13,0)</f>
        <v>A2</v>
      </c>
      <c r="G15" s="12">
        <v>250</v>
      </c>
      <c r="H15" s="12">
        <v>0</v>
      </c>
      <c r="I15" s="12">
        <v>250</v>
      </c>
      <c r="J15" s="12">
        <f t="shared" si="1"/>
        <v>2150</v>
      </c>
      <c r="K15" s="12">
        <f t="shared" si="2"/>
        <v>1500</v>
      </c>
      <c r="L15" s="12">
        <f t="shared" si="0"/>
        <v>1450</v>
      </c>
    </row>
    <row r="16" spans="1:12">
      <c r="A16" s="13">
        <v>385</v>
      </c>
      <c r="B16" s="14" t="s">
        <v>63</v>
      </c>
      <c r="C16" s="12" t="s">
        <v>32</v>
      </c>
      <c r="D16" s="12"/>
      <c r="E16" s="12"/>
      <c r="F16" s="12" t="str">
        <f>VLOOKUP(A:A,[1]查询时间段分门店销售汇总!$D$1:$P$65536,13,0)</f>
        <v>A2</v>
      </c>
      <c r="G16" s="12"/>
      <c r="H16" s="12"/>
      <c r="I16" s="12"/>
      <c r="J16" s="12">
        <v>1200</v>
      </c>
      <c r="K16" s="12">
        <v>1000</v>
      </c>
      <c r="L16" s="12">
        <f t="shared" si="0"/>
        <v>950</v>
      </c>
    </row>
    <row r="17" spans="1:12">
      <c r="A17" s="12">
        <v>746</v>
      </c>
      <c r="B17" s="12" t="s">
        <v>64</v>
      </c>
      <c r="C17" s="12" t="s">
        <v>65</v>
      </c>
      <c r="D17" s="12" t="s">
        <v>66</v>
      </c>
      <c r="E17" s="12" t="s">
        <v>67</v>
      </c>
      <c r="F17" s="12" t="str">
        <f>VLOOKUP(A:A,[1]查询时间段分门店销售汇总!$D$1:$P$65536,13,0)</f>
        <v>A3</v>
      </c>
      <c r="G17" s="12">
        <v>250</v>
      </c>
      <c r="H17" s="12">
        <v>400</v>
      </c>
      <c r="I17" s="12">
        <v>250</v>
      </c>
      <c r="J17" s="20">
        <f>2000-G17</f>
        <v>1750</v>
      </c>
      <c r="K17" s="20">
        <f>900-H17</f>
        <v>500</v>
      </c>
      <c r="L17" s="12">
        <f t="shared" si="0"/>
        <v>450</v>
      </c>
    </row>
    <row r="18" spans="1:12">
      <c r="A18" s="12">
        <v>54</v>
      </c>
      <c r="B18" s="12" t="s">
        <v>68</v>
      </c>
      <c r="C18" s="12" t="s">
        <v>69</v>
      </c>
      <c r="D18" s="12" t="s">
        <v>70</v>
      </c>
      <c r="E18" s="12" t="s">
        <v>71</v>
      </c>
      <c r="F18" s="12" t="str">
        <f>VLOOKUP(A:A,[1]查询时间段分门店销售汇总!$D$1:$P$65536,13,0)</f>
        <v>A3</v>
      </c>
      <c r="G18" s="12">
        <v>550</v>
      </c>
      <c r="H18" s="12">
        <v>0</v>
      </c>
      <c r="I18" s="12">
        <v>100</v>
      </c>
      <c r="J18" s="20">
        <f>2000-G18</f>
        <v>1450</v>
      </c>
      <c r="K18" s="20">
        <f>900-H18</f>
        <v>900</v>
      </c>
      <c r="L18" s="12">
        <f t="shared" si="0"/>
        <v>850</v>
      </c>
    </row>
    <row r="19" spans="1:12">
      <c r="A19" s="12">
        <v>101453</v>
      </c>
      <c r="B19" s="12" t="s">
        <v>72</v>
      </c>
      <c r="C19" s="12" t="s">
        <v>73</v>
      </c>
      <c r="D19" s="12" t="s">
        <v>74</v>
      </c>
      <c r="E19" s="12" t="s">
        <v>75</v>
      </c>
      <c r="F19" s="12" t="str">
        <f>VLOOKUP(A:A,[1]查询时间段分门店销售汇总!$D$1:$P$65536,13,0)</f>
        <v>A3</v>
      </c>
      <c r="G19" s="12">
        <v>150</v>
      </c>
      <c r="H19" s="12">
        <v>350</v>
      </c>
      <c r="I19" s="12">
        <v>450</v>
      </c>
      <c r="J19" s="20">
        <f>2000-G19</f>
        <v>1850</v>
      </c>
      <c r="K19" s="20">
        <f>900-H19</f>
        <v>550</v>
      </c>
      <c r="L19" s="12">
        <f t="shared" si="0"/>
        <v>500</v>
      </c>
    </row>
    <row r="20" spans="1:12">
      <c r="A20" s="12">
        <v>399</v>
      </c>
      <c r="B20" s="12" t="s">
        <v>76</v>
      </c>
      <c r="C20" s="12" t="s">
        <v>77</v>
      </c>
      <c r="D20" s="12" t="s">
        <v>78</v>
      </c>
      <c r="E20" s="12" t="s">
        <v>79</v>
      </c>
      <c r="F20" s="12" t="str">
        <f>VLOOKUP(A:A,[1]查询时间段分门店销售汇总!$D$1:$P$65536,13,0)</f>
        <v>A3</v>
      </c>
      <c r="G20" s="12">
        <v>1550</v>
      </c>
      <c r="H20" s="12">
        <v>1600</v>
      </c>
      <c r="I20" s="12">
        <v>1400</v>
      </c>
      <c r="J20" s="20">
        <v>1000</v>
      </c>
      <c r="K20" s="20">
        <v>500</v>
      </c>
      <c r="L20" s="12">
        <f t="shared" si="0"/>
        <v>450</v>
      </c>
    </row>
    <row r="21" spans="1:12">
      <c r="A21" s="12">
        <v>103198</v>
      </c>
      <c r="B21" s="12" t="s">
        <v>80</v>
      </c>
      <c r="C21" s="12" t="s">
        <v>81</v>
      </c>
      <c r="D21" s="12" t="s">
        <v>82</v>
      </c>
      <c r="E21" s="12" t="s">
        <v>83</v>
      </c>
      <c r="F21" s="12" t="str">
        <f>VLOOKUP(A:A,[1]查询时间段分门店销售汇总!$D$1:$P$65536,13,0)</f>
        <v>A3</v>
      </c>
      <c r="G21" s="12">
        <v>25000</v>
      </c>
      <c r="H21" s="12">
        <v>2500</v>
      </c>
      <c r="I21" s="12">
        <v>7500</v>
      </c>
      <c r="J21" s="20">
        <v>1000</v>
      </c>
      <c r="K21" s="20">
        <v>500</v>
      </c>
      <c r="L21" s="12">
        <f t="shared" si="0"/>
        <v>450</v>
      </c>
    </row>
    <row r="22" spans="1:12">
      <c r="A22" s="12">
        <v>578</v>
      </c>
      <c r="B22" s="12" t="s">
        <v>84</v>
      </c>
      <c r="C22" s="12" t="s">
        <v>85</v>
      </c>
      <c r="D22" s="12" t="s">
        <v>86</v>
      </c>
      <c r="E22" s="12" t="s">
        <v>87</v>
      </c>
      <c r="F22" s="12" t="str">
        <f>VLOOKUP(A:A,[1]查询时间段分门店销售汇总!$D$1:$P$65536,13,0)</f>
        <v>A3</v>
      </c>
      <c r="G22" s="12">
        <v>2650</v>
      </c>
      <c r="H22" s="12">
        <v>400</v>
      </c>
      <c r="I22" s="12">
        <v>550</v>
      </c>
      <c r="J22" s="20">
        <v>1000</v>
      </c>
      <c r="K22" s="20">
        <f>900-H22</f>
        <v>500</v>
      </c>
      <c r="L22" s="12">
        <f t="shared" si="0"/>
        <v>450</v>
      </c>
    </row>
    <row r="23" spans="1:12">
      <c r="A23" s="12">
        <v>707</v>
      </c>
      <c r="B23" s="12" t="s">
        <v>88</v>
      </c>
      <c r="C23" s="12" t="s">
        <v>38</v>
      </c>
      <c r="D23" s="12" t="s">
        <v>89</v>
      </c>
      <c r="E23" s="12" t="s">
        <v>90</v>
      </c>
      <c r="F23" s="12" t="str">
        <f>VLOOKUP(A:A,[1]查询时间段分门店销售汇总!$D$1:$P$65536,13,0)</f>
        <v>A3</v>
      </c>
      <c r="G23" s="12">
        <v>250</v>
      </c>
      <c r="H23" s="12">
        <v>500</v>
      </c>
      <c r="I23" s="12">
        <v>300</v>
      </c>
      <c r="J23" s="20">
        <f>2000-G23</f>
        <v>1750</v>
      </c>
      <c r="K23" s="20">
        <f>900-H23</f>
        <v>400</v>
      </c>
      <c r="L23" s="12">
        <f t="shared" si="0"/>
        <v>350</v>
      </c>
    </row>
    <row r="24" spans="1:12">
      <c r="A24" s="15">
        <v>513</v>
      </c>
      <c r="B24" s="16" t="s">
        <v>91</v>
      </c>
      <c r="C24" s="16" t="s">
        <v>92</v>
      </c>
      <c r="D24" s="16" t="s">
        <v>93</v>
      </c>
      <c r="E24" s="16" t="s">
        <v>94</v>
      </c>
      <c r="F24" s="12" t="str">
        <f>VLOOKUP(A:A,[1]查询时间段分门店销售汇总!$D$1:$P$65536,13,0)</f>
        <v>A3</v>
      </c>
      <c r="G24" s="15">
        <v>2500</v>
      </c>
      <c r="H24" s="15">
        <v>2000</v>
      </c>
      <c r="I24" s="15">
        <v>1000</v>
      </c>
      <c r="J24" s="20">
        <v>1000</v>
      </c>
      <c r="K24" s="20">
        <v>500</v>
      </c>
      <c r="L24" s="12">
        <f t="shared" si="0"/>
        <v>450</v>
      </c>
    </row>
    <row r="25" spans="1:12">
      <c r="A25" s="12">
        <v>355</v>
      </c>
      <c r="B25" s="12" t="s">
        <v>95</v>
      </c>
      <c r="C25" s="12" t="s">
        <v>96</v>
      </c>
      <c r="D25" s="12" t="s">
        <v>97</v>
      </c>
      <c r="E25" s="12" t="s">
        <v>98</v>
      </c>
      <c r="F25" s="12" t="str">
        <f>VLOOKUP(A:A,[1]查询时间段分门店销售汇总!$D$1:$P$65536,13,0)</f>
        <v>A3</v>
      </c>
      <c r="G25" s="12">
        <v>950</v>
      </c>
      <c r="H25" s="12">
        <v>500</v>
      </c>
      <c r="I25" s="12">
        <v>550</v>
      </c>
      <c r="J25" s="20">
        <f>2000-G25</f>
        <v>1050</v>
      </c>
      <c r="K25" s="20">
        <f>900-H25</f>
        <v>400</v>
      </c>
      <c r="L25" s="12">
        <f t="shared" si="0"/>
        <v>350</v>
      </c>
    </row>
    <row r="26" spans="1:12">
      <c r="A26" s="12">
        <v>754</v>
      </c>
      <c r="B26" s="12" t="s">
        <v>99</v>
      </c>
      <c r="C26" s="12" t="s">
        <v>100</v>
      </c>
      <c r="D26" s="12" t="s">
        <v>101</v>
      </c>
      <c r="E26" s="12" t="s">
        <v>102</v>
      </c>
      <c r="F26" s="12" t="str">
        <f>VLOOKUP(A:A,[1]查询时间段分门店销售汇总!$D$1:$P$65536,13,0)</f>
        <v>A3</v>
      </c>
      <c r="G26" s="12">
        <v>0</v>
      </c>
      <c r="H26" s="12">
        <v>1000</v>
      </c>
      <c r="I26" s="12">
        <v>2000</v>
      </c>
      <c r="J26" s="20">
        <f>2000-G26</f>
        <v>2000</v>
      </c>
      <c r="K26" s="20">
        <v>500</v>
      </c>
      <c r="L26" s="12">
        <f t="shared" si="0"/>
        <v>450</v>
      </c>
    </row>
    <row r="27" spans="1:12">
      <c r="A27" s="12">
        <v>514</v>
      </c>
      <c r="B27" s="12" t="s">
        <v>103</v>
      </c>
      <c r="C27" s="12" t="s">
        <v>104</v>
      </c>
      <c r="D27" s="12" t="s">
        <v>105</v>
      </c>
      <c r="E27" s="12" t="s">
        <v>106</v>
      </c>
      <c r="F27" s="12" t="str">
        <f>VLOOKUP(A:A,[1]查询时间段分门店销售汇总!$D$1:$P$65536,13,0)</f>
        <v>A3</v>
      </c>
      <c r="G27" s="12">
        <v>100</v>
      </c>
      <c r="H27" s="12">
        <v>50</v>
      </c>
      <c r="I27" s="12">
        <v>150</v>
      </c>
      <c r="J27" s="20">
        <f>2000-G27</f>
        <v>1900</v>
      </c>
      <c r="K27" s="20">
        <f>900-H27</f>
        <v>850</v>
      </c>
      <c r="L27" s="12">
        <f t="shared" si="0"/>
        <v>800</v>
      </c>
    </row>
    <row r="28" spans="1:12">
      <c r="A28" s="12">
        <v>102934</v>
      </c>
      <c r="B28" s="12" t="s">
        <v>107</v>
      </c>
      <c r="C28" s="12" t="s">
        <v>108</v>
      </c>
      <c r="D28" s="12" t="s">
        <v>109</v>
      </c>
      <c r="E28" s="12" t="s">
        <v>110</v>
      </c>
      <c r="F28" s="12" t="str">
        <f>VLOOKUP(A:A,[1]查询时间段分门店销售汇总!$D$1:$P$65536,13,0)</f>
        <v>A3</v>
      </c>
      <c r="G28" s="12">
        <v>0</v>
      </c>
      <c r="H28" s="12">
        <v>250</v>
      </c>
      <c r="I28" s="12">
        <v>300</v>
      </c>
      <c r="J28" s="20">
        <f>2000-G28</f>
        <v>2000</v>
      </c>
      <c r="K28" s="20">
        <f>900-H28</f>
        <v>650</v>
      </c>
      <c r="L28" s="12">
        <f t="shared" si="0"/>
        <v>600</v>
      </c>
    </row>
    <row r="29" spans="1:12">
      <c r="A29" s="15">
        <v>511</v>
      </c>
      <c r="B29" s="16" t="s">
        <v>111</v>
      </c>
      <c r="C29" s="16" t="s">
        <v>112</v>
      </c>
      <c r="D29" s="16" t="s">
        <v>113</v>
      </c>
      <c r="E29" s="16" t="s">
        <v>114</v>
      </c>
      <c r="F29" s="12" t="str">
        <f>VLOOKUP(A:A,[1]查询时间段分门店销售汇总!$D$1:$P$65536,13,0)</f>
        <v>A3</v>
      </c>
      <c r="G29" s="15">
        <v>200000</v>
      </c>
      <c r="H29" s="15">
        <v>30000</v>
      </c>
      <c r="I29" s="15">
        <v>1000</v>
      </c>
      <c r="J29" s="20">
        <v>1000</v>
      </c>
      <c r="K29" s="20">
        <v>500</v>
      </c>
      <c r="L29" s="12">
        <f t="shared" si="0"/>
        <v>450</v>
      </c>
    </row>
    <row r="30" spans="1:12">
      <c r="A30" s="12">
        <v>308</v>
      </c>
      <c r="B30" s="12" t="s">
        <v>115</v>
      </c>
      <c r="C30" s="12" t="s">
        <v>116</v>
      </c>
      <c r="D30" s="12" t="s">
        <v>117</v>
      </c>
      <c r="E30" s="12" t="s">
        <v>118</v>
      </c>
      <c r="F30" s="12" t="str">
        <f>VLOOKUP(A:A,[1]查询时间段分门店销售汇总!$D$1:$P$65536,13,0)</f>
        <v>A3</v>
      </c>
      <c r="G30" s="12">
        <v>750</v>
      </c>
      <c r="H30" s="12">
        <v>100</v>
      </c>
      <c r="I30" s="12">
        <v>150</v>
      </c>
      <c r="J30" s="20">
        <f>2000-G30</f>
        <v>1250</v>
      </c>
      <c r="K30" s="20">
        <f>900-H30</f>
        <v>800</v>
      </c>
      <c r="L30" s="12">
        <f t="shared" si="0"/>
        <v>750</v>
      </c>
    </row>
    <row r="31" spans="1:12">
      <c r="A31" s="12">
        <v>379</v>
      </c>
      <c r="B31" s="12" t="s">
        <v>119</v>
      </c>
      <c r="C31" s="12" t="s">
        <v>120</v>
      </c>
      <c r="D31" s="12" t="s">
        <v>121</v>
      </c>
      <c r="E31" s="12" t="s">
        <v>122</v>
      </c>
      <c r="F31" s="12" t="str">
        <f>VLOOKUP(A:A,[1]查询时间段分门店销售汇总!$D$1:$P$65536,13,0)</f>
        <v>A3</v>
      </c>
      <c r="G31" s="12">
        <v>1500</v>
      </c>
      <c r="H31" s="12">
        <v>250</v>
      </c>
      <c r="I31" s="12">
        <v>400</v>
      </c>
      <c r="J31" s="20">
        <v>800</v>
      </c>
      <c r="K31" s="20">
        <f>900-H31</f>
        <v>650</v>
      </c>
      <c r="L31" s="12">
        <f t="shared" si="0"/>
        <v>600</v>
      </c>
    </row>
    <row r="32" spans="1:12">
      <c r="A32" s="12">
        <v>742</v>
      </c>
      <c r="B32" s="12" t="s">
        <v>123</v>
      </c>
      <c r="C32" s="12" t="s">
        <v>124</v>
      </c>
      <c r="D32" s="12" t="s">
        <v>125</v>
      </c>
      <c r="E32" s="12" t="s">
        <v>126</v>
      </c>
      <c r="F32" s="12" t="str">
        <f>VLOOKUP(A:A,[1]查询时间段分门店销售汇总!$D$1:$P$65536,13,0)</f>
        <v>A3</v>
      </c>
      <c r="G32" s="12">
        <v>0</v>
      </c>
      <c r="H32" s="12">
        <v>0</v>
      </c>
      <c r="I32" s="12">
        <v>0</v>
      </c>
      <c r="J32" s="20">
        <f>2000-G32</f>
        <v>2000</v>
      </c>
      <c r="K32" s="20">
        <f>900-H32</f>
        <v>900</v>
      </c>
      <c r="L32" s="12">
        <f t="shared" si="0"/>
        <v>850</v>
      </c>
    </row>
    <row r="33" spans="1:12">
      <c r="A33" s="17">
        <v>726</v>
      </c>
      <c r="B33" s="18" t="s">
        <v>127</v>
      </c>
      <c r="C33" s="16" t="s">
        <v>128</v>
      </c>
      <c r="D33" s="16" t="s">
        <v>129</v>
      </c>
      <c r="E33" s="16" t="s">
        <v>130</v>
      </c>
      <c r="F33" s="12" t="str">
        <f>VLOOKUP(A:A,[1]查询时间段分门店销售汇总!$D$1:$P$65536,13,0)</f>
        <v>A3</v>
      </c>
      <c r="G33" s="15">
        <v>5000</v>
      </c>
      <c r="H33" s="15">
        <v>2500</v>
      </c>
      <c r="I33" s="15">
        <v>2500</v>
      </c>
      <c r="J33" s="20">
        <v>1000</v>
      </c>
      <c r="K33" s="20">
        <v>500</v>
      </c>
      <c r="L33" s="12">
        <f t="shared" si="0"/>
        <v>450</v>
      </c>
    </row>
    <row r="34" spans="1:12">
      <c r="A34" s="11">
        <v>373</v>
      </c>
      <c r="B34" s="11" t="s">
        <v>131</v>
      </c>
      <c r="C34" s="12" t="s">
        <v>132</v>
      </c>
      <c r="D34" s="12" t="s">
        <v>133</v>
      </c>
      <c r="E34" s="12" t="s">
        <v>134</v>
      </c>
      <c r="F34" s="12" t="str">
        <f>VLOOKUP(A:A,[1]查询时间段分门店销售汇总!$D$1:$P$65536,13,0)</f>
        <v>A3</v>
      </c>
      <c r="G34" s="12">
        <v>2000</v>
      </c>
      <c r="H34" s="12">
        <v>400</v>
      </c>
      <c r="I34" s="12">
        <v>200</v>
      </c>
      <c r="J34" s="20">
        <v>800</v>
      </c>
      <c r="K34" s="20">
        <f>900-H34</f>
        <v>500</v>
      </c>
      <c r="L34" s="12">
        <f t="shared" si="0"/>
        <v>450</v>
      </c>
    </row>
    <row r="35" spans="1:12">
      <c r="A35" s="13">
        <v>311</v>
      </c>
      <c r="B35" s="14" t="s">
        <v>135</v>
      </c>
      <c r="C35" s="12" t="s">
        <v>32</v>
      </c>
      <c r="D35" s="12"/>
      <c r="E35" s="12"/>
      <c r="F35" s="12" t="str">
        <f>VLOOKUP(A:A,[1]查询时间段分门店销售汇总!$D$1:$P$65536,13,0)</f>
        <v>A3</v>
      </c>
      <c r="G35" s="12"/>
      <c r="H35" s="12"/>
      <c r="I35" s="12"/>
      <c r="J35" s="20">
        <v>1000</v>
      </c>
      <c r="K35" s="20">
        <v>500</v>
      </c>
      <c r="L35" s="12">
        <f t="shared" si="0"/>
        <v>450</v>
      </c>
    </row>
    <row r="36" s="3" customFormat="1" spans="1:12">
      <c r="A36" s="13">
        <v>357</v>
      </c>
      <c r="B36" s="14" t="s">
        <v>136</v>
      </c>
      <c r="C36" s="12" t="s">
        <v>32</v>
      </c>
      <c r="D36" s="12"/>
      <c r="E36" s="12"/>
      <c r="F36" s="12" t="str">
        <f>VLOOKUP(A:A,[1]查询时间段分门店销售汇总!$D$1:$P$65536,13,0)</f>
        <v>A3</v>
      </c>
      <c r="G36" s="12"/>
      <c r="H36" s="12"/>
      <c r="I36" s="12"/>
      <c r="J36" s="20">
        <v>1000</v>
      </c>
      <c r="K36" s="20">
        <v>500</v>
      </c>
      <c r="L36" s="12">
        <f t="shared" si="0"/>
        <v>450</v>
      </c>
    </row>
    <row r="37" spans="1:12">
      <c r="A37" s="13">
        <v>387</v>
      </c>
      <c r="B37" s="14" t="s">
        <v>137</v>
      </c>
      <c r="C37" s="12" t="s">
        <v>32</v>
      </c>
      <c r="D37" s="12"/>
      <c r="E37" s="12"/>
      <c r="F37" s="12" t="str">
        <f>VLOOKUP(A:A,[1]查询时间段分门店销售汇总!$D$1:$P$65536,13,0)</f>
        <v>A3</v>
      </c>
      <c r="G37" s="12"/>
      <c r="H37" s="12"/>
      <c r="I37" s="12"/>
      <c r="J37" s="20">
        <v>1000</v>
      </c>
      <c r="K37" s="20">
        <v>500</v>
      </c>
      <c r="L37" s="12">
        <f t="shared" si="0"/>
        <v>450</v>
      </c>
    </row>
    <row r="38" spans="1:12">
      <c r="A38" s="13">
        <v>377</v>
      </c>
      <c r="B38" s="14" t="s">
        <v>138</v>
      </c>
      <c r="C38" s="12" t="s">
        <v>32</v>
      </c>
      <c r="D38" s="12"/>
      <c r="E38" s="12"/>
      <c r="F38" s="12" t="str">
        <f>VLOOKUP(A:A,[1]查询时间段分门店销售汇总!$D$1:$P$65536,13,0)</f>
        <v>A3</v>
      </c>
      <c r="G38" s="12"/>
      <c r="H38" s="12"/>
      <c r="I38" s="12"/>
      <c r="J38" s="20">
        <v>1000</v>
      </c>
      <c r="K38" s="20">
        <v>500</v>
      </c>
      <c r="L38" s="12">
        <f t="shared" si="0"/>
        <v>450</v>
      </c>
    </row>
    <row r="39" spans="1:12">
      <c r="A39" s="13">
        <v>546</v>
      </c>
      <c r="B39" s="14" t="s">
        <v>139</v>
      </c>
      <c r="C39" s="12" t="s">
        <v>32</v>
      </c>
      <c r="D39" s="12"/>
      <c r="E39" s="12"/>
      <c r="F39" s="12" t="str">
        <f>VLOOKUP(A:A,[1]查询时间段分门店销售汇总!$D$1:$P$65536,13,0)</f>
        <v>A3</v>
      </c>
      <c r="G39" s="12"/>
      <c r="H39" s="12"/>
      <c r="I39" s="12"/>
      <c r="J39" s="20">
        <v>1000</v>
      </c>
      <c r="K39" s="20">
        <v>500</v>
      </c>
      <c r="L39" s="12">
        <f t="shared" si="0"/>
        <v>450</v>
      </c>
    </row>
    <row r="40" spans="1:12">
      <c r="A40" s="13">
        <v>724</v>
      </c>
      <c r="B40" s="14" t="s">
        <v>140</v>
      </c>
      <c r="C40" s="12" t="s">
        <v>32</v>
      </c>
      <c r="D40" s="12"/>
      <c r="E40" s="12"/>
      <c r="F40" s="12" t="str">
        <f>VLOOKUP(A:A,[1]查询时间段分门店销售汇总!$D$1:$P$65536,13,0)</f>
        <v>A3</v>
      </c>
      <c r="G40" s="12"/>
      <c r="H40" s="12"/>
      <c r="I40" s="12"/>
      <c r="J40" s="20">
        <v>1000</v>
      </c>
      <c r="K40" s="20">
        <v>500</v>
      </c>
      <c r="L40" s="12">
        <f t="shared" si="0"/>
        <v>450</v>
      </c>
    </row>
    <row r="41" spans="1:12">
      <c r="A41" s="13">
        <v>737</v>
      </c>
      <c r="B41" s="14" t="s">
        <v>141</v>
      </c>
      <c r="C41" s="12" t="s">
        <v>32</v>
      </c>
      <c r="D41" s="12"/>
      <c r="E41" s="12"/>
      <c r="F41" s="12" t="str">
        <f>VLOOKUP(A:A,[1]查询时间段分门店销售汇总!$D$1:$P$65536,13,0)</f>
        <v>A3</v>
      </c>
      <c r="G41" s="12"/>
      <c r="H41" s="12"/>
      <c r="I41" s="12"/>
      <c r="J41" s="20">
        <v>1000</v>
      </c>
      <c r="K41" s="20">
        <v>500</v>
      </c>
      <c r="L41" s="12">
        <f t="shared" si="0"/>
        <v>450</v>
      </c>
    </row>
    <row r="42" spans="1:12">
      <c r="A42" s="13">
        <v>103639</v>
      </c>
      <c r="B42" s="14" t="s">
        <v>142</v>
      </c>
      <c r="C42" s="12" t="s">
        <v>32</v>
      </c>
      <c r="D42" s="12"/>
      <c r="E42" s="12"/>
      <c r="F42" s="12" t="str">
        <f>VLOOKUP(A:A,[1]查询时间段分门店销售汇总!$D$1:$P$65536,13,0)</f>
        <v>A3</v>
      </c>
      <c r="G42" s="12"/>
      <c r="H42" s="12"/>
      <c r="I42" s="12"/>
      <c r="J42" s="20">
        <v>1000</v>
      </c>
      <c r="K42" s="20">
        <v>500</v>
      </c>
      <c r="L42" s="12">
        <f t="shared" si="0"/>
        <v>450</v>
      </c>
    </row>
    <row r="43" spans="1:12">
      <c r="A43" s="13">
        <v>744</v>
      </c>
      <c r="B43" s="14" t="s">
        <v>143</v>
      </c>
      <c r="C43" s="12" t="s">
        <v>32</v>
      </c>
      <c r="D43" s="12"/>
      <c r="E43" s="12"/>
      <c r="F43" s="12" t="str">
        <f>VLOOKUP(A:A,[1]查询时间段分门店销售汇总!$D$1:$P$65536,13,0)</f>
        <v>A3</v>
      </c>
      <c r="G43" s="12"/>
      <c r="H43" s="12"/>
      <c r="I43" s="12"/>
      <c r="J43" s="20">
        <v>1000</v>
      </c>
      <c r="K43" s="20">
        <v>500</v>
      </c>
      <c r="L43" s="12">
        <f t="shared" si="0"/>
        <v>450</v>
      </c>
    </row>
    <row r="44" spans="1:12">
      <c r="A44" s="13">
        <v>747</v>
      </c>
      <c r="B44" s="14" t="s">
        <v>144</v>
      </c>
      <c r="C44" s="12" t="s">
        <v>32</v>
      </c>
      <c r="D44" s="12"/>
      <c r="E44" s="12"/>
      <c r="F44" s="12" t="str">
        <f>VLOOKUP(A:A,[1]查询时间段分门店销售汇总!$D$1:$P$65536,13,0)</f>
        <v>A3</v>
      </c>
      <c r="G44" s="12"/>
      <c r="H44" s="12"/>
      <c r="I44" s="12"/>
      <c r="J44" s="20">
        <v>1000</v>
      </c>
      <c r="K44" s="20">
        <v>500</v>
      </c>
      <c r="L44" s="12">
        <f t="shared" si="0"/>
        <v>450</v>
      </c>
    </row>
    <row r="45" spans="1:12">
      <c r="A45" s="12">
        <v>717</v>
      </c>
      <c r="B45" s="12" t="s">
        <v>145</v>
      </c>
      <c r="C45" s="12" t="s">
        <v>146</v>
      </c>
      <c r="D45" s="12" t="s">
        <v>147</v>
      </c>
      <c r="E45" s="12" t="s">
        <v>148</v>
      </c>
      <c r="F45" s="12" t="str">
        <f>VLOOKUP(A:A,[1]查询时间段分门店销售汇总!$D$1:$P$65536,13,0)</f>
        <v>B1</v>
      </c>
      <c r="G45" s="12">
        <v>1300</v>
      </c>
      <c r="H45" s="12">
        <v>2250</v>
      </c>
      <c r="I45" s="12">
        <v>2150</v>
      </c>
      <c r="J45" s="12">
        <v>700</v>
      </c>
      <c r="K45" s="12">
        <v>400</v>
      </c>
      <c r="L45" s="12">
        <f t="shared" si="0"/>
        <v>350</v>
      </c>
    </row>
    <row r="46" spans="1:12">
      <c r="A46" s="12">
        <v>359</v>
      </c>
      <c r="B46" s="12" t="s">
        <v>149</v>
      </c>
      <c r="C46" s="12" t="s">
        <v>150</v>
      </c>
      <c r="D46" s="12" t="s">
        <v>151</v>
      </c>
      <c r="E46" s="12" t="s">
        <v>152</v>
      </c>
      <c r="F46" s="12" t="str">
        <f>VLOOKUP(A:A,[1]查询时间段分门店销售汇总!$D$1:$P$65536,13,0)</f>
        <v>B1</v>
      </c>
      <c r="G46" s="12">
        <v>0</v>
      </c>
      <c r="H46" s="12">
        <v>250</v>
      </c>
      <c r="I46" s="12">
        <v>400</v>
      </c>
      <c r="J46" s="12">
        <f t="shared" ref="J46:J68" si="3">1800-G46</f>
        <v>1800</v>
      </c>
      <c r="K46" s="12">
        <f>800-H46</f>
        <v>550</v>
      </c>
      <c r="L46" s="12">
        <f t="shared" si="0"/>
        <v>500</v>
      </c>
    </row>
    <row r="47" spans="1:12">
      <c r="A47" s="12">
        <v>572</v>
      </c>
      <c r="B47" s="12" t="s">
        <v>153</v>
      </c>
      <c r="C47" s="12" t="s">
        <v>154</v>
      </c>
      <c r="D47" s="12" t="s">
        <v>155</v>
      </c>
      <c r="E47" s="12" t="s">
        <v>156</v>
      </c>
      <c r="F47" s="12" t="str">
        <f>VLOOKUP(A:A,[1]查询时间段分门店销售汇总!$D$1:$P$65536,13,0)</f>
        <v>B1</v>
      </c>
      <c r="G47" s="12">
        <v>250</v>
      </c>
      <c r="H47" s="12">
        <v>500</v>
      </c>
      <c r="I47" s="12">
        <v>900</v>
      </c>
      <c r="J47" s="12">
        <f t="shared" si="3"/>
        <v>1550</v>
      </c>
      <c r="K47" s="12">
        <v>400</v>
      </c>
      <c r="L47" s="12">
        <f t="shared" si="0"/>
        <v>350</v>
      </c>
    </row>
    <row r="48" spans="1:12">
      <c r="A48" s="12">
        <v>391</v>
      </c>
      <c r="B48" s="12" t="s">
        <v>157</v>
      </c>
      <c r="C48" s="12" t="s">
        <v>158</v>
      </c>
      <c r="D48" s="12" t="s">
        <v>159</v>
      </c>
      <c r="E48" s="12" t="s">
        <v>160</v>
      </c>
      <c r="F48" s="12" t="str">
        <f>VLOOKUP(A:A,[1]查询时间段分门店销售汇总!$D$1:$P$65536,13,0)</f>
        <v>B1</v>
      </c>
      <c r="G48" s="12">
        <v>100</v>
      </c>
      <c r="H48" s="12">
        <v>850</v>
      </c>
      <c r="I48" s="12">
        <v>200</v>
      </c>
      <c r="J48" s="12">
        <f t="shared" si="3"/>
        <v>1700</v>
      </c>
      <c r="K48" s="12">
        <v>400</v>
      </c>
      <c r="L48" s="12">
        <f t="shared" si="0"/>
        <v>350</v>
      </c>
    </row>
    <row r="49" spans="1:12">
      <c r="A49" s="12">
        <v>104428</v>
      </c>
      <c r="B49" s="12" t="s">
        <v>161</v>
      </c>
      <c r="C49" s="12" t="s">
        <v>162</v>
      </c>
      <c r="D49" s="12" t="s">
        <v>163</v>
      </c>
      <c r="E49" s="12" t="s">
        <v>164</v>
      </c>
      <c r="F49" s="12" t="str">
        <f>VLOOKUP(A:A,[1]查询时间段分门店销售汇总!$D$1:$P$65536,13,0)</f>
        <v>B1</v>
      </c>
      <c r="G49" s="12">
        <v>150</v>
      </c>
      <c r="H49" s="12">
        <v>200</v>
      </c>
      <c r="I49" s="12">
        <v>200</v>
      </c>
      <c r="J49" s="12">
        <f t="shared" si="3"/>
        <v>1650</v>
      </c>
      <c r="K49" s="12">
        <f>800-H49</f>
        <v>600</v>
      </c>
      <c r="L49" s="12">
        <f t="shared" si="0"/>
        <v>550</v>
      </c>
    </row>
    <row r="50" spans="1:12">
      <c r="A50" s="12">
        <v>102479</v>
      </c>
      <c r="B50" s="12" t="s">
        <v>165</v>
      </c>
      <c r="C50" s="12" t="s">
        <v>166</v>
      </c>
      <c r="D50" s="12" t="s">
        <v>167</v>
      </c>
      <c r="E50" s="12" t="s">
        <v>168</v>
      </c>
      <c r="F50" s="12" t="str">
        <f>VLOOKUP(A:A,[1]查询时间段分门店销售汇总!$D$1:$P$65536,13,0)</f>
        <v>B1</v>
      </c>
      <c r="G50" s="12">
        <v>2500</v>
      </c>
      <c r="H50" s="12">
        <v>0</v>
      </c>
      <c r="I50" s="12">
        <v>0</v>
      </c>
      <c r="J50" s="12">
        <v>800</v>
      </c>
      <c r="K50" s="12">
        <f>800-H50</f>
        <v>800</v>
      </c>
      <c r="L50" s="12">
        <f t="shared" si="0"/>
        <v>750</v>
      </c>
    </row>
    <row r="51" spans="1:12">
      <c r="A51" s="12">
        <v>105751</v>
      </c>
      <c r="B51" s="12" t="s">
        <v>169</v>
      </c>
      <c r="C51" s="12" t="s">
        <v>170</v>
      </c>
      <c r="D51" s="12" t="s">
        <v>171</v>
      </c>
      <c r="E51" s="12" t="s">
        <v>172</v>
      </c>
      <c r="F51" s="12" t="str">
        <f>VLOOKUP(A:A,[1]查询时间段分门店销售汇总!$D$1:$P$65536,13,0)</f>
        <v>B1</v>
      </c>
      <c r="G51" s="12">
        <v>500</v>
      </c>
      <c r="H51" s="12">
        <v>50</v>
      </c>
      <c r="I51" s="12">
        <v>1250</v>
      </c>
      <c r="J51" s="12">
        <f t="shared" si="3"/>
        <v>1300</v>
      </c>
      <c r="K51" s="12">
        <f>800-H51</f>
        <v>750</v>
      </c>
      <c r="L51" s="12">
        <f t="shared" si="0"/>
        <v>700</v>
      </c>
    </row>
    <row r="52" spans="1:12">
      <c r="A52" s="12">
        <v>587</v>
      </c>
      <c r="B52" s="12" t="s">
        <v>173</v>
      </c>
      <c r="C52" s="12" t="s">
        <v>174</v>
      </c>
      <c r="D52" s="12" t="s">
        <v>175</v>
      </c>
      <c r="E52" s="12" t="s">
        <v>176</v>
      </c>
      <c r="F52" s="12" t="str">
        <f>VLOOKUP(A:A,[1]查询时间段分门店销售汇总!$D$1:$P$65536,13,0)</f>
        <v>B1</v>
      </c>
      <c r="G52" s="12">
        <v>250</v>
      </c>
      <c r="H52" s="12">
        <v>150</v>
      </c>
      <c r="I52" s="12">
        <v>300</v>
      </c>
      <c r="J52" s="12">
        <f t="shared" si="3"/>
        <v>1550</v>
      </c>
      <c r="K52" s="12">
        <f>800-H52</f>
        <v>650</v>
      </c>
      <c r="L52" s="12">
        <f t="shared" si="0"/>
        <v>600</v>
      </c>
    </row>
    <row r="53" spans="1:12">
      <c r="A53" s="12">
        <v>106569</v>
      </c>
      <c r="B53" s="12" t="s">
        <v>177</v>
      </c>
      <c r="C53" s="12" t="s">
        <v>178</v>
      </c>
      <c r="D53" s="12" t="s">
        <v>179</v>
      </c>
      <c r="E53" s="12" t="s">
        <v>180</v>
      </c>
      <c r="F53" s="12" t="str">
        <f>VLOOKUP(A:A,[1]查询时间段分门店销售汇总!$D$1:$P$65536,13,0)</f>
        <v>B1</v>
      </c>
      <c r="G53" s="12">
        <v>200</v>
      </c>
      <c r="H53" s="12">
        <v>250</v>
      </c>
      <c r="I53" s="12">
        <v>150</v>
      </c>
      <c r="J53" s="12">
        <f t="shared" si="3"/>
        <v>1600</v>
      </c>
      <c r="K53" s="12">
        <f>800-H53</f>
        <v>550</v>
      </c>
      <c r="L53" s="12">
        <f t="shared" si="0"/>
        <v>500</v>
      </c>
    </row>
    <row r="54" spans="1:12">
      <c r="A54" s="12">
        <v>704</v>
      </c>
      <c r="B54" s="12" t="s">
        <v>181</v>
      </c>
      <c r="C54" s="12" t="s">
        <v>182</v>
      </c>
      <c r="D54" s="12" t="s">
        <v>183</v>
      </c>
      <c r="E54" s="12" t="s">
        <v>184</v>
      </c>
      <c r="F54" s="12" t="str">
        <f>VLOOKUP(A:A,[1]查询时间段分门店销售汇总!$D$1:$P$65536,13,0)</f>
        <v>B1</v>
      </c>
      <c r="G54" s="12">
        <v>2500</v>
      </c>
      <c r="H54" s="12">
        <v>1000</v>
      </c>
      <c r="I54" s="12">
        <v>0</v>
      </c>
      <c r="J54" s="12">
        <v>800</v>
      </c>
      <c r="K54" s="12">
        <v>400</v>
      </c>
      <c r="L54" s="12">
        <f t="shared" si="0"/>
        <v>350</v>
      </c>
    </row>
    <row r="55" spans="1:12">
      <c r="A55" s="12">
        <v>105267</v>
      </c>
      <c r="B55" s="12" t="s">
        <v>185</v>
      </c>
      <c r="C55" s="12" t="s">
        <v>186</v>
      </c>
      <c r="D55" s="12" t="s">
        <v>187</v>
      </c>
      <c r="E55" s="12" t="s">
        <v>188</v>
      </c>
      <c r="F55" s="12" t="str">
        <f>VLOOKUP(A:A,[1]查询时间段分门店销售汇总!$D$1:$P$65536,13,0)</f>
        <v>B1</v>
      </c>
      <c r="G55" s="12">
        <v>1000</v>
      </c>
      <c r="H55" s="12">
        <v>1000</v>
      </c>
      <c r="I55" s="12">
        <v>500</v>
      </c>
      <c r="J55" s="12">
        <f t="shared" si="3"/>
        <v>800</v>
      </c>
      <c r="K55" s="12">
        <v>400</v>
      </c>
      <c r="L55" s="12">
        <f t="shared" si="0"/>
        <v>350</v>
      </c>
    </row>
    <row r="56" spans="1:12">
      <c r="A56" s="12">
        <v>351</v>
      </c>
      <c r="B56" s="12" t="s">
        <v>189</v>
      </c>
      <c r="C56" s="12" t="s">
        <v>190</v>
      </c>
      <c r="D56" s="12" t="s">
        <v>191</v>
      </c>
      <c r="E56" s="12" t="s">
        <v>192</v>
      </c>
      <c r="F56" s="12" t="str">
        <f>VLOOKUP(A:A,[1]查询时间段分门店销售汇总!$D$1:$P$65536,13,0)</f>
        <v>B1</v>
      </c>
      <c r="G56" s="12">
        <v>2000</v>
      </c>
      <c r="H56" s="12">
        <v>250</v>
      </c>
      <c r="I56" s="12">
        <v>500</v>
      </c>
      <c r="J56" s="12">
        <v>800</v>
      </c>
      <c r="K56" s="12">
        <f>800-H56</f>
        <v>550</v>
      </c>
      <c r="L56" s="12">
        <f t="shared" si="0"/>
        <v>500</v>
      </c>
    </row>
    <row r="57" spans="1:12">
      <c r="A57" s="12">
        <v>515</v>
      </c>
      <c r="B57" s="12" t="s">
        <v>193</v>
      </c>
      <c r="C57" s="12" t="s">
        <v>194</v>
      </c>
      <c r="D57" s="12" t="s">
        <v>195</v>
      </c>
      <c r="E57" s="12" t="s">
        <v>196</v>
      </c>
      <c r="F57" s="12" t="str">
        <f>VLOOKUP(A:A,[1]查询时间段分门店销售汇总!$D$1:$P$65536,13,0)</f>
        <v>B1</v>
      </c>
      <c r="G57" s="12">
        <v>3000</v>
      </c>
      <c r="H57" s="12">
        <v>2000</v>
      </c>
      <c r="I57" s="12">
        <v>1000</v>
      </c>
      <c r="J57" s="12">
        <v>800</v>
      </c>
      <c r="K57" s="12">
        <v>400</v>
      </c>
      <c r="L57" s="12">
        <f t="shared" si="0"/>
        <v>350</v>
      </c>
    </row>
    <row r="58" spans="1:12">
      <c r="A58" s="12">
        <v>102565</v>
      </c>
      <c r="B58" s="12" t="s">
        <v>197</v>
      </c>
      <c r="C58" s="12" t="s">
        <v>116</v>
      </c>
      <c r="D58" s="12" t="s">
        <v>198</v>
      </c>
      <c r="E58" s="12" t="s">
        <v>199</v>
      </c>
      <c r="F58" s="12" t="str">
        <f>VLOOKUP(A:A,[1]查询时间段分门店销售汇总!$D$1:$P$65536,13,0)</f>
        <v>B1</v>
      </c>
      <c r="G58" s="12">
        <v>5000</v>
      </c>
      <c r="H58" s="12">
        <v>2500</v>
      </c>
      <c r="I58" s="12">
        <v>1500</v>
      </c>
      <c r="J58" s="12">
        <v>800</v>
      </c>
      <c r="K58" s="12">
        <v>400</v>
      </c>
      <c r="L58" s="12">
        <f t="shared" si="0"/>
        <v>350</v>
      </c>
    </row>
    <row r="59" spans="1:12">
      <c r="A59" s="12">
        <v>367</v>
      </c>
      <c r="B59" s="12" t="s">
        <v>200</v>
      </c>
      <c r="C59" s="12" t="s">
        <v>201</v>
      </c>
      <c r="D59" s="12" t="s">
        <v>202</v>
      </c>
      <c r="E59" s="12" t="s">
        <v>203</v>
      </c>
      <c r="F59" s="12" t="str">
        <f>VLOOKUP(A:A,[1]查询时间段分门店销售汇总!$D$1:$P$65536,13,0)</f>
        <v>B1</v>
      </c>
      <c r="G59" s="12">
        <v>750</v>
      </c>
      <c r="H59" s="12">
        <v>200</v>
      </c>
      <c r="I59" s="12">
        <v>750</v>
      </c>
      <c r="J59" s="12">
        <f t="shared" si="3"/>
        <v>1050</v>
      </c>
      <c r="K59" s="12">
        <f>800-H59</f>
        <v>600</v>
      </c>
      <c r="L59" s="12">
        <f t="shared" si="0"/>
        <v>550</v>
      </c>
    </row>
    <row r="60" spans="1:12">
      <c r="A60" s="12">
        <v>347</v>
      </c>
      <c r="B60" s="12" t="s">
        <v>204</v>
      </c>
      <c r="C60" s="12" t="s">
        <v>201</v>
      </c>
      <c r="D60" s="12" t="s">
        <v>205</v>
      </c>
      <c r="E60" s="12" t="s">
        <v>206</v>
      </c>
      <c r="F60" s="12" t="str">
        <f>VLOOKUP(A:A,[1]查询时间段分门店销售汇总!$D$1:$P$65536,13,0)</f>
        <v>B1</v>
      </c>
      <c r="G60" s="12">
        <v>250</v>
      </c>
      <c r="H60" s="12">
        <v>1000</v>
      </c>
      <c r="I60" s="12">
        <v>750</v>
      </c>
      <c r="J60" s="12">
        <f t="shared" si="3"/>
        <v>1550</v>
      </c>
      <c r="K60" s="12">
        <v>400</v>
      </c>
      <c r="L60" s="12">
        <f t="shared" si="0"/>
        <v>350</v>
      </c>
    </row>
    <row r="61" spans="1:12">
      <c r="A61" s="12">
        <v>103199</v>
      </c>
      <c r="B61" s="12" t="s">
        <v>207</v>
      </c>
      <c r="C61" s="12" t="s">
        <v>132</v>
      </c>
      <c r="D61" s="12" t="s">
        <v>208</v>
      </c>
      <c r="E61" s="12" t="s">
        <v>209</v>
      </c>
      <c r="F61" s="12" t="str">
        <f>VLOOKUP(A:A,[1]查询时间段分门店销售汇总!$D$1:$P$65536,13,0)</f>
        <v>B1</v>
      </c>
      <c r="G61" s="12">
        <v>150</v>
      </c>
      <c r="H61" s="12">
        <v>50</v>
      </c>
      <c r="I61" s="12">
        <v>150</v>
      </c>
      <c r="J61" s="12">
        <f t="shared" si="3"/>
        <v>1650</v>
      </c>
      <c r="K61" s="12">
        <f>800-H61</f>
        <v>750</v>
      </c>
      <c r="L61" s="12">
        <f t="shared" si="0"/>
        <v>700</v>
      </c>
    </row>
    <row r="62" spans="1:12">
      <c r="A62" s="12">
        <v>598</v>
      </c>
      <c r="B62" s="12" t="s">
        <v>210</v>
      </c>
      <c r="C62" s="12" t="s">
        <v>211</v>
      </c>
      <c r="D62" s="12" t="s">
        <v>212</v>
      </c>
      <c r="E62" s="12" t="s">
        <v>213</v>
      </c>
      <c r="F62" s="12" t="str">
        <f>VLOOKUP(A:A,[1]查询时间段分门店销售汇总!$D$1:$P$65536,13,0)</f>
        <v>B1</v>
      </c>
      <c r="G62" s="12">
        <v>1000</v>
      </c>
      <c r="H62" s="12">
        <v>750</v>
      </c>
      <c r="I62" s="12">
        <v>750</v>
      </c>
      <c r="J62" s="12">
        <f t="shared" si="3"/>
        <v>800</v>
      </c>
      <c r="K62" s="12">
        <v>400</v>
      </c>
      <c r="L62" s="12">
        <f t="shared" si="0"/>
        <v>350</v>
      </c>
    </row>
    <row r="63" spans="1:12">
      <c r="A63" s="12">
        <v>349</v>
      </c>
      <c r="B63" s="12" t="s">
        <v>214</v>
      </c>
      <c r="C63" s="12" t="s">
        <v>28</v>
      </c>
      <c r="D63" s="12" t="s">
        <v>215</v>
      </c>
      <c r="E63" s="12" t="s">
        <v>216</v>
      </c>
      <c r="F63" s="12" t="str">
        <f>VLOOKUP(A:A,[1]查询时间段分门店销售汇总!$D$1:$P$65536,13,0)</f>
        <v>B1</v>
      </c>
      <c r="G63" s="12">
        <v>1400</v>
      </c>
      <c r="H63" s="12">
        <v>0</v>
      </c>
      <c r="I63" s="12">
        <v>1950</v>
      </c>
      <c r="J63" s="12">
        <v>600</v>
      </c>
      <c r="K63" s="12">
        <f>800-H63</f>
        <v>800</v>
      </c>
      <c r="L63" s="12">
        <f t="shared" si="0"/>
        <v>750</v>
      </c>
    </row>
    <row r="64" spans="1:12">
      <c r="A64" s="15">
        <v>716</v>
      </c>
      <c r="B64" s="16" t="s">
        <v>217</v>
      </c>
      <c r="C64" s="16" t="s">
        <v>218</v>
      </c>
      <c r="D64" s="16" t="s">
        <v>219</v>
      </c>
      <c r="E64" s="16" t="s">
        <v>220</v>
      </c>
      <c r="F64" s="12" t="str">
        <f>VLOOKUP(A:A,[1]查询时间段分门店销售汇总!$D$1:$P$65536,13,0)</f>
        <v>B1</v>
      </c>
      <c r="G64" s="15">
        <v>2500</v>
      </c>
      <c r="H64" s="15">
        <v>2500</v>
      </c>
      <c r="I64" s="15">
        <v>1500</v>
      </c>
      <c r="J64" s="12">
        <v>800</v>
      </c>
      <c r="K64" s="12">
        <v>400</v>
      </c>
      <c r="L64" s="12">
        <f t="shared" si="0"/>
        <v>350</v>
      </c>
    </row>
    <row r="65" spans="1:12">
      <c r="A65" s="13">
        <v>106066</v>
      </c>
      <c r="B65" s="14" t="s">
        <v>221</v>
      </c>
      <c r="C65" s="12" t="s">
        <v>32</v>
      </c>
      <c r="D65" s="12"/>
      <c r="E65" s="12"/>
      <c r="F65" s="12" t="str">
        <f>VLOOKUP(A:A,[1]查询时间段分门店销售汇总!$D$1:$P$65536,13,0)</f>
        <v>B1</v>
      </c>
      <c r="G65" s="12"/>
      <c r="H65" s="12"/>
      <c r="I65" s="12"/>
      <c r="J65" s="12">
        <v>800</v>
      </c>
      <c r="K65" s="12">
        <v>400</v>
      </c>
      <c r="L65" s="12">
        <f t="shared" si="0"/>
        <v>350</v>
      </c>
    </row>
    <row r="66" s="3" customFormat="1" spans="1:12">
      <c r="A66" s="13">
        <v>721</v>
      </c>
      <c r="B66" s="14" t="s">
        <v>222</v>
      </c>
      <c r="C66" s="12" t="s">
        <v>32</v>
      </c>
      <c r="D66" s="12"/>
      <c r="E66" s="12"/>
      <c r="F66" s="12" t="str">
        <f>VLOOKUP(A:A,[1]查询时间段分门店销售汇总!$D$1:$P$65536,13,0)</f>
        <v>B1</v>
      </c>
      <c r="G66" s="12"/>
      <c r="H66" s="12"/>
      <c r="I66" s="12"/>
      <c r="J66" s="12">
        <v>800</v>
      </c>
      <c r="K66" s="12">
        <v>400</v>
      </c>
      <c r="L66" s="12">
        <f t="shared" si="0"/>
        <v>350</v>
      </c>
    </row>
    <row r="67" spans="1:12">
      <c r="A67" s="13">
        <v>748</v>
      </c>
      <c r="B67" s="14" t="s">
        <v>223</v>
      </c>
      <c r="C67" s="12" t="s">
        <v>32</v>
      </c>
      <c r="D67" s="12"/>
      <c r="E67" s="12"/>
      <c r="F67" s="12" t="str">
        <f>VLOOKUP(A:A,[1]查询时间段分门店销售汇总!$D$1:$P$65536,13,0)</f>
        <v>B1</v>
      </c>
      <c r="G67" s="12"/>
      <c r="H67" s="12"/>
      <c r="I67" s="12"/>
      <c r="J67" s="12">
        <v>800</v>
      </c>
      <c r="K67" s="12">
        <v>400</v>
      </c>
      <c r="L67" s="12">
        <f t="shared" ref="L67:L116" si="4">K67-50</f>
        <v>350</v>
      </c>
    </row>
    <row r="68" spans="1:12">
      <c r="A68" s="13">
        <v>329</v>
      </c>
      <c r="B68" s="14" t="s">
        <v>224</v>
      </c>
      <c r="C68" s="12" t="s">
        <v>32</v>
      </c>
      <c r="D68" s="12"/>
      <c r="E68" s="12"/>
      <c r="F68" s="12" t="str">
        <f>VLOOKUP(A:A,[1]查询时间段分门店销售汇总!$D$1:$P$65536,13,0)</f>
        <v>B1</v>
      </c>
      <c r="G68" s="12"/>
      <c r="H68" s="12"/>
      <c r="I68" s="12"/>
      <c r="J68" s="12">
        <v>800</v>
      </c>
      <c r="K68" s="12">
        <v>400</v>
      </c>
      <c r="L68" s="12">
        <f t="shared" si="4"/>
        <v>350</v>
      </c>
    </row>
    <row r="69" spans="1:12">
      <c r="A69" s="12">
        <v>743</v>
      </c>
      <c r="B69" s="12" t="s">
        <v>225</v>
      </c>
      <c r="C69" s="12" t="s">
        <v>226</v>
      </c>
      <c r="D69" s="12" t="s">
        <v>227</v>
      </c>
      <c r="E69" s="12" t="s">
        <v>228</v>
      </c>
      <c r="F69" s="12" t="str">
        <f>VLOOKUP(A:A,[1]查询时间段分门店销售汇总!$D$1:$P$65536,13,0)</f>
        <v>B2</v>
      </c>
      <c r="G69" s="12">
        <v>1150</v>
      </c>
      <c r="H69" s="12">
        <v>750</v>
      </c>
      <c r="I69" s="12">
        <v>1000</v>
      </c>
      <c r="J69" s="20">
        <v>700</v>
      </c>
      <c r="K69" s="20">
        <v>400</v>
      </c>
      <c r="L69" s="12">
        <f t="shared" si="4"/>
        <v>350</v>
      </c>
    </row>
    <row r="70" spans="1:12">
      <c r="A70" s="12">
        <v>570</v>
      </c>
      <c r="B70" s="12" t="s">
        <v>229</v>
      </c>
      <c r="C70" s="12" t="s">
        <v>230</v>
      </c>
      <c r="D70" s="12" t="s">
        <v>231</v>
      </c>
      <c r="E70" s="12" t="s">
        <v>232</v>
      </c>
      <c r="F70" s="12" t="str">
        <f>VLOOKUP(A:A,[1]查询时间段分门店销售汇总!$D$1:$P$65536,13,0)</f>
        <v>B2</v>
      </c>
      <c r="G70" s="12">
        <v>400</v>
      </c>
      <c r="H70" s="12">
        <v>150</v>
      </c>
      <c r="I70" s="12">
        <v>650</v>
      </c>
      <c r="J70" s="20">
        <f>1700-G70</f>
        <v>1300</v>
      </c>
      <c r="K70" s="20">
        <f>600-H70</f>
        <v>450</v>
      </c>
      <c r="L70" s="12">
        <f t="shared" si="4"/>
        <v>400</v>
      </c>
    </row>
    <row r="71" spans="1:12">
      <c r="A71" s="12">
        <v>106399</v>
      </c>
      <c r="B71" s="12" t="s">
        <v>233</v>
      </c>
      <c r="C71" s="12" t="s">
        <v>234</v>
      </c>
      <c r="D71" s="12" t="s">
        <v>235</v>
      </c>
      <c r="E71" s="12" t="s">
        <v>236</v>
      </c>
      <c r="F71" s="12" t="str">
        <f>VLOOKUP(A:A,[1]查询时间段分门店销售汇总!$D$1:$P$65536,13,0)</f>
        <v>B2</v>
      </c>
      <c r="G71" s="12">
        <v>100000</v>
      </c>
      <c r="H71" s="12">
        <v>50000</v>
      </c>
      <c r="I71" s="12">
        <v>25000</v>
      </c>
      <c r="J71" s="20">
        <v>700</v>
      </c>
      <c r="K71" s="20">
        <v>400</v>
      </c>
      <c r="L71" s="12">
        <f t="shared" si="4"/>
        <v>350</v>
      </c>
    </row>
    <row r="72" spans="1:12">
      <c r="A72" s="12">
        <v>740</v>
      </c>
      <c r="B72" s="12" t="s">
        <v>237</v>
      </c>
      <c r="C72" s="12" t="s">
        <v>238</v>
      </c>
      <c r="D72" s="12" t="s">
        <v>239</v>
      </c>
      <c r="E72" s="12" t="s">
        <v>240</v>
      </c>
      <c r="F72" s="12" t="str">
        <f>VLOOKUP(A:A,[1]查询时间段分门店销售汇总!$D$1:$P$65536,13,0)</f>
        <v>B2</v>
      </c>
      <c r="G72" s="12">
        <v>150</v>
      </c>
      <c r="H72" s="12">
        <v>170</v>
      </c>
      <c r="I72" s="12">
        <v>2500</v>
      </c>
      <c r="J72" s="20">
        <f>1700-G72</f>
        <v>1550</v>
      </c>
      <c r="K72" s="20">
        <v>400</v>
      </c>
      <c r="L72" s="12">
        <f t="shared" si="4"/>
        <v>350</v>
      </c>
    </row>
    <row r="73" spans="1:12">
      <c r="A73" s="12">
        <v>102935</v>
      </c>
      <c r="B73" s="12" t="s">
        <v>241</v>
      </c>
      <c r="C73" s="12" t="s">
        <v>242</v>
      </c>
      <c r="D73" s="12" t="s">
        <v>243</v>
      </c>
      <c r="E73" s="12" t="s">
        <v>244</v>
      </c>
      <c r="F73" s="12" t="str">
        <f>VLOOKUP(A:A,[1]查询时间段分门店销售汇总!$D$1:$P$65536,13,0)</f>
        <v>B2</v>
      </c>
      <c r="G73" s="12">
        <v>1300</v>
      </c>
      <c r="H73" s="12">
        <v>500</v>
      </c>
      <c r="I73" s="12">
        <v>600</v>
      </c>
      <c r="J73" s="20">
        <v>700</v>
      </c>
      <c r="K73" s="20">
        <v>400</v>
      </c>
      <c r="L73" s="12">
        <f t="shared" si="4"/>
        <v>350</v>
      </c>
    </row>
    <row r="74" spans="1:12">
      <c r="A74" s="12">
        <v>723</v>
      </c>
      <c r="B74" s="12" t="s">
        <v>245</v>
      </c>
      <c r="C74" s="12" t="s">
        <v>246</v>
      </c>
      <c r="D74" s="12" t="s">
        <v>247</v>
      </c>
      <c r="E74" s="12" t="s">
        <v>248</v>
      </c>
      <c r="F74" s="12" t="str">
        <f>VLOOKUP(A:A,[1]查询时间段分门店销售汇总!$D$1:$P$65536,13,0)</f>
        <v>B2</v>
      </c>
      <c r="G74" s="12">
        <v>1000</v>
      </c>
      <c r="H74" s="12">
        <v>250</v>
      </c>
      <c r="I74" s="12">
        <v>500</v>
      </c>
      <c r="J74" s="20">
        <f>1700-G74</f>
        <v>700</v>
      </c>
      <c r="K74" s="20">
        <v>400</v>
      </c>
      <c r="L74" s="12">
        <f t="shared" si="4"/>
        <v>350</v>
      </c>
    </row>
    <row r="75" spans="1:12">
      <c r="A75" s="12">
        <v>745</v>
      </c>
      <c r="B75" s="12" t="s">
        <v>249</v>
      </c>
      <c r="C75" s="12" t="s">
        <v>250</v>
      </c>
      <c r="D75" s="12" t="s">
        <v>251</v>
      </c>
      <c r="E75" s="12" t="s">
        <v>252</v>
      </c>
      <c r="F75" s="12" t="str">
        <f>VLOOKUP(A:A,[1]查询时间段分门店销售汇总!$D$1:$P$65536,13,0)</f>
        <v>B2</v>
      </c>
      <c r="G75" s="12">
        <v>1500</v>
      </c>
      <c r="H75" s="12">
        <v>1800</v>
      </c>
      <c r="I75" s="12">
        <v>2900</v>
      </c>
      <c r="J75" s="20">
        <v>700</v>
      </c>
      <c r="K75" s="20">
        <v>400</v>
      </c>
      <c r="L75" s="12">
        <f t="shared" si="4"/>
        <v>350</v>
      </c>
    </row>
    <row r="76" spans="1:12">
      <c r="A76" s="12">
        <v>539</v>
      </c>
      <c r="B76" s="12" t="s">
        <v>253</v>
      </c>
      <c r="C76" s="12" t="s">
        <v>254</v>
      </c>
      <c r="D76" s="12" t="s">
        <v>255</v>
      </c>
      <c r="E76" s="12" t="s">
        <v>256</v>
      </c>
      <c r="F76" s="12" t="str">
        <f>VLOOKUP(A:A,[1]查询时间段分门店销售汇总!$D$1:$P$65536,13,0)</f>
        <v>B2</v>
      </c>
      <c r="G76" s="12">
        <v>450</v>
      </c>
      <c r="H76" s="12">
        <v>550</v>
      </c>
      <c r="I76" s="12">
        <v>1350</v>
      </c>
      <c r="J76" s="20">
        <f>1700-G76</f>
        <v>1250</v>
      </c>
      <c r="K76" s="20">
        <v>400</v>
      </c>
      <c r="L76" s="12">
        <f t="shared" si="4"/>
        <v>350</v>
      </c>
    </row>
    <row r="77" s="3" customFormat="1" spans="1:12">
      <c r="A77" s="12">
        <v>108656</v>
      </c>
      <c r="B77" s="12" t="s">
        <v>257</v>
      </c>
      <c r="C77" s="12" t="s">
        <v>258</v>
      </c>
      <c r="D77" s="12" t="s">
        <v>259</v>
      </c>
      <c r="E77" s="12" t="s">
        <v>260</v>
      </c>
      <c r="F77" s="12" t="str">
        <f>VLOOKUP(A:A,[1]查询时间段分门店销售汇总!$D$1:$P$65536,13,0)</f>
        <v>B2</v>
      </c>
      <c r="G77" s="12">
        <v>25000</v>
      </c>
      <c r="H77" s="12">
        <v>25000</v>
      </c>
      <c r="I77" s="12">
        <v>15000</v>
      </c>
      <c r="J77" s="20">
        <v>700</v>
      </c>
      <c r="K77" s="20">
        <v>400</v>
      </c>
      <c r="L77" s="12">
        <f t="shared" si="4"/>
        <v>350</v>
      </c>
    </row>
    <row r="78" spans="1:12">
      <c r="A78" s="12">
        <v>102564</v>
      </c>
      <c r="B78" s="12" t="s">
        <v>261</v>
      </c>
      <c r="C78" s="12" t="s">
        <v>262</v>
      </c>
      <c r="D78" s="12" t="s">
        <v>263</v>
      </c>
      <c r="E78" s="12" t="s">
        <v>264</v>
      </c>
      <c r="F78" s="12" t="str">
        <f>VLOOKUP(A:A,[1]查询时间段分门店销售汇总!$D$1:$P$65536,13,0)</f>
        <v>B2</v>
      </c>
      <c r="G78" s="12">
        <v>1150</v>
      </c>
      <c r="H78" s="12">
        <v>500</v>
      </c>
      <c r="I78" s="12">
        <v>400</v>
      </c>
      <c r="J78" s="20">
        <f>1700-G78</f>
        <v>550</v>
      </c>
      <c r="K78" s="20">
        <v>400</v>
      </c>
      <c r="L78" s="12">
        <f t="shared" si="4"/>
        <v>350</v>
      </c>
    </row>
    <row r="79" spans="1:12">
      <c r="A79" s="12">
        <v>732</v>
      </c>
      <c r="B79" s="12" t="s">
        <v>265</v>
      </c>
      <c r="C79" s="12" t="s">
        <v>100</v>
      </c>
      <c r="D79" s="12" t="s">
        <v>266</v>
      </c>
      <c r="E79" s="12" t="s">
        <v>267</v>
      </c>
      <c r="F79" s="12" t="str">
        <f>VLOOKUP(A:A,[1]查询时间段分门店销售汇总!$D$1:$P$65536,13,0)</f>
        <v>B2</v>
      </c>
      <c r="G79" s="12">
        <v>15000</v>
      </c>
      <c r="H79" s="12">
        <v>15000</v>
      </c>
      <c r="I79" s="12">
        <v>15000</v>
      </c>
      <c r="J79" s="20">
        <v>700</v>
      </c>
      <c r="K79" s="20">
        <v>400</v>
      </c>
      <c r="L79" s="12">
        <f t="shared" si="4"/>
        <v>350</v>
      </c>
    </row>
    <row r="80" spans="1:12">
      <c r="A80" s="12">
        <v>727</v>
      </c>
      <c r="B80" s="12" t="s">
        <v>268</v>
      </c>
      <c r="C80" s="12" t="s">
        <v>194</v>
      </c>
      <c r="D80" s="12" t="s">
        <v>269</v>
      </c>
      <c r="E80" s="12" t="s">
        <v>270</v>
      </c>
      <c r="F80" s="12" t="str">
        <f>VLOOKUP(A:A,[1]查询时间段分门店销售汇总!$D$1:$P$65536,13,0)</f>
        <v>B2</v>
      </c>
      <c r="G80" s="12">
        <v>0</v>
      </c>
      <c r="H80" s="12">
        <v>250</v>
      </c>
      <c r="I80" s="12">
        <v>800</v>
      </c>
      <c r="J80" s="20">
        <f>1700-G80</f>
        <v>1700</v>
      </c>
      <c r="K80" s="20">
        <v>400</v>
      </c>
      <c r="L80" s="12">
        <f t="shared" si="4"/>
        <v>350</v>
      </c>
    </row>
    <row r="81" spans="1:12">
      <c r="A81" s="12">
        <v>106485</v>
      </c>
      <c r="B81" s="12" t="s">
        <v>271</v>
      </c>
      <c r="C81" s="12" t="s">
        <v>112</v>
      </c>
      <c r="D81" s="12" t="s">
        <v>272</v>
      </c>
      <c r="E81" s="12" t="s">
        <v>273</v>
      </c>
      <c r="F81" s="12" t="str">
        <f>VLOOKUP(A:A,[1]查询时间段分门店销售汇总!$D$1:$P$65536,13,0)</f>
        <v>B2</v>
      </c>
      <c r="G81" s="12">
        <v>5000</v>
      </c>
      <c r="H81" s="12">
        <v>2500</v>
      </c>
      <c r="I81" s="12">
        <v>2500</v>
      </c>
      <c r="J81" s="20">
        <v>700</v>
      </c>
      <c r="K81" s="20">
        <v>400</v>
      </c>
      <c r="L81" s="12">
        <f t="shared" si="4"/>
        <v>350</v>
      </c>
    </row>
    <row r="82" spans="1:12">
      <c r="A82" s="12">
        <v>573</v>
      </c>
      <c r="B82" s="12" t="s">
        <v>274</v>
      </c>
      <c r="C82" s="12" t="s">
        <v>211</v>
      </c>
      <c r="D82" s="12" t="s">
        <v>275</v>
      </c>
      <c r="E82" s="12" t="s">
        <v>276</v>
      </c>
      <c r="F82" s="12" t="str">
        <f>VLOOKUP(A:A,[1]查询时间段分门店销售汇总!$D$1:$P$65536,13,0)</f>
        <v>B2</v>
      </c>
      <c r="G82" s="12">
        <v>5000</v>
      </c>
      <c r="H82" s="12">
        <v>2500</v>
      </c>
      <c r="I82" s="12">
        <v>5000</v>
      </c>
      <c r="J82" s="20">
        <v>700</v>
      </c>
      <c r="K82" s="20">
        <v>400</v>
      </c>
      <c r="L82" s="12">
        <f t="shared" si="4"/>
        <v>350</v>
      </c>
    </row>
    <row r="83" spans="1:12">
      <c r="A83" s="13">
        <v>339</v>
      </c>
      <c r="B83" s="14" t="s">
        <v>277</v>
      </c>
      <c r="C83" s="12" t="s">
        <v>32</v>
      </c>
      <c r="D83" s="12"/>
      <c r="E83" s="12"/>
      <c r="F83" s="12" t="str">
        <f>VLOOKUP(A:A,[1]查询时间段分门店销售汇总!$D$1:$P$65536,13,0)</f>
        <v>B2</v>
      </c>
      <c r="G83" s="12"/>
      <c r="H83" s="12"/>
      <c r="I83" s="12"/>
      <c r="J83" s="20">
        <v>700</v>
      </c>
      <c r="K83" s="20">
        <v>400</v>
      </c>
      <c r="L83" s="12">
        <f t="shared" si="4"/>
        <v>350</v>
      </c>
    </row>
    <row r="84" s="3" customFormat="1" spans="1:12">
      <c r="A84" s="13">
        <v>549</v>
      </c>
      <c r="B84" s="14" t="s">
        <v>278</v>
      </c>
      <c r="C84" s="12" t="s">
        <v>32</v>
      </c>
      <c r="D84" s="12"/>
      <c r="E84" s="12"/>
      <c r="F84" s="12" t="str">
        <f>VLOOKUP(A:A,[1]查询时间段分门店销售汇总!$D$1:$P$65536,13,0)</f>
        <v>B2</v>
      </c>
      <c r="G84" s="12"/>
      <c r="H84" s="12"/>
      <c r="I84" s="12"/>
      <c r="J84" s="20">
        <v>700</v>
      </c>
      <c r="K84" s="20">
        <v>400</v>
      </c>
      <c r="L84" s="12">
        <f t="shared" si="4"/>
        <v>350</v>
      </c>
    </row>
    <row r="85" spans="1:12">
      <c r="A85" s="13">
        <v>52</v>
      </c>
      <c r="B85" s="14" t="s">
        <v>279</v>
      </c>
      <c r="C85" s="12" t="s">
        <v>32</v>
      </c>
      <c r="D85" s="12"/>
      <c r="E85" s="12"/>
      <c r="F85" s="12" t="str">
        <f>VLOOKUP(A:A,[1]查询时间段分门店销售汇总!$D$1:$P$65536,13,0)</f>
        <v>B2</v>
      </c>
      <c r="G85" s="12"/>
      <c r="H85" s="12"/>
      <c r="I85" s="12"/>
      <c r="J85" s="20">
        <v>700</v>
      </c>
      <c r="K85" s="20">
        <v>400</v>
      </c>
      <c r="L85" s="12">
        <f t="shared" si="4"/>
        <v>350</v>
      </c>
    </row>
    <row r="86" spans="1:12">
      <c r="A86" s="12">
        <v>104838</v>
      </c>
      <c r="B86" s="12" t="s">
        <v>280</v>
      </c>
      <c r="C86" s="12" t="s">
        <v>281</v>
      </c>
      <c r="D86" s="12" t="s">
        <v>282</v>
      </c>
      <c r="E86" s="12" t="s">
        <v>283</v>
      </c>
      <c r="F86" s="12" t="str">
        <f>VLOOKUP(A:A,[1]查询时间段分门店销售汇总!$D$1:$P$65536,13,0)</f>
        <v>C1</v>
      </c>
      <c r="G86" s="12">
        <v>5000</v>
      </c>
      <c r="H86" s="12">
        <v>15000</v>
      </c>
      <c r="I86" s="12">
        <v>25000</v>
      </c>
      <c r="J86" s="20">
        <v>600</v>
      </c>
      <c r="K86" s="20">
        <v>400</v>
      </c>
      <c r="L86" s="12">
        <f t="shared" si="4"/>
        <v>350</v>
      </c>
    </row>
    <row r="87" s="3" customFormat="1" spans="1:12">
      <c r="A87" s="12">
        <v>591</v>
      </c>
      <c r="B87" s="12" t="s">
        <v>284</v>
      </c>
      <c r="C87" s="12" t="s">
        <v>285</v>
      </c>
      <c r="D87" s="12" t="s">
        <v>286</v>
      </c>
      <c r="E87" s="12" t="s">
        <v>287</v>
      </c>
      <c r="F87" s="12" t="str">
        <f>VLOOKUP(A:A,[1]查询时间段分门店销售汇总!$D$1:$P$65536,13,0)</f>
        <v>C1</v>
      </c>
      <c r="G87" s="12">
        <v>500</v>
      </c>
      <c r="H87" s="12">
        <v>0</v>
      </c>
      <c r="I87" s="12">
        <v>500</v>
      </c>
      <c r="J87" s="20">
        <f>1500-G87</f>
        <v>1000</v>
      </c>
      <c r="K87" s="20">
        <f>600-H87</f>
        <v>600</v>
      </c>
      <c r="L87" s="12">
        <f t="shared" si="4"/>
        <v>550</v>
      </c>
    </row>
    <row r="88" spans="1:12">
      <c r="A88" s="12">
        <v>371</v>
      </c>
      <c r="B88" s="12" t="s">
        <v>288</v>
      </c>
      <c r="C88" s="12" t="s">
        <v>289</v>
      </c>
      <c r="D88" s="12" t="s">
        <v>290</v>
      </c>
      <c r="E88" s="12" t="s">
        <v>291</v>
      </c>
      <c r="F88" s="12" t="str">
        <f>VLOOKUP(A:A,[1]查询时间段分门店销售汇总!$D$1:$P$65536,13,0)</f>
        <v>C1</v>
      </c>
      <c r="G88" s="12">
        <v>0</v>
      </c>
      <c r="H88" s="12">
        <v>1500</v>
      </c>
      <c r="I88" s="12">
        <v>1250</v>
      </c>
      <c r="J88" s="20">
        <f>1500-G88</f>
        <v>1500</v>
      </c>
      <c r="K88" s="20">
        <v>400</v>
      </c>
      <c r="L88" s="12">
        <f t="shared" si="4"/>
        <v>350</v>
      </c>
    </row>
    <row r="89" spans="1:12">
      <c r="A89" s="12">
        <v>720</v>
      </c>
      <c r="B89" s="12" t="s">
        <v>292</v>
      </c>
      <c r="C89" s="12" t="s">
        <v>293</v>
      </c>
      <c r="D89" s="12" t="s">
        <v>294</v>
      </c>
      <c r="E89" s="12" t="s">
        <v>295</v>
      </c>
      <c r="F89" s="12" t="str">
        <f>VLOOKUP(A:A,[1]查询时间段分门店销售汇总!$D$1:$P$65536,13,0)</f>
        <v>C1</v>
      </c>
      <c r="G89" s="12">
        <v>4500</v>
      </c>
      <c r="H89" s="12">
        <v>7500</v>
      </c>
      <c r="I89" s="12">
        <v>6000</v>
      </c>
      <c r="J89" s="20">
        <v>600</v>
      </c>
      <c r="K89" s="20">
        <v>400</v>
      </c>
      <c r="L89" s="12">
        <f t="shared" si="4"/>
        <v>350</v>
      </c>
    </row>
    <row r="90" spans="1:12">
      <c r="A90" s="21">
        <v>738</v>
      </c>
      <c r="B90" s="21" t="s">
        <v>296</v>
      </c>
      <c r="C90" s="12" t="s">
        <v>297</v>
      </c>
      <c r="D90" s="12" t="s">
        <v>298</v>
      </c>
      <c r="E90" s="12" t="s">
        <v>299</v>
      </c>
      <c r="F90" s="12" t="str">
        <f>VLOOKUP(A:A,[1]查询时间段分门店销售汇总!$D$1:$P$65536,13,0)</f>
        <v>C1</v>
      </c>
      <c r="G90" s="12">
        <v>1000</v>
      </c>
      <c r="H90" s="12">
        <v>0</v>
      </c>
      <c r="I90" s="12">
        <v>0</v>
      </c>
      <c r="J90" s="20">
        <f>1500-G90</f>
        <v>500</v>
      </c>
      <c r="K90" s="20">
        <f>600-H90</f>
        <v>600</v>
      </c>
      <c r="L90" s="12">
        <f t="shared" si="4"/>
        <v>550</v>
      </c>
    </row>
    <row r="91" spans="1:12">
      <c r="A91" s="21">
        <v>752</v>
      </c>
      <c r="B91" s="21" t="s">
        <v>300</v>
      </c>
      <c r="C91" s="12" t="s">
        <v>301</v>
      </c>
      <c r="D91" s="12" t="s">
        <v>302</v>
      </c>
      <c r="E91" s="12" t="s">
        <v>303</v>
      </c>
      <c r="F91" s="12" t="str">
        <f>VLOOKUP(A:A,[1]查询时间段分门店销售汇总!$D$1:$P$65536,13,0)</f>
        <v>C1</v>
      </c>
      <c r="G91" s="12">
        <v>4000</v>
      </c>
      <c r="H91" s="12">
        <v>2500</v>
      </c>
      <c r="I91" s="12">
        <v>1000</v>
      </c>
      <c r="J91" s="20">
        <v>600</v>
      </c>
      <c r="K91" s="20">
        <v>400</v>
      </c>
      <c r="L91" s="12">
        <f t="shared" si="4"/>
        <v>350</v>
      </c>
    </row>
    <row r="92" spans="1:12">
      <c r="A92" s="21">
        <v>594</v>
      </c>
      <c r="B92" s="21" t="s">
        <v>304</v>
      </c>
      <c r="C92" s="12" t="s">
        <v>305</v>
      </c>
      <c r="D92" s="12" t="s">
        <v>306</v>
      </c>
      <c r="E92" s="12" t="s">
        <v>307</v>
      </c>
      <c r="F92" s="12" t="str">
        <f>VLOOKUP(A:A,[1]查询时间段分门店销售汇总!$D$1:$P$65536,13,0)</f>
        <v>C1</v>
      </c>
      <c r="G92" s="12">
        <v>5000</v>
      </c>
      <c r="H92" s="12">
        <v>6000</v>
      </c>
      <c r="I92" s="12">
        <v>7500</v>
      </c>
      <c r="J92" s="20">
        <v>600</v>
      </c>
      <c r="K92" s="20">
        <v>400</v>
      </c>
      <c r="L92" s="12">
        <f t="shared" si="4"/>
        <v>350</v>
      </c>
    </row>
    <row r="93" spans="1:12">
      <c r="A93" s="21">
        <v>107728</v>
      </c>
      <c r="B93" s="21" t="s">
        <v>308</v>
      </c>
      <c r="C93" s="12" t="s">
        <v>262</v>
      </c>
      <c r="D93" s="12" t="s">
        <v>309</v>
      </c>
      <c r="E93" s="12" t="s">
        <v>310</v>
      </c>
      <c r="F93" s="12" t="str">
        <f>VLOOKUP(A:A,[1]查询时间段分门店销售汇总!$D$1:$P$65536,13,0)</f>
        <v>C1</v>
      </c>
      <c r="G93" s="12">
        <v>500</v>
      </c>
      <c r="H93" s="12">
        <v>600</v>
      </c>
      <c r="I93" s="12">
        <v>400</v>
      </c>
      <c r="J93" s="20">
        <f>1500-G93</f>
        <v>1000</v>
      </c>
      <c r="K93" s="20">
        <v>400</v>
      </c>
      <c r="L93" s="12">
        <f t="shared" si="4"/>
        <v>350</v>
      </c>
    </row>
    <row r="94" spans="1:12">
      <c r="A94" s="21">
        <v>706</v>
      </c>
      <c r="B94" s="21" t="s">
        <v>311</v>
      </c>
      <c r="C94" s="12" t="s">
        <v>100</v>
      </c>
      <c r="D94" s="12" t="s">
        <v>312</v>
      </c>
      <c r="E94" s="12" t="s">
        <v>313</v>
      </c>
      <c r="F94" s="12" t="str">
        <f>VLOOKUP(A:A,[1]查询时间段分门店销售汇总!$D$1:$P$65536,13,0)</f>
        <v>C1</v>
      </c>
      <c r="G94" s="12">
        <v>100</v>
      </c>
      <c r="H94" s="12">
        <v>250</v>
      </c>
      <c r="I94" s="12">
        <v>750</v>
      </c>
      <c r="J94" s="20">
        <f>1500-G94</f>
        <v>1400</v>
      </c>
      <c r="K94" s="20">
        <v>400</v>
      </c>
      <c r="L94" s="12">
        <f t="shared" si="4"/>
        <v>350</v>
      </c>
    </row>
    <row r="95" spans="1:12">
      <c r="A95" s="21">
        <v>102567</v>
      </c>
      <c r="B95" s="21" t="s">
        <v>314</v>
      </c>
      <c r="C95" s="12" t="s">
        <v>174</v>
      </c>
      <c r="D95" s="12" t="s">
        <v>315</v>
      </c>
      <c r="E95" s="12" t="s">
        <v>316</v>
      </c>
      <c r="F95" s="12" t="str">
        <f>VLOOKUP(A:A,[1]查询时间段分门店销售汇总!$D$1:$P$65536,13,0)</f>
        <v>C1</v>
      </c>
      <c r="G95" s="12">
        <v>250</v>
      </c>
      <c r="H95" s="12">
        <v>500</v>
      </c>
      <c r="I95" s="12">
        <v>0</v>
      </c>
      <c r="J95" s="20">
        <f>1500-G95</f>
        <v>1250</v>
      </c>
      <c r="K95" s="20">
        <v>400</v>
      </c>
      <c r="L95" s="12">
        <f t="shared" si="4"/>
        <v>350</v>
      </c>
    </row>
    <row r="96" spans="1:12">
      <c r="A96" s="21">
        <v>104533</v>
      </c>
      <c r="B96" s="21" t="s">
        <v>317</v>
      </c>
      <c r="C96" s="12" t="s">
        <v>318</v>
      </c>
      <c r="D96" s="12" t="s">
        <v>319</v>
      </c>
      <c r="E96" s="12" t="s">
        <v>320</v>
      </c>
      <c r="F96" s="12" t="str">
        <f>VLOOKUP(A:A,[1]查询时间段分门店销售汇总!$D$1:$P$65536,13,0)</f>
        <v>C1</v>
      </c>
      <c r="G96" s="12">
        <v>2200</v>
      </c>
      <c r="H96" s="12">
        <v>1000</v>
      </c>
      <c r="I96" s="12">
        <v>1200</v>
      </c>
      <c r="J96" s="20">
        <v>600</v>
      </c>
      <c r="K96" s="20">
        <v>400</v>
      </c>
      <c r="L96" s="12">
        <f t="shared" si="4"/>
        <v>350</v>
      </c>
    </row>
    <row r="97" spans="1:12">
      <c r="A97" s="21">
        <v>107658</v>
      </c>
      <c r="B97" s="21" t="s">
        <v>321</v>
      </c>
      <c r="C97" s="12" t="s">
        <v>322</v>
      </c>
      <c r="D97" s="12" t="s">
        <v>323</v>
      </c>
      <c r="E97" s="12" t="s">
        <v>324</v>
      </c>
      <c r="F97" s="12" t="str">
        <f>VLOOKUP(A:A,[1]查询时间段分门店销售汇总!$D$1:$P$65536,13,0)</f>
        <v>C1</v>
      </c>
      <c r="G97" s="12">
        <v>300</v>
      </c>
      <c r="H97" s="12">
        <v>350</v>
      </c>
      <c r="I97" s="12">
        <v>150</v>
      </c>
      <c r="J97" s="20">
        <f>1500-G97</f>
        <v>1200</v>
      </c>
      <c r="K97" s="20">
        <v>400</v>
      </c>
      <c r="L97" s="12">
        <f t="shared" si="4"/>
        <v>350</v>
      </c>
    </row>
    <row r="98" spans="1:12">
      <c r="A98" s="21">
        <v>56</v>
      </c>
      <c r="B98" s="21" t="s">
        <v>325</v>
      </c>
      <c r="C98" s="12" t="s">
        <v>112</v>
      </c>
      <c r="D98" s="12" t="s">
        <v>326</v>
      </c>
      <c r="E98" s="12" t="s">
        <v>327</v>
      </c>
      <c r="F98" s="12" t="str">
        <f>VLOOKUP(A:A,[1]查询时间段分门店销售汇总!$D$1:$P$65536,13,0)</f>
        <v>C1</v>
      </c>
      <c r="G98" s="12">
        <v>2000</v>
      </c>
      <c r="H98" s="12">
        <v>5000</v>
      </c>
      <c r="I98" s="12">
        <v>10000</v>
      </c>
      <c r="J98" s="20">
        <v>600</v>
      </c>
      <c r="K98" s="20">
        <v>400</v>
      </c>
      <c r="L98" s="12">
        <f t="shared" si="4"/>
        <v>350</v>
      </c>
    </row>
    <row r="99" spans="1:12">
      <c r="A99" s="21">
        <v>105396</v>
      </c>
      <c r="B99" s="21" t="s">
        <v>328</v>
      </c>
      <c r="C99" s="12" t="s">
        <v>329</v>
      </c>
      <c r="D99" s="12" t="s">
        <v>330</v>
      </c>
      <c r="E99" s="12" t="s">
        <v>331</v>
      </c>
      <c r="F99" s="12" t="str">
        <f>VLOOKUP(A:A,[1]查询时间段分门店销售汇总!$D$1:$P$65536,13,0)</f>
        <v>C1</v>
      </c>
      <c r="G99" s="12">
        <v>1000</v>
      </c>
      <c r="H99" s="12">
        <v>1000</v>
      </c>
      <c r="I99" s="12">
        <v>1000</v>
      </c>
      <c r="J99" s="20">
        <v>600</v>
      </c>
      <c r="K99" s="20">
        <v>400</v>
      </c>
      <c r="L99" s="12">
        <f t="shared" si="4"/>
        <v>350</v>
      </c>
    </row>
    <row r="100" spans="1:12">
      <c r="A100" s="21">
        <v>545</v>
      </c>
      <c r="B100" s="21" t="s">
        <v>332</v>
      </c>
      <c r="C100" s="12" t="s">
        <v>132</v>
      </c>
      <c r="D100" s="12" t="s">
        <v>333</v>
      </c>
      <c r="E100" s="12" t="s">
        <v>334</v>
      </c>
      <c r="F100" s="12" t="str">
        <f>VLOOKUP(A:A,[1]查询时间段分门店销售汇总!$D$1:$P$65536,13,0)</f>
        <v>C1</v>
      </c>
      <c r="G100" s="12">
        <v>800</v>
      </c>
      <c r="H100" s="12">
        <v>750</v>
      </c>
      <c r="I100" s="12">
        <v>650</v>
      </c>
      <c r="J100" s="20">
        <f>1500-G100</f>
        <v>700</v>
      </c>
      <c r="K100" s="20">
        <v>400</v>
      </c>
      <c r="L100" s="12">
        <f t="shared" si="4"/>
        <v>350</v>
      </c>
    </row>
    <row r="101" spans="1:12">
      <c r="A101" s="21">
        <v>106865</v>
      </c>
      <c r="B101" s="21" t="s">
        <v>335</v>
      </c>
      <c r="C101" s="12" t="s">
        <v>211</v>
      </c>
      <c r="D101" s="12" t="s">
        <v>336</v>
      </c>
      <c r="E101" s="12" t="s">
        <v>337</v>
      </c>
      <c r="F101" s="12" t="str">
        <f>VLOOKUP(A:A,[1]查询时间段分门店销售汇总!$D$1:$P$65536,13,0)</f>
        <v>C1</v>
      </c>
      <c r="G101" s="12">
        <v>750</v>
      </c>
      <c r="H101" s="12">
        <v>750</v>
      </c>
      <c r="I101" s="12">
        <v>250</v>
      </c>
      <c r="J101" s="20">
        <f>1500-G101</f>
        <v>750</v>
      </c>
      <c r="K101" s="20">
        <v>400</v>
      </c>
      <c r="L101" s="12">
        <f t="shared" si="4"/>
        <v>350</v>
      </c>
    </row>
    <row r="102" spans="1:12">
      <c r="A102" s="22">
        <v>104430</v>
      </c>
      <c r="B102" s="23" t="s">
        <v>338</v>
      </c>
      <c r="C102" s="16" t="s">
        <v>28</v>
      </c>
      <c r="D102" s="16" t="s">
        <v>339</v>
      </c>
      <c r="E102" s="16" t="s">
        <v>340</v>
      </c>
      <c r="F102" s="12" t="str">
        <f>VLOOKUP(A:A,[1]查询时间段分门店销售汇总!$D$1:$P$65536,13,0)</f>
        <v>C1</v>
      </c>
      <c r="G102" s="15">
        <v>2500</v>
      </c>
      <c r="H102" s="15">
        <v>1500</v>
      </c>
      <c r="I102" s="15">
        <v>500</v>
      </c>
      <c r="J102" s="20">
        <v>600</v>
      </c>
      <c r="K102" s="20">
        <v>400</v>
      </c>
      <c r="L102" s="12">
        <f t="shared" si="4"/>
        <v>350</v>
      </c>
    </row>
    <row r="103" spans="1:12">
      <c r="A103" s="24">
        <v>104429</v>
      </c>
      <c r="B103" s="25" t="s">
        <v>341</v>
      </c>
      <c r="C103" s="12" t="s">
        <v>32</v>
      </c>
      <c r="D103" s="12"/>
      <c r="E103" s="12"/>
      <c r="F103" s="12" t="str">
        <f>VLOOKUP(A:A,[1]查询时间段分门店销售汇总!$D$1:$P$65536,13,0)</f>
        <v>C1</v>
      </c>
      <c r="G103" s="12"/>
      <c r="H103" s="12"/>
      <c r="I103" s="12"/>
      <c r="J103" s="20">
        <v>600</v>
      </c>
      <c r="K103" s="20">
        <v>400</v>
      </c>
      <c r="L103" s="12">
        <f t="shared" si="4"/>
        <v>350</v>
      </c>
    </row>
    <row r="104" spans="1:12">
      <c r="A104" s="24">
        <v>108277</v>
      </c>
      <c r="B104" s="25" t="s">
        <v>342</v>
      </c>
      <c r="C104" s="12" t="s">
        <v>32</v>
      </c>
      <c r="D104" s="12"/>
      <c r="E104" s="12"/>
      <c r="F104" s="12" t="str">
        <f>VLOOKUP(A:A,[1]查询时间段分门店销售汇总!$D$1:$P$65536,13,0)</f>
        <v>C1</v>
      </c>
      <c r="G104" s="12"/>
      <c r="H104" s="12"/>
      <c r="I104" s="12"/>
      <c r="J104" s="20">
        <v>600</v>
      </c>
      <c r="K104" s="20">
        <v>400</v>
      </c>
      <c r="L104" s="12">
        <f t="shared" si="4"/>
        <v>350</v>
      </c>
    </row>
    <row r="105" spans="1:12">
      <c r="A105" s="24">
        <v>733</v>
      </c>
      <c r="B105" s="25" t="s">
        <v>343</v>
      </c>
      <c r="C105" s="12" t="s">
        <v>32</v>
      </c>
      <c r="D105" s="12"/>
      <c r="E105" s="12"/>
      <c r="F105" s="12" t="str">
        <f>VLOOKUP(A:A,[1]查询时间段分门店销售汇总!$D$1:$P$65536,13,0)</f>
        <v>C1</v>
      </c>
      <c r="G105" s="12"/>
      <c r="H105" s="12"/>
      <c r="I105" s="12"/>
      <c r="J105" s="20">
        <v>600</v>
      </c>
      <c r="K105" s="20">
        <v>400</v>
      </c>
      <c r="L105" s="12">
        <f t="shared" si="4"/>
        <v>350</v>
      </c>
    </row>
    <row r="106" spans="1:12">
      <c r="A106" s="24">
        <v>710</v>
      </c>
      <c r="B106" s="25" t="s">
        <v>344</v>
      </c>
      <c r="C106" s="12" t="s">
        <v>32</v>
      </c>
      <c r="D106" s="12"/>
      <c r="E106" s="12"/>
      <c r="F106" s="12" t="str">
        <f>VLOOKUP(A:A,[1]查询时间段分门店销售汇总!$D$1:$P$65536,13,0)</f>
        <v>C1</v>
      </c>
      <c r="G106" s="12"/>
      <c r="H106" s="12"/>
      <c r="I106" s="12"/>
      <c r="J106" s="20">
        <v>600</v>
      </c>
      <c r="K106" s="20">
        <v>400</v>
      </c>
      <c r="L106" s="12">
        <f t="shared" si="4"/>
        <v>350</v>
      </c>
    </row>
    <row r="107" spans="1:12">
      <c r="A107" s="21">
        <v>110378</v>
      </c>
      <c r="B107" s="21" t="s">
        <v>345</v>
      </c>
      <c r="C107" s="12" t="s">
        <v>346</v>
      </c>
      <c r="D107" s="12" t="s">
        <v>347</v>
      </c>
      <c r="E107" s="12" t="s">
        <v>348</v>
      </c>
      <c r="F107" s="12" t="s">
        <v>349</v>
      </c>
      <c r="G107" s="12">
        <v>200</v>
      </c>
      <c r="H107" s="12">
        <v>300</v>
      </c>
      <c r="I107" s="12">
        <v>100</v>
      </c>
      <c r="J107" s="12">
        <f>1200-G107</f>
        <v>1000</v>
      </c>
      <c r="K107" s="20">
        <v>400</v>
      </c>
      <c r="L107" s="12">
        <f t="shared" si="4"/>
        <v>350</v>
      </c>
    </row>
    <row r="108" spans="1:12">
      <c r="A108" s="21">
        <v>106568</v>
      </c>
      <c r="B108" s="21" t="s">
        <v>350</v>
      </c>
      <c r="C108" s="12" t="s">
        <v>174</v>
      </c>
      <c r="D108" s="12" t="s">
        <v>351</v>
      </c>
      <c r="E108" s="12" t="s">
        <v>352</v>
      </c>
      <c r="F108" s="12" t="str">
        <f>VLOOKUP(A:A,[1]查询时间段分门店销售汇总!$D$1:$P$65536,13,0)</f>
        <v>C2</v>
      </c>
      <c r="G108" s="12">
        <v>750</v>
      </c>
      <c r="H108" s="12">
        <v>450</v>
      </c>
      <c r="I108" s="12">
        <v>550</v>
      </c>
      <c r="J108" s="12">
        <v>500</v>
      </c>
      <c r="K108" s="20">
        <v>400</v>
      </c>
      <c r="L108" s="12">
        <f t="shared" si="4"/>
        <v>350</v>
      </c>
    </row>
    <row r="109" spans="1:12">
      <c r="A109" s="21">
        <v>753</v>
      </c>
      <c r="B109" s="21" t="s">
        <v>353</v>
      </c>
      <c r="C109" s="12" t="s">
        <v>354</v>
      </c>
      <c r="D109" s="12" t="s">
        <v>355</v>
      </c>
      <c r="E109" s="12" t="s">
        <v>356</v>
      </c>
      <c r="F109" s="12" t="str">
        <f>VLOOKUP(A:A,[1]查询时间段分门店销售汇总!$D$1:$P$65536,13,0)</f>
        <v>C2</v>
      </c>
      <c r="G109" s="12">
        <v>2000</v>
      </c>
      <c r="H109" s="12">
        <v>1500</v>
      </c>
      <c r="I109" s="12">
        <v>1000</v>
      </c>
      <c r="J109" s="12">
        <v>500</v>
      </c>
      <c r="K109" s="20">
        <v>400</v>
      </c>
      <c r="L109" s="12">
        <f t="shared" si="4"/>
        <v>350</v>
      </c>
    </row>
    <row r="110" spans="1:12">
      <c r="A110" s="21">
        <v>107829</v>
      </c>
      <c r="B110" s="21" t="s">
        <v>357</v>
      </c>
      <c r="C110" s="12" t="s">
        <v>186</v>
      </c>
      <c r="D110" s="12" t="s">
        <v>358</v>
      </c>
      <c r="E110" s="12" t="s">
        <v>359</v>
      </c>
      <c r="F110" s="12" t="str">
        <f>VLOOKUP(A:A,[1]查询时间段分门店销售汇总!$D$1:$P$65536,13,0)</f>
        <v>C2</v>
      </c>
      <c r="G110" s="12">
        <v>2550</v>
      </c>
      <c r="H110" s="12">
        <v>1150</v>
      </c>
      <c r="I110" s="12">
        <v>500</v>
      </c>
      <c r="J110" s="12">
        <v>500</v>
      </c>
      <c r="K110" s="20">
        <v>400</v>
      </c>
      <c r="L110" s="12">
        <f t="shared" si="4"/>
        <v>350</v>
      </c>
    </row>
    <row r="111" spans="1:12">
      <c r="A111" s="21">
        <v>741</v>
      </c>
      <c r="B111" s="21" t="s">
        <v>360</v>
      </c>
      <c r="C111" s="12" t="s">
        <v>112</v>
      </c>
      <c r="D111" s="12" t="s">
        <v>361</v>
      </c>
      <c r="E111" s="12" t="s">
        <v>362</v>
      </c>
      <c r="F111" s="12" t="str">
        <f>VLOOKUP(A:A,[1]查询时间段分门店销售汇总!$D$1:$P$65536,13,0)</f>
        <v>C2</v>
      </c>
      <c r="G111" s="12">
        <v>3100</v>
      </c>
      <c r="H111" s="12">
        <v>4150</v>
      </c>
      <c r="I111" s="12">
        <v>2950</v>
      </c>
      <c r="J111" s="12">
        <v>500</v>
      </c>
      <c r="K111" s="20">
        <v>400</v>
      </c>
      <c r="L111" s="12">
        <f t="shared" si="4"/>
        <v>350</v>
      </c>
    </row>
    <row r="112" spans="1:12">
      <c r="A112" s="21">
        <v>105910</v>
      </c>
      <c r="B112" s="21" t="s">
        <v>363</v>
      </c>
      <c r="C112" s="12" t="s">
        <v>329</v>
      </c>
      <c r="D112" s="12" t="s">
        <v>364</v>
      </c>
      <c r="E112" s="12" t="s">
        <v>365</v>
      </c>
      <c r="F112" s="12" t="str">
        <f>VLOOKUP(A:A,[1]查询时间段分门店销售汇总!$D$1:$P$65536,13,0)</f>
        <v>C2</v>
      </c>
      <c r="G112" s="12">
        <v>1700</v>
      </c>
      <c r="H112" s="12">
        <v>500</v>
      </c>
      <c r="I112" s="12">
        <v>550</v>
      </c>
      <c r="J112" s="12">
        <v>500</v>
      </c>
      <c r="K112" s="20">
        <v>400</v>
      </c>
      <c r="L112" s="12">
        <f t="shared" si="4"/>
        <v>350</v>
      </c>
    </row>
    <row r="113" spans="1:12">
      <c r="A113" s="26">
        <v>102478</v>
      </c>
      <c r="B113" s="25" t="s">
        <v>366</v>
      </c>
      <c r="C113" s="12" t="s">
        <v>32</v>
      </c>
      <c r="D113" s="12"/>
      <c r="E113" s="12"/>
      <c r="F113" s="12" t="str">
        <f>VLOOKUP(A:A,[1]查询时间段分门店销售汇总!$D$1:$P$65536,13,0)</f>
        <v>C2</v>
      </c>
      <c r="G113" s="12"/>
      <c r="H113" s="12"/>
      <c r="I113" s="12"/>
      <c r="J113" s="12">
        <v>500</v>
      </c>
      <c r="K113" s="20">
        <v>400</v>
      </c>
      <c r="L113" s="12">
        <f t="shared" si="4"/>
        <v>350</v>
      </c>
    </row>
    <row r="114" spans="1:12">
      <c r="A114" s="24">
        <v>713</v>
      </c>
      <c r="B114" s="25" t="s">
        <v>367</v>
      </c>
      <c r="C114" s="12" t="s">
        <v>32</v>
      </c>
      <c r="D114" s="12"/>
      <c r="E114" s="12"/>
      <c r="F114" s="12" t="str">
        <f>VLOOKUP(A:A,[1]查询时间段分门店销售汇总!$D$1:$P$65536,13,0)</f>
        <v>C2</v>
      </c>
      <c r="G114" s="12"/>
      <c r="H114" s="12"/>
      <c r="I114" s="12"/>
      <c r="J114" s="12">
        <v>500</v>
      </c>
      <c r="K114" s="20">
        <v>400</v>
      </c>
      <c r="L114" s="12">
        <f t="shared" si="4"/>
        <v>350</v>
      </c>
    </row>
    <row r="115" spans="1:12">
      <c r="A115" s="24">
        <v>307</v>
      </c>
      <c r="B115" s="25" t="s">
        <v>368</v>
      </c>
      <c r="C115" s="12" t="s">
        <v>32</v>
      </c>
      <c r="D115" s="12"/>
      <c r="E115" s="12"/>
      <c r="F115" s="12" t="str">
        <f>VLOOKUP(A:A,[1]查询时间段分门店销售汇总!$D$1:$P$65536,13,0)</f>
        <v>T</v>
      </c>
      <c r="G115" s="12"/>
      <c r="H115" s="12"/>
      <c r="I115" s="12"/>
      <c r="J115" s="12">
        <v>2000</v>
      </c>
      <c r="K115" s="20">
        <v>1000</v>
      </c>
      <c r="L115" s="12">
        <f t="shared" si="4"/>
        <v>950</v>
      </c>
    </row>
    <row r="116" spans="1:12">
      <c r="A116" s="12"/>
      <c r="B116" s="12"/>
      <c r="C116" s="12" t="s">
        <v>369</v>
      </c>
      <c r="D116" s="12"/>
      <c r="E116" s="12"/>
      <c r="F116" s="12"/>
      <c r="G116" s="12"/>
      <c r="H116" s="12"/>
      <c r="I116" s="12"/>
      <c r="J116" s="12">
        <f>SUM(J3:J115)</f>
        <v>126750</v>
      </c>
      <c r="K116" s="12">
        <f>SUM(K3:K115)</f>
        <v>62700</v>
      </c>
      <c r="L116" s="12">
        <f>SUM(L3:L115)</f>
        <v>57050</v>
      </c>
    </row>
  </sheetData>
  <sortState ref="A2:L114">
    <sortCondition ref="F2"/>
  </sortState>
  <mergeCells count="3">
    <mergeCell ref="A1:F1"/>
    <mergeCell ref="G1:I1"/>
    <mergeCell ref="J1:L1"/>
  </mergeCells>
  <conditionalFormatting sqref="A2:A1048576">
    <cfRule type="duplicateValues" dxfId="0" priority="1"/>
  </conditionalFormatting>
  <conditionalFormatting sqref="B2:B1048576">
    <cfRule type="duplicateValues" dxfId="0" priority="2"/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2020-01-14T01:29:03Z</dcterms:created>
  <dcterms:modified xsi:type="dcterms:W3CDTF">2020-01-14T02:16:03Z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true</vt:bool>
  </property>
</Properties>
</file>