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70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Sheet1!$A$3:$T$125</definedName>
  </definedNames>
  <calcPr calcId="144525" refMode="R1C1"/>
</workbook>
</file>

<file path=xl/sharedStrings.xml><?xml version="1.0" encoding="utf-8"?>
<sst xmlns="http://schemas.openxmlformats.org/spreadsheetml/2006/main" count="475" uniqueCount="149">
  <si>
    <t>8月金笛认购完成情况</t>
  </si>
  <si>
    <t>序号</t>
  </si>
  <si>
    <t>门店id</t>
  </si>
  <si>
    <t>片区名</t>
  </si>
  <si>
    <t>门店名</t>
  </si>
  <si>
    <t>门店类型</t>
  </si>
  <si>
    <t>一档（3元/盒）</t>
  </si>
  <si>
    <t>二档（5元/盒）</t>
  </si>
  <si>
    <t>三档（8元/盒）</t>
  </si>
  <si>
    <t>预发奖励</t>
  </si>
  <si>
    <t>实际完成情况</t>
  </si>
  <si>
    <t>数量</t>
  </si>
  <si>
    <r>
      <rPr>
        <sz val="9"/>
        <rFont val="宋体"/>
        <charset val="0"/>
      </rPr>
      <t>选择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档次</t>
    </r>
  </si>
  <si>
    <t>盒数</t>
  </si>
  <si>
    <t>实际销售</t>
  </si>
  <si>
    <t>完成情况</t>
  </si>
  <si>
    <t>完成档次</t>
  </si>
  <si>
    <t>实际应领</t>
  </si>
  <si>
    <t>应退回</t>
  </si>
  <si>
    <t>应补发</t>
  </si>
  <si>
    <t>西北片区</t>
  </si>
  <si>
    <t>沙河源药店</t>
  </si>
  <si>
    <t>C</t>
  </si>
  <si>
    <t>未完成</t>
  </si>
  <si>
    <t>成华区新怡路店</t>
  </si>
  <si>
    <t>大药房连锁有限公司武侯区聚萃街药店</t>
  </si>
  <si>
    <t>大华街药店</t>
  </si>
  <si>
    <t>蜀辉路店</t>
  </si>
  <si>
    <t>大悦路店</t>
  </si>
  <si>
    <t>四川太极新都区新都街道万和北路药店</t>
  </si>
  <si>
    <t>四川太极金牛区银沙路药店</t>
  </si>
  <si>
    <t>清江东路2药店</t>
  </si>
  <si>
    <t>B</t>
  </si>
  <si>
    <t>青羊区浣花滨河路药店</t>
  </si>
  <si>
    <t>金牛区黄苑东街药店</t>
  </si>
  <si>
    <t>金牛区金沙路药店</t>
  </si>
  <si>
    <t>武侯区佳灵路</t>
  </si>
  <si>
    <t>贝森北路</t>
  </si>
  <si>
    <t>西林一街</t>
  </si>
  <si>
    <t>四川太极金牛区蜀汉路药店</t>
  </si>
  <si>
    <t>西部店</t>
  </si>
  <si>
    <t>A</t>
  </si>
  <si>
    <t>光华药店</t>
  </si>
  <si>
    <t>清江东路药店</t>
  </si>
  <si>
    <t>枣子巷药店</t>
  </si>
  <si>
    <t>光华村街药店</t>
  </si>
  <si>
    <t>土龙路药店</t>
  </si>
  <si>
    <t>武侯区顺和街店</t>
  </si>
  <si>
    <t>成华区二环路北四段药店（汇融名城）</t>
  </si>
  <si>
    <t>青羊区十二桥药店</t>
  </si>
  <si>
    <t>成华区羊子山西路药店（兴元华盛）</t>
  </si>
  <si>
    <t>新都区马超东路店</t>
  </si>
  <si>
    <t>金牛区交大路第三药店</t>
  </si>
  <si>
    <t>新都区新繁镇繁江北路药店</t>
  </si>
  <si>
    <t>银河北街</t>
  </si>
  <si>
    <t>城中片区</t>
  </si>
  <si>
    <t>龙泉驿区龙泉街道驿生路药店</t>
  </si>
  <si>
    <t>锦江区静明路药店</t>
  </si>
  <si>
    <t>四川太极武侯区丝竹路药店</t>
  </si>
  <si>
    <t>四川太极金牛区解放路药店</t>
  </si>
  <si>
    <t>人民中路店</t>
  </si>
  <si>
    <t>成华杉板桥南一路店</t>
  </si>
  <si>
    <t>郫县郫筒镇东大街药店</t>
  </si>
  <si>
    <t>锦江区柳翠路药店</t>
  </si>
  <si>
    <t>锦江区劼人路药店</t>
  </si>
  <si>
    <t>青羊区童子街</t>
  </si>
  <si>
    <t>红星店</t>
  </si>
  <si>
    <t>四川太极浆洗街药店</t>
  </si>
  <si>
    <t>双林路药店</t>
  </si>
  <si>
    <t>通盈街药店</t>
  </si>
  <si>
    <t>金丝街药店</t>
  </si>
  <si>
    <t>成华区崔家店路药店</t>
  </si>
  <si>
    <t>青羊区北东街店</t>
  </si>
  <si>
    <t>成华区华油路药店</t>
  </si>
  <si>
    <t>锦江区庆云南街药店</t>
  </si>
  <si>
    <t>武侯区科华街药店</t>
  </si>
  <si>
    <t>郫县郫筒镇一环路东南段药店</t>
  </si>
  <si>
    <t>城郊一片区</t>
  </si>
  <si>
    <t>邛崃市羊安镇永康大道药店</t>
  </si>
  <si>
    <t>邛崃翠荫街</t>
  </si>
  <si>
    <t>邛崃市临邛镇长安大道药店</t>
  </si>
  <si>
    <t>邛崃市临邛镇洪川小区药店</t>
  </si>
  <si>
    <t>邛崃中心药店</t>
  </si>
  <si>
    <t>城郊一片区：邛崃</t>
  </si>
  <si>
    <t>旗舰片</t>
  </si>
  <si>
    <t>旗舰店</t>
  </si>
  <si>
    <t>T</t>
  </si>
  <si>
    <t>梨花街</t>
  </si>
  <si>
    <t>潘家街店</t>
  </si>
  <si>
    <t>四川太极大邑县晋原镇北街药店</t>
  </si>
  <si>
    <t>大邑县晋原镇子龙路店</t>
  </si>
  <si>
    <t>大邑县晋源镇东壕沟段药店</t>
  </si>
  <si>
    <t>大邑县安仁镇千禧街药店</t>
  </si>
  <si>
    <t>大邑县沙渠镇方圆路药店</t>
  </si>
  <si>
    <t>大邑县晋原镇通达东路五段药店</t>
  </si>
  <si>
    <t>大邑县新场镇文昌街药店</t>
  </si>
  <si>
    <t>大邑县晋原镇东街药店</t>
  </si>
  <si>
    <t>大邑县晋原镇内蒙古大道桃源药店</t>
  </si>
  <si>
    <t>城郊一片区：大邑</t>
  </si>
  <si>
    <t>城郊二片区</t>
  </si>
  <si>
    <t>三江店</t>
  </si>
  <si>
    <t>都江堰幸福镇翔凤路药店</t>
  </si>
  <si>
    <t>都江堰市蒲阳镇堰问道西路药店</t>
  </si>
  <si>
    <t>都江堰聚源镇药店</t>
  </si>
  <si>
    <t>都江堰市蒲阳路药店</t>
  </si>
  <si>
    <t>蜀州中路店</t>
  </si>
  <si>
    <t>崇州中心店</t>
  </si>
  <si>
    <t>温江店</t>
  </si>
  <si>
    <t>都江堰药店</t>
  </si>
  <si>
    <t>金带街药店</t>
  </si>
  <si>
    <t>都江堰景中路店</t>
  </si>
  <si>
    <t>都江堰奎光路中段药店</t>
  </si>
  <si>
    <t>温江区公平街道江安路药店</t>
  </si>
  <si>
    <t xml:space="preserve">永康东路药店 </t>
  </si>
  <si>
    <t>怀远店</t>
  </si>
  <si>
    <t>崇州市崇阳镇尚贤坊街药店</t>
  </si>
  <si>
    <t>东南片区</t>
  </si>
  <si>
    <t>龙潭西路店</t>
  </si>
  <si>
    <t>双流区东升街道三强西路药店</t>
  </si>
  <si>
    <t>成华区华康路药店</t>
  </si>
  <si>
    <t>锦江区合欢树街药店</t>
  </si>
  <si>
    <t>中和大道药店</t>
  </si>
  <si>
    <t>武侯区航中路店</t>
  </si>
  <si>
    <t>新下街</t>
  </si>
  <si>
    <t>紫薇东路</t>
  </si>
  <si>
    <t>元华二巷</t>
  </si>
  <si>
    <t>公济桥</t>
  </si>
  <si>
    <t>双流县西航港街道锦华路一段药店</t>
  </si>
  <si>
    <t>高新区大源北街药店</t>
  </si>
  <si>
    <t>成华区万宇路药店</t>
  </si>
  <si>
    <t>金马河</t>
  </si>
  <si>
    <t>新园大道药店</t>
  </si>
  <si>
    <t>新乐中街药店</t>
  </si>
  <si>
    <t>高新天久北巷药店</t>
  </si>
  <si>
    <t>锦江区榕声路店</t>
  </si>
  <si>
    <t>高新区民丰大道西段药店</t>
  </si>
  <si>
    <t>锦江区水杉街药店</t>
  </si>
  <si>
    <t>成华区万科路药店</t>
  </si>
  <si>
    <t>成华区华泰路药店</t>
  </si>
  <si>
    <t>锦江区观音桥街药店</t>
  </si>
  <si>
    <t>成都成汉太极大药房有限公司</t>
  </si>
  <si>
    <t>兴义镇万兴路药店</t>
  </si>
  <si>
    <t>新津武阳西路</t>
  </si>
  <si>
    <t>五津西路药店</t>
  </si>
  <si>
    <t>新津邓双镇岷江店</t>
  </si>
  <si>
    <t>城郊一片区：新津</t>
  </si>
  <si>
    <t>合计</t>
  </si>
  <si>
    <t>金笛认购活动预发奖励</t>
  </si>
  <si>
    <t>v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</si>
</sst>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b/>
      <sz val="9"/>
      <color rgb="FFFF0000"/>
      <name val="宋体"/>
      <charset val="134"/>
    </font>
    <font>
      <b/>
      <sz val="9"/>
      <color rgb="FFFF0000"/>
      <name val="Arial"/>
      <charset val="0"/>
    </font>
    <font>
      <b/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1" xfId="4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3" fillId="0" borderId="1" xfId="49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1378;&#23478;&#65289;&#22826;&#26497;&#37329;&#31515;&#22797;&#26041;&#40060;&#33125;&#33609;&#21512;&#21058;&#38376;&#24215;&#35748;&#36141;&#30830;&#35748;&#26126;&#32454;&#65288;&#27719;&#24635;&#21644;&#23454;&#38469;&#23436;&#25104;&#2925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计完成"/>
      <sheetName val="实际完成"/>
      <sheetName val="Sheet3"/>
    </sheetNames>
    <sheetDataSet>
      <sheetData sheetId="0"/>
      <sheetData sheetId="1">
        <row r="1">
          <cell r="O1" t="str">
            <v>实际</v>
          </cell>
        </row>
        <row r="2">
          <cell r="B2" t="str">
            <v>门店id</v>
          </cell>
          <cell r="C2" t="str">
            <v>片区名</v>
          </cell>
          <cell r="D2" t="str">
            <v>门店名</v>
          </cell>
          <cell r="E2" t="str">
            <v>门店类型</v>
          </cell>
          <cell r="F2" t="str">
            <v>一档</v>
          </cell>
        </row>
        <row r="2">
          <cell r="H2" t="str">
            <v>二档</v>
          </cell>
        </row>
        <row r="2">
          <cell r="J2" t="str">
            <v>三档</v>
          </cell>
        </row>
        <row r="2">
          <cell r="O2" t="str">
            <v>门店名</v>
          </cell>
          <cell r="P2" t="str">
            <v>实际完成数量</v>
          </cell>
          <cell r="Q2" t="str">
            <v>实际完成档次</v>
          </cell>
          <cell r="R2" t="str">
            <v>奖励金额</v>
          </cell>
        </row>
        <row r="3">
          <cell r="F3" t="str">
            <v>数量</v>
          </cell>
          <cell r="G3" t="str">
            <v>奖励</v>
          </cell>
          <cell r="H3" t="str">
            <v>数量</v>
          </cell>
          <cell r="I3" t="str">
            <v>奖励</v>
          </cell>
          <cell r="J3" t="str">
            <v>数量</v>
          </cell>
          <cell r="K3" t="str">
            <v>奖励</v>
          </cell>
          <cell r="L3" t="str">
            <v>选择 档次</v>
          </cell>
          <cell r="M3" t="str">
            <v>盒数</v>
          </cell>
          <cell r="N3" t="str">
            <v>预发奖励</v>
          </cell>
        </row>
        <row r="4">
          <cell r="B4">
            <v>359</v>
          </cell>
          <cell r="C4" t="str">
            <v>西北片区</v>
          </cell>
          <cell r="D4" t="str">
            <v>枣子巷药店</v>
          </cell>
          <cell r="E4" t="str">
            <v>A</v>
          </cell>
          <cell r="F4">
            <v>40</v>
          </cell>
          <cell r="G4" t="str">
            <v>3元/盒</v>
          </cell>
          <cell r="H4">
            <v>80</v>
          </cell>
          <cell r="I4" t="str">
            <v>5元/盒</v>
          </cell>
          <cell r="J4">
            <v>140</v>
          </cell>
          <cell r="K4" t="str">
            <v>8元/盒</v>
          </cell>
          <cell r="L4">
            <v>1</v>
          </cell>
          <cell r="M4">
            <v>40</v>
          </cell>
          <cell r="N4">
            <v>120</v>
          </cell>
          <cell r="O4" t="str">
            <v>四川太极枣子巷药店</v>
          </cell>
          <cell r="P4">
            <v>10</v>
          </cell>
          <cell r="Q4">
            <v>0</v>
          </cell>
          <cell r="R4">
            <v>20</v>
          </cell>
        </row>
        <row r="5">
          <cell r="B5">
            <v>371</v>
          </cell>
          <cell r="C5" t="str">
            <v>城郊一片区</v>
          </cell>
          <cell r="D5" t="str">
            <v>兴义镇万兴路药店</v>
          </cell>
          <cell r="E5" t="str">
            <v>C</v>
          </cell>
          <cell r="F5">
            <v>20</v>
          </cell>
          <cell r="G5" t="str">
            <v>3元/盒</v>
          </cell>
          <cell r="H5">
            <v>40</v>
          </cell>
          <cell r="I5" t="str">
            <v>5元/盒</v>
          </cell>
          <cell r="J5">
            <v>60</v>
          </cell>
          <cell r="K5" t="str">
            <v>8元/盒</v>
          </cell>
          <cell r="L5">
            <v>3</v>
          </cell>
          <cell r="M5">
            <v>60</v>
          </cell>
          <cell r="N5">
            <v>480</v>
          </cell>
          <cell r="O5" t="str">
            <v>四川太极兴义镇万兴路药店</v>
          </cell>
          <cell r="P5">
            <v>12</v>
          </cell>
          <cell r="Q5">
            <v>0</v>
          </cell>
          <cell r="R5">
            <v>24</v>
          </cell>
        </row>
        <row r="6">
          <cell r="B6">
            <v>377</v>
          </cell>
          <cell r="C6" t="str">
            <v>东南片区</v>
          </cell>
          <cell r="D6" t="str">
            <v>新园大道药店</v>
          </cell>
          <cell r="E6" t="str">
            <v>A</v>
          </cell>
          <cell r="F6">
            <v>40</v>
          </cell>
          <cell r="G6" t="str">
            <v>3元/盒</v>
          </cell>
          <cell r="H6">
            <v>80</v>
          </cell>
          <cell r="I6" t="str">
            <v>5元/盒</v>
          </cell>
          <cell r="J6">
            <v>140</v>
          </cell>
          <cell r="K6" t="str">
            <v>8元/盒</v>
          </cell>
          <cell r="L6">
            <v>1</v>
          </cell>
          <cell r="M6">
            <v>40</v>
          </cell>
          <cell r="N6">
            <v>120</v>
          </cell>
          <cell r="O6" t="str">
            <v>四川太极新园大道药店</v>
          </cell>
          <cell r="P6">
            <v>2</v>
          </cell>
          <cell r="Q6">
            <v>0</v>
          </cell>
          <cell r="R6">
            <v>4</v>
          </cell>
        </row>
        <row r="7">
          <cell r="B7">
            <v>105751</v>
          </cell>
          <cell r="C7" t="str">
            <v>东南片区</v>
          </cell>
          <cell r="D7" t="str">
            <v>新下街</v>
          </cell>
          <cell r="E7" t="str">
            <v>C</v>
          </cell>
          <cell r="F7">
            <v>20</v>
          </cell>
          <cell r="G7" t="str">
            <v>3元/盒</v>
          </cell>
          <cell r="H7">
            <v>40</v>
          </cell>
          <cell r="I7" t="str">
            <v>5元/盒</v>
          </cell>
          <cell r="J7">
            <v>60</v>
          </cell>
          <cell r="K7" t="str">
            <v>8元/盒</v>
          </cell>
          <cell r="L7">
            <v>1</v>
          </cell>
          <cell r="M7">
            <v>20</v>
          </cell>
          <cell r="N7">
            <v>60</v>
          </cell>
          <cell r="O7" t="str">
            <v>四川太极高新区新下街药店</v>
          </cell>
          <cell r="P7">
            <v>10</v>
          </cell>
          <cell r="Q7">
            <v>0</v>
          </cell>
          <cell r="R7">
            <v>20</v>
          </cell>
        </row>
        <row r="8">
          <cell r="B8">
            <v>387</v>
          </cell>
          <cell r="C8" t="str">
            <v>东南片区</v>
          </cell>
          <cell r="D8" t="str">
            <v>新乐中街药店</v>
          </cell>
          <cell r="E8" t="str">
            <v>A</v>
          </cell>
          <cell r="F8">
            <v>40</v>
          </cell>
          <cell r="G8" t="str">
            <v>3元/盒</v>
          </cell>
          <cell r="H8">
            <v>80</v>
          </cell>
          <cell r="I8" t="str">
            <v>5元/盒</v>
          </cell>
          <cell r="J8">
            <v>140</v>
          </cell>
          <cell r="K8" t="str">
            <v>8元/盒</v>
          </cell>
          <cell r="L8">
            <v>3</v>
          </cell>
          <cell r="M8">
            <v>140</v>
          </cell>
          <cell r="N8">
            <v>1120</v>
          </cell>
          <cell r="O8" t="str">
            <v>四川太极新乐中街药店</v>
          </cell>
          <cell r="P8">
            <v>53</v>
          </cell>
          <cell r="Q8">
            <v>1</v>
          </cell>
          <cell r="R8">
            <v>159</v>
          </cell>
        </row>
        <row r="9">
          <cell r="B9">
            <v>102567</v>
          </cell>
          <cell r="C9" t="str">
            <v>城郊一片区</v>
          </cell>
          <cell r="D9" t="str">
            <v>新津武阳西路</v>
          </cell>
          <cell r="E9" t="str">
            <v>C</v>
          </cell>
          <cell r="F9">
            <v>20</v>
          </cell>
          <cell r="G9" t="str">
            <v>3元/盒</v>
          </cell>
          <cell r="H9">
            <v>40</v>
          </cell>
          <cell r="I9" t="str">
            <v>5元/盒</v>
          </cell>
          <cell r="J9">
            <v>60</v>
          </cell>
          <cell r="K9" t="str">
            <v>8元/盒</v>
          </cell>
          <cell r="L9">
            <v>3</v>
          </cell>
          <cell r="M9">
            <v>60</v>
          </cell>
          <cell r="N9">
            <v>480</v>
          </cell>
          <cell r="O9" t="str">
            <v>四川太极新津县五津镇武阳西路药店</v>
          </cell>
          <cell r="P9">
            <v>2</v>
          </cell>
          <cell r="Q9">
            <v>0</v>
          </cell>
          <cell r="R9">
            <v>4</v>
          </cell>
        </row>
        <row r="10">
          <cell r="B10">
            <v>514</v>
          </cell>
          <cell r="C10" t="str">
            <v>城郊一片区</v>
          </cell>
          <cell r="D10" t="str">
            <v>新津邓双镇岷江店</v>
          </cell>
          <cell r="E10" t="str">
            <v>A</v>
          </cell>
          <cell r="F10">
            <v>40</v>
          </cell>
          <cell r="G10" t="str">
            <v>3元/盒</v>
          </cell>
          <cell r="H10">
            <v>80</v>
          </cell>
          <cell r="I10" t="str">
            <v>5元/盒</v>
          </cell>
          <cell r="J10">
            <v>140</v>
          </cell>
          <cell r="K10" t="str">
            <v>8元/盒</v>
          </cell>
          <cell r="L10">
            <v>3</v>
          </cell>
          <cell r="M10">
            <v>140</v>
          </cell>
          <cell r="N10">
            <v>1120</v>
          </cell>
          <cell r="O10" t="str">
            <v>四川太极新津邓双镇岷江店</v>
          </cell>
          <cell r="P10">
            <v>41</v>
          </cell>
          <cell r="Q10">
            <v>1</v>
          </cell>
          <cell r="R10">
            <v>123</v>
          </cell>
        </row>
        <row r="11">
          <cell r="B11">
            <v>730</v>
          </cell>
          <cell r="C11" t="str">
            <v>西北片区</v>
          </cell>
          <cell r="D11" t="str">
            <v>新都区新繁镇繁江北路药店</v>
          </cell>
          <cell r="E11" t="str">
            <v>A</v>
          </cell>
          <cell r="F11">
            <v>40</v>
          </cell>
          <cell r="G11" t="str">
            <v>3元/盒</v>
          </cell>
          <cell r="H11">
            <v>80</v>
          </cell>
          <cell r="I11" t="str">
            <v>5元/盒</v>
          </cell>
          <cell r="J11">
            <v>140</v>
          </cell>
          <cell r="K11" t="str">
            <v>8元/盒</v>
          </cell>
          <cell r="L11">
            <v>3</v>
          </cell>
          <cell r="M11">
            <v>140</v>
          </cell>
          <cell r="N11">
            <v>1120</v>
          </cell>
          <cell r="O11" t="str">
            <v>四川太极新都区新繁镇繁江北路药店</v>
          </cell>
          <cell r="P11">
            <v>62</v>
          </cell>
          <cell r="Q11">
            <v>1</v>
          </cell>
          <cell r="R11">
            <v>186</v>
          </cell>
        </row>
        <row r="12">
          <cell r="B12">
            <v>107658</v>
          </cell>
          <cell r="C12" t="str">
            <v>西北片区</v>
          </cell>
          <cell r="D12" t="str">
            <v>四川太极新都区新都街道万和北路药店</v>
          </cell>
          <cell r="E12" t="str">
            <v>C</v>
          </cell>
          <cell r="F12">
            <v>20</v>
          </cell>
          <cell r="G12" t="str">
            <v>3元/盒</v>
          </cell>
          <cell r="H12">
            <v>40</v>
          </cell>
          <cell r="I12" t="str">
            <v>5元/盒</v>
          </cell>
          <cell r="J12">
            <v>60</v>
          </cell>
          <cell r="K12" t="str">
            <v>8元/盒</v>
          </cell>
          <cell r="L12">
            <v>3</v>
          </cell>
          <cell r="M12">
            <v>60</v>
          </cell>
          <cell r="N12">
            <v>480</v>
          </cell>
          <cell r="O12" t="str">
            <v>四川太极新都区新都街道万和北路药店</v>
          </cell>
          <cell r="P12">
            <v>8</v>
          </cell>
          <cell r="Q12">
            <v>0</v>
          </cell>
          <cell r="R12">
            <v>16</v>
          </cell>
        </row>
        <row r="13">
          <cell r="B13">
            <v>709</v>
          </cell>
          <cell r="C13" t="str">
            <v>西北片区</v>
          </cell>
          <cell r="D13" t="str">
            <v>新都区马超东路店</v>
          </cell>
          <cell r="E13" t="str">
            <v>A</v>
          </cell>
          <cell r="F13">
            <v>40</v>
          </cell>
          <cell r="G13" t="str">
            <v>3元/盒</v>
          </cell>
          <cell r="H13">
            <v>80</v>
          </cell>
          <cell r="I13" t="str">
            <v>5元/盒</v>
          </cell>
          <cell r="J13">
            <v>140</v>
          </cell>
          <cell r="K13" t="str">
            <v>8元/盒</v>
          </cell>
          <cell r="L13">
            <v>3</v>
          </cell>
          <cell r="M13">
            <v>140</v>
          </cell>
          <cell r="N13">
            <v>1120</v>
          </cell>
          <cell r="O13" t="str">
            <v>四川太极新都区马超东路店</v>
          </cell>
          <cell r="P13">
            <v>56</v>
          </cell>
          <cell r="Q13">
            <v>1</v>
          </cell>
          <cell r="R13">
            <v>168</v>
          </cell>
        </row>
        <row r="14">
          <cell r="B14">
            <v>106865</v>
          </cell>
          <cell r="C14" t="str">
            <v>城中片区</v>
          </cell>
          <cell r="D14" t="str">
            <v>四川太极武侯区丝竹路药店</v>
          </cell>
          <cell r="E14" t="str">
            <v>C</v>
          </cell>
          <cell r="F14">
            <v>20</v>
          </cell>
          <cell r="G14" t="str">
            <v>3元/盒</v>
          </cell>
          <cell r="H14">
            <v>40</v>
          </cell>
          <cell r="I14" t="str">
            <v>5元/盒</v>
          </cell>
          <cell r="J14">
            <v>60</v>
          </cell>
          <cell r="K14" t="str">
            <v>8元/盒</v>
          </cell>
          <cell r="L14">
            <v>1</v>
          </cell>
          <cell r="M14">
            <v>20</v>
          </cell>
          <cell r="N14">
            <v>60</v>
          </cell>
          <cell r="O14" t="str">
            <v>四川太极武侯区丝竹路药店</v>
          </cell>
          <cell r="P14">
            <v>6</v>
          </cell>
          <cell r="Q14">
            <v>0</v>
          </cell>
          <cell r="R14">
            <v>12</v>
          </cell>
        </row>
        <row r="15">
          <cell r="B15">
            <v>513</v>
          </cell>
          <cell r="C15" t="str">
            <v>西北片区</v>
          </cell>
          <cell r="D15" t="str">
            <v>武侯区顺和街店</v>
          </cell>
          <cell r="E15" t="str">
            <v>A</v>
          </cell>
          <cell r="F15">
            <v>40</v>
          </cell>
          <cell r="G15" t="str">
            <v>3元/盒</v>
          </cell>
          <cell r="H15">
            <v>80</v>
          </cell>
          <cell r="I15" t="str">
            <v>5元/盒</v>
          </cell>
          <cell r="J15">
            <v>140</v>
          </cell>
          <cell r="K15" t="str">
            <v>8元/盒</v>
          </cell>
          <cell r="L15">
            <v>1</v>
          </cell>
          <cell r="M15">
            <v>40</v>
          </cell>
          <cell r="N15">
            <v>120</v>
          </cell>
          <cell r="O15" t="str">
            <v>四川太极武侯区顺和街店</v>
          </cell>
          <cell r="P15">
            <v>30</v>
          </cell>
          <cell r="Q15">
            <v>0</v>
          </cell>
          <cell r="R15">
            <v>60</v>
          </cell>
        </row>
        <row r="16">
          <cell r="B16">
            <v>744</v>
          </cell>
          <cell r="C16" t="str">
            <v>城中片区</v>
          </cell>
          <cell r="D16" t="str">
            <v>武侯区科华街药店</v>
          </cell>
          <cell r="E16" t="str">
            <v>A</v>
          </cell>
          <cell r="F16">
            <v>40</v>
          </cell>
          <cell r="G16" t="str">
            <v>3元/盒</v>
          </cell>
          <cell r="H16">
            <v>80</v>
          </cell>
          <cell r="I16" t="str">
            <v>5元/盒</v>
          </cell>
          <cell r="J16">
            <v>140</v>
          </cell>
          <cell r="K16" t="str">
            <v>8元/盒</v>
          </cell>
          <cell r="L16">
            <v>1</v>
          </cell>
          <cell r="M16">
            <v>40</v>
          </cell>
          <cell r="N16">
            <v>120</v>
          </cell>
          <cell r="O16" t="str">
            <v>四川太极武侯区科华街药店</v>
          </cell>
          <cell r="P16">
            <v>19</v>
          </cell>
          <cell r="Q16">
            <v>0</v>
          </cell>
          <cell r="R16">
            <v>38</v>
          </cell>
        </row>
        <row r="17">
          <cell r="B17">
            <v>102565</v>
          </cell>
          <cell r="C17" t="str">
            <v>西北片区</v>
          </cell>
          <cell r="D17" t="str">
            <v>武侯区佳灵路</v>
          </cell>
          <cell r="E17" t="str">
            <v>B</v>
          </cell>
          <cell r="F17">
            <v>30</v>
          </cell>
          <cell r="G17" t="str">
            <v>3元/盒</v>
          </cell>
          <cell r="H17">
            <v>60</v>
          </cell>
          <cell r="I17" t="str">
            <v>5元/盒</v>
          </cell>
          <cell r="J17">
            <v>100</v>
          </cell>
          <cell r="K17" t="str">
            <v>8元/盒</v>
          </cell>
          <cell r="L17">
            <v>1</v>
          </cell>
          <cell r="M17">
            <v>30</v>
          </cell>
          <cell r="N17">
            <v>90</v>
          </cell>
          <cell r="O17" t="str">
            <v>四川太极武侯区佳灵路药店</v>
          </cell>
          <cell r="P17">
            <v>13</v>
          </cell>
          <cell r="Q17">
            <v>0</v>
          </cell>
          <cell r="R17">
            <v>26</v>
          </cell>
        </row>
        <row r="18">
          <cell r="B18">
            <v>105396</v>
          </cell>
          <cell r="C18" t="str">
            <v>东南片区</v>
          </cell>
          <cell r="D18" t="str">
            <v>武侯区航中路店</v>
          </cell>
          <cell r="E18" t="str">
            <v>C</v>
          </cell>
          <cell r="F18">
            <v>20</v>
          </cell>
          <cell r="G18" t="str">
            <v>3元/盒</v>
          </cell>
          <cell r="H18">
            <v>40</v>
          </cell>
          <cell r="I18" t="str">
            <v>5元/盒</v>
          </cell>
          <cell r="J18">
            <v>60</v>
          </cell>
          <cell r="K18" t="str">
            <v>8元/盒</v>
          </cell>
          <cell r="L18">
            <v>3</v>
          </cell>
          <cell r="M18">
            <v>60</v>
          </cell>
          <cell r="N18">
            <v>480</v>
          </cell>
          <cell r="O18" t="str">
            <v>四川太极武侯区航中街药店</v>
          </cell>
          <cell r="P18">
            <v>55</v>
          </cell>
          <cell r="Q18">
            <v>2</v>
          </cell>
          <cell r="R18">
            <v>275</v>
          </cell>
        </row>
        <row r="19">
          <cell r="B19">
            <v>106569</v>
          </cell>
          <cell r="C19" t="str">
            <v>西北片区</v>
          </cell>
          <cell r="D19" t="str">
            <v>大悦路店</v>
          </cell>
          <cell r="E19" t="str">
            <v>C</v>
          </cell>
          <cell r="F19">
            <v>20</v>
          </cell>
          <cell r="G19" t="str">
            <v>3元/盒</v>
          </cell>
          <cell r="H19">
            <v>40</v>
          </cell>
          <cell r="I19" t="str">
            <v>5元/盒</v>
          </cell>
          <cell r="J19">
            <v>60</v>
          </cell>
          <cell r="K19" t="str">
            <v>8元/盒</v>
          </cell>
          <cell r="L19">
            <v>1</v>
          </cell>
          <cell r="M19">
            <v>20</v>
          </cell>
          <cell r="N19">
            <v>60</v>
          </cell>
          <cell r="O19" t="str">
            <v>四川太极武侯区大悦路药店</v>
          </cell>
          <cell r="P19">
            <v>18</v>
          </cell>
          <cell r="Q19">
            <v>0</v>
          </cell>
          <cell r="R19">
            <v>36</v>
          </cell>
        </row>
        <row r="20">
          <cell r="B20">
            <v>104429</v>
          </cell>
          <cell r="C20" t="str">
            <v>西北片区</v>
          </cell>
          <cell r="D20" t="str">
            <v>大华街药店</v>
          </cell>
          <cell r="E20" t="str">
            <v>C</v>
          </cell>
          <cell r="F20">
            <v>20</v>
          </cell>
          <cell r="G20" t="str">
            <v>3元/盒</v>
          </cell>
          <cell r="H20">
            <v>40</v>
          </cell>
          <cell r="I20" t="str">
            <v>5元/盒</v>
          </cell>
          <cell r="J20">
            <v>60</v>
          </cell>
          <cell r="K20" t="str">
            <v>8元/盒</v>
          </cell>
          <cell r="L20">
            <v>1</v>
          </cell>
          <cell r="M20">
            <v>20</v>
          </cell>
          <cell r="N20">
            <v>60</v>
          </cell>
          <cell r="O20" t="str">
            <v>四川太极武侯区大华街药店</v>
          </cell>
          <cell r="P20">
            <v>2</v>
          </cell>
          <cell r="Q20">
            <v>0</v>
          </cell>
          <cell r="R20">
            <v>4</v>
          </cell>
        </row>
        <row r="21">
          <cell r="B21">
            <v>385</v>
          </cell>
          <cell r="C21" t="str">
            <v>城郊一片区</v>
          </cell>
          <cell r="D21" t="str">
            <v>五津西路药店</v>
          </cell>
          <cell r="E21" t="str">
            <v>A</v>
          </cell>
          <cell r="F21">
            <v>40</v>
          </cell>
          <cell r="G21" t="str">
            <v>3元/盒</v>
          </cell>
          <cell r="H21">
            <v>80</v>
          </cell>
          <cell r="I21" t="str">
            <v>5元/盒</v>
          </cell>
          <cell r="J21">
            <v>140</v>
          </cell>
          <cell r="K21" t="str">
            <v>8元/盒</v>
          </cell>
          <cell r="L21">
            <v>3</v>
          </cell>
          <cell r="M21">
            <v>140</v>
          </cell>
          <cell r="N21">
            <v>1120</v>
          </cell>
          <cell r="O21" t="str">
            <v>四川太极五津西路药店</v>
          </cell>
          <cell r="P21">
            <v>16</v>
          </cell>
          <cell r="Q21">
            <v>0</v>
          </cell>
          <cell r="R21">
            <v>32</v>
          </cell>
        </row>
        <row r="22">
          <cell r="B22">
            <v>101453</v>
          </cell>
          <cell r="C22" t="str">
            <v>城郊二片区</v>
          </cell>
          <cell r="D22" t="str">
            <v>温江区公平街道江安路药店</v>
          </cell>
          <cell r="E22" t="str">
            <v>B</v>
          </cell>
          <cell r="F22">
            <v>30</v>
          </cell>
          <cell r="G22" t="str">
            <v>3元/盒</v>
          </cell>
          <cell r="H22">
            <v>60</v>
          </cell>
          <cell r="I22" t="str">
            <v>5元/盒</v>
          </cell>
          <cell r="J22">
            <v>100</v>
          </cell>
          <cell r="K22" t="str">
            <v>8元/盒</v>
          </cell>
          <cell r="L22">
            <v>1</v>
          </cell>
          <cell r="M22">
            <v>30</v>
          </cell>
          <cell r="N22">
            <v>90</v>
          </cell>
          <cell r="O22" t="str">
            <v>四川太极温江区公平街道江安路药店</v>
          </cell>
          <cell r="P22">
            <v>8</v>
          </cell>
          <cell r="Q22">
            <v>0</v>
          </cell>
          <cell r="R22">
            <v>16</v>
          </cell>
        </row>
        <row r="23">
          <cell r="B23">
            <v>329</v>
          </cell>
          <cell r="C23" t="str">
            <v>城郊二片区</v>
          </cell>
          <cell r="D23" t="str">
            <v>温江店</v>
          </cell>
          <cell r="E23" t="str">
            <v>B</v>
          </cell>
          <cell r="F23">
            <v>30</v>
          </cell>
          <cell r="G23" t="str">
            <v>3元/盒</v>
          </cell>
          <cell r="H23">
            <v>60</v>
          </cell>
          <cell r="I23" t="str">
            <v>5元/盒</v>
          </cell>
          <cell r="J23">
            <v>100</v>
          </cell>
          <cell r="K23" t="str">
            <v>8元/盒</v>
          </cell>
          <cell r="L23">
            <v>2</v>
          </cell>
          <cell r="M23">
            <v>60</v>
          </cell>
          <cell r="N23">
            <v>300</v>
          </cell>
          <cell r="O23" t="str">
            <v>四川太极温江店</v>
          </cell>
          <cell r="P23">
            <v>10</v>
          </cell>
          <cell r="Q23">
            <v>0</v>
          </cell>
          <cell r="R23">
            <v>20</v>
          </cell>
        </row>
        <row r="24">
          <cell r="B24">
            <v>379</v>
          </cell>
          <cell r="C24" t="str">
            <v>西北片区</v>
          </cell>
          <cell r="D24" t="str">
            <v>土龙路药店</v>
          </cell>
          <cell r="E24" t="str">
            <v>A</v>
          </cell>
          <cell r="F24">
            <v>40</v>
          </cell>
          <cell r="G24" t="str">
            <v>3元/盒</v>
          </cell>
          <cell r="H24">
            <v>80</v>
          </cell>
          <cell r="I24" t="str">
            <v>5元/盒</v>
          </cell>
          <cell r="J24">
            <v>140</v>
          </cell>
          <cell r="K24" t="str">
            <v>8元/盒</v>
          </cell>
          <cell r="L24">
            <v>1</v>
          </cell>
          <cell r="M24">
            <v>140</v>
          </cell>
          <cell r="N24">
            <v>420</v>
          </cell>
          <cell r="O24" t="str">
            <v>四川太极土龙路药店</v>
          </cell>
          <cell r="P24">
            <v>46</v>
          </cell>
          <cell r="Q24">
            <v>1</v>
          </cell>
          <cell r="R24">
            <v>138</v>
          </cell>
        </row>
        <row r="25">
          <cell r="B25">
            <v>373</v>
          </cell>
          <cell r="C25" t="str">
            <v>城中片区</v>
          </cell>
          <cell r="D25" t="str">
            <v>通盈街药店</v>
          </cell>
          <cell r="E25" t="str">
            <v>A</v>
          </cell>
          <cell r="F25">
            <v>40</v>
          </cell>
          <cell r="G25" t="str">
            <v>3元/盒</v>
          </cell>
          <cell r="H25">
            <v>80</v>
          </cell>
          <cell r="I25" t="str">
            <v>5元/盒</v>
          </cell>
          <cell r="J25">
            <v>140</v>
          </cell>
          <cell r="K25" t="str">
            <v>8元/盒</v>
          </cell>
          <cell r="L25">
            <v>1</v>
          </cell>
          <cell r="M25">
            <v>40</v>
          </cell>
          <cell r="N25">
            <v>120</v>
          </cell>
          <cell r="O25" t="str">
            <v>四川太极通盈街药店</v>
          </cell>
          <cell r="P25">
            <v>19</v>
          </cell>
          <cell r="Q25">
            <v>0</v>
          </cell>
          <cell r="R25">
            <v>38</v>
          </cell>
        </row>
        <row r="26">
          <cell r="B26">
            <v>573</v>
          </cell>
          <cell r="C26" t="str">
            <v>东南片区</v>
          </cell>
          <cell r="D26" t="str">
            <v>双流县西航港街道锦华路一段药店</v>
          </cell>
          <cell r="E26" t="str">
            <v>B</v>
          </cell>
          <cell r="F26">
            <v>30</v>
          </cell>
          <cell r="G26" t="str">
            <v>3元/盒</v>
          </cell>
          <cell r="H26">
            <v>60</v>
          </cell>
          <cell r="I26" t="str">
            <v>5元/盒</v>
          </cell>
          <cell r="J26">
            <v>100</v>
          </cell>
          <cell r="K26" t="str">
            <v>8元/盒</v>
          </cell>
          <cell r="L26">
            <v>2</v>
          </cell>
          <cell r="M26">
            <v>60</v>
          </cell>
          <cell r="N26">
            <v>300</v>
          </cell>
          <cell r="O26" t="str">
            <v>四川太极双流县西航港街道锦华路一段药店</v>
          </cell>
          <cell r="P26">
            <v>6</v>
          </cell>
          <cell r="Q26">
            <v>0</v>
          </cell>
          <cell r="R26">
            <v>12</v>
          </cell>
        </row>
        <row r="27">
          <cell r="B27">
            <v>733</v>
          </cell>
          <cell r="C27" t="str">
            <v>东南片区</v>
          </cell>
          <cell r="D27" t="str">
            <v>双流区东升街道三强西路药店</v>
          </cell>
          <cell r="E27" t="str">
            <v>C</v>
          </cell>
          <cell r="F27">
            <v>20</v>
          </cell>
          <cell r="G27" t="str">
            <v>3元/盒</v>
          </cell>
          <cell r="H27">
            <v>40</v>
          </cell>
          <cell r="I27" t="str">
            <v>5元/盒</v>
          </cell>
          <cell r="J27">
            <v>60</v>
          </cell>
          <cell r="K27" t="str">
            <v>8元/盒</v>
          </cell>
          <cell r="L27">
            <v>3</v>
          </cell>
          <cell r="M27">
            <v>60</v>
          </cell>
          <cell r="N27">
            <v>480</v>
          </cell>
          <cell r="O27" t="str">
            <v>四川太极双流区东升街道三强西路药店</v>
          </cell>
          <cell r="P27">
            <v>12</v>
          </cell>
          <cell r="Q27">
            <v>0</v>
          </cell>
          <cell r="R27">
            <v>24</v>
          </cell>
        </row>
        <row r="28">
          <cell r="B28">
            <v>355</v>
          </cell>
          <cell r="C28" t="str">
            <v>城中片区</v>
          </cell>
          <cell r="D28" t="str">
            <v>双林路药店</v>
          </cell>
          <cell r="E28" t="str">
            <v>A</v>
          </cell>
          <cell r="F28">
            <v>40</v>
          </cell>
          <cell r="G28" t="str">
            <v>3元/盒</v>
          </cell>
          <cell r="H28">
            <v>80</v>
          </cell>
          <cell r="I28" t="str">
            <v>5元/盒</v>
          </cell>
          <cell r="J28">
            <v>140</v>
          </cell>
          <cell r="K28" t="str">
            <v>8元/盒</v>
          </cell>
          <cell r="L28">
            <v>3</v>
          </cell>
          <cell r="M28">
            <v>140</v>
          </cell>
          <cell r="N28">
            <v>1120</v>
          </cell>
          <cell r="O28" t="str">
            <v>四川太极双林路药店</v>
          </cell>
          <cell r="P28">
            <v>8</v>
          </cell>
          <cell r="Q28">
            <v>0</v>
          </cell>
          <cell r="R28">
            <v>16</v>
          </cell>
        </row>
        <row r="29">
          <cell r="B29">
            <v>339</v>
          </cell>
          <cell r="C29" t="str">
            <v>西北片区</v>
          </cell>
          <cell r="D29" t="str">
            <v>沙河源药店</v>
          </cell>
          <cell r="E29" t="str">
            <v>C</v>
          </cell>
          <cell r="F29">
            <v>20</v>
          </cell>
          <cell r="G29" t="str">
            <v>3元/盒</v>
          </cell>
          <cell r="H29">
            <v>40</v>
          </cell>
          <cell r="I29" t="str">
            <v>5元/盒</v>
          </cell>
          <cell r="J29">
            <v>60</v>
          </cell>
          <cell r="K29" t="str">
            <v>8元/盒</v>
          </cell>
          <cell r="L29">
            <v>1</v>
          </cell>
          <cell r="M29">
            <v>20</v>
          </cell>
          <cell r="N29">
            <v>60</v>
          </cell>
          <cell r="O29" t="str">
            <v>四川太极沙河源药店</v>
          </cell>
          <cell r="P29">
            <v>5</v>
          </cell>
          <cell r="Q29">
            <v>0</v>
          </cell>
          <cell r="R29">
            <v>10</v>
          </cell>
        </row>
        <row r="30">
          <cell r="B30">
            <v>56</v>
          </cell>
          <cell r="C30" t="str">
            <v>城郊二片区</v>
          </cell>
          <cell r="D30" t="str">
            <v>三江店</v>
          </cell>
          <cell r="E30" t="str">
            <v>C</v>
          </cell>
          <cell r="F30">
            <v>20</v>
          </cell>
          <cell r="G30" t="str">
            <v>3元/盒</v>
          </cell>
          <cell r="H30">
            <v>40</v>
          </cell>
          <cell r="I30" t="str">
            <v>5元/盒</v>
          </cell>
          <cell r="J30">
            <v>60</v>
          </cell>
          <cell r="K30" t="str">
            <v>8元/盒</v>
          </cell>
          <cell r="L30">
            <v>3</v>
          </cell>
          <cell r="M30">
            <v>60</v>
          </cell>
          <cell r="N30">
            <v>480</v>
          </cell>
          <cell r="O30" t="str">
            <v>四川太极三江店</v>
          </cell>
          <cell r="P30">
            <v>12</v>
          </cell>
          <cell r="Q30">
            <v>0</v>
          </cell>
          <cell r="R30">
            <v>24</v>
          </cell>
        </row>
        <row r="31">
          <cell r="B31">
            <v>349</v>
          </cell>
          <cell r="C31" t="str">
            <v>城中片区</v>
          </cell>
          <cell r="D31" t="str">
            <v>人民中路店</v>
          </cell>
          <cell r="E31" t="str">
            <v>B</v>
          </cell>
          <cell r="F31">
            <v>30</v>
          </cell>
          <cell r="G31" t="str">
            <v>3元/盒</v>
          </cell>
          <cell r="H31">
            <v>60</v>
          </cell>
          <cell r="I31" t="str">
            <v>5元/盒</v>
          </cell>
          <cell r="J31">
            <v>100</v>
          </cell>
          <cell r="K31" t="str">
            <v>8元/盒</v>
          </cell>
          <cell r="L31">
            <v>1</v>
          </cell>
          <cell r="M31">
            <v>30</v>
          </cell>
          <cell r="N31">
            <v>90</v>
          </cell>
          <cell r="O31" t="str">
            <v>四川太极人民中路店</v>
          </cell>
          <cell r="P31">
            <v>8</v>
          </cell>
          <cell r="Q31">
            <v>0</v>
          </cell>
          <cell r="R31">
            <v>16</v>
          </cell>
        </row>
        <row r="32">
          <cell r="B32">
            <v>341</v>
          </cell>
          <cell r="C32" t="str">
            <v>城郊一片区</v>
          </cell>
          <cell r="D32" t="str">
            <v>邛崃中心药店</v>
          </cell>
          <cell r="E32" t="str">
            <v>A</v>
          </cell>
          <cell r="F32">
            <v>40</v>
          </cell>
          <cell r="G32" t="str">
            <v>3元/盒</v>
          </cell>
          <cell r="H32">
            <v>80</v>
          </cell>
          <cell r="I32" t="str">
            <v>5元/盒</v>
          </cell>
          <cell r="J32">
            <v>140</v>
          </cell>
          <cell r="K32" t="str">
            <v>8元/盒</v>
          </cell>
          <cell r="L32">
            <v>2</v>
          </cell>
          <cell r="M32">
            <v>80</v>
          </cell>
          <cell r="N32">
            <v>400</v>
          </cell>
          <cell r="O32" t="str">
            <v>四川太极邛崃中心药店</v>
          </cell>
          <cell r="P32">
            <v>22</v>
          </cell>
          <cell r="Q32">
            <v>0</v>
          </cell>
          <cell r="R32">
            <v>44</v>
          </cell>
        </row>
        <row r="33">
          <cell r="B33">
            <v>732</v>
          </cell>
          <cell r="C33" t="str">
            <v>城郊一片区</v>
          </cell>
          <cell r="D33" t="str">
            <v>邛崃市羊安镇永康大道药店</v>
          </cell>
          <cell r="E33" t="str">
            <v>C</v>
          </cell>
          <cell r="F33">
            <v>20</v>
          </cell>
          <cell r="G33" t="str">
            <v>3元/盒</v>
          </cell>
          <cell r="H33">
            <v>40</v>
          </cell>
          <cell r="I33" t="str">
            <v>5元/盒</v>
          </cell>
          <cell r="J33">
            <v>60</v>
          </cell>
          <cell r="K33" t="str">
            <v>8元/盒</v>
          </cell>
          <cell r="L33">
            <v>1</v>
          </cell>
          <cell r="M33">
            <v>20</v>
          </cell>
          <cell r="N33">
            <v>60</v>
          </cell>
          <cell r="O33" t="str">
            <v>四川太极邛崃市羊安镇永康大道药店</v>
          </cell>
          <cell r="P33">
            <v>7</v>
          </cell>
          <cell r="Q33">
            <v>0</v>
          </cell>
          <cell r="R33">
            <v>14</v>
          </cell>
        </row>
        <row r="34">
          <cell r="B34">
            <v>591</v>
          </cell>
          <cell r="C34" t="str">
            <v>城郊一片区</v>
          </cell>
          <cell r="D34" t="str">
            <v>邛崃市临邛镇长安大道药店</v>
          </cell>
          <cell r="E34" t="str">
            <v>B</v>
          </cell>
          <cell r="F34">
            <v>30</v>
          </cell>
          <cell r="G34" t="str">
            <v>3元/盒</v>
          </cell>
          <cell r="H34">
            <v>60</v>
          </cell>
          <cell r="I34" t="str">
            <v>5元/盒</v>
          </cell>
          <cell r="J34">
            <v>100</v>
          </cell>
          <cell r="K34" t="str">
            <v>8元/盒</v>
          </cell>
          <cell r="L34">
            <v>1</v>
          </cell>
          <cell r="M34">
            <v>30</v>
          </cell>
          <cell r="N34">
            <v>90</v>
          </cell>
          <cell r="O34" t="str">
            <v>四川太极邛崃市临邛镇长安大道药店</v>
          </cell>
          <cell r="P34">
            <v>12</v>
          </cell>
          <cell r="Q34">
            <v>0</v>
          </cell>
          <cell r="R34">
            <v>24</v>
          </cell>
        </row>
        <row r="35">
          <cell r="B35">
            <v>721</v>
          </cell>
          <cell r="C35" t="str">
            <v>城郊一片区</v>
          </cell>
          <cell r="D35" t="str">
            <v>邛崃市临邛镇洪川小区药店</v>
          </cell>
          <cell r="E35" t="str">
            <v>B</v>
          </cell>
          <cell r="F35">
            <v>30</v>
          </cell>
          <cell r="G35" t="str">
            <v>3元/盒</v>
          </cell>
          <cell r="H35">
            <v>60</v>
          </cell>
          <cell r="I35" t="str">
            <v>5元/盒</v>
          </cell>
          <cell r="J35">
            <v>100</v>
          </cell>
          <cell r="K35" t="str">
            <v>8元/盒</v>
          </cell>
          <cell r="L35">
            <v>1</v>
          </cell>
          <cell r="M35">
            <v>30</v>
          </cell>
          <cell r="N35">
            <v>90</v>
          </cell>
          <cell r="O35" t="str">
            <v>四川太极邛崃市临邛镇洪川小区药店</v>
          </cell>
          <cell r="P35">
            <v>23</v>
          </cell>
          <cell r="Q35">
            <v>0</v>
          </cell>
          <cell r="R35">
            <v>46</v>
          </cell>
        </row>
        <row r="36">
          <cell r="B36">
            <v>102564</v>
          </cell>
          <cell r="C36" t="str">
            <v>城郊一片区</v>
          </cell>
          <cell r="D36" t="str">
            <v>邛崃翠荫街</v>
          </cell>
          <cell r="E36" t="str">
            <v>C</v>
          </cell>
          <cell r="F36">
            <v>20</v>
          </cell>
          <cell r="G36" t="str">
            <v>3元/盒</v>
          </cell>
          <cell r="H36">
            <v>40</v>
          </cell>
          <cell r="I36" t="str">
            <v>5元/盒</v>
          </cell>
          <cell r="J36">
            <v>60</v>
          </cell>
          <cell r="K36" t="str">
            <v>8元/盒</v>
          </cell>
          <cell r="L36">
            <v>1</v>
          </cell>
          <cell r="M36">
            <v>20</v>
          </cell>
          <cell r="N36">
            <v>60</v>
          </cell>
          <cell r="O36" t="str">
            <v>四川太极邛崃市临邛镇翠荫街药店</v>
          </cell>
          <cell r="P36">
            <v>34</v>
          </cell>
          <cell r="Q36">
            <v>1</v>
          </cell>
          <cell r="R36">
            <v>102</v>
          </cell>
        </row>
        <row r="37">
          <cell r="B37">
            <v>357</v>
          </cell>
          <cell r="C37" t="str">
            <v>西北片区</v>
          </cell>
          <cell r="D37" t="str">
            <v>清江东路药店</v>
          </cell>
          <cell r="E37" t="str">
            <v>A</v>
          </cell>
          <cell r="F37">
            <v>40</v>
          </cell>
          <cell r="G37" t="str">
            <v>3元/盒</v>
          </cell>
          <cell r="H37">
            <v>80</v>
          </cell>
          <cell r="I37" t="str">
            <v>5元/盒</v>
          </cell>
          <cell r="J37">
            <v>140</v>
          </cell>
          <cell r="K37" t="str">
            <v>8元/盒</v>
          </cell>
          <cell r="L37">
            <v>1</v>
          </cell>
          <cell r="M37">
            <v>40</v>
          </cell>
          <cell r="N37">
            <v>120</v>
          </cell>
          <cell r="O37" t="str">
            <v>四川太极清江东路药店</v>
          </cell>
          <cell r="P37">
            <v>10</v>
          </cell>
          <cell r="Q37">
            <v>0</v>
          </cell>
          <cell r="R37">
            <v>20</v>
          </cell>
        </row>
        <row r="38">
          <cell r="B38">
            <v>347</v>
          </cell>
          <cell r="C38" t="str">
            <v>西北片区</v>
          </cell>
          <cell r="D38" t="str">
            <v>清江东路2药店</v>
          </cell>
          <cell r="E38" t="str">
            <v>B</v>
          </cell>
          <cell r="F38">
            <v>30</v>
          </cell>
          <cell r="G38" t="str">
            <v>3元/盒</v>
          </cell>
          <cell r="H38">
            <v>60</v>
          </cell>
          <cell r="I38" t="str">
            <v>5元/盒</v>
          </cell>
          <cell r="J38">
            <v>100</v>
          </cell>
          <cell r="K38" t="str">
            <v>8元/盒</v>
          </cell>
          <cell r="L38">
            <v>3</v>
          </cell>
          <cell r="M38">
            <v>100</v>
          </cell>
          <cell r="N38">
            <v>800</v>
          </cell>
          <cell r="O38" t="str">
            <v>四川太极清江东路2药店</v>
          </cell>
          <cell r="P38">
            <v>15</v>
          </cell>
          <cell r="Q38">
            <v>0</v>
          </cell>
          <cell r="R38">
            <v>30</v>
          </cell>
        </row>
        <row r="39">
          <cell r="B39">
            <v>102935</v>
          </cell>
          <cell r="C39" t="str">
            <v>城中片区</v>
          </cell>
          <cell r="D39" t="str">
            <v>青羊区童子街</v>
          </cell>
          <cell r="E39" t="str">
            <v>B</v>
          </cell>
          <cell r="F39">
            <v>30</v>
          </cell>
          <cell r="G39" t="str">
            <v>3元/盒</v>
          </cell>
          <cell r="H39">
            <v>60</v>
          </cell>
          <cell r="I39" t="str">
            <v>5元/盒</v>
          </cell>
          <cell r="J39">
            <v>100</v>
          </cell>
          <cell r="K39" t="str">
            <v>8元/盒</v>
          </cell>
          <cell r="L39">
            <v>1</v>
          </cell>
          <cell r="M39">
            <v>30</v>
          </cell>
          <cell r="N39">
            <v>90</v>
          </cell>
          <cell r="O39" t="str">
            <v>四川太极青羊区童子街药店</v>
          </cell>
          <cell r="P39">
            <v>30</v>
          </cell>
          <cell r="Q39">
            <v>1</v>
          </cell>
          <cell r="R39">
            <v>90</v>
          </cell>
        </row>
        <row r="40">
          <cell r="B40">
            <v>106399</v>
          </cell>
          <cell r="C40" t="str">
            <v>西北片区</v>
          </cell>
          <cell r="D40" t="str">
            <v>蜀辉路店</v>
          </cell>
          <cell r="E40" t="str">
            <v>C</v>
          </cell>
          <cell r="F40">
            <v>20</v>
          </cell>
          <cell r="G40" t="str">
            <v>3元/盒</v>
          </cell>
          <cell r="H40">
            <v>40</v>
          </cell>
          <cell r="I40" t="str">
            <v>5元/盒</v>
          </cell>
          <cell r="J40">
            <v>60</v>
          </cell>
          <cell r="K40" t="str">
            <v>8元/盒</v>
          </cell>
          <cell r="L40">
            <v>1</v>
          </cell>
          <cell r="M40">
            <v>20</v>
          </cell>
          <cell r="N40">
            <v>60</v>
          </cell>
          <cell r="O40" t="str">
            <v>四川太极青羊区蜀辉路药店</v>
          </cell>
          <cell r="P40">
            <v>11</v>
          </cell>
          <cell r="Q40">
            <v>0</v>
          </cell>
          <cell r="R40">
            <v>22</v>
          </cell>
        </row>
        <row r="41">
          <cell r="B41">
            <v>582</v>
          </cell>
          <cell r="C41" t="str">
            <v>西北片区</v>
          </cell>
          <cell r="D41" t="str">
            <v>青羊区十二桥药店</v>
          </cell>
          <cell r="E41" t="str">
            <v>A</v>
          </cell>
          <cell r="F41">
            <v>40</v>
          </cell>
          <cell r="G41" t="str">
            <v>3元/盒</v>
          </cell>
          <cell r="H41">
            <v>80</v>
          </cell>
          <cell r="I41" t="str">
            <v>5元/盒</v>
          </cell>
          <cell r="J41">
            <v>140</v>
          </cell>
          <cell r="K41" t="str">
            <v>8元/盒</v>
          </cell>
          <cell r="L41">
            <v>1</v>
          </cell>
          <cell r="M41">
            <v>40</v>
          </cell>
          <cell r="N41">
            <v>120</v>
          </cell>
          <cell r="O41" t="str">
            <v>四川太极青羊区十二桥药店</v>
          </cell>
          <cell r="P41">
            <v>3</v>
          </cell>
          <cell r="Q41">
            <v>0</v>
          </cell>
          <cell r="R41">
            <v>6</v>
          </cell>
        </row>
        <row r="42">
          <cell r="B42">
            <v>570</v>
          </cell>
          <cell r="C42" t="str">
            <v>西北片区</v>
          </cell>
          <cell r="D42" t="str">
            <v>青羊区浣花滨河路药店</v>
          </cell>
          <cell r="E42" t="str">
            <v>B</v>
          </cell>
          <cell r="F42">
            <v>30</v>
          </cell>
          <cell r="G42" t="str">
            <v>3元/盒</v>
          </cell>
          <cell r="H42">
            <v>60</v>
          </cell>
          <cell r="I42" t="str">
            <v>5元/盒</v>
          </cell>
          <cell r="J42">
            <v>100</v>
          </cell>
          <cell r="K42" t="str">
            <v>8元/盒</v>
          </cell>
          <cell r="L42">
            <v>2</v>
          </cell>
          <cell r="M42">
            <v>60</v>
          </cell>
          <cell r="N42">
            <v>300</v>
          </cell>
          <cell r="O42" t="str">
            <v>四川太极青羊区浣花滨河路药店</v>
          </cell>
          <cell r="P42">
            <v>6</v>
          </cell>
          <cell r="Q42">
            <v>0</v>
          </cell>
          <cell r="R42">
            <v>12</v>
          </cell>
        </row>
        <row r="43">
          <cell r="B43">
            <v>103198</v>
          </cell>
          <cell r="C43" t="str">
            <v>西北片区</v>
          </cell>
          <cell r="D43" t="str">
            <v>贝森北路</v>
          </cell>
          <cell r="E43" t="str">
            <v>B</v>
          </cell>
          <cell r="F43">
            <v>30</v>
          </cell>
          <cell r="G43" t="str">
            <v>3元/盒</v>
          </cell>
          <cell r="H43">
            <v>60</v>
          </cell>
          <cell r="I43" t="str">
            <v>5元/盒</v>
          </cell>
          <cell r="J43">
            <v>100</v>
          </cell>
          <cell r="K43" t="str">
            <v>8元/盒</v>
          </cell>
          <cell r="L43">
            <v>1</v>
          </cell>
          <cell r="M43">
            <v>30</v>
          </cell>
          <cell r="N43">
            <v>90</v>
          </cell>
          <cell r="O43" t="str">
            <v>四川太极青羊区贝森北路药店</v>
          </cell>
          <cell r="P43">
            <v>48</v>
          </cell>
          <cell r="Q43">
            <v>1</v>
          </cell>
          <cell r="R43">
            <v>144</v>
          </cell>
        </row>
        <row r="44">
          <cell r="B44">
            <v>517</v>
          </cell>
          <cell r="C44" t="str">
            <v>城中片区</v>
          </cell>
          <cell r="D44" t="str">
            <v>青羊区北东街店</v>
          </cell>
          <cell r="E44" t="str">
            <v>A</v>
          </cell>
          <cell r="F44">
            <v>40</v>
          </cell>
          <cell r="G44" t="str">
            <v>3元/盒</v>
          </cell>
          <cell r="H44">
            <v>80</v>
          </cell>
          <cell r="I44" t="str">
            <v>5元/盒</v>
          </cell>
          <cell r="J44">
            <v>140</v>
          </cell>
          <cell r="K44" t="str">
            <v>8元/盒</v>
          </cell>
          <cell r="L44">
            <v>1</v>
          </cell>
          <cell r="M44">
            <v>40</v>
          </cell>
          <cell r="N44">
            <v>120</v>
          </cell>
          <cell r="O44" t="str">
            <v>四川太极青羊区北东街店</v>
          </cell>
          <cell r="P44">
            <v>20</v>
          </cell>
          <cell r="Q44">
            <v>0</v>
          </cell>
          <cell r="R44">
            <v>40</v>
          </cell>
        </row>
        <row r="45">
          <cell r="B45">
            <v>307</v>
          </cell>
          <cell r="C45" t="str">
            <v>旗舰片</v>
          </cell>
          <cell r="D45" t="str">
            <v>旗舰店</v>
          </cell>
          <cell r="E45" t="str">
            <v>T</v>
          </cell>
          <cell r="F45">
            <v>50</v>
          </cell>
          <cell r="G45" t="str">
            <v>3元/盒</v>
          </cell>
          <cell r="H45">
            <v>100</v>
          </cell>
          <cell r="I45" t="str">
            <v>5元/盒</v>
          </cell>
          <cell r="J45">
            <v>200</v>
          </cell>
          <cell r="K45" t="str">
            <v>8元/盒</v>
          </cell>
          <cell r="L45">
            <v>3</v>
          </cell>
          <cell r="M45">
            <v>200</v>
          </cell>
          <cell r="N45">
            <v>1600</v>
          </cell>
          <cell r="O45" t="str">
            <v>四川太极旗舰店</v>
          </cell>
          <cell r="P45">
            <v>78</v>
          </cell>
          <cell r="Q45">
            <v>1</v>
          </cell>
          <cell r="R45">
            <v>234</v>
          </cell>
        </row>
        <row r="46">
          <cell r="B46">
            <v>747</v>
          </cell>
          <cell r="C46" t="str">
            <v>城中片区</v>
          </cell>
          <cell r="D46" t="str">
            <v>郫县郫筒镇一环路东南段药店</v>
          </cell>
          <cell r="E46" t="str">
            <v>A</v>
          </cell>
          <cell r="F46">
            <v>40</v>
          </cell>
          <cell r="G46" t="str">
            <v>3元/盒</v>
          </cell>
          <cell r="H46">
            <v>80</v>
          </cell>
          <cell r="I46" t="str">
            <v>5元/盒</v>
          </cell>
          <cell r="J46">
            <v>140</v>
          </cell>
          <cell r="K46" t="str">
            <v>8元/盒</v>
          </cell>
          <cell r="L46">
            <v>1</v>
          </cell>
          <cell r="M46">
            <v>40</v>
          </cell>
          <cell r="N46">
            <v>120</v>
          </cell>
          <cell r="O46" t="str">
            <v>四川太极郫县郫筒镇一环路东南段药店</v>
          </cell>
          <cell r="P46">
            <v>4</v>
          </cell>
          <cell r="Q46">
            <v>0</v>
          </cell>
          <cell r="R46">
            <v>8</v>
          </cell>
        </row>
        <row r="47">
          <cell r="B47">
            <v>572</v>
          </cell>
          <cell r="C47" t="str">
            <v>城中片区</v>
          </cell>
          <cell r="D47" t="str">
            <v>郫县郫筒镇东大街药店</v>
          </cell>
          <cell r="E47" t="str">
            <v>B</v>
          </cell>
          <cell r="F47">
            <v>30</v>
          </cell>
          <cell r="G47" t="str">
            <v>3元/盒</v>
          </cell>
          <cell r="H47">
            <v>60</v>
          </cell>
          <cell r="I47" t="str">
            <v>5元/盒</v>
          </cell>
          <cell r="J47">
            <v>100</v>
          </cell>
          <cell r="K47" t="str">
            <v>8元/盒</v>
          </cell>
          <cell r="L47">
            <v>1</v>
          </cell>
          <cell r="M47">
            <v>30</v>
          </cell>
          <cell r="N47">
            <v>90</v>
          </cell>
          <cell r="O47" t="str">
            <v>四川太极郫县郫筒镇东大街药店</v>
          </cell>
          <cell r="P47">
            <v>17</v>
          </cell>
          <cell r="Q47">
            <v>0</v>
          </cell>
          <cell r="R47">
            <v>34</v>
          </cell>
        </row>
        <row r="48">
          <cell r="B48">
            <v>545</v>
          </cell>
          <cell r="C48" t="str">
            <v>东南片区</v>
          </cell>
          <cell r="D48" t="str">
            <v>龙潭西路店</v>
          </cell>
          <cell r="E48" t="str">
            <v>C</v>
          </cell>
          <cell r="F48">
            <v>20</v>
          </cell>
          <cell r="G48" t="str">
            <v>3元/盒</v>
          </cell>
          <cell r="H48">
            <v>40</v>
          </cell>
          <cell r="I48" t="str">
            <v>5元/盒</v>
          </cell>
          <cell r="J48">
            <v>60</v>
          </cell>
          <cell r="K48" t="str">
            <v>8元/盒</v>
          </cell>
          <cell r="L48">
            <v>3</v>
          </cell>
          <cell r="M48">
            <v>60</v>
          </cell>
          <cell r="N48">
            <v>480</v>
          </cell>
          <cell r="O48" t="str">
            <v>四川太极龙潭西路店</v>
          </cell>
          <cell r="P48">
            <v>2</v>
          </cell>
          <cell r="Q48">
            <v>0</v>
          </cell>
          <cell r="R48">
            <v>4</v>
          </cell>
        </row>
        <row r="49">
          <cell r="B49">
            <v>718</v>
          </cell>
          <cell r="C49" t="str">
            <v>城中片区</v>
          </cell>
          <cell r="D49" t="str">
            <v>龙泉驿区龙泉街道驿生路药店</v>
          </cell>
          <cell r="E49" t="str">
            <v>C</v>
          </cell>
          <cell r="F49">
            <v>20</v>
          </cell>
          <cell r="G49" t="str">
            <v>3元/盒</v>
          </cell>
          <cell r="H49">
            <v>40</v>
          </cell>
          <cell r="I49" t="str">
            <v>5元/盒</v>
          </cell>
          <cell r="J49">
            <v>60</v>
          </cell>
          <cell r="K49" t="str">
            <v>8元/盒</v>
          </cell>
          <cell r="L49">
            <v>1</v>
          </cell>
          <cell r="M49">
            <v>20</v>
          </cell>
          <cell r="N49">
            <v>60</v>
          </cell>
          <cell r="O49" t="str">
            <v>四川太极龙泉驿区龙泉街道驿生路药店</v>
          </cell>
          <cell r="P49">
            <v>1</v>
          </cell>
          <cell r="Q49">
            <v>0</v>
          </cell>
          <cell r="R49">
            <v>2</v>
          </cell>
        </row>
        <row r="50">
          <cell r="B50">
            <v>598</v>
          </cell>
          <cell r="C50" t="str">
            <v>东南片区</v>
          </cell>
          <cell r="D50" t="str">
            <v>锦江区水杉街药店</v>
          </cell>
          <cell r="E50" t="str">
            <v>A</v>
          </cell>
          <cell r="F50">
            <v>40</v>
          </cell>
          <cell r="G50" t="str">
            <v>3元/盒</v>
          </cell>
          <cell r="H50">
            <v>80</v>
          </cell>
          <cell r="I50" t="str">
            <v>5元/盒</v>
          </cell>
          <cell r="J50">
            <v>140</v>
          </cell>
          <cell r="K50" t="str">
            <v>8元/盒</v>
          </cell>
          <cell r="L50">
            <v>2</v>
          </cell>
          <cell r="M50">
            <v>80</v>
          </cell>
          <cell r="N50">
            <v>400</v>
          </cell>
          <cell r="O50" t="str">
            <v>四川太极锦江区水杉街药店</v>
          </cell>
          <cell r="P50">
            <v>15</v>
          </cell>
          <cell r="Q50">
            <v>0</v>
          </cell>
          <cell r="R50">
            <v>30</v>
          </cell>
        </row>
        <row r="51">
          <cell r="B51">
            <v>546</v>
          </cell>
          <cell r="C51" t="str">
            <v>东南片区</v>
          </cell>
          <cell r="D51" t="str">
            <v>锦江区榕声路店</v>
          </cell>
          <cell r="E51" t="str">
            <v>A</v>
          </cell>
          <cell r="F51">
            <v>40</v>
          </cell>
          <cell r="G51" t="str">
            <v>3元/盒</v>
          </cell>
          <cell r="H51">
            <v>80</v>
          </cell>
          <cell r="I51" t="str">
            <v>5元/盒</v>
          </cell>
          <cell r="J51">
            <v>140</v>
          </cell>
          <cell r="K51" t="str">
            <v>8元/盒</v>
          </cell>
          <cell r="L51">
            <v>3</v>
          </cell>
          <cell r="M51">
            <v>140</v>
          </cell>
          <cell r="N51">
            <v>1120</v>
          </cell>
          <cell r="O51" t="str">
            <v>四川太极锦江区榕声路店</v>
          </cell>
          <cell r="P51">
            <v>28</v>
          </cell>
          <cell r="Q51">
            <v>0</v>
          </cell>
          <cell r="R51">
            <v>56</v>
          </cell>
        </row>
        <row r="52">
          <cell r="B52">
            <v>742</v>
          </cell>
          <cell r="C52" t="str">
            <v>城中片区</v>
          </cell>
          <cell r="D52" t="str">
            <v>锦江区庆云南街药店</v>
          </cell>
          <cell r="E52" t="str">
            <v>A</v>
          </cell>
          <cell r="F52">
            <v>40</v>
          </cell>
          <cell r="G52" t="str">
            <v>3元/盒</v>
          </cell>
          <cell r="H52">
            <v>80</v>
          </cell>
          <cell r="I52" t="str">
            <v>5元/盒</v>
          </cell>
          <cell r="J52">
            <v>140</v>
          </cell>
          <cell r="K52" t="str">
            <v>8元/盒</v>
          </cell>
          <cell r="L52">
            <v>1</v>
          </cell>
          <cell r="M52">
            <v>30</v>
          </cell>
          <cell r="N52">
            <v>90</v>
          </cell>
          <cell r="O52" t="str">
            <v>四川太极锦江区庆云南街药店</v>
          </cell>
          <cell r="P52">
            <v>40</v>
          </cell>
          <cell r="Q52">
            <v>1</v>
          </cell>
          <cell r="R52">
            <v>120</v>
          </cell>
        </row>
        <row r="53">
          <cell r="B53">
            <v>723</v>
          </cell>
          <cell r="C53" t="str">
            <v>城中片区</v>
          </cell>
          <cell r="D53" t="str">
            <v>锦江区柳翠路药店</v>
          </cell>
          <cell r="E53" t="str">
            <v>B</v>
          </cell>
          <cell r="F53">
            <v>30</v>
          </cell>
          <cell r="G53" t="str">
            <v>3元/盒</v>
          </cell>
          <cell r="H53">
            <v>60</v>
          </cell>
          <cell r="I53" t="str">
            <v>5元/盒</v>
          </cell>
          <cell r="J53">
            <v>100</v>
          </cell>
          <cell r="K53" t="str">
            <v>8元/盒</v>
          </cell>
          <cell r="L53">
            <v>1</v>
          </cell>
          <cell r="M53">
            <v>30</v>
          </cell>
          <cell r="N53">
            <v>90</v>
          </cell>
          <cell r="O53" t="str">
            <v>四川太极锦江区柳翠路药店</v>
          </cell>
          <cell r="P53">
            <v>6</v>
          </cell>
          <cell r="Q53">
            <v>0</v>
          </cell>
          <cell r="R53">
            <v>12</v>
          </cell>
        </row>
        <row r="54">
          <cell r="B54">
            <v>307</v>
          </cell>
          <cell r="C54" t="str">
            <v>旗舰片</v>
          </cell>
          <cell r="D54" t="str">
            <v>梨花街</v>
          </cell>
          <cell r="E54" t="str">
            <v>B</v>
          </cell>
          <cell r="F54">
            <v>30</v>
          </cell>
          <cell r="G54" t="str">
            <v>3元/盒</v>
          </cell>
          <cell r="H54">
            <v>60</v>
          </cell>
          <cell r="I54" t="str">
            <v>5元/盒</v>
          </cell>
          <cell r="J54">
            <v>100</v>
          </cell>
          <cell r="K54" t="str">
            <v>8元/盒</v>
          </cell>
          <cell r="L54">
            <v>3</v>
          </cell>
          <cell r="M54">
            <v>100</v>
          </cell>
          <cell r="N54">
            <v>800</v>
          </cell>
          <cell r="O54" t="str">
            <v>四川太极锦江区梨花街药店</v>
          </cell>
          <cell r="P54">
            <v>50</v>
          </cell>
          <cell r="Q54">
            <v>1</v>
          </cell>
          <cell r="R54">
            <v>150</v>
          </cell>
        </row>
        <row r="55">
          <cell r="B55">
            <v>102478</v>
          </cell>
          <cell r="C55" t="str">
            <v>城中片区</v>
          </cell>
          <cell r="D55" t="str">
            <v>锦江区静明路药店</v>
          </cell>
          <cell r="E55" t="str">
            <v>C</v>
          </cell>
          <cell r="F55">
            <v>20</v>
          </cell>
          <cell r="G55" t="str">
            <v>3元/盒</v>
          </cell>
          <cell r="H55">
            <v>40</v>
          </cell>
          <cell r="I55" t="str">
            <v>5元/盒</v>
          </cell>
          <cell r="J55">
            <v>60</v>
          </cell>
          <cell r="K55" t="str">
            <v>8元/盒</v>
          </cell>
          <cell r="L55">
            <v>3</v>
          </cell>
          <cell r="M55">
            <v>60</v>
          </cell>
          <cell r="N55">
            <v>480</v>
          </cell>
          <cell r="O55" t="str">
            <v>四川太极锦江区静明路药店</v>
          </cell>
          <cell r="P55">
            <v>8</v>
          </cell>
          <cell r="Q55">
            <v>0</v>
          </cell>
          <cell r="R55">
            <v>16</v>
          </cell>
        </row>
        <row r="56">
          <cell r="B56">
            <v>102479</v>
          </cell>
          <cell r="C56" t="str">
            <v>城中片区</v>
          </cell>
          <cell r="D56" t="str">
            <v>锦江区劼人路药店</v>
          </cell>
          <cell r="E56" t="str">
            <v>B</v>
          </cell>
          <cell r="F56">
            <v>30</v>
          </cell>
          <cell r="G56" t="str">
            <v>3元/盒</v>
          </cell>
          <cell r="H56">
            <v>60</v>
          </cell>
          <cell r="I56" t="str">
            <v>5元/盒</v>
          </cell>
          <cell r="J56">
            <v>100</v>
          </cell>
          <cell r="K56" t="str">
            <v>8元/盒</v>
          </cell>
          <cell r="L56">
            <v>3</v>
          </cell>
          <cell r="M56">
            <v>100</v>
          </cell>
          <cell r="N56">
            <v>800</v>
          </cell>
          <cell r="O56" t="str">
            <v>四川太极锦江区劼人路药店</v>
          </cell>
          <cell r="P56">
            <v>105</v>
          </cell>
          <cell r="Q56">
            <v>3</v>
          </cell>
          <cell r="R56">
            <v>840</v>
          </cell>
        </row>
        <row r="57">
          <cell r="B57">
            <v>753</v>
          </cell>
          <cell r="C57" t="str">
            <v>东南片区</v>
          </cell>
          <cell r="D57" t="str">
            <v>锦江区合欢树街药店</v>
          </cell>
          <cell r="E57" t="str">
            <v>C</v>
          </cell>
          <cell r="F57">
            <v>20</v>
          </cell>
          <cell r="G57" t="str">
            <v>3元/盒</v>
          </cell>
          <cell r="H57">
            <v>40</v>
          </cell>
          <cell r="I57" t="str">
            <v>5元/盒</v>
          </cell>
          <cell r="J57">
            <v>60</v>
          </cell>
          <cell r="K57" t="str">
            <v>8元/盒</v>
          </cell>
          <cell r="L57">
            <v>3</v>
          </cell>
          <cell r="M57">
            <v>60</v>
          </cell>
          <cell r="N57">
            <v>480</v>
          </cell>
          <cell r="O57" t="str">
            <v>四川太极锦江区合欢树街药店</v>
          </cell>
          <cell r="P57">
            <v>20</v>
          </cell>
          <cell r="Q57">
            <v>1</v>
          </cell>
          <cell r="R57">
            <v>60</v>
          </cell>
        </row>
        <row r="58">
          <cell r="B58">
            <v>724</v>
          </cell>
          <cell r="C58" t="str">
            <v>东南片区</v>
          </cell>
          <cell r="D58" t="str">
            <v>锦江区观音桥街药店</v>
          </cell>
          <cell r="E58" t="str">
            <v>A</v>
          </cell>
          <cell r="F58">
            <v>40</v>
          </cell>
          <cell r="G58" t="str">
            <v>3元/盒</v>
          </cell>
          <cell r="H58">
            <v>80</v>
          </cell>
          <cell r="I58" t="str">
            <v>5元/盒</v>
          </cell>
          <cell r="J58">
            <v>140</v>
          </cell>
          <cell r="K58" t="str">
            <v>8元/盒</v>
          </cell>
          <cell r="L58">
            <v>2</v>
          </cell>
          <cell r="M58">
            <v>80</v>
          </cell>
          <cell r="N58">
            <v>400</v>
          </cell>
          <cell r="O58" t="str">
            <v>四川太极锦江区观音桥街药店</v>
          </cell>
          <cell r="P58">
            <v>29</v>
          </cell>
          <cell r="Q58">
            <v>0</v>
          </cell>
          <cell r="R58">
            <v>58</v>
          </cell>
        </row>
        <row r="59">
          <cell r="B59">
            <v>391</v>
          </cell>
          <cell r="C59" t="str">
            <v>城中片区</v>
          </cell>
          <cell r="D59" t="str">
            <v>金丝街药店</v>
          </cell>
          <cell r="E59" t="str">
            <v>A</v>
          </cell>
          <cell r="F59">
            <v>40</v>
          </cell>
          <cell r="G59" t="str">
            <v>3元/盒</v>
          </cell>
          <cell r="H59">
            <v>80</v>
          </cell>
          <cell r="I59" t="str">
            <v>5元/盒</v>
          </cell>
          <cell r="J59">
            <v>140</v>
          </cell>
          <cell r="K59" t="str">
            <v>8元/盒</v>
          </cell>
          <cell r="L59">
            <v>1</v>
          </cell>
          <cell r="M59">
            <v>40</v>
          </cell>
          <cell r="N59">
            <v>120</v>
          </cell>
          <cell r="O59" t="str">
            <v>四川太极金丝街药店</v>
          </cell>
          <cell r="P59">
            <v>15</v>
          </cell>
          <cell r="Q59">
            <v>0</v>
          </cell>
          <cell r="R59">
            <v>30</v>
          </cell>
        </row>
        <row r="60">
          <cell r="B60">
            <v>108277</v>
          </cell>
          <cell r="C60" t="str">
            <v>西北片区</v>
          </cell>
          <cell r="D60" t="str">
            <v>四川太极金牛区银沙路药店</v>
          </cell>
          <cell r="E60" t="str">
            <v>C</v>
          </cell>
          <cell r="F60">
            <v>20</v>
          </cell>
          <cell r="G60" t="str">
            <v>3元/盒</v>
          </cell>
          <cell r="H60">
            <v>40</v>
          </cell>
          <cell r="I60" t="str">
            <v>5元/盒</v>
          </cell>
          <cell r="J60">
            <v>60</v>
          </cell>
          <cell r="K60" t="str">
            <v>8元/盒</v>
          </cell>
          <cell r="L60">
            <v>1</v>
          </cell>
          <cell r="M60">
            <v>20</v>
          </cell>
          <cell r="N60">
            <v>60</v>
          </cell>
          <cell r="O60" t="str">
            <v>四川太极金牛区银沙路药店</v>
          </cell>
          <cell r="P60">
            <v>9</v>
          </cell>
          <cell r="Q60">
            <v>0</v>
          </cell>
          <cell r="R60">
            <v>18</v>
          </cell>
        </row>
        <row r="61">
          <cell r="B61">
            <v>102934</v>
          </cell>
          <cell r="C61" t="str">
            <v>西北片区</v>
          </cell>
          <cell r="D61" t="str">
            <v>银河北街</v>
          </cell>
          <cell r="E61" t="str">
            <v>A</v>
          </cell>
          <cell r="F61">
            <v>40</v>
          </cell>
          <cell r="G61" t="str">
            <v>3元/盒</v>
          </cell>
          <cell r="H61">
            <v>80</v>
          </cell>
          <cell r="I61" t="str">
            <v>5元/盒</v>
          </cell>
          <cell r="J61">
            <v>140</v>
          </cell>
          <cell r="K61" t="str">
            <v>8元/盒</v>
          </cell>
          <cell r="L61">
            <v>3</v>
          </cell>
          <cell r="M61">
            <v>140</v>
          </cell>
          <cell r="N61">
            <v>1120</v>
          </cell>
          <cell r="O61" t="str">
            <v>四川太极金牛区银河北街药店</v>
          </cell>
          <cell r="P61">
            <v>50</v>
          </cell>
          <cell r="Q61">
            <v>1</v>
          </cell>
          <cell r="R61">
            <v>150</v>
          </cell>
        </row>
        <row r="62">
          <cell r="B62">
            <v>105267</v>
          </cell>
          <cell r="C62" t="str">
            <v>西北片区</v>
          </cell>
          <cell r="D62" t="str">
            <v>四川太极金牛区蜀汉路药店</v>
          </cell>
          <cell r="E62" t="str">
            <v>B</v>
          </cell>
          <cell r="F62">
            <v>30</v>
          </cell>
          <cell r="G62" t="str">
            <v>3元/盒</v>
          </cell>
          <cell r="H62">
            <v>60</v>
          </cell>
          <cell r="I62" t="str">
            <v>5元/盒</v>
          </cell>
          <cell r="J62">
            <v>100</v>
          </cell>
          <cell r="K62" t="str">
            <v>8元/盒</v>
          </cell>
          <cell r="L62">
            <v>3</v>
          </cell>
          <cell r="M62">
            <v>100</v>
          </cell>
          <cell r="N62">
            <v>800</v>
          </cell>
          <cell r="O62" t="str">
            <v>四川太极金牛区蜀汉路药店</v>
          </cell>
          <cell r="P62">
            <v>2</v>
          </cell>
          <cell r="Q62">
            <v>0</v>
          </cell>
          <cell r="R62">
            <v>4</v>
          </cell>
        </row>
        <row r="63">
          <cell r="B63">
            <v>745</v>
          </cell>
          <cell r="C63" t="str">
            <v>西北片区</v>
          </cell>
          <cell r="D63" t="str">
            <v>金牛区金沙路药店</v>
          </cell>
          <cell r="E63" t="str">
            <v>B</v>
          </cell>
          <cell r="F63">
            <v>30</v>
          </cell>
          <cell r="G63" t="str">
            <v>3元/盒</v>
          </cell>
          <cell r="H63">
            <v>60</v>
          </cell>
          <cell r="I63" t="str">
            <v>5元/盒</v>
          </cell>
          <cell r="J63">
            <v>100</v>
          </cell>
          <cell r="K63" t="str">
            <v>8元/盒</v>
          </cell>
          <cell r="L63">
            <v>1</v>
          </cell>
          <cell r="M63">
            <v>30</v>
          </cell>
          <cell r="N63">
            <v>90</v>
          </cell>
          <cell r="O63" t="str">
            <v>四川太极金牛区金沙路药店</v>
          </cell>
          <cell r="P63">
            <v>10</v>
          </cell>
          <cell r="Q63">
            <v>0</v>
          </cell>
          <cell r="R63">
            <v>20</v>
          </cell>
        </row>
        <row r="64">
          <cell r="B64">
            <v>107829</v>
          </cell>
          <cell r="C64" t="str">
            <v>城中片区</v>
          </cell>
          <cell r="D64" t="str">
            <v>四川太极金牛区解放路药店</v>
          </cell>
          <cell r="E64" t="str">
            <v>C</v>
          </cell>
          <cell r="F64">
            <v>20</v>
          </cell>
          <cell r="G64" t="str">
            <v>3元/盒</v>
          </cell>
          <cell r="H64">
            <v>40</v>
          </cell>
          <cell r="I64" t="str">
            <v>5元/盒</v>
          </cell>
          <cell r="J64">
            <v>60</v>
          </cell>
          <cell r="K64" t="str">
            <v>8元/盒</v>
          </cell>
          <cell r="L64">
            <v>1</v>
          </cell>
          <cell r="M64">
            <v>20</v>
          </cell>
          <cell r="N64">
            <v>60</v>
          </cell>
          <cell r="O64" t="str">
            <v>四川太极金牛区解放路药店</v>
          </cell>
          <cell r="P64">
            <v>12</v>
          </cell>
          <cell r="Q64">
            <v>0</v>
          </cell>
          <cell r="R64">
            <v>24</v>
          </cell>
        </row>
        <row r="65">
          <cell r="B65">
            <v>726</v>
          </cell>
          <cell r="C65" t="str">
            <v>西北片区</v>
          </cell>
          <cell r="D65" t="str">
            <v>金牛区交大路第三药店</v>
          </cell>
          <cell r="E65" t="str">
            <v>A</v>
          </cell>
          <cell r="F65">
            <v>40</v>
          </cell>
          <cell r="G65" t="str">
            <v>3元/盒</v>
          </cell>
          <cell r="H65">
            <v>80</v>
          </cell>
          <cell r="I65" t="str">
            <v>5元/盒</v>
          </cell>
          <cell r="J65">
            <v>140</v>
          </cell>
          <cell r="K65" t="str">
            <v>8元/盒</v>
          </cell>
          <cell r="L65">
            <v>3</v>
          </cell>
          <cell r="M65">
            <v>140</v>
          </cell>
          <cell r="N65">
            <v>1120</v>
          </cell>
          <cell r="O65" t="str">
            <v>四川太极金牛区交大路第三药店</v>
          </cell>
          <cell r="P65">
            <v>46</v>
          </cell>
          <cell r="Q65">
            <v>1</v>
          </cell>
          <cell r="R65">
            <v>138</v>
          </cell>
        </row>
        <row r="66">
          <cell r="B66">
            <v>727</v>
          </cell>
          <cell r="C66" t="str">
            <v>西北片区</v>
          </cell>
          <cell r="D66" t="str">
            <v>金牛区黄苑东街药店</v>
          </cell>
          <cell r="E66" t="str">
            <v>B</v>
          </cell>
          <cell r="F66">
            <v>30</v>
          </cell>
          <cell r="G66" t="str">
            <v>3元/盒</v>
          </cell>
          <cell r="H66">
            <v>60</v>
          </cell>
          <cell r="I66" t="str">
            <v>5元/盒</v>
          </cell>
          <cell r="J66">
            <v>100</v>
          </cell>
          <cell r="K66" t="str">
            <v>8元/盒</v>
          </cell>
          <cell r="L66">
            <v>1</v>
          </cell>
          <cell r="M66">
            <v>30</v>
          </cell>
          <cell r="N66">
            <v>90</v>
          </cell>
          <cell r="O66" t="str">
            <v>四川太极金牛区黄苑东街药店</v>
          </cell>
          <cell r="P66">
            <v>16</v>
          </cell>
          <cell r="Q66">
            <v>0</v>
          </cell>
          <cell r="R66">
            <v>32</v>
          </cell>
        </row>
        <row r="67">
          <cell r="B67">
            <v>367</v>
          </cell>
          <cell r="C67" t="str">
            <v>城郊二片区</v>
          </cell>
          <cell r="D67" t="str">
            <v>金带街药店</v>
          </cell>
          <cell r="E67" t="str">
            <v>B</v>
          </cell>
          <cell r="F67">
            <v>30</v>
          </cell>
          <cell r="G67" t="str">
            <v>3元/盒</v>
          </cell>
          <cell r="H67">
            <v>60</v>
          </cell>
          <cell r="I67" t="str">
            <v>5元/盒</v>
          </cell>
          <cell r="J67">
            <v>100</v>
          </cell>
          <cell r="K67" t="str">
            <v>8元/盒</v>
          </cell>
          <cell r="L67">
            <v>3</v>
          </cell>
          <cell r="M67">
            <v>100</v>
          </cell>
          <cell r="N67">
            <v>800</v>
          </cell>
          <cell r="O67" t="str">
            <v>四川太极金带街药店</v>
          </cell>
          <cell r="P67">
            <v>138</v>
          </cell>
          <cell r="Q67">
            <v>3</v>
          </cell>
          <cell r="R67">
            <v>1104</v>
          </cell>
        </row>
        <row r="68">
          <cell r="B68">
            <v>337</v>
          </cell>
          <cell r="C68" t="str">
            <v>城中片区</v>
          </cell>
          <cell r="D68" t="str">
            <v>四川太极浆洗街药店</v>
          </cell>
          <cell r="E68" t="str">
            <v>A</v>
          </cell>
          <cell r="F68">
            <v>40</v>
          </cell>
          <cell r="G68" t="str">
            <v>3元/盒</v>
          </cell>
          <cell r="H68">
            <v>80</v>
          </cell>
          <cell r="I68" t="str">
            <v>5元/盒</v>
          </cell>
          <cell r="J68">
            <v>140</v>
          </cell>
          <cell r="K68" t="str">
            <v>8元/盒</v>
          </cell>
          <cell r="L68">
            <v>2</v>
          </cell>
          <cell r="M68">
            <v>80</v>
          </cell>
          <cell r="N68">
            <v>400</v>
          </cell>
          <cell r="O68" t="str">
            <v>四川太极浆洗街药店</v>
          </cell>
          <cell r="P68">
            <v>27</v>
          </cell>
          <cell r="Q68">
            <v>0</v>
          </cell>
          <cell r="R68">
            <v>54</v>
          </cell>
        </row>
        <row r="69">
          <cell r="B69">
            <v>54</v>
          </cell>
          <cell r="C69" t="str">
            <v>城郊二片区</v>
          </cell>
          <cell r="D69" t="str">
            <v>怀远店</v>
          </cell>
          <cell r="E69" t="str">
            <v>A</v>
          </cell>
          <cell r="F69">
            <v>40</v>
          </cell>
          <cell r="G69" t="str">
            <v>3元/盒</v>
          </cell>
          <cell r="H69">
            <v>80</v>
          </cell>
          <cell r="I69" t="str">
            <v>5元/盒</v>
          </cell>
          <cell r="J69">
            <v>140</v>
          </cell>
          <cell r="K69" t="str">
            <v>8元/盒</v>
          </cell>
          <cell r="L69">
            <v>2</v>
          </cell>
          <cell r="M69">
            <v>80</v>
          </cell>
          <cell r="N69">
            <v>400</v>
          </cell>
          <cell r="O69" t="str">
            <v>四川太极怀远店</v>
          </cell>
          <cell r="P69">
            <v>6</v>
          </cell>
          <cell r="Q69">
            <v>0</v>
          </cell>
          <cell r="R69">
            <v>12</v>
          </cell>
        </row>
        <row r="70">
          <cell r="B70">
            <v>308</v>
          </cell>
          <cell r="C70" t="str">
            <v>城中片区</v>
          </cell>
          <cell r="D70" t="str">
            <v>红星店</v>
          </cell>
          <cell r="E70" t="str">
            <v>A</v>
          </cell>
          <cell r="F70">
            <v>40</v>
          </cell>
          <cell r="G70" t="str">
            <v>3元/盒</v>
          </cell>
          <cell r="H70">
            <v>80</v>
          </cell>
          <cell r="I70" t="str">
            <v>5元/盒</v>
          </cell>
          <cell r="J70">
            <v>140</v>
          </cell>
          <cell r="K70" t="str">
            <v>8元/盒</v>
          </cell>
          <cell r="L70">
            <v>1</v>
          </cell>
          <cell r="M70">
            <v>40</v>
          </cell>
          <cell r="N70">
            <v>120</v>
          </cell>
          <cell r="O70" t="str">
            <v>四川太极红星店</v>
          </cell>
          <cell r="P70">
            <v>13</v>
          </cell>
          <cell r="Q70">
            <v>0</v>
          </cell>
          <cell r="R70">
            <v>26</v>
          </cell>
        </row>
        <row r="71">
          <cell r="B71">
            <v>343</v>
          </cell>
          <cell r="C71" t="str">
            <v>西北片区</v>
          </cell>
          <cell r="D71" t="str">
            <v>光华药店</v>
          </cell>
          <cell r="E71" t="str">
            <v>A</v>
          </cell>
          <cell r="F71">
            <v>40</v>
          </cell>
          <cell r="G71" t="str">
            <v>3元/盒</v>
          </cell>
          <cell r="H71">
            <v>80</v>
          </cell>
          <cell r="I71" t="str">
            <v>5元/盒</v>
          </cell>
          <cell r="J71">
            <v>140</v>
          </cell>
          <cell r="K71" t="str">
            <v>8元/盒</v>
          </cell>
          <cell r="L71">
            <v>3</v>
          </cell>
          <cell r="M71">
            <v>140</v>
          </cell>
          <cell r="N71">
            <v>1120</v>
          </cell>
          <cell r="O71" t="str">
            <v>四川太极光华药店</v>
          </cell>
          <cell r="P71">
            <v>28</v>
          </cell>
          <cell r="Q71">
            <v>0</v>
          </cell>
          <cell r="R71">
            <v>56</v>
          </cell>
        </row>
        <row r="72">
          <cell r="B72">
            <v>365</v>
          </cell>
          <cell r="C72" t="str">
            <v>西北片区</v>
          </cell>
          <cell r="D72" t="str">
            <v>光华村街药店</v>
          </cell>
          <cell r="E72" t="str">
            <v>A</v>
          </cell>
          <cell r="F72">
            <v>40</v>
          </cell>
          <cell r="G72" t="str">
            <v>3元/盒</v>
          </cell>
          <cell r="H72">
            <v>80</v>
          </cell>
          <cell r="I72" t="str">
            <v>5元/盒</v>
          </cell>
          <cell r="J72">
            <v>140</v>
          </cell>
          <cell r="K72" t="str">
            <v>8元/盒</v>
          </cell>
          <cell r="L72">
            <v>3</v>
          </cell>
          <cell r="M72">
            <v>140</v>
          </cell>
          <cell r="N72">
            <v>1120</v>
          </cell>
          <cell r="O72" t="str">
            <v>四川太极光华村街药店</v>
          </cell>
          <cell r="P72">
            <v>84</v>
          </cell>
          <cell r="Q72">
            <v>2</v>
          </cell>
          <cell r="R72">
            <v>420</v>
          </cell>
        </row>
        <row r="73">
          <cell r="B73">
            <v>399</v>
          </cell>
          <cell r="C73" t="str">
            <v>东南片区</v>
          </cell>
          <cell r="D73" t="str">
            <v>高新天久北巷药店</v>
          </cell>
          <cell r="E73" t="str">
            <v>A</v>
          </cell>
          <cell r="F73">
            <v>40</v>
          </cell>
          <cell r="G73" t="str">
            <v>3元/盒</v>
          </cell>
          <cell r="H73">
            <v>80</v>
          </cell>
          <cell r="I73" t="str">
            <v>5元/盒</v>
          </cell>
          <cell r="J73">
            <v>140</v>
          </cell>
          <cell r="K73" t="str">
            <v>8元/盒</v>
          </cell>
          <cell r="L73">
            <v>3</v>
          </cell>
          <cell r="M73">
            <v>140</v>
          </cell>
          <cell r="N73">
            <v>1120</v>
          </cell>
          <cell r="O73" t="str">
            <v>四川太极高新天久北巷药店</v>
          </cell>
          <cell r="P73">
            <v>65</v>
          </cell>
          <cell r="Q73">
            <v>1</v>
          </cell>
          <cell r="R73">
            <v>195</v>
          </cell>
        </row>
        <row r="74">
          <cell r="B74">
            <v>105910</v>
          </cell>
          <cell r="C74" t="str">
            <v>东南片区</v>
          </cell>
          <cell r="D74" t="str">
            <v>紫薇东路</v>
          </cell>
          <cell r="E74" t="str">
            <v>C</v>
          </cell>
          <cell r="F74">
            <v>20</v>
          </cell>
          <cell r="G74" t="str">
            <v>3元/盒</v>
          </cell>
          <cell r="H74">
            <v>40</v>
          </cell>
          <cell r="I74" t="str">
            <v>5元/盒</v>
          </cell>
          <cell r="J74">
            <v>60</v>
          </cell>
          <cell r="K74" t="str">
            <v>8元/盒</v>
          </cell>
          <cell r="L74">
            <v>1</v>
          </cell>
          <cell r="M74">
            <v>20</v>
          </cell>
          <cell r="N74">
            <v>60</v>
          </cell>
          <cell r="O74" t="str">
            <v>四川太极高新区紫薇东路药店</v>
          </cell>
          <cell r="P74">
            <v>1</v>
          </cell>
          <cell r="Q74">
            <v>0</v>
          </cell>
          <cell r="R74">
            <v>2</v>
          </cell>
        </row>
        <row r="75">
          <cell r="B75">
            <v>104430</v>
          </cell>
          <cell r="C75" t="str">
            <v>东南片区</v>
          </cell>
          <cell r="D75" t="str">
            <v>中和大道药店</v>
          </cell>
          <cell r="E75" t="str">
            <v>C</v>
          </cell>
          <cell r="F75">
            <v>20</v>
          </cell>
          <cell r="G75" t="str">
            <v>3元/盒</v>
          </cell>
          <cell r="H75">
            <v>40</v>
          </cell>
          <cell r="I75" t="str">
            <v>5元/盒</v>
          </cell>
          <cell r="J75">
            <v>60</v>
          </cell>
          <cell r="K75" t="str">
            <v>8元/盒</v>
          </cell>
          <cell r="L75">
            <v>1</v>
          </cell>
          <cell r="M75">
            <v>20</v>
          </cell>
          <cell r="N75">
            <v>60</v>
          </cell>
          <cell r="O75" t="str">
            <v>四川太极高新区中和大道药店</v>
          </cell>
          <cell r="P75">
            <v>2</v>
          </cell>
          <cell r="Q75">
            <v>0</v>
          </cell>
          <cell r="R75">
            <v>4</v>
          </cell>
        </row>
        <row r="76">
          <cell r="B76">
            <v>571</v>
          </cell>
          <cell r="C76" t="str">
            <v>东南片区</v>
          </cell>
          <cell r="D76" t="str">
            <v>高新区民丰大道西段药店</v>
          </cell>
          <cell r="E76" t="str">
            <v>A</v>
          </cell>
          <cell r="F76">
            <v>40</v>
          </cell>
          <cell r="G76" t="str">
            <v>3元/盒</v>
          </cell>
          <cell r="H76">
            <v>80</v>
          </cell>
          <cell r="I76" t="str">
            <v>5元/盒</v>
          </cell>
          <cell r="J76">
            <v>140</v>
          </cell>
          <cell r="K76" t="str">
            <v>8元/盒</v>
          </cell>
          <cell r="L76">
            <v>3</v>
          </cell>
          <cell r="M76">
            <v>140</v>
          </cell>
          <cell r="N76">
            <v>1120</v>
          </cell>
          <cell r="O76" t="str">
            <v>四川太极高新区民丰大道西段药店</v>
          </cell>
          <cell r="P76">
            <v>76</v>
          </cell>
          <cell r="Q76">
            <v>1</v>
          </cell>
          <cell r="R76">
            <v>228</v>
          </cell>
        </row>
        <row r="77">
          <cell r="B77">
            <v>737</v>
          </cell>
          <cell r="C77" t="str">
            <v>东南片区</v>
          </cell>
          <cell r="D77" t="str">
            <v>高新区大源北街药店</v>
          </cell>
          <cell r="E77" t="str">
            <v>B</v>
          </cell>
          <cell r="F77">
            <v>30</v>
          </cell>
          <cell r="G77" t="str">
            <v>3元/盒</v>
          </cell>
          <cell r="H77">
            <v>60</v>
          </cell>
          <cell r="I77" t="str">
            <v>5元/盒</v>
          </cell>
          <cell r="J77">
            <v>100</v>
          </cell>
          <cell r="K77" t="str">
            <v>8元/盒</v>
          </cell>
          <cell r="L77">
            <v>2</v>
          </cell>
          <cell r="M77">
            <v>60</v>
          </cell>
          <cell r="N77">
            <v>300</v>
          </cell>
          <cell r="O77" t="str">
            <v>四川太极高新区大源北街药店</v>
          </cell>
          <cell r="P77">
            <v>28</v>
          </cell>
          <cell r="Q77">
            <v>0</v>
          </cell>
          <cell r="R77">
            <v>56</v>
          </cell>
        </row>
        <row r="78">
          <cell r="B78">
            <v>351</v>
          </cell>
          <cell r="C78" t="str">
            <v>城郊二片区</v>
          </cell>
          <cell r="D78" t="str">
            <v>都江堰药店</v>
          </cell>
          <cell r="E78" t="str">
            <v>B</v>
          </cell>
          <cell r="F78">
            <v>30</v>
          </cell>
          <cell r="G78" t="str">
            <v>3元/盒</v>
          </cell>
          <cell r="H78">
            <v>60</v>
          </cell>
          <cell r="I78" t="str">
            <v>5元/盒</v>
          </cell>
          <cell r="J78">
            <v>100</v>
          </cell>
          <cell r="K78" t="str">
            <v>8元/盒</v>
          </cell>
          <cell r="L78">
            <v>3</v>
          </cell>
          <cell r="M78">
            <v>100</v>
          </cell>
          <cell r="N78">
            <v>800</v>
          </cell>
          <cell r="O78" t="str">
            <v>四川太极都江堰药店</v>
          </cell>
          <cell r="P78">
            <v>8</v>
          </cell>
          <cell r="Q78">
            <v>0</v>
          </cell>
          <cell r="R78">
            <v>16</v>
          </cell>
        </row>
        <row r="79">
          <cell r="B79">
            <v>706</v>
          </cell>
          <cell r="C79" t="str">
            <v>城郊二片区</v>
          </cell>
          <cell r="D79" t="str">
            <v>都江堰幸福镇翔凤路药店</v>
          </cell>
          <cell r="E79" t="str">
            <v>C</v>
          </cell>
          <cell r="F79">
            <v>20</v>
          </cell>
          <cell r="G79" t="str">
            <v>3元/盒</v>
          </cell>
          <cell r="H79">
            <v>40</v>
          </cell>
          <cell r="I79" t="str">
            <v>5元/盒</v>
          </cell>
          <cell r="J79">
            <v>60</v>
          </cell>
          <cell r="K79" t="str">
            <v>8元/盒</v>
          </cell>
          <cell r="L79">
            <v>3</v>
          </cell>
          <cell r="M79">
            <v>60</v>
          </cell>
          <cell r="N79">
            <v>480</v>
          </cell>
          <cell r="O79" t="str">
            <v>四川太极都江堰幸福镇翔凤路药店</v>
          </cell>
          <cell r="P79">
            <v>13</v>
          </cell>
          <cell r="Q79">
            <v>0</v>
          </cell>
          <cell r="R79">
            <v>26</v>
          </cell>
        </row>
        <row r="80">
          <cell r="B80">
            <v>710</v>
          </cell>
          <cell r="C80" t="str">
            <v>城郊二片区</v>
          </cell>
          <cell r="D80" t="str">
            <v>都江堰市蒲阳镇堰问道西路药店</v>
          </cell>
          <cell r="E80" t="str">
            <v>C</v>
          </cell>
          <cell r="F80">
            <v>20</v>
          </cell>
          <cell r="G80" t="str">
            <v>3元/盒</v>
          </cell>
          <cell r="H80">
            <v>40</v>
          </cell>
          <cell r="I80" t="str">
            <v>5元/盒</v>
          </cell>
          <cell r="J80">
            <v>60</v>
          </cell>
          <cell r="K80" t="str">
            <v>8元/盒</v>
          </cell>
          <cell r="L80">
            <v>3</v>
          </cell>
          <cell r="M80">
            <v>60</v>
          </cell>
          <cell r="N80">
            <v>480</v>
          </cell>
          <cell r="O80" t="str">
            <v>四川太极都江堰市蒲阳镇堰问道西路药店</v>
          </cell>
          <cell r="P80">
            <v>22</v>
          </cell>
          <cell r="Q80">
            <v>1</v>
          </cell>
          <cell r="R80">
            <v>66</v>
          </cell>
        </row>
        <row r="81">
          <cell r="B81">
            <v>738</v>
          </cell>
          <cell r="C81" t="str">
            <v>城郊二片区</v>
          </cell>
          <cell r="D81" t="str">
            <v>都江堰市蒲阳路药店</v>
          </cell>
          <cell r="E81" t="str">
            <v>C</v>
          </cell>
          <cell r="F81">
            <v>20</v>
          </cell>
          <cell r="G81" t="str">
            <v>3元/盒</v>
          </cell>
          <cell r="H81">
            <v>40</v>
          </cell>
          <cell r="I81" t="str">
            <v>5元/盒</v>
          </cell>
          <cell r="J81">
            <v>60</v>
          </cell>
          <cell r="K81" t="str">
            <v>8元/盒</v>
          </cell>
          <cell r="L81">
            <v>2</v>
          </cell>
          <cell r="M81">
            <v>40</v>
          </cell>
          <cell r="N81">
            <v>200</v>
          </cell>
          <cell r="O81" t="str">
            <v>四川太极都江堰市蒲阳路药店</v>
          </cell>
          <cell r="P81">
            <v>9</v>
          </cell>
          <cell r="Q81">
            <v>0</v>
          </cell>
          <cell r="R81">
            <v>18</v>
          </cell>
        </row>
        <row r="82">
          <cell r="B82">
            <v>704</v>
          </cell>
          <cell r="C82" t="str">
            <v>城郊二片区</v>
          </cell>
          <cell r="D82" t="str">
            <v>都江堰奎光路中段药店</v>
          </cell>
          <cell r="E82" t="str">
            <v>B</v>
          </cell>
          <cell r="F82">
            <v>30</v>
          </cell>
          <cell r="G82" t="str">
            <v>3元/盒</v>
          </cell>
          <cell r="H82">
            <v>60</v>
          </cell>
          <cell r="I82" t="str">
            <v>5元/盒</v>
          </cell>
          <cell r="J82">
            <v>100</v>
          </cell>
          <cell r="K82" t="str">
            <v>8元/盒</v>
          </cell>
          <cell r="L82">
            <v>3</v>
          </cell>
          <cell r="M82">
            <v>100</v>
          </cell>
          <cell r="N82">
            <v>800</v>
          </cell>
          <cell r="O82" t="str">
            <v>四川太极都江堰奎光路中段药店</v>
          </cell>
          <cell r="P82">
            <v>12</v>
          </cell>
          <cell r="Q82">
            <v>0</v>
          </cell>
          <cell r="R82">
            <v>24</v>
          </cell>
        </row>
        <row r="83">
          <cell r="B83">
            <v>713</v>
          </cell>
          <cell r="C83" t="str">
            <v>城郊二片区</v>
          </cell>
          <cell r="D83" t="str">
            <v>都江堰聚源镇药店</v>
          </cell>
          <cell r="E83" t="str">
            <v>C</v>
          </cell>
          <cell r="F83">
            <v>20</v>
          </cell>
          <cell r="G83" t="str">
            <v>3元/盒</v>
          </cell>
          <cell r="H83">
            <v>40</v>
          </cell>
          <cell r="I83" t="str">
            <v>5元/盒</v>
          </cell>
          <cell r="J83">
            <v>60</v>
          </cell>
          <cell r="K83" t="str">
            <v>8元/盒</v>
          </cell>
          <cell r="L83">
            <v>2</v>
          </cell>
          <cell r="M83">
            <v>40</v>
          </cell>
          <cell r="N83">
            <v>200</v>
          </cell>
          <cell r="O83" t="str">
            <v>四川太极都江堰聚源镇药店</v>
          </cell>
          <cell r="P83">
            <v>6</v>
          </cell>
          <cell r="Q83">
            <v>0</v>
          </cell>
          <cell r="R83">
            <v>12</v>
          </cell>
        </row>
        <row r="84">
          <cell r="B84">
            <v>587</v>
          </cell>
          <cell r="C84" t="str">
            <v>城郊二片区</v>
          </cell>
          <cell r="D84" t="str">
            <v>都江堰景中路店</v>
          </cell>
          <cell r="E84" t="str">
            <v>B</v>
          </cell>
          <cell r="F84">
            <v>30</v>
          </cell>
          <cell r="G84" t="str">
            <v>3元/盒</v>
          </cell>
          <cell r="H84">
            <v>60</v>
          </cell>
          <cell r="I84" t="str">
            <v>5元/盒</v>
          </cell>
          <cell r="J84">
            <v>100</v>
          </cell>
          <cell r="K84" t="str">
            <v>8元/盒</v>
          </cell>
          <cell r="L84">
            <v>1</v>
          </cell>
          <cell r="M84">
            <v>30</v>
          </cell>
          <cell r="N84">
            <v>90</v>
          </cell>
          <cell r="O84" t="str">
            <v>四川太极都江堰景中路店</v>
          </cell>
          <cell r="P84">
            <v>13</v>
          </cell>
          <cell r="Q84">
            <v>0</v>
          </cell>
          <cell r="R84">
            <v>26</v>
          </cell>
        </row>
        <row r="85">
          <cell r="B85">
            <v>720</v>
          </cell>
          <cell r="C85" t="str">
            <v>城郊一片区</v>
          </cell>
          <cell r="D85" t="str">
            <v>大邑县新场镇文昌街药店</v>
          </cell>
          <cell r="E85" t="str">
            <v>B</v>
          </cell>
          <cell r="F85">
            <v>30</v>
          </cell>
          <cell r="G85" t="str">
            <v>3元/盒</v>
          </cell>
          <cell r="H85">
            <v>60</v>
          </cell>
          <cell r="I85" t="str">
            <v>5元/盒</v>
          </cell>
          <cell r="J85">
            <v>100</v>
          </cell>
          <cell r="K85" t="str">
            <v>8元/盒</v>
          </cell>
          <cell r="L85">
            <v>1</v>
          </cell>
          <cell r="M85">
            <v>30</v>
          </cell>
          <cell r="N85">
            <v>90</v>
          </cell>
          <cell r="O85" t="str">
            <v>四川太极大邑县新场镇文昌街药店</v>
          </cell>
          <cell r="P85">
            <v>5</v>
          </cell>
          <cell r="Q85">
            <v>0</v>
          </cell>
          <cell r="R85">
            <v>10</v>
          </cell>
        </row>
        <row r="86">
          <cell r="B86">
            <v>716</v>
          </cell>
          <cell r="C86" t="str">
            <v>城郊一片区</v>
          </cell>
          <cell r="D86" t="str">
            <v>大邑县沙渠镇方圆路药店</v>
          </cell>
          <cell r="E86" t="str">
            <v>B</v>
          </cell>
          <cell r="F86">
            <v>30</v>
          </cell>
          <cell r="G86" t="str">
            <v>3元/盒</v>
          </cell>
          <cell r="H86">
            <v>60</v>
          </cell>
          <cell r="I86" t="str">
            <v>5元/盒</v>
          </cell>
          <cell r="J86">
            <v>100</v>
          </cell>
          <cell r="K86" t="str">
            <v>8元/盒</v>
          </cell>
          <cell r="L86">
            <v>2</v>
          </cell>
          <cell r="M86">
            <v>60</v>
          </cell>
          <cell r="N86">
            <v>300</v>
          </cell>
          <cell r="O86" t="str">
            <v>四川太极大邑县沙渠镇方圆路药店</v>
          </cell>
          <cell r="P86">
            <v>38</v>
          </cell>
          <cell r="Q86">
            <v>1</v>
          </cell>
          <cell r="R86">
            <v>114</v>
          </cell>
        </row>
        <row r="87">
          <cell r="B87">
            <v>549</v>
          </cell>
          <cell r="C87" t="str">
            <v>城郊一片区</v>
          </cell>
          <cell r="D87" t="str">
            <v>大邑县晋源镇东壕沟段药店</v>
          </cell>
          <cell r="E87" t="str">
            <v>B</v>
          </cell>
          <cell r="F87">
            <v>30</v>
          </cell>
          <cell r="G87" t="str">
            <v>3元/盒</v>
          </cell>
          <cell r="H87">
            <v>60</v>
          </cell>
          <cell r="I87" t="str">
            <v>5元/盒</v>
          </cell>
          <cell r="J87">
            <v>100</v>
          </cell>
          <cell r="K87" t="str">
            <v>8元/盒</v>
          </cell>
          <cell r="L87">
            <v>1</v>
          </cell>
          <cell r="M87">
            <v>30</v>
          </cell>
          <cell r="N87">
            <v>90</v>
          </cell>
          <cell r="O87" t="str">
            <v>四川太极大邑县晋源镇东壕沟段药店</v>
          </cell>
          <cell r="P87">
            <v>11</v>
          </cell>
          <cell r="Q87">
            <v>0</v>
          </cell>
          <cell r="R87">
            <v>22</v>
          </cell>
        </row>
        <row r="88">
          <cell r="B88">
            <v>539</v>
          </cell>
          <cell r="C88" t="str">
            <v>城郊一片区</v>
          </cell>
          <cell r="D88" t="str">
            <v>大邑县晋原镇子龙路店</v>
          </cell>
          <cell r="E88" t="str">
            <v>B</v>
          </cell>
          <cell r="F88">
            <v>30</v>
          </cell>
          <cell r="G88" t="str">
            <v>3元/盒</v>
          </cell>
          <cell r="H88">
            <v>60</v>
          </cell>
          <cell r="I88" t="str">
            <v>5元/盒</v>
          </cell>
          <cell r="J88">
            <v>100</v>
          </cell>
          <cell r="K88" t="str">
            <v>8元/盒</v>
          </cell>
          <cell r="L88">
            <v>1</v>
          </cell>
          <cell r="M88">
            <v>30</v>
          </cell>
          <cell r="N88">
            <v>90</v>
          </cell>
          <cell r="O88" t="str">
            <v>四川太极大邑县晋原镇子龙路店</v>
          </cell>
          <cell r="P88">
            <v>9</v>
          </cell>
          <cell r="Q88">
            <v>0</v>
          </cell>
          <cell r="R88">
            <v>18</v>
          </cell>
        </row>
        <row r="89">
          <cell r="B89">
            <v>717</v>
          </cell>
          <cell r="C89" t="str">
            <v>城郊一片区</v>
          </cell>
          <cell r="D89" t="str">
            <v>大邑县晋原镇通达东路五段药店</v>
          </cell>
          <cell r="E89" t="str">
            <v>B</v>
          </cell>
          <cell r="F89">
            <v>30</v>
          </cell>
          <cell r="G89" t="str">
            <v>3元/盒</v>
          </cell>
          <cell r="H89">
            <v>60</v>
          </cell>
          <cell r="I89" t="str">
            <v>5元/盒</v>
          </cell>
          <cell r="J89">
            <v>100</v>
          </cell>
          <cell r="K89" t="str">
            <v>8元/盒</v>
          </cell>
          <cell r="L89">
            <v>2</v>
          </cell>
          <cell r="M89">
            <v>60</v>
          </cell>
          <cell r="N89">
            <v>300</v>
          </cell>
          <cell r="O89" t="str">
            <v>四川太极大邑县晋原镇通达东路五段药店</v>
          </cell>
          <cell r="P89">
            <v>11</v>
          </cell>
          <cell r="Q89">
            <v>0</v>
          </cell>
          <cell r="R89">
            <v>22</v>
          </cell>
        </row>
        <row r="90">
          <cell r="B90">
            <v>104533</v>
          </cell>
          <cell r="C90" t="str">
            <v>城郊一片区</v>
          </cell>
          <cell r="D90" t="str">
            <v>潘家街店</v>
          </cell>
          <cell r="E90" t="str">
            <v>C</v>
          </cell>
          <cell r="F90">
            <v>20</v>
          </cell>
          <cell r="G90" t="str">
            <v>3元/盒</v>
          </cell>
          <cell r="H90">
            <v>40</v>
          </cell>
          <cell r="I90" t="str">
            <v>5元/盒</v>
          </cell>
          <cell r="J90">
            <v>60</v>
          </cell>
          <cell r="K90" t="str">
            <v>8元/盒</v>
          </cell>
          <cell r="L90">
            <v>1</v>
          </cell>
          <cell r="M90">
            <v>20</v>
          </cell>
          <cell r="N90">
            <v>60</v>
          </cell>
          <cell r="O90" t="str">
            <v>四川太极大邑县晋原镇潘家街药店</v>
          </cell>
          <cell r="P90">
            <v>6</v>
          </cell>
          <cell r="Q90">
            <v>0</v>
          </cell>
          <cell r="R90">
            <v>12</v>
          </cell>
        </row>
        <row r="91">
          <cell r="B91">
            <v>746</v>
          </cell>
          <cell r="C91" t="str">
            <v>城郊一片区</v>
          </cell>
          <cell r="D91" t="str">
            <v>大邑县晋原镇内蒙古大道桃源药店</v>
          </cell>
          <cell r="E91" t="str">
            <v>A</v>
          </cell>
          <cell r="F91">
            <v>40</v>
          </cell>
          <cell r="G91" t="str">
            <v>3元/盒</v>
          </cell>
          <cell r="H91">
            <v>80</v>
          </cell>
          <cell r="I91" t="str">
            <v>5元/盒</v>
          </cell>
          <cell r="J91">
            <v>140</v>
          </cell>
          <cell r="K91" t="str">
            <v>8元/盒</v>
          </cell>
          <cell r="L91">
            <v>2</v>
          </cell>
          <cell r="M91">
            <v>80</v>
          </cell>
          <cell r="N91">
            <v>400</v>
          </cell>
          <cell r="O91" t="str">
            <v>四川太极大邑县晋原镇内蒙古大道桃源药店</v>
          </cell>
          <cell r="P91">
            <v>48</v>
          </cell>
          <cell r="Q91">
            <v>1</v>
          </cell>
          <cell r="R91">
            <v>144</v>
          </cell>
        </row>
        <row r="92">
          <cell r="B92">
            <v>748</v>
          </cell>
          <cell r="C92" t="str">
            <v>城郊一片区</v>
          </cell>
          <cell r="D92" t="str">
            <v>大邑县晋原镇东街药店</v>
          </cell>
          <cell r="E92" t="str">
            <v>B</v>
          </cell>
          <cell r="F92">
            <v>30</v>
          </cell>
          <cell r="G92" t="str">
            <v>3元/盒</v>
          </cell>
          <cell r="H92">
            <v>60</v>
          </cell>
          <cell r="I92" t="str">
            <v>5元/盒</v>
          </cell>
          <cell r="J92">
            <v>100</v>
          </cell>
          <cell r="K92" t="str">
            <v>8元/盒</v>
          </cell>
          <cell r="L92">
            <v>2</v>
          </cell>
          <cell r="M92">
            <v>60</v>
          </cell>
          <cell r="N92">
            <v>300</v>
          </cell>
          <cell r="O92" t="str">
            <v>四川太极大邑县晋原镇东街药店</v>
          </cell>
          <cell r="P92">
            <v>6</v>
          </cell>
          <cell r="Q92">
            <v>0</v>
          </cell>
          <cell r="R92">
            <v>12</v>
          </cell>
        </row>
        <row r="93">
          <cell r="B93">
            <v>107728</v>
          </cell>
          <cell r="C93" t="str">
            <v>城郊一片区</v>
          </cell>
          <cell r="D93" t="str">
            <v>四川太极大邑县晋原镇北街药店</v>
          </cell>
          <cell r="E93" t="str">
            <v>C</v>
          </cell>
          <cell r="F93">
            <v>20</v>
          </cell>
          <cell r="G93" t="str">
            <v>3元/盒</v>
          </cell>
          <cell r="H93">
            <v>40</v>
          </cell>
          <cell r="I93" t="str">
            <v>5元/盒</v>
          </cell>
          <cell r="J93">
            <v>60</v>
          </cell>
          <cell r="K93" t="str">
            <v>8元/盒</v>
          </cell>
          <cell r="L93">
            <v>2</v>
          </cell>
          <cell r="M93">
            <v>40</v>
          </cell>
          <cell r="N93">
            <v>200</v>
          </cell>
          <cell r="O93" t="str">
            <v>四川太极大邑县晋原镇北街药店</v>
          </cell>
          <cell r="P93">
            <v>3</v>
          </cell>
          <cell r="Q93">
            <v>0</v>
          </cell>
          <cell r="R93">
            <v>6</v>
          </cell>
        </row>
        <row r="94">
          <cell r="B94">
            <v>594</v>
          </cell>
          <cell r="C94" t="str">
            <v>城郊一片区</v>
          </cell>
          <cell r="D94" t="str">
            <v>大邑县安仁镇千禧街药店</v>
          </cell>
          <cell r="E94" t="str">
            <v>B</v>
          </cell>
          <cell r="F94">
            <v>30</v>
          </cell>
          <cell r="G94" t="str">
            <v>3元/盒</v>
          </cell>
          <cell r="H94">
            <v>60</v>
          </cell>
          <cell r="I94" t="str">
            <v>5元/盒</v>
          </cell>
          <cell r="J94">
            <v>100</v>
          </cell>
          <cell r="K94" t="str">
            <v>8元/盒</v>
          </cell>
          <cell r="L94">
            <v>1</v>
          </cell>
          <cell r="M94">
            <v>30</v>
          </cell>
          <cell r="N94">
            <v>90</v>
          </cell>
          <cell r="O94" t="str">
            <v>四川太极大邑县安仁镇千禧街药店</v>
          </cell>
          <cell r="P94">
            <v>13</v>
          </cell>
          <cell r="Q94">
            <v>0</v>
          </cell>
          <cell r="R94">
            <v>26</v>
          </cell>
        </row>
        <row r="95">
          <cell r="B95">
            <v>52</v>
          </cell>
          <cell r="C95" t="str">
            <v>城郊二片区</v>
          </cell>
          <cell r="D95" t="str">
            <v>崇州中心店</v>
          </cell>
          <cell r="E95" t="str">
            <v>B</v>
          </cell>
          <cell r="F95">
            <v>30</v>
          </cell>
          <cell r="G95" t="str">
            <v>3元/盒</v>
          </cell>
          <cell r="H95">
            <v>60</v>
          </cell>
          <cell r="I95" t="str">
            <v>5元/盒</v>
          </cell>
          <cell r="J95">
            <v>100</v>
          </cell>
          <cell r="K95" t="str">
            <v>8元/盒</v>
          </cell>
          <cell r="L95">
            <v>2</v>
          </cell>
          <cell r="M95">
            <v>60</v>
          </cell>
          <cell r="N95">
            <v>300</v>
          </cell>
          <cell r="O95" t="str">
            <v>四川太极崇州中心店</v>
          </cell>
          <cell r="P95">
            <v>17</v>
          </cell>
          <cell r="Q95">
            <v>0</v>
          </cell>
          <cell r="R95">
            <v>34</v>
          </cell>
        </row>
        <row r="96">
          <cell r="B96">
            <v>104428</v>
          </cell>
          <cell r="C96" t="str">
            <v>城郊二片区</v>
          </cell>
          <cell r="D96" t="str">
            <v>永康东路药店 </v>
          </cell>
          <cell r="E96" t="str">
            <v>B</v>
          </cell>
          <cell r="F96">
            <v>30</v>
          </cell>
          <cell r="G96" t="str">
            <v>3元/盒</v>
          </cell>
          <cell r="H96">
            <v>60</v>
          </cell>
          <cell r="I96" t="str">
            <v>5元/盒</v>
          </cell>
          <cell r="J96">
            <v>100</v>
          </cell>
          <cell r="K96" t="str">
            <v>8元/盒</v>
          </cell>
          <cell r="L96">
            <v>2</v>
          </cell>
          <cell r="M96">
            <v>60</v>
          </cell>
          <cell r="N96">
            <v>300</v>
          </cell>
          <cell r="O96" t="str">
            <v>四川太极崇州市崇阳镇永康东路药店 </v>
          </cell>
          <cell r="P96">
            <v>24</v>
          </cell>
          <cell r="Q96">
            <v>0</v>
          </cell>
          <cell r="R96">
            <v>48</v>
          </cell>
        </row>
        <row r="97">
          <cell r="B97">
            <v>104838</v>
          </cell>
          <cell r="C97" t="str">
            <v>城郊二片区</v>
          </cell>
          <cell r="D97" t="str">
            <v>蜀州中路店</v>
          </cell>
          <cell r="E97" t="str">
            <v>C</v>
          </cell>
          <cell r="F97">
            <v>20</v>
          </cell>
          <cell r="G97" t="str">
            <v>3元/盒</v>
          </cell>
          <cell r="H97">
            <v>40</v>
          </cell>
          <cell r="I97" t="str">
            <v>5元/盒</v>
          </cell>
          <cell r="J97">
            <v>60</v>
          </cell>
          <cell r="K97" t="str">
            <v>8元/盒</v>
          </cell>
          <cell r="L97">
            <v>2</v>
          </cell>
          <cell r="M97">
            <v>40</v>
          </cell>
          <cell r="N97">
            <v>200</v>
          </cell>
          <cell r="O97" t="str">
            <v>四川太极崇州市崇阳镇蜀州中路药店</v>
          </cell>
          <cell r="P97">
            <v>18</v>
          </cell>
          <cell r="Q97">
            <v>0</v>
          </cell>
          <cell r="R97">
            <v>36</v>
          </cell>
        </row>
        <row r="98">
          <cell r="B98">
            <v>754</v>
          </cell>
          <cell r="C98" t="str">
            <v>城郊二片区</v>
          </cell>
          <cell r="D98" t="str">
            <v>崇州市崇阳镇尚贤坊街药店</v>
          </cell>
          <cell r="E98" t="str">
            <v>A</v>
          </cell>
          <cell r="F98">
            <v>40</v>
          </cell>
          <cell r="G98" t="str">
            <v>3元/盒</v>
          </cell>
          <cell r="H98">
            <v>80</v>
          </cell>
          <cell r="I98" t="str">
            <v>5元/盒</v>
          </cell>
          <cell r="J98">
            <v>140</v>
          </cell>
          <cell r="K98" t="str">
            <v>8元/盒</v>
          </cell>
          <cell r="L98">
            <v>1</v>
          </cell>
          <cell r="M98">
            <v>40</v>
          </cell>
          <cell r="N98">
            <v>120</v>
          </cell>
          <cell r="O98" t="str">
            <v>四川太极崇州市崇阳镇尚贤坊街药店</v>
          </cell>
          <cell r="P98">
            <v>19</v>
          </cell>
          <cell r="Q98">
            <v>0</v>
          </cell>
          <cell r="R98">
            <v>38</v>
          </cell>
        </row>
        <row r="99">
          <cell r="B99">
            <v>511</v>
          </cell>
          <cell r="C99" t="str">
            <v>城中片区</v>
          </cell>
          <cell r="D99" t="str">
            <v>成华杉板桥南一路店</v>
          </cell>
          <cell r="E99" t="str">
            <v>B</v>
          </cell>
          <cell r="F99">
            <v>30</v>
          </cell>
          <cell r="G99" t="str">
            <v>3元/盒</v>
          </cell>
          <cell r="H99">
            <v>60</v>
          </cell>
          <cell r="I99" t="str">
            <v>5元/盒</v>
          </cell>
          <cell r="J99">
            <v>100</v>
          </cell>
          <cell r="K99" t="str">
            <v>8元/盒</v>
          </cell>
          <cell r="L99">
            <v>3</v>
          </cell>
          <cell r="M99">
            <v>100</v>
          </cell>
          <cell r="N99">
            <v>800</v>
          </cell>
          <cell r="O99" t="str">
            <v>四川太极成华杉板桥南一路店</v>
          </cell>
          <cell r="P99">
            <v>53</v>
          </cell>
          <cell r="Q99">
            <v>1</v>
          </cell>
          <cell r="R99">
            <v>159</v>
          </cell>
        </row>
        <row r="100">
          <cell r="B100">
            <v>585</v>
          </cell>
          <cell r="C100" t="str">
            <v>西北片区</v>
          </cell>
          <cell r="D100" t="str">
            <v>成华区羊子山西路药店（兴元华盛）</v>
          </cell>
          <cell r="E100" t="str">
            <v>A</v>
          </cell>
          <cell r="F100">
            <v>40</v>
          </cell>
          <cell r="G100" t="str">
            <v>3元/盒</v>
          </cell>
          <cell r="H100">
            <v>80</v>
          </cell>
          <cell r="I100" t="str">
            <v>5元/盒</v>
          </cell>
          <cell r="J100">
            <v>140</v>
          </cell>
          <cell r="K100" t="str">
            <v>8元/盒</v>
          </cell>
          <cell r="L100">
            <v>3</v>
          </cell>
          <cell r="M100">
            <v>140</v>
          </cell>
          <cell r="N100">
            <v>1120</v>
          </cell>
          <cell r="O100" t="str">
            <v>四川太极成华区羊子山西路药店（兴元华盛）</v>
          </cell>
          <cell r="P100">
            <v>19</v>
          </cell>
          <cell r="Q100">
            <v>0</v>
          </cell>
          <cell r="R100">
            <v>38</v>
          </cell>
        </row>
        <row r="101">
          <cell r="B101">
            <v>103199</v>
          </cell>
          <cell r="C101" t="str">
            <v>西北片区</v>
          </cell>
          <cell r="D101" t="str">
            <v>西林一街</v>
          </cell>
          <cell r="E101" t="str">
            <v>B</v>
          </cell>
          <cell r="F101">
            <v>30</v>
          </cell>
          <cell r="G101" t="str">
            <v>3元/盒</v>
          </cell>
          <cell r="H101">
            <v>60</v>
          </cell>
          <cell r="I101" t="str">
            <v>5元/盒</v>
          </cell>
          <cell r="J101">
            <v>100</v>
          </cell>
          <cell r="K101" t="str">
            <v>8元/盒</v>
          </cell>
          <cell r="L101">
            <v>3</v>
          </cell>
          <cell r="M101">
            <v>100</v>
          </cell>
          <cell r="N101">
            <v>800</v>
          </cell>
          <cell r="O101" t="str">
            <v>四川太极成华区西林一街药店</v>
          </cell>
          <cell r="P101">
            <v>29</v>
          </cell>
          <cell r="Q101">
            <v>0</v>
          </cell>
          <cell r="R101">
            <v>58</v>
          </cell>
        </row>
        <row r="102">
          <cell r="B102">
            <v>743</v>
          </cell>
          <cell r="C102" t="str">
            <v>东南片区</v>
          </cell>
          <cell r="D102" t="str">
            <v>成华区万宇路药店</v>
          </cell>
          <cell r="E102" t="str">
            <v>B</v>
          </cell>
          <cell r="F102">
            <v>30</v>
          </cell>
          <cell r="G102" t="str">
            <v>3元/盒</v>
          </cell>
          <cell r="H102">
            <v>60</v>
          </cell>
          <cell r="I102" t="str">
            <v>5元/盒</v>
          </cell>
          <cell r="J102">
            <v>100</v>
          </cell>
          <cell r="K102" t="str">
            <v>8元/盒</v>
          </cell>
          <cell r="L102">
            <v>3</v>
          </cell>
          <cell r="M102">
            <v>100</v>
          </cell>
          <cell r="N102">
            <v>800</v>
          </cell>
          <cell r="O102" t="str">
            <v>四川太极成华区万宇路药店</v>
          </cell>
          <cell r="P102">
            <v>16</v>
          </cell>
          <cell r="Q102">
            <v>0</v>
          </cell>
          <cell r="R102">
            <v>32</v>
          </cell>
        </row>
        <row r="103">
          <cell r="B103">
            <v>707</v>
          </cell>
          <cell r="C103" t="str">
            <v>东南片区</v>
          </cell>
          <cell r="D103" t="str">
            <v>成华区万科路药店</v>
          </cell>
          <cell r="E103" t="str">
            <v>A</v>
          </cell>
          <cell r="F103">
            <v>40</v>
          </cell>
          <cell r="G103" t="str">
            <v>3元/盒</v>
          </cell>
          <cell r="H103">
            <v>80</v>
          </cell>
          <cell r="I103" t="str">
            <v>5元/盒</v>
          </cell>
          <cell r="J103">
            <v>140</v>
          </cell>
          <cell r="K103" t="str">
            <v>8元/盒</v>
          </cell>
          <cell r="L103">
            <v>3</v>
          </cell>
          <cell r="M103">
            <v>140</v>
          </cell>
          <cell r="N103">
            <v>1120</v>
          </cell>
          <cell r="O103" t="str">
            <v>四川太极成华区万科路药店</v>
          </cell>
          <cell r="P103">
            <v>22</v>
          </cell>
          <cell r="Q103">
            <v>0</v>
          </cell>
          <cell r="R103">
            <v>44</v>
          </cell>
        </row>
        <row r="104">
          <cell r="B104">
            <v>103639</v>
          </cell>
          <cell r="C104" t="str">
            <v>东南片区</v>
          </cell>
          <cell r="D104" t="str">
            <v>金马河</v>
          </cell>
          <cell r="E104" t="str">
            <v>B</v>
          </cell>
          <cell r="F104">
            <v>30</v>
          </cell>
          <cell r="G104" t="str">
            <v>3元/盒</v>
          </cell>
          <cell r="H104">
            <v>60</v>
          </cell>
          <cell r="I104" t="str">
            <v>5元/盒</v>
          </cell>
          <cell r="J104">
            <v>100</v>
          </cell>
          <cell r="K104" t="str">
            <v>8元/盒</v>
          </cell>
          <cell r="L104">
            <v>2</v>
          </cell>
          <cell r="M104">
            <v>60</v>
          </cell>
          <cell r="N104">
            <v>300</v>
          </cell>
          <cell r="O104" t="str">
            <v>四川太极成华区金马河路药店</v>
          </cell>
          <cell r="P104">
            <v>6</v>
          </cell>
          <cell r="Q104">
            <v>0</v>
          </cell>
          <cell r="R104">
            <v>12</v>
          </cell>
        </row>
        <row r="105">
          <cell r="B105">
            <v>578</v>
          </cell>
          <cell r="C105" t="str">
            <v>城中片区</v>
          </cell>
          <cell r="D105" t="str">
            <v>成华区华油路药店</v>
          </cell>
          <cell r="E105" t="str">
            <v>A</v>
          </cell>
          <cell r="F105">
            <v>40</v>
          </cell>
          <cell r="G105" t="str">
            <v>3元/盒</v>
          </cell>
          <cell r="H105">
            <v>80</v>
          </cell>
          <cell r="I105" t="str">
            <v>5元/盒</v>
          </cell>
          <cell r="J105">
            <v>140</v>
          </cell>
          <cell r="K105" t="str">
            <v>8元/盒</v>
          </cell>
          <cell r="L105">
            <v>2</v>
          </cell>
          <cell r="M105">
            <v>80</v>
          </cell>
          <cell r="N105">
            <v>400</v>
          </cell>
          <cell r="O105" t="str">
            <v>四川太极成华区华油路药店</v>
          </cell>
          <cell r="P105">
            <v>27</v>
          </cell>
          <cell r="Q105">
            <v>0</v>
          </cell>
          <cell r="R105">
            <v>54</v>
          </cell>
        </row>
        <row r="106">
          <cell r="B106">
            <v>712</v>
          </cell>
          <cell r="C106" t="str">
            <v>东南片区</v>
          </cell>
          <cell r="D106" t="str">
            <v>成华区华泰路药店</v>
          </cell>
          <cell r="E106" t="str">
            <v>A</v>
          </cell>
          <cell r="F106">
            <v>40</v>
          </cell>
          <cell r="G106" t="str">
            <v>3元/盒</v>
          </cell>
          <cell r="H106">
            <v>80</v>
          </cell>
          <cell r="I106" t="str">
            <v>5元/盒</v>
          </cell>
          <cell r="J106">
            <v>140</v>
          </cell>
          <cell r="K106" t="str">
            <v>8元/盒</v>
          </cell>
          <cell r="L106">
            <v>3</v>
          </cell>
          <cell r="M106">
            <v>140</v>
          </cell>
          <cell r="N106">
            <v>1120</v>
          </cell>
          <cell r="O106" t="str">
            <v>四川太极成华区华泰路药店</v>
          </cell>
          <cell r="P106">
            <v>53</v>
          </cell>
          <cell r="Q106">
            <v>1</v>
          </cell>
          <cell r="R106">
            <v>159</v>
          </cell>
        </row>
        <row r="107">
          <cell r="B107">
            <v>740</v>
          </cell>
          <cell r="C107" t="str">
            <v>东南片区</v>
          </cell>
          <cell r="D107" t="str">
            <v>成华区华康路药店</v>
          </cell>
          <cell r="E107" t="str">
            <v>C</v>
          </cell>
          <cell r="F107">
            <v>20</v>
          </cell>
          <cell r="G107" t="str">
            <v>3元/盒</v>
          </cell>
          <cell r="H107">
            <v>40</v>
          </cell>
          <cell r="I107" t="str">
            <v>5元/盒</v>
          </cell>
          <cell r="J107">
            <v>60</v>
          </cell>
          <cell r="K107" t="str">
            <v>8元/盒</v>
          </cell>
          <cell r="L107">
            <v>1</v>
          </cell>
          <cell r="M107">
            <v>20</v>
          </cell>
          <cell r="N107">
            <v>60</v>
          </cell>
          <cell r="O107" t="str">
            <v>四川太极成华区华康路药店</v>
          </cell>
          <cell r="P107">
            <v>17</v>
          </cell>
          <cell r="Q107">
            <v>0</v>
          </cell>
          <cell r="R107">
            <v>34</v>
          </cell>
        </row>
        <row r="108">
          <cell r="B108">
            <v>581</v>
          </cell>
          <cell r="C108" t="str">
            <v>西北片区</v>
          </cell>
          <cell r="D108" t="str">
            <v>成华区二环路北四段药店（汇融名城）</v>
          </cell>
          <cell r="E108" t="str">
            <v>A</v>
          </cell>
          <cell r="F108">
            <v>40</v>
          </cell>
          <cell r="G108" t="str">
            <v>3元/盒</v>
          </cell>
          <cell r="H108">
            <v>80</v>
          </cell>
          <cell r="I108" t="str">
            <v>5元/盒</v>
          </cell>
          <cell r="J108">
            <v>140</v>
          </cell>
          <cell r="K108" t="str">
            <v>8元/盒</v>
          </cell>
          <cell r="L108">
            <v>3</v>
          </cell>
          <cell r="M108">
            <v>140</v>
          </cell>
          <cell r="N108">
            <v>1120</v>
          </cell>
          <cell r="O108" t="str">
            <v>四川太极成华区二环路北四段药店（汇融名城）</v>
          </cell>
          <cell r="P108">
            <v>30</v>
          </cell>
          <cell r="Q108">
            <v>0</v>
          </cell>
          <cell r="R108">
            <v>60</v>
          </cell>
        </row>
        <row r="109">
          <cell r="B109">
            <v>515</v>
          </cell>
          <cell r="C109" t="str">
            <v>城中片区</v>
          </cell>
          <cell r="D109" t="str">
            <v>成华区崔家店路药店</v>
          </cell>
          <cell r="E109" t="str">
            <v>A</v>
          </cell>
          <cell r="F109">
            <v>40</v>
          </cell>
          <cell r="G109" t="str">
            <v>3元/盒</v>
          </cell>
          <cell r="H109">
            <v>80</v>
          </cell>
          <cell r="I109" t="str">
            <v>5元/盒</v>
          </cell>
          <cell r="J109">
            <v>140</v>
          </cell>
          <cell r="K109" t="str">
            <v>8元/盒</v>
          </cell>
          <cell r="L109">
            <v>1</v>
          </cell>
          <cell r="M109">
            <v>40</v>
          </cell>
          <cell r="N109">
            <v>120</v>
          </cell>
          <cell r="O109" t="str">
            <v>四川太极成华区崔家店路药店</v>
          </cell>
          <cell r="P109">
            <v>15</v>
          </cell>
          <cell r="Q109">
            <v>0</v>
          </cell>
          <cell r="R109">
            <v>30</v>
          </cell>
        </row>
        <row r="110">
          <cell r="B110">
            <v>750</v>
          </cell>
          <cell r="C110" t="str">
            <v>东南片区</v>
          </cell>
          <cell r="D110" t="str">
            <v>成都成汉太极大药房有限公司</v>
          </cell>
          <cell r="E110" t="str">
            <v>A</v>
          </cell>
          <cell r="F110">
            <v>40</v>
          </cell>
          <cell r="G110" t="str">
            <v>3元/盒</v>
          </cell>
          <cell r="H110">
            <v>80</v>
          </cell>
          <cell r="I110" t="str">
            <v>5元/盒</v>
          </cell>
          <cell r="J110">
            <v>140</v>
          </cell>
          <cell r="K110" t="str">
            <v>8元/盒</v>
          </cell>
          <cell r="L110">
            <v>2</v>
          </cell>
          <cell r="M110">
            <v>80</v>
          </cell>
          <cell r="N110">
            <v>400</v>
          </cell>
          <cell r="O110" t="str">
            <v>成都成汉太极大药房有限公司</v>
          </cell>
          <cell r="P110">
            <v>110</v>
          </cell>
          <cell r="Q110">
            <v>2</v>
          </cell>
          <cell r="R110">
            <v>550</v>
          </cell>
        </row>
        <row r="111">
          <cell r="B111">
            <v>106485</v>
          </cell>
          <cell r="C111" t="str">
            <v>东南片区</v>
          </cell>
          <cell r="D111" t="str">
            <v>元华二巷</v>
          </cell>
          <cell r="E111" t="str">
            <v>C</v>
          </cell>
          <cell r="F111">
            <v>20</v>
          </cell>
          <cell r="G111" t="str">
            <v>3元/盒</v>
          </cell>
          <cell r="H111">
            <v>40</v>
          </cell>
          <cell r="I111" t="str">
            <v>5元/盒</v>
          </cell>
          <cell r="J111">
            <v>60</v>
          </cell>
          <cell r="K111" t="str">
            <v>8元/盒</v>
          </cell>
          <cell r="L111">
            <v>1</v>
          </cell>
          <cell r="M111">
            <v>20</v>
          </cell>
          <cell r="N111">
            <v>60</v>
          </cell>
          <cell r="O111" t="str">
            <v>元华二巷</v>
          </cell>
          <cell r="P111">
            <v>0</v>
          </cell>
          <cell r="Q111">
            <v>0</v>
          </cell>
          <cell r="R111">
            <v>0</v>
          </cell>
        </row>
        <row r="112">
          <cell r="B112">
            <v>106568</v>
          </cell>
          <cell r="C112" t="str">
            <v>东南片区</v>
          </cell>
          <cell r="D112" t="str">
            <v>公济桥</v>
          </cell>
          <cell r="E112" t="str">
            <v>C</v>
          </cell>
          <cell r="F112">
            <v>20</v>
          </cell>
          <cell r="G112" t="str">
            <v>3元/盒</v>
          </cell>
          <cell r="H112">
            <v>40</v>
          </cell>
          <cell r="I112" t="str">
            <v>5元/盒</v>
          </cell>
          <cell r="J112">
            <v>60</v>
          </cell>
          <cell r="K112" t="str">
            <v>8元/盒</v>
          </cell>
          <cell r="L112">
            <v>1</v>
          </cell>
          <cell r="M112">
            <v>20</v>
          </cell>
          <cell r="N112">
            <v>60</v>
          </cell>
          <cell r="O112" t="str">
            <v>公济桥</v>
          </cell>
          <cell r="P112">
            <v>0</v>
          </cell>
          <cell r="Q112">
            <v>0</v>
          </cell>
          <cell r="R112">
            <v>0</v>
          </cell>
        </row>
        <row r="113">
          <cell r="B113">
            <v>741</v>
          </cell>
          <cell r="C113" t="str">
            <v>西北片区</v>
          </cell>
          <cell r="D113" t="str">
            <v>成华区新怡路店</v>
          </cell>
          <cell r="E113" t="str">
            <v>C</v>
          </cell>
          <cell r="F113">
            <v>20</v>
          </cell>
          <cell r="G113" t="str">
            <v>3元/盒</v>
          </cell>
          <cell r="H113">
            <v>40</v>
          </cell>
          <cell r="I113" t="str">
            <v>5元/盒</v>
          </cell>
          <cell r="J113">
            <v>60</v>
          </cell>
          <cell r="K113" t="str">
            <v>8元/盒</v>
          </cell>
          <cell r="L113">
            <v>1</v>
          </cell>
          <cell r="M113">
            <v>20</v>
          </cell>
          <cell r="N113">
            <v>60</v>
          </cell>
          <cell r="O113" t="str">
            <v>成华区新怡路店</v>
          </cell>
          <cell r="P113">
            <v>0</v>
          </cell>
          <cell r="Q113">
            <v>0</v>
          </cell>
          <cell r="R113">
            <v>0</v>
          </cell>
        </row>
        <row r="114">
          <cell r="B114">
            <v>752</v>
          </cell>
          <cell r="C114" t="str">
            <v>西北片区</v>
          </cell>
          <cell r="D114" t="str">
            <v>大药房连锁有限公司武侯区聚萃街药店</v>
          </cell>
          <cell r="E114" t="str">
            <v>C</v>
          </cell>
          <cell r="F114">
            <v>20</v>
          </cell>
          <cell r="G114" t="str">
            <v>3元/盒</v>
          </cell>
          <cell r="H114">
            <v>40</v>
          </cell>
          <cell r="I114" t="str">
            <v>5元/盒</v>
          </cell>
          <cell r="J114">
            <v>60</v>
          </cell>
          <cell r="K114" t="str">
            <v>8元/盒</v>
          </cell>
          <cell r="L114">
            <v>1</v>
          </cell>
          <cell r="M114">
            <v>20</v>
          </cell>
          <cell r="N114">
            <v>60</v>
          </cell>
          <cell r="O114" t="str">
            <v>大药房连锁有限公司武侯区聚萃街药店</v>
          </cell>
          <cell r="P114">
            <v>0</v>
          </cell>
          <cell r="Q114">
            <v>0</v>
          </cell>
          <cell r="R114">
            <v>0</v>
          </cell>
        </row>
        <row r="115">
          <cell r="B115">
            <v>311</v>
          </cell>
          <cell r="C115" t="str">
            <v>西北片区</v>
          </cell>
          <cell r="D115" t="str">
            <v>西部店</v>
          </cell>
          <cell r="E115" t="str">
            <v>A</v>
          </cell>
          <cell r="F115">
            <v>40</v>
          </cell>
          <cell r="G115" t="str">
            <v>3元/盒</v>
          </cell>
          <cell r="H115">
            <v>80</v>
          </cell>
          <cell r="I115" t="str">
            <v>5元/盒</v>
          </cell>
          <cell r="J115">
            <v>140</v>
          </cell>
          <cell r="K115" t="str">
            <v>8元/盒</v>
          </cell>
          <cell r="L115">
            <v>1</v>
          </cell>
          <cell r="M115">
            <v>40</v>
          </cell>
          <cell r="N115">
            <v>120</v>
          </cell>
          <cell r="O115" t="str">
            <v>西部店</v>
          </cell>
          <cell r="P115">
            <v>0</v>
          </cell>
          <cell r="Q115">
            <v>0</v>
          </cell>
        </row>
        <row r="116">
          <cell r="M116" t="str">
            <v>7230盒</v>
          </cell>
          <cell r="N116" t="str">
            <v>45690元</v>
          </cell>
        </row>
        <row r="116">
          <cell r="P116" t="str">
            <v>2529盒</v>
          </cell>
        </row>
        <row r="116">
          <cell r="R116" t="str">
            <v>8272元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6"/>
  <sheetViews>
    <sheetView tabSelected="1" workbookViewId="0">
      <pane xSplit="5" ySplit="3" topLeftCell="F121" activePane="bottomRight" state="frozen"/>
      <selection/>
      <selection pane="topRight"/>
      <selection pane="bottomLeft"/>
      <selection pane="bottomRight" activeCell="P128" sqref="P128"/>
    </sheetView>
  </sheetViews>
  <sheetFormatPr defaultColWidth="9" defaultRowHeight="14"/>
  <cols>
    <col min="1" max="1" width="7.12727272727273" style="19" customWidth="1"/>
    <col min="2" max="2" width="7.25454545454545" style="19" customWidth="1"/>
    <col min="3" max="3" width="9" style="19" customWidth="1"/>
    <col min="4" max="4" width="24.5" style="19" customWidth="1"/>
    <col min="5" max="5" width="12.1272727272727" style="19" hidden="1" customWidth="1"/>
    <col min="6" max="8" width="8.37272727272727" style="20" customWidth="1"/>
    <col min="9" max="10" width="7.12727272727273" style="20" customWidth="1"/>
    <col min="11" max="17" width="9" style="21"/>
    <col min="18" max="20" width="9" hidden="1" customWidth="1"/>
  </cols>
  <sheetData>
    <row r="1" ht="41" customHeight="1" spans="1:17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="15" customFormat="1" ht="22" customHeight="1" spans="1:17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4" t="s">
        <v>6</v>
      </c>
      <c r="G2" s="24" t="s">
        <v>7</v>
      </c>
      <c r="H2" s="24" t="s">
        <v>8</v>
      </c>
      <c r="I2" s="35" t="s">
        <v>9</v>
      </c>
      <c r="J2" s="36"/>
      <c r="K2" s="36"/>
      <c r="L2" s="37" t="s">
        <v>10</v>
      </c>
      <c r="M2" s="37"/>
      <c r="N2" s="37"/>
      <c r="O2" s="37"/>
      <c r="P2" s="37"/>
      <c r="Q2" s="37"/>
    </row>
    <row r="3" spans="1:17">
      <c r="A3" s="3"/>
      <c r="B3" s="3"/>
      <c r="C3" s="3"/>
      <c r="D3" s="3"/>
      <c r="E3" s="3"/>
      <c r="F3" s="25" t="s">
        <v>11</v>
      </c>
      <c r="G3" s="25" t="s">
        <v>11</v>
      </c>
      <c r="H3" s="25" t="s">
        <v>11</v>
      </c>
      <c r="I3" s="38" t="s">
        <v>12</v>
      </c>
      <c r="J3" s="38" t="s">
        <v>13</v>
      </c>
      <c r="K3" s="39" t="s">
        <v>9</v>
      </c>
      <c r="L3" s="40" t="s">
        <v>14</v>
      </c>
      <c r="M3" s="40" t="s">
        <v>15</v>
      </c>
      <c r="N3" s="40" t="s">
        <v>16</v>
      </c>
      <c r="O3" s="40" t="s">
        <v>17</v>
      </c>
      <c r="P3" s="40" t="s">
        <v>18</v>
      </c>
      <c r="Q3" s="40" t="s">
        <v>19</v>
      </c>
    </row>
    <row r="4" spans="1:20">
      <c r="A4" s="26">
        <v>1</v>
      </c>
      <c r="B4" s="27">
        <v>339</v>
      </c>
      <c r="C4" s="27" t="s">
        <v>20</v>
      </c>
      <c r="D4" s="27" t="s">
        <v>21</v>
      </c>
      <c r="E4" s="27" t="s">
        <v>22</v>
      </c>
      <c r="F4" s="26">
        <v>20</v>
      </c>
      <c r="G4" s="26">
        <v>40</v>
      </c>
      <c r="H4" s="26">
        <v>60</v>
      </c>
      <c r="I4" s="26">
        <v>1</v>
      </c>
      <c r="J4" s="26">
        <v>20</v>
      </c>
      <c r="K4" s="5">
        <f t="shared" ref="K4:K9" si="0">J4*3</f>
        <v>60</v>
      </c>
      <c r="L4" s="5">
        <v>5</v>
      </c>
      <c r="M4" s="5">
        <f>L4-F4</f>
        <v>-15</v>
      </c>
      <c r="N4" s="5" t="s">
        <v>23</v>
      </c>
      <c r="O4" s="5">
        <f>L4*2</f>
        <v>10</v>
      </c>
      <c r="P4" s="5">
        <f>K4-O4</f>
        <v>50</v>
      </c>
      <c r="Q4" s="5"/>
      <c r="R4">
        <f>VLOOKUP(B:B,[1]实际完成!$B:$Q,16,0)</f>
        <v>0</v>
      </c>
      <c r="S4">
        <f>VLOOKUP(B:B,[1]实际完成!$B:$R,17,0)</f>
        <v>10</v>
      </c>
      <c r="T4">
        <f>O4-S4</f>
        <v>0</v>
      </c>
    </row>
    <row r="5" spans="1:20">
      <c r="A5" s="26">
        <v>2</v>
      </c>
      <c r="B5" s="27">
        <v>741</v>
      </c>
      <c r="C5" s="27" t="s">
        <v>20</v>
      </c>
      <c r="D5" s="27" t="s">
        <v>24</v>
      </c>
      <c r="E5" s="27" t="s">
        <v>22</v>
      </c>
      <c r="F5" s="26">
        <v>20</v>
      </c>
      <c r="G5" s="26">
        <v>40</v>
      </c>
      <c r="H5" s="26">
        <v>60</v>
      </c>
      <c r="I5" s="26">
        <v>1</v>
      </c>
      <c r="J5" s="26">
        <v>20</v>
      </c>
      <c r="K5" s="5">
        <f t="shared" si="0"/>
        <v>60</v>
      </c>
      <c r="L5" s="5">
        <v>0</v>
      </c>
      <c r="M5" s="5">
        <f t="shared" ref="M5:M36" si="1">L5-F5</f>
        <v>-20</v>
      </c>
      <c r="N5" s="5" t="s">
        <v>23</v>
      </c>
      <c r="O5" s="5">
        <f t="shared" ref="O5:O16" si="2">L5*2</f>
        <v>0</v>
      </c>
      <c r="P5" s="5">
        <f t="shared" ref="P5:P36" si="3">K5-O5</f>
        <v>60</v>
      </c>
      <c r="Q5" s="5"/>
      <c r="R5">
        <f>VLOOKUP(B:B,[1]实际完成!$B:$Q,16,0)</f>
        <v>0</v>
      </c>
      <c r="S5">
        <f>VLOOKUP(B:B,[1]实际完成!$B:$R,17,0)</f>
        <v>0</v>
      </c>
      <c r="T5">
        <f t="shared" ref="T5:T36" si="4">O5-S5</f>
        <v>0</v>
      </c>
    </row>
    <row r="6" spans="1:20">
      <c r="A6" s="26">
        <v>3</v>
      </c>
      <c r="B6" s="27">
        <v>752</v>
      </c>
      <c r="C6" s="27" t="s">
        <v>20</v>
      </c>
      <c r="D6" s="27" t="s">
        <v>25</v>
      </c>
      <c r="E6" s="27" t="s">
        <v>22</v>
      </c>
      <c r="F6" s="26">
        <v>20</v>
      </c>
      <c r="G6" s="26">
        <v>40</v>
      </c>
      <c r="H6" s="26">
        <v>60</v>
      </c>
      <c r="I6" s="26">
        <v>1</v>
      </c>
      <c r="J6" s="26">
        <v>20</v>
      </c>
      <c r="K6" s="5">
        <f t="shared" si="0"/>
        <v>60</v>
      </c>
      <c r="L6" s="5">
        <v>0</v>
      </c>
      <c r="M6" s="5">
        <f t="shared" si="1"/>
        <v>-20</v>
      </c>
      <c r="N6" s="5" t="s">
        <v>23</v>
      </c>
      <c r="O6" s="5">
        <f t="shared" si="2"/>
        <v>0</v>
      </c>
      <c r="P6" s="5">
        <f t="shared" si="3"/>
        <v>60</v>
      </c>
      <c r="Q6" s="5"/>
      <c r="R6">
        <f>VLOOKUP(B:B,[1]实际完成!$B:$Q,16,0)</f>
        <v>0</v>
      </c>
      <c r="S6">
        <f>VLOOKUP(B:B,[1]实际完成!$B:$R,17,0)</f>
        <v>0</v>
      </c>
      <c r="T6">
        <f t="shared" si="4"/>
        <v>0</v>
      </c>
    </row>
    <row r="7" spans="1:20">
      <c r="A7" s="26">
        <v>4</v>
      </c>
      <c r="B7" s="27">
        <v>104429</v>
      </c>
      <c r="C7" s="27" t="s">
        <v>20</v>
      </c>
      <c r="D7" s="27" t="s">
        <v>26</v>
      </c>
      <c r="E7" s="27" t="s">
        <v>22</v>
      </c>
      <c r="F7" s="26">
        <v>20</v>
      </c>
      <c r="G7" s="26">
        <v>40</v>
      </c>
      <c r="H7" s="26">
        <v>60</v>
      </c>
      <c r="I7" s="26">
        <v>1</v>
      </c>
      <c r="J7" s="26">
        <v>20</v>
      </c>
      <c r="K7" s="5">
        <f t="shared" si="0"/>
        <v>60</v>
      </c>
      <c r="L7" s="5">
        <v>2</v>
      </c>
      <c r="M7" s="5">
        <f t="shared" si="1"/>
        <v>-18</v>
      </c>
      <c r="N7" s="5" t="s">
        <v>23</v>
      </c>
      <c r="O7" s="5">
        <f t="shared" si="2"/>
        <v>4</v>
      </c>
      <c r="P7" s="5">
        <f t="shared" si="3"/>
        <v>56</v>
      </c>
      <c r="Q7" s="5"/>
      <c r="R7">
        <f>VLOOKUP(B:B,[1]实际完成!$B:$Q,16,0)</f>
        <v>0</v>
      </c>
      <c r="S7">
        <f>VLOOKUP(B:B,[1]实际完成!$B:$R,17,0)</f>
        <v>4</v>
      </c>
      <c r="T7">
        <f t="shared" si="4"/>
        <v>0</v>
      </c>
    </row>
    <row r="8" spans="1:20">
      <c r="A8" s="26">
        <v>5</v>
      </c>
      <c r="B8" s="27">
        <v>106399</v>
      </c>
      <c r="C8" s="27" t="s">
        <v>20</v>
      </c>
      <c r="D8" s="27" t="s">
        <v>27</v>
      </c>
      <c r="E8" s="27" t="s">
        <v>22</v>
      </c>
      <c r="F8" s="26">
        <v>20</v>
      </c>
      <c r="G8" s="26">
        <v>40</v>
      </c>
      <c r="H8" s="26">
        <v>60</v>
      </c>
      <c r="I8" s="26">
        <v>1</v>
      </c>
      <c r="J8" s="26">
        <v>20</v>
      </c>
      <c r="K8" s="5">
        <f t="shared" si="0"/>
        <v>60</v>
      </c>
      <c r="L8" s="5">
        <v>11</v>
      </c>
      <c r="M8" s="5">
        <f t="shared" si="1"/>
        <v>-9</v>
      </c>
      <c r="N8" s="5" t="s">
        <v>23</v>
      </c>
      <c r="O8" s="5">
        <f t="shared" si="2"/>
        <v>22</v>
      </c>
      <c r="P8" s="5">
        <f t="shared" si="3"/>
        <v>38</v>
      </c>
      <c r="Q8" s="5"/>
      <c r="R8">
        <f>VLOOKUP(B:B,[1]实际完成!$B:$Q,16,0)</f>
        <v>0</v>
      </c>
      <c r="S8">
        <f>VLOOKUP(B:B,[1]实际完成!$B:$R,17,0)</f>
        <v>22</v>
      </c>
      <c r="T8">
        <f t="shared" si="4"/>
        <v>0</v>
      </c>
    </row>
    <row r="9" spans="1:20">
      <c r="A9" s="26">
        <v>6</v>
      </c>
      <c r="B9" s="27">
        <v>106569</v>
      </c>
      <c r="C9" s="27" t="s">
        <v>20</v>
      </c>
      <c r="D9" s="27" t="s">
        <v>28</v>
      </c>
      <c r="E9" s="27" t="s">
        <v>22</v>
      </c>
      <c r="F9" s="26">
        <v>20</v>
      </c>
      <c r="G9" s="26">
        <v>40</v>
      </c>
      <c r="H9" s="26">
        <v>60</v>
      </c>
      <c r="I9" s="26">
        <v>1</v>
      </c>
      <c r="J9" s="26">
        <v>20</v>
      </c>
      <c r="K9" s="5">
        <f t="shared" si="0"/>
        <v>60</v>
      </c>
      <c r="L9" s="5">
        <v>18</v>
      </c>
      <c r="M9" s="5">
        <f t="shared" si="1"/>
        <v>-2</v>
      </c>
      <c r="N9" s="5" t="s">
        <v>23</v>
      </c>
      <c r="O9" s="5">
        <f t="shared" si="2"/>
        <v>36</v>
      </c>
      <c r="P9" s="5">
        <f t="shared" si="3"/>
        <v>24</v>
      </c>
      <c r="Q9" s="5"/>
      <c r="R9">
        <f>VLOOKUP(B:B,[1]实际完成!$B:$Q,16,0)</f>
        <v>0</v>
      </c>
      <c r="S9">
        <f>VLOOKUP(B:B,[1]实际完成!$B:$R,17,0)</f>
        <v>36</v>
      </c>
      <c r="T9">
        <f t="shared" si="4"/>
        <v>0</v>
      </c>
    </row>
    <row r="10" spans="1:20">
      <c r="A10" s="26">
        <v>7</v>
      </c>
      <c r="B10" s="28">
        <v>107658</v>
      </c>
      <c r="C10" s="28" t="s">
        <v>20</v>
      </c>
      <c r="D10" s="28" t="s">
        <v>29</v>
      </c>
      <c r="E10" s="27" t="s">
        <v>22</v>
      </c>
      <c r="F10" s="26">
        <v>20</v>
      </c>
      <c r="G10" s="26">
        <v>40</v>
      </c>
      <c r="H10" s="26">
        <v>60</v>
      </c>
      <c r="I10" s="26">
        <v>3</v>
      </c>
      <c r="J10" s="26">
        <v>60</v>
      </c>
      <c r="K10" s="5">
        <f>J10*8</f>
        <v>480</v>
      </c>
      <c r="L10" s="5">
        <v>8</v>
      </c>
      <c r="M10" s="5">
        <f t="shared" si="1"/>
        <v>-12</v>
      </c>
      <c r="N10" s="5" t="s">
        <v>23</v>
      </c>
      <c r="O10" s="5">
        <f t="shared" si="2"/>
        <v>16</v>
      </c>
      <c r="P10" s="5">
        <f t="shared" si="3"/>
        <v>464</v>
      </c>
      <c r="Q10" s="5"/>
      <c r="R10">
        <f>VLOOKUP(B:B,[1]实际完成!$B:$Q,16,0)</f>
        <v>0</v>
      </c>
      <c r="S10">
        <f>VLOOKUP(B:B,[1]实际完成!$B:$R,17,0)</f>
        <v>16</v>
      </c>
      <c r="T10">
        <f t="shared" si="4"/>
        <v>0</v>
      </c>
    </row>
    <row r="11" spans="1:20">
      <c r="A11" s="26">
        <v>8</v>
      </c>
      <c r="B11" s="28">
        <v>108277</v>
      </c>
      <c r="C11" s="27" t="s">
        <v>20</v>
      </c>
      <c r="D11" s="28" t="s">
        <v>30</v>
      </c>
      <c r="E11" s="27" t="s">
        <v>22</v>
      </c>
      <c r="F11" s="26">
        <v>20</v>
      </c>
      <c r="G11" s="26">
        <v>40</v>
      </c>
      <c r="H11" s="26">
        <v>60</v>
      </c>
      <c r="I11" s="26">
        <v>1</v>
      </c>
      <c r="J11" s="26">
        <v>20</v>
      </c>
      <c r="K11" s="5">
        <f>J11*3</f>
        <v>60</v>
      </c>
      <c r="L11" s="5">
        <v>9</v>
      </c>
      <c r="M11" s="5">
        <f t="shared" si="1"/>
        <v>-11</v>
      </c>
      <c r="N11" s="5" t="s">
        <v>23</v>
      </c>
      <c r="O11" s="5">
        <f t="shared" si="2"/>
        <v>18</v>
      </c>
      <c r="P11" s="5">
        <f t="shared" si="3"/>
        <v>42</v>
      </c>
      <c r="Q11" s="5"/>
      <c r="R11">
        <f>VLOOKUP(B:B,[1]实际完成!$B:$Q,16,0)</f>
        <v>0</v>
      </c>
      <c r="S11">
        <f>VLOOKUP(B:B,[1]实际完成!$B:$R,17,0)</f>
        <v>18</v>
      </c>
      <c r="T11">
        <f t="shared" si="4"/>
        <v>0</v>
      </c>
    </row>
    <row r="12" spans="1:20">
      <c r="A12" s="26">
        <v>9</v>
      </c>
      <c r="B12" s="27">
        <v>347</v>
      </c>
      <c r="C12" s="27" t="s">
        <v>20</v>
      </c>
      <c r="D12" s="27" t="s">
        <v>31</v>
      </c>
      <c r="E12" s="27" t="s">
        <v>32</v>
      </c>
      <c r="F12" s="26">
        <v>30</v>
      </c>
      <c r="G12" s="26">
        <v>60</v>
      </c>
      <c r="H12" s="26">
        <v>100</v>
      </c>
      <c r="I12" s="26">
        <v>3</v>
      </c>
      <c r="J12" s="26">
        <v>100</v>
      </c>
      <c r="K12" s="5">
        <f>J12*8</f>
        <v>800</v>
      </c>
      <c r="L12" s="5">
        <v>15</v>
      </c>
      <c r="M12" s="5">
        <f t="shared" si="1"/>
        <v>-15</v>
      </c>
      <c r="N12" s="5" t="s">
        <v>23</v>
      </c>
      <c r="O12" s="5">
        <f t="shared" si="2"/>
        <v>30</v>
      </c>
      <c r="P12" s="5">
        <f t="shared" si="3"/>
        <v>770</v>
      </c>
      <c r="Q12" s="5"/>
      <c r="R12">
        <f>VLOOKUP(B:B,[1]实际完成!$B:$Q,16,0)</f>
        <v>0</v>
      </c>
      <c r="S12">
        <f>VLOOKUP(B:B,[1]实际完成!$B:$R,17,0)</f>
        <v>30</v>
      </c>
      <c r="T12">
        <f t="shared" si="4"/>
        <v>0</v>
      </c>
    </row>
    <row r="13" spans="1:20">
      <c r="A13" s="26">
        <v>10</v>
      </c>
      <c r="B13" s="27">
        <v>570</v>
      </c>
      <c r="C13" s="27" t="s">
        <v>20</v>
      </c>
      <c r="D13" s="27" t="s">
        <v>33</v>
      </c>
      <c r="E13" s="27" t="s">
        <v>32</v>
      </c>
      <c r="F13" s="26">
        <v>30</v>
      </c>
      <c r="G13" s="26">
        <v>60</v>
      </c>
      <c r="H13" s="26">
        <v>100</v>
      </c>
      <c r="I13" s="26">
        <v>2</v>
      </c>
      <c r="J13" s="26">
        <v>60</v>
      </c>
      <c r="K13" s="5">
        <f>J13*5</f>
        <v>300</v>
      </c>
      <c r="L13" s="5">
        <v>6</v>
      </c>
      <c r="M13" s="5">
        <f t="shared" si="1"/>
        <v>-24</v>
      </c>
      <c r="N13" s="5" t="s">
        <v>23</v>
      </c>
      <c r="O13" s="5">
        <f t="shared" si="2"/>
        <v>12</v>
      </c>
      <c r="P13" s="5">
        <f t="shared" si="3"/>
        <v>288</v>
      </c>
      <c r="Q13" s="5"/>
      <c r="R13">
        <f>VLOOKUP(B:B,[1]实际完成!$B:$Q,16,0)</f>
        <v>0</v>
      </c>
      <c r="S13">
        <f>VLOOKUP(B:B,[1]实际完成!$B:$R,17,0)</f>
        <v>12</v>
      </c>
      <c r="T13">
        <f t="shared" si="4"/>
        <v>0</v>
      </c>
    </row>
    <row r="14" spans="1:20">
      <c r="A14" s="26">
        <v>11</v>
      </c>
      <c r="B14" s="27">
        <v>727</v>
      </c>
      <c r="C14" s="27" t="s">
        <v>20</v>
      </c>
      <c r="D14" s="27" t="s">
        <v>34</v>
      </c>
      <c r="E14" s="27" t="s">
        <v>32</v>
      </c>
      <c r="F14" s="26">
        <v>30</v>
      </c>
      <c r="G14" s="26">
        <v>60</v>
      </c>
      <c r="H14" s="26">
        <v>100</v>
      </c>
      <c r="I14" s="26">
        <v>1</v>
      </c>
      <c r="J14" s="26">
        <v>30</v>
      </c>
      <c r="K14" s="5">
        <f>J14*3</f>
        <v>90</v>
      </c>
      <c r="L14" s="5">
        <v>16</v>
      </c>
      <c r="M14" s="5">
        <f t="shared" si="1"/>
        <v>-14</v>
      </c>
      <c r="N14" s="5" t="s">
        <v>23</v>
      </c>
      <c r="O14" s="5">
        <f t="shared" si="2"/>
        <v>32</v>
      </c>
      <c r="P14" s="5">
        <f t="shared" si="3"/>
        <v>58</v>
      </c>
      <c r="Q14" s="5"/>
      <c r="R14">
        <f>VLOOKUP(B:B,[1]实际完成!$B:$Q,16,0)</f>
        <v>0</v>
      </c>
      <c r="S14">
        <f>VLOOKUP(B:B,[1]实际完成!$B:$R,17,0)</f>
        <v>32</v>
      </c>
      <c r="T14">
        <f t="shared" si="4"/>
        <v>0</v>
      </c>
    </row>
    <row r="15" spans="1:20">
      <c r="A15" s="26">
        <v>12</v>
      </c>
      <c r="B15" s="27">
        <v>745</v>
      </c>
      <c r="C15" s="27" t="s">
        <v>20</v>
      </c>
      <c r="D15" s="27" t="s">
        <v>35</v>
      </c>
      <c r="E15" s="27" t="s">
        <v>32</v>
      </c>
      <c r="F15" s="26">
        <v>30</v>
      </c>
      <c r="G15" s="26">
        <v>60</v>
      </c>
      <c r="H15" s="26">
        <v>100</v>
      </c>
      <c r="I15" s="26">
        <v>1</v>
      </c>
      <c r="J15" s="26">
        <v>30</v>
      </c>
      <c r="K15" s="5">
        <f>J15*3</f>
        <v>90</v>
      </c>
      <c r="L15" s="5">
        <v>10</v>
      </c>
      <c r="M15" s="5">
        <f t="shared" si="1"/>
        <v>-20</v>
      </c>
      <c r="N15" s="5" t="s">
        <v>23</v>
      </c>
      <c r="O15" s="5">
        <f t="shared" si="2"/>
        <v>20</v>
      </c>
      <c r="P15" s="5">
        <f t="shared" si="3"/>
        <v>70</v>
      </c>
      <c r="Q15" s="5"/>
      <c r="R15">
        <f>VLOOKUP(B:B,[1]实际完成!$B:$Q,16,0)</f>
        <v>0</v>
      </c>
      <c r="S15">
        <f>VLOOKUP(B:B,[1]实际完成!$B:$R,17,0)</f>
        <v>20</v>
      </c>
      <c r="T15">
        <f t="shared" si="4"/>
        <v>0</v>
      </c>
    </row>
    <row r="16" spans="1:20">
      <c r="A16" s="26">
        <v>13</v>
      </c>
      <c r="B16" s="27">
        <v>102565</v>
      </c>
      <c r="C16" s="27" t="s">
        <v>20</v>
      </c>
      <c r="D16" s="27" t="s">
        <v>36</v>
      </c>
      <c r="E16" s="27" t="s">
        <v>32</v>
      </c>
      <c r="F16" s="26">
        <v>30</v>
      </c>
      <c r="G16" s="26">
        <v>60</v>
      </c>
      <c r="H16" s="26">
        <v>100</v>
      </c>
      <c r="I16" s="26">
        <v>1</v>
      </c>
      <c r="J16" s="26">
        <v>30</v>
      </c>
      <c r="K16" s="5">
        <f>J16*3</f>
        <v>90</v>
      </c>
      <c r="L16" s="5">
        <v>13</v>
      </c>
      <c r="M16" s="5">
        <f t="shared" si="1"/>
        <v>-17</v>
      </c>
      <c r="N16" s="5" t="s">
        <v>23</v>
      </c>
      <c r="O16" s="5">
        <f t="shared" si="2"/>
        <v>26</v>
      </c>
      <c r="P16" s="5">
        <f t="shared" si="3"/>
        <v>64</v>
      </c>
      <c r="Q16" s="5"/>
      <c r="R16">
        <f>VLOOKUP(B:B,[1]实际完成!$B:$Q,16,0)</f>
        <v>0</v>
      </c>
      <c r="S16">
        <f>VLOOKUP(B:B,[1]实际完成!$B:$R,17,0)</f>
        <v>26</v>
      </c>
      <c r="T16">
        <f t="shared" si="4"/>
        <v>0</v>
      </c>
    </row>
    <row r="17" spans="1:20">
      <c r="A17" s="26">
        <v>14</v>
      </c>
      <c r="B17" s="27">
        <v>103198</v>
      </c>
      <c r="C17" s="27" t="s">
        <v>20</v>
      </c>
      <c r="D17" s="27" t="s">
        <v>37</v>
      </c>
      <c r="E17" s="27" t="s">
        <v>32</v>
      </c>
      <c r="F17" s="26">
        <v>30</v>
      </c>
      <c r="G17" s="26">
        <v>60</v>
      </c>
      <c r="H17" s="26">
        <v>100</v>
      </c>
      <c r="I17" s="26">
        <v>1</v>
      </c>
      <c r="J17" s="26">
        <v>30</v>
      </c>
      <c r="K17" s="5">
        <f>J17*3</f>
        <v>90</v>
      </c>
      <c r="L17" s="5">
        <v>48</v>
      </c>
      <c r="M17" s="5">
        <f t="shared" si="1"/>
        <v>18</v>
      </c>
      <c r="N17" s="5">
        <v>1</v>
      </c>
      <c r="O17" s="5">
        <f>L17*3</f>
        <v>144</v>
      </c>
      <c r="P17" s="5"/>
      <c r="Q17" s="5">
        <f>O17-K17</f>
        <v>54</v>
      </c>
      <c r="R17">
        <f>VLOOKUP(B:B,[1]实际完成!$B:$Q,16,0)</f>
        <v>1</v>
      </c>
      <c r="S17">
        <f>VLOOKUP(B:B,[1]实际完成!$B:$R,17,0)</f>
        <v>144</v>
      </c>
      <c r="T17">
        <f t="shared" si="4"/>
        <v>0</v>
      </c>
    </row>
    <row r="18" spans="1:20">
      <c r="A18" s="26">
        <v>15</v>
      </c>
      <c r="B18" s="27">
        <v>103199</v>
      </c>
      <c r="C18" s="27" t="s">
        <v>20</v>
      </c>
      <c r="D18" s="27" t="s">
        <v>38</v>
      </c>
      <c r="E18" s="27" t="s">
        <v>32</v>
      </c>
      <c r="F18" s="26">
        <v>30</v>
      </c>
      <c r="G18" s="26">
        <v>60</v>
      </c>
      <c r="H18" s="26">
        <v>100</v>
      </c>
      <c r="I18" s="26">
        <v>3</v>
      </c>
      <c r="J18" s="26">
        <v>100</v>
      </c>
      <c r="K18" s="5">
        <f>J18*8</f>
        <v>800</v>
      </c>
      <c r="L18" s="5">
        <v>29</v>
      </c>
      <c r="M18" s="5">
        <f t="shared" si="1"/>
        <v>-1</v>
      </c>
      <c r="N18" s="5" t="s">
        <v>23</v>
      </c>
      <c r="O18" s="5">
        <f t="shared" ref="O18:O23" si="5">L18*2</f>
        <v>58</v>
      </c>
      <c r="P18" s="5">
        <f t="shared" si="3"/>
        <v>742</v>
      </c>
      <c r="Q18" s="5"/>
      <c r="R18">
        <f>VLOOKUP(B:B,[1]实际完成!$B:$Q,16,0)</f>
        <v>0</v>
      </c>
      <c r="S18">
        <f>VLOOKUP(B:B,[1]实际完成!$B:$R,17,0)</f>
        <v>58</v>
      </c>
      <c r="T18">
        <f t="shared" si="4"/>
        <v>0</v>
      </c>
    </row>
    <row r="19" s="1" customFormat="1" customHeight="1" spans="1:20">
      <c r="A19" s="26">
        <v>16</v>
      </c>
      <c r="B19" s="29">
        <v>105267</v>
      </c>
      <c r="C19" s="27" t="s">
        <v>20</v>
      </c>
      <c r="D19" s="29" t="s">
        <v>39</v>
      </c>
      <c r="E19" s="27" t="s">
        <v>32</v>
      </c>
      <c r="F19" s="30">
        <v>30</v>
      </c>
      <c r="G19" s="30">
        <v>60</v>
      </c>
      <c r="H19" s="30">
        <v>100</v>
      </c>
      <c r="I19" s="30">
        <v>3</v>
      </c>
      <c r="J19" s="30">
        <v>100</v>
      </c>
      <c r="K19" s="5">
        <f>J19*8</f>
        <v>800</v>
      </c>
      <c r="L19" s="5">
        <v>2</v>
      </c>
      <c r="M19" s="5">
        <f t="shared" si="1"/>
        <v>-28</v>
      </c>
      <c r="N19" s="5" t="s">
        <v>23</v>
      </c>
      <c r="O19" s="5">
        <f t="shared" si="5"/>
        <v>4</v>
      </c>
      <c r="P19" s="5">
        <f t="shared" si="3"/>
        <v>796</v>
      </c>
      <c r="Q19" s="5"/>
      <c r="R19">
        <f>VLOOKUP(B:B,[1]实际完成!$B:$Q,16,0)</f>
        <v>0</v>
      </c>
      <c r="S19">
        <f>VLOOKUP(B:B,[1]实际完成!$B:$R,17,0)</f>
        <v>4</v>
      </c>
      <c r="T19">
        <f t="shared" si="4"/>
        <v>0</v>
      </c>
    </row>
    <row r="20" spans="1:20">
      <c r="A20" s="26">
        <v>17</v>
      </c>
      <c r="B20" s="27">
        <v>311</v>
      </c>
      <c r="C20" s="27" t="s">
        <v>20</v>
      </c>
      <c r="D20" s="27" t="s">
        <v>40</v>
      </c>
      <c r="E20" s="27" t="s">
        <v>41</v>
      </c>
      <c r="F20" s="26">
        <v>40</v>
      </c>
      <c r="G20" s="26">
        <v>80</v>
      </c>
      <c r="H20" s="26">
        <v>140</v>
      </c>
      <c r="I20" s="26">
        <v>1</v>
      </c>
      <c r="J20" s="26">
        <v>40</v>
      </c>
      <c r="K20" s="5">
        <f>J20*3</f>
        <v>120</v>
      </c>
      <c r="L20" s="5">
        <v>0</v>
      </c>
      <c r="M20" s="5">
        <f t="shared" si="1"/>
        <v>-40</v>
      </c>
      <c r="N20" s="5" t="s">
        <v>23</v>
      </c>
      <c r="O20" s="5">
        <f t="shared" si="5"/>
        <v>0</v>
      </c>
      <c r="P20" s="5">
        <f t="shared" si="3"/>
        <v>120</v>
      </c>
      <c r="Q20" s="5"/>
      <c r="R20">
        <f>VLOOKUP(B:B,[1]实际完成!$B:$Q,16,0)</f>
        <v>0</v>
      </c>
      <c r="S20">
        <f>VLOOKUP(B:B,[1]实际完成!$B:$R,17,0)</f>
        <v>0</v>
      </c>
      <c r="T20">
        <f t="shared" si="4"/>
        <v>0</v>
      </c>
    </row>
    <row r="21" spans="1:20">
      <c r="A21" s="26">
        <v>18</v>
      </c>
      <c r="B21" s="27">
        <v>343</v>
      </c>
      <c r="C21" s="27" t="s">
        <v>20</v>
      </c>
      <c r="D21" s="27" t="s">
        <v>42</v>
      </c>
      <c r="E21" s="27" t="s">
        <v>41</v>
      </c>
      <c r="F21" s="26">
        <v>40</v>
      </c>
      <c r="G21" s="26">
        <v>80</v>
      </c>
      <c r="H21" s="26">
        <v>140</v>
      </c>
      <c r="I21" s="26">
        <v>3</v>
      </c>
      <c r="J21" s="26">
        <v>140</v>
      </c>
      <c r="K21" s="5">
        <f>J21*8</f>
        <v>1120</v>
      </c>
      <c r="L21" s="5">
        <v>28</v>
      </c>
      <c r="M21" s="5">
        <f t="shared" si="1"/>
        <v>-12</v>
      </c>
      <c r="N21" s="5" t="s">
        <v>23</v>
      </c>
      <c r="O21" s="5">
        <f t="shared" si="5"/>
        <v>56</v>
      </c>
      <c r="P21" s="5">
        <f t="shared" si="3"/>
        <v>1064</v>
      </c>
      <c r="Q21" s="5"/>
      <c r="R21">
        <f>VLOOKUP(B:B,[1]实际完成!$B:$Q,16,0)</f>
        <v>0</v>
      </c>
      <c r="S21">
        <f>VLOOKUP(B:B,[1]实际完成!$B:$R,17,0)</f>
        <v>56</v>
      </c>
      <c r="T21">
        <f t="shared" si="4"/>
        <v>0</v>
      </c>
    </row>
    <row r="22" spans="1:20">
      <c r="A22" s="26">
        <v>19</v>
      </c>
      <c r="B22" s="27">
        <v>357</v>
      </c>
      <c r="C22" s="27" t="s">
        <v>20</v>
      </c>
      <c r="D22" s="27" t="s">
        <v>43</v>
      </c>
      <c r="E22" s="27" t="s">
        <v>41</v>
      </c>
      <c r="F22" s="26">
        <v>40</v>
      </c>
      <c r="G22" s="26">
        <v>80</v>
      </c>
      <c r="H22" s="26">
        <v>140</v>
      </c>
      <c r="I22" s="26">
        <v>1</v>
      </c>
      <c r="J22" s="26">
        <v>40</v>
      </c>
      <c r="K22" s="5">
        <f>J22*3</f>
        <v>120</v>
      </c>
      <c r="L22" s="5">
        <v>10</v>
      </c>
      <c r="M22" s="5">
        <f t="shared" si="1"/>
        <v>-30</v>
      </c>
      <c r="N22" s="5" t="s">
        <v>23</v>
      </c>
      <c r="O22" s="5">
        <f t="shared" si="5"/>
        <v>20</v>
      </c>
      <c r="P22" s="5">
        <f t="shared" si="3"/>
        <v>100</v>
      </c>
      <c r="Q22" s="5"/>
      <c r="R22">
        <f>VLOOKUP(B:B,[1]实际完成!$B:$Q,16,0)</f>
        <v>0</v>
      </c>
      <c r="S22">
        <f>VLOOKUP(B:B,[1]实际完成!$B:$R,17,0)</f>
        <v>20</v>
      </c>
      <c r="T22">
        <f t="shared" si="4"/>
        <v>0</v>
      </c>
    </row>
    <row r="23" spans="1:20">
      <c r="A23" s="26">
        <v>20</v>
      </c>
      <c r="B23" s="27">
        <v>359</v>
      </c>
      <c r="C23" s="27" t="s">
        <v>20</v>
      </c>
      <c r="D23" s="27" t="s">
        <v>44</v>
      </c>
      <c r="E23" s="27" t="s">
        <v>41</v>
      </c>
      <c r="F23" s="26">
        <v>40</v>
      </c>
      <c r="G23" s="26">
        <v>80</v>
      </c>
      <c r="H23" s="26">
        <v>140</v>
      </c>
      <c r="I23" s="26">
        <v>1</v>
      </c>
      <c r="J23" s="26">
        <v>40</v>
      </c>
      <c r="K23" s="5">
        <f>J23*3</f>
        <v>120</v>
      </c>
      <c r="L23" s="5">
        <v>10</v>
      </c>
      <c r="M23" s="5">
        <f t="shared" si="1"/>
        <v>-30</v>
      </c>
      <c r="N23" s="5" t="s">
        <v>23</v>
      </c>
      <c r="O23" s="5">
        <f t="shared" si="5"/>
        <v>20</v>
      </c>
      <c r="P23" s="5">
        <f t="shared" si="3"/>
        <v>100</v>
      </c>
      <c r="Q23" s="5"/>
      <c r="R23">
        <f>VLOOKUP(B:B,[1]实际完成!$B:$Q,16,0)</f>
        <v>0</v>
      </c>
      <c r="S23">
        <f>VLOOKUP(B:B,[1]实际完成!$B:$R,17,0)</f>
        <v>20</v>
      </c>
      <c r="T23">
        <f t="shared" si="4"/>
        <v>0</v>
      </c>
    </row>
    <row r="24" spans="1:20">
      <c r="A24" s="26">
        <v>21</v>
      </c>
      <c r="B24" s="27">
        <v>365</v>
      </c>
      <c r="C24" s="27" t="s">
        <v>20</v>
      </c>
      <c r="D24" s="27" t="s">
        <v>45</v>
      </c>
      <c r="E24" s="27" t="s">
        <v>41</v>
      </c>
      <c r="F24" s="26">
        <v>40</v>
      </c>
      <c r="G24" s="26">
        <v>80</v>
      </c>
      <c r="H24" s="26">
        <v>140</v>
      </c>
      <c r="I24" s="26">
        <v>3</v>
      </c>
      <c r="J24" s="26">
        <v>140</v>
      </c>
      <c r="K24" s="5">
        <f>J24*8</f>
        <v>1120</v>
      </c>
      <c r="L24" s="5">
        <v>84</v>
      </c>
      <c r="M24" s="5">
        <f t="shared" si="1"/>
        <v>44</v>
      </c>
      <c r="N24" s="5">
        <v>2</v>
      </c>
      <c r="O24" s="5">
        <f>L24*5</f>
        <v>420</v>
      </c>
      <c r="P24" s="5">
        <f t="shared" si="3"/>
        <v>700</v>
      </c>
      <c r="Q24" s="5"/>
      <c r="R24">
        <f>VLOOKUP(B:B,[1]实际完成!$B:$Q,16,0)</f>
        <v>2</v>
      </c>
      <c r="S24">
        <f>VLOOKUP(B:B,[1]实际完成!$B:$R,17,0)</f>
        <v>420</v>
      </c>
      <c r="T24">
        <f t="shared" si="4"/>
        <v>0</v>
      </c>
    </row>
    <row r="25" spans="1:20">
      <c r="A25" s="26">
        <v>22</v>
      </c>
      <c r="B25" s="27">
        <v>379</v>
      </c>
      <c r="C25" s="27" t="s">
        <v>20</v>
      </c>
      <c r="D25" s="27" t="s">
        <v>46</v>
      </c>
      <c r="E25" s="27" t="s">
        <v>41</v>
      </c>
      <c r="F25" s="26">
        <v>40</v>
      </c>
      <c r="G25" s="26">
        <v>80</v>
      </c>
      <c r="H25" s="26">
        <v>140</v>
      </c>
      <c r="I25" s="26">
        <v>1</v>
      </c>
      <c r="J25" s="26">
        <v>140</v>
      </c>
      <c r="K25" s="5">
        <f>J25*3</f>
        <v>420</v>
      </c>
      <c r="L25" s="5">
        <v>46</v>
      </c>
      <c r="M25" s="5">
        <f t="shared" si="1"/>
        <v>6</v>
      </c>
      <c r="N25" s="5">
        <v>1</v>
      </c>
      <c r="O25" s="5">
        <f>L25*3</f>
        <v>138</v>
      </c>
      <c r="P25" s="5">
        <f t="shared" si="3"/>
        <v>282</v>
      </c>
      <c r="Q25" s="5"/>
      <c r="R25">
        <f>VLOOKUP(B:B,[1]实际完成!$B:$Q,16,0)</f>
        <v>1</v>
      </c>
      <c r="S25">
        <f>VLOOKUP(B:B,[1]实际完成!$B:$R,17,0)</f>
        <v>138</v>
      </c>
      <c r="T25">
        <f t="shared" si="4"/>
        <v>0</v>
      </c>
    </row>
    <row r="26" spans="1:20">
      <c r="A26" s="26">
        <v>23</v>
      </c>
      <c r="B26" s="27">
        <v>513</v>
      </c>
      <c r="C26" s="27" t="s">
        <v>20</v>
      </c>
      <c r="D26" s="27" t="s">
        <v>47</v>
      </c>
      <c r="E26" s="27" t="s">
        <v>41</v>
      </c>
      <c r="F26" s="26">
        <v>40</v>
      </c>
      <c r="G26" s="26">
        <v>80</v>
      </c>
      <c r="H26" s="26">
        <v>140</v>
      </c>
      <c r="I26" s="26">
        <v>1</v>
      </c>
      <c r="J26" s="26">
        <v>40</v>
      </c>
      <c r="K26" s="5">
        <f>J26*3</f>
        <v>120</v>
      </c>
      <c r="L26" s="5">
        <v>30</v>
      </c>
      <c r="M26" s="5">
        <f t="shared" si="1"/>
        <v>-10</v>
      </c>
      <c r="N26" s="5" t="s">
        <v>23</v>
      </c>
      <c r="O26" s="5">
        <f>L26*2</f>
        <v>60</v>
      </c>
      <c r="P26" s="5">
        <f t="shared" si="3"/>
        <v>60</v>
      </c>
      <c r="Q26" s="5"/>
      <c r="R26">
        <f>VLOOKUP(B:B,[1]实际完成!$B:$Q,16,0)</f>
        <v>0</v>
      </c>
      <c r="S26">
        <f>VLOOKUP(B:B,[1]实际完成!$B:$R,17,0)</f>
        <v>60</v>
      </c>
      <c r="T26">
        <f t="shared" si="4"/>
        <v>0</v>
      </c>
    </row>
    <row r="27" spans="1:20">
      <c r="A27" s="26">
        <v>24</v>
      </c>
      <c r="B27" s="27">
        <v>581</v>
      </c>
      <c r="C27" s="27" t="s">
        <v>20</v>
      </c>
      <c r="D27" s="27" t="s">
        <v>48</v>
      </c>
      <c r="E27" s="27" t="s">
        <v>41</v>
      </c>
      <c r="F27" s="26">
        <v>40</v>
      </c>
      <c r="G27" s="26">
        <v>80</v>
      </c>
      <c r="H27" s="26">
        <v>140</v>
      </c>
      <c r="I27" s="26">
        <v>3</v>
      </c>
      <c r="J27" s="26">
        <v>140</v>
      </c>
      <c r="K27" s="5">
        <f>J27*8</f>
        <v>1120</v>
      </c>
      <c r="L27" s="5">
        <v>30</v>
      </c>
      <c r="M27" s="5">
        <f t="shared" si="1"/>
        <v>-10</v>
      </c>
      <c r="N27" s="5" t="s">
        <v>23</v>
      </c>
      <c r="O27" s="5">
        <f>L27*2</f>
        <v>60</v>
      </c>
      <c r="P27" s="5">
        <f t="shared" si="3"/>
        <v>1060</v>
      </c>
      <c r="Q27" s="5"/>
      <c r="R27">
        <f>VLOOKUP(B:B,[1]实际完成!$B:$Q,16,0)</f>
        <v>0</v>
      </c>
      <c r="S27">
        <f>VLOOKUP(B:B,[1]实际完成!$B:$R,17,0)</f>
        <v>60</v>
      </c>
      <c r="T27">
        <f t="shared" si="4"/>
        <v>0</v>
      </c>
    </row>
    <row r="28" spans="1:20">
      <c r="A28" s="26">
        <v>25</v>
      </c>
      <c r="B28" s="27">
        <v>582</v>
      </c>
      <c r="C28" s="27" t="s">
        <v>20</v>
      </c>
      <c r="D28" s="27" t="s">
        <v>49</v>
      </c>
      <c r="E28" s="27" t="s">
        <v>41</v>
      </c>
      <c r="F28" s="26">
        <v>40</v>
      </c>
      <c r="G28" s="26">
        <v>80</v>
      </c>
      <c r="H28" s="26">
        <v>140</v>
      </c>
      <c r="I28" s="26">
        <v>1</v>
      </c>
      <c r="J28" s="26">
        <v>40</v>
      </c>
      <c r="K28" s="5">
        <f>J28*3</f>
        <v>120</v>
      </c>
      <c r="L28" s="5">
        <v>3</v>
      </c>
      <c r="M28" s="5">
        <f t="shared" si="1"/>
        <v>-37</v>
      </c>
      <c r="N28" s="5" t="s">
        <v>23</v>
      </c>
      <c r="O28" s="5">
        <f>L28*2</f>
        <v>6</v>
      </c>
      <c r="P28" s="5">
        <f t="shared" si="3"/>
        <v>114</v>
      </c>
      <c r="Q28" s="5"/>
      <c r="R28">
        <f>VLOOKUP(B:B,[1]实际完成!$B:$Q,16,0)</f>
        <v>0</v>
      </c>
      <c r="S28">
        <f>VLOOKUP(B:B,[1]实际完成!$B:$R,17,0)</f>
        <v>6</v>
      </c>
      <c r="T28">
        <f t="shared" si="4"/>
        <v>0</v>
      </c>
    </row>
    <row r="29" spans="1:20">
      <c r="A29" s="26">
        <v>26</v>
      </c>
      <c r="B29" s="27">
        <v>585</v>
      </c>
      <c r="C29" s="27" t="s">
        <v>20</v>
      </c>
      <c r="D29" s="27" t="s">
        <v>50</v>
      </c>
      <c r="E29" s="27" t="s">
        <v>41</v>
      </c>
      <c r="F29" s="26">
        <v>40</v>
      </c>
      <c r="G29" s="26">
        <v>80</v>
      </c>
      <c r="H29" s="26">
        <v>140</v>
      </c>
      <c r="I29" s="26">
        <v>3</v>
      </c>
      <c r="J29" s="26">
        <v>140</v>
      </c>
      <c r="K29" s="5">
        <f>J29*8</f>
        <v>1120</v>
      </c>
      <c r="L29" s="5">
        <v>19</v>
      </c>
      <c r="M29" s="5">
        <f t="shared" si="1"/>
        <v>-21</v>
      </c>
      <c r="N29" s="5" t="s">
        <v>23</v>
      </c>
      <c r="O29" s="5">
        <f>L29*2</f>
        <v>38</v>
      </c>
      <c r="P29" s="5">
        <f t="shared" si="3"/>
        <v>1082</v>
      </c>
      <c r="Q29" s="5"/>
      <c r="R29">
        <f>VLOOKUP(B:B,[1]实际完成!$B:$Q,16,0)</f>
        <v>0</v>
      </c>
      <c r="S29">
        <f>VLOOKUP(B:B,[1]实际完成!$B:$R,17,0)</f>
        <v>38</v>
      </c>
      <c r="T29">
        <f t="shared" si="4"/>
        <v>0</v>
      </c>
    </row>
    <row r="30" spans="1:20">
      <c r="A30" s="26">
        <v>27</v>
      </c>
      <c r="B30" s="27">
        <v>709</v>
      </c>
      <c r="C30" s="27" t="s">
        <v>20</v>
      </c>
      <c r="D30" s="27" t="s">
        <v>51</v>
      </c>
      <c r="E30" s="27" t="s">
        <v>41</v>
      </c>
      <c r="F30" s="26">
        <v>40</v>
      </c>
      <c r="G30" s="26">
        <v>80</v>
      </c>
      <c r="H30" s="26">
        <v>140</v>
      </c>
      <c r="I30" s="26">
        <v>3</v>
      </c>
      <c r="J30" s="26">
        <v>140</v>
      </c>
      <c r="K30" s="5">
        <f>J30*8</f>
        <v>1120</v>
      </c>
      <c r="L30" s="5">
        <v>56</v>
      </c>
      <c r="M30" s="5">
        <f t="shared" si="1"/>
        <v>16</v>
      </c>
      <c r="N30" s="5">
        <v>1</v>
      </c>
      <c r="O30" s="5">
        <f>L30*3</f>
        <v>168</v>
      </c>
      <c r="P30" s="5">
        <f t="shared" si="3"/>
        <v>952</v>
      </c>
      <c r="Q30" s="5"/>
      <c r="R30">
        <f>VLOOKUP(B:B,[1]实际完成!$B:$Q,16,0)</f>
        <v>1</v>
      </c>
      <c r="S30">
        <f>VLOOKUP(B:B,[1]实际完成!$B:$R,17,0)</f>
        <v>168</v>
      </c>
      <c r="T30">
        <f t="shared" si="4"/>
        <v>0</v>
      </c>
    </row>
    <row r="31" spans="1:20">
      <c r="A31" s="26">
        <v>28</v>
      </c>
      <c r="B31" s="27">
        <v>726</v>
      </c>
      <c r="C31" s="27" t="s">
        <v>20</v>
      </c>
      <c r="D31" s="27" t="s">
        <v>52</v>
      </c>
      <c r="E31" s="27" t="s">
        <v>41</v>
      </c>
      <c r="F31" s="26">
        <v>40</v>
      </c>
      <c r="G31" s="26">
        <v>80</v>
      </c>
      <c r="H31" s="26">
        <v>140</v>
      </c>
      <c r="I31" s="26">
        <v>3</v>
      </c>
      <c r="J31" s="26">
        <v>140</v>
      </c>
      <c r="K31" s="5">
        <f>J31*8</f>
        <v>1120</v>
      </c>
      <c r="L31" s="5">
        <v>46</v>
      </c>
      <c r="M31" s="5">
        <f t="shared" si="1"/>
        <v>6</v>
      </c>
      <c r="N31" s="5">
        <v>1</v>
      </c>
      <c r="O31" s="5">
        <f>L31*3</f>
        <v>138</v>
      </c>
      <c r="P31" s="5">
        <f t="shared" si="3"/>
        <v>982</v>
      </c>
      <c r="Q31" s="5"/>
      <c r="R31">
        <f>VLOOKUP(B:B,[1]实际完成!$B:$Q,16,0)</f>
        <v>1</v>
      </c>
      <c r="S31">
        <f>VLOOKUP(B:B,[1]实际完成!$B:$R,17,0)</f>
        <v>138</v>
      </c>
      <c r="T31">
        <f t="shared" si="4"/>
        <v>0</v>
      </c>
    </row>
    <row r="32" spans="1:20">
      <c r="A32" s="26">
        <v>29</v>
      </c>
      <c r="B32" s="27">
        <v>730</v>
      </c>
      <c r="C32" s="27" t="s">
        <v>20</v>
      </c>
      <c r="D32" s="27" t="s">
        <v>53</v>
      </c>
      <c r="E32" s="27" t="s">
        <v>41</v>
      </c>
      <c r="F32" s="26">
        <v>40</v>
      </c>
      <c r="G32" s="26">
        <v>80</v>
      </c>
      <c r="H32" s="26">
        <v>140</v>
      </c>
      <c r="I32" s="26">
        <v>3</v>
      </c>
      <c r="J32" s="26">
        <v>140</v>
      </c>
      <c r="K32" s="5">
        <f>J32*8</f>
        <v>1120</v>
      </c>
      <c r="L32" s="5">
        <v>62</v>
      </c>
      <c r="M32" s="5">
        <f t="shared" si="1"/>
        <v>22</v>
      </c>
      <c r="N32" s="5">
        <v>1</v>
      </c>
      <c r="O32" s="5">
        <f>L32*3</f>
        <v>186</v>
      </c>
      <c r="P32" s="5">
        <f t="shared" si="3"/>
        <v>934</v>
      </c>
      <c r="Q32" s="5"/>
      <c r="R32">
        <f>VLOOKUP(B:B,[1]实际完成!$B:$Q,16,0)</f>
        <v>1</v>
      </c>
      <c r="S32">
        <f>VLOOKUP(B:B,[1]实际完成!$B:$R,17,0)</f>
        <v>186</v>
      </c>
      <c r="T32">
        <f t="shared" si="4"/>
        <v>0</v>
      </c>
    </row>
    <row r="33" spans="1:20">
      <c r="A33" s="26">
        <v>30</v>
      </c>
      <c r="B33" s="27">
        <v>102934</v>
      </c>
      <c r="C33" s="27" t="s">
        <v>20</v>
      </c>
      <c r="D33" s="27" t="s">
        <v>54</v>
      </c>
      <c r="E33" s="27" t="s">
        <v>41</v>
      </c>
      <c r="F33" s="26">
        <v>40</v>
      </c>
      <c r="G33" s="26">
        <v>80</v>
      </c>
      <c r="H33" s="26">
        <v>140</v>
      </c>
      <c r="I33" s="33">
        <v>3</v>
      </c>
      <c r="J33" s="26">
        <v>140</v>
      </c>
      <c r="K33" s="5">
        <f>J33*8</f>
        <v>1120</v>
      </c>
      <c r="L33" s="5">
        <v>50</v>
      </c>
      <c r="M33" s="5">
        <f t="shared" si="1"/>
        <v>10</v>
      </c>
      <c r="N33" s="5">
        <v>1</v>
      </c>
      <c r="O33" s="5">
        <f>L33*3</f>
        <v>150</v>
      </c>
      <c r="P33" s="5">
        <f t="shared" si="3"/>
        <v>970</v>
      </c>
      <c r="Q33" s="5"/>
      <c r="R33">
        <f>VLOOKUP(B:B,[1]实际完成!$B:$Q,16,0)</f>
        <v>1</v>
      </c>
      <c r="S33">
        <f>VLOOKUP(B:B,[1]实际完成!$B:$R,17,0)</f>
        <v>150</v>
      </c>
      <c r="T33">
        <f t="shared" si="4"/>
        <v>0</v>
      </c>
    </row>
    <row r="34" s="16" customFormat="1" spans="1:20">
      <c r="A34" s="31"/>
      <c r="B34" s="6"/>
      <c r="C34" s="6" t="s">
        <v>20</v>
      </c>
      <c r="D34" s="6"/>
      <c r="E34" s="6"/>
      <c r="F34" s="31">
        <f>SUM(F4:F33)</f>
        <v>960</v>
      </c>
      <c r="G34" s="31">
        <f t="shared" ref="G34:Q34" si="6">SUM(G4:G33)</f>
        <v>1920</v>
      </c>
      <c r="H34" s="31">
        <f t="shared" si="6"/>
        <v>3240</v>
      </c>
      <c r="I34" s="31">
        <f t="shared" si="6"/>
        <v>55</v>
      </c>
      <c r="J34" s="31">
        <f t="shared" si="6"/>
        <v>2140</v>
      </c>
      <c r="K34" s="31">
        <f t="shared" si="6"/>
        <v>13940</v>
      </c>
      <c r="L34" s="31">
        <f t="shared" si="6"/>
        <v>666</v>
      </c>
      <c r="M34" s="31">
        <f t="shared" si="6"/>
        <v>-294</v>
      </c>
      <c r="N34" s="31">
        <f t="shared" si="6"/>
        <v>8</v>
      </c>
      <c r="O34" s="31">
        <f t="shared" si="6"/>
        <v>1892</v>
      </c>
      <c r="P34" s="31">
        <f t="shared" si="6"/>
        <v>12102</v>
      </c>
      <c r="Q34" s="31">
        <f t="shared" si="6"/>
        <v>54</v>
      </c>
      <c r="R34" t="e">
        <f>VLOOKUP(B:B,[1]实际完成!$B:$Q,16,0)</f>
        <v>#N/A</v>
      </c>
      <c r="S34" t="e">
        <f>VLOOKUP(B:B,[1]实际完成!$B:$R,17,0)</f>
        <v>#N/A</v>
      </c>
      <c r="T34" t="e">
        <f t="shared" si="4"/>
        <v>#N/A</v>
      </c>
    </row>
    <row r="35" spans="1:20">
      <c r="A35" s="26">
        <v>31</v>
      </c>
      <c r="B35" s="27">
        <v>718</v>
      </c>
      <c r="C35" s="27" t="s">
        <v>55</v>
      </c>
      <c r="D35" s="27" t="s">
        <v>56</v>
      </c>
      <c r="E35" s="27" t="s">
        <v>22</v>
      </c>
      <c r="F35" s="26">
        <v>20</v>
      </c>
      <c r="G35" s="26">
        <v>40</v>
      </c>
      <c r="H35" s="26">
        <v>60</v>
      </c>
      <c r="I35" s="26">
        <v>1</v>
      </c>
      <c r="J35" s="26">
        <v>20</v>
      </c>
      <c r="K35" s="5">
        <f>J35*3</f>
        <v>60</v>
      </c>
      <c r="L35" s="5">
        <v>1</v>
      </c>
      <c r="M35" s="5">
        <f t="shared" si="1"/>
        <v>-19</v>
      </c>
      <c r="N35" s="5" t="s">
        <v>23</v>
      </c>
      <c r="O35" s="5">
        <f t="shared" ref="O34:O39" si="7">L35*2</f>
        <v>2</v>
      </c>
      <c r="P35" s="5">
        <f t="shared" si="3"/>
        <v>58</v>
      </c>
      <c r="Q35" s="5"/>
      <c r="R35">
        <f>VLOOKUP(B:B,[1]实际完成!$B:$Q,16,0)</f>
        <v>0</v>
      </c>
      <c r="S35">
        <f>VLOOKUP(B:B,[1]实际完成!$B:$R,17,0)</f>
        <v>2</v>
      </c>
      <c r="T35">
        <f t="shared" si="4"/>
        <v>0</v>
      </c>
    </row>
    <row r="36" spans="1:20">
      <c r="A36" s="26">
        <v>32</v>
      </c>
      <c r="B36" s="27">
        <v>102478</v>
      </c>
      <c r="C36" s="27" t="s">
        <v>55</v>
      </c>
      <c r="D36" s="27" t="s">
        <v>57</v>
      </c>
      <c r="E36" s="27" t="s">
        <v>22</v>
      </c>
      <c r="F36" s="26">
        <v>20</v>
      </c>
      <c r="G36" s="26">
        <v>40</v>
      </c>
      <c r="H36" s="26">
        <v>60</v>
      </c>
      <c r="I36" s="26">
        <v>3</v>
      </c>
      <c r="J36" s="26">
        <v>60</v>
      </c>
      <c r="K36" s="5">
        <f>J36*8</f>
        <v>480</v>
      </c>
      <c r="L36" s="5">
        <v>8</v>
      </c>
      <c r="M36" s="5">
        <f t="shared" si="1"/>
        <v>-12</v>
      </c>
      <c r="N36" s="5" t="s">
        <v>23</v>
      </c>
      <c r="O36" s="5">
        <f t="shared" si="7"/>
        <v>16</v>
      </c>
      <c r="P36" s="5">
        <f t="shared" si="3"/>
        <v>464</v>
      </c>
      <c r="Q36" s="5"/>
      <c r="R36">
        <f>VLOOKUP(B:B,[1]实际完成!$B:$Q,16,0)</f>
        <v>0</v>
      </c>
      <c r="S36">
        <f>VLOOKUP(B:B,[1]实际完成!$B:$R,17,0)</f>
        <v>16</v>
      </c>
      <c r="T36">
        <f t="shared" si="4"/>
        <v>0</v>
      </c>
    </row>
    <row r="37" spans="1:20">
      <c r="A37" s="26">
        <v>33</v>
      </c>
      <c r="B37" s="28">
        <v>106865</v>
      </c>
      <c r="C37" s="28" t="s">
        <v>55</v>
      </c>
      <c r="D37" s="28" t="s">
        <v>58</v>
      </c>
      <c r="E37" s="27" t="s">
        <v>22</v>
      </c>
      <c r="F37" s="26">
        <v>20</v>
      </c>
      <c r="G37" s="26">
        <v>40</v>
      </c>
      <c r="H37" s="26">
        <v>60</v>
      </c>
      <c r="I37" s="26">
        <v>1</v>
      </c>
      <c r="J37" s="26">
        <v>20</v>
      </c>
      <c r="K37" s="5">
        <f>J37*3</f>
        <v>60</v>
      </c>
      <c r="L37" s="5">
        <v>6</v>
      </c>
      <c r="M37" s="5">
        <f t="shared" ref="M37:M68" si="8">L37-F37</f>
        <v>-14</v>
      </c>
      <c r="N37" s="5" t="s">
        <v>23</v>
      </c>
      <c r="O37" s="5">
        <f t="shared" si="7"/>
        <v>12</v>
      </c>
      <c r="P37" s="5">
        <f t="shared" ref="P37:P68" si="9">K37-O37</f>
        <v>48</v>
      </c>
      <c r="Q37" s="5"/>
      <c r="R37">
        <f>VLOOKUP(B:B,[1]实际完成!$B:$Q,16,0)</f>
        <v>0</v>
      </c>
      <c r="S37">
        <f>VLOOKUP(B:B,[1]实际完成!$B:$R,17,0)</f>
        <v>12</v>
      </c>
      <c r="T37">
        <f t="shared" ref="T37:T68" si="10">O37-S37</f>
        <v>0</v>
      </c>
    </row>
    <row r="38" spans="1:20">
      <c r="A38" s="26">
        <v>34</v>
      </c>
      <c r="B38" s="28">
        <v>107829</v>
      </c>
      <c r="C38" s="28" t="s">
        <v>55</v>
      </c>
      <c r="D38" s="28" t="s">
        <v>59</v>
      </c>
      <c r="E38" s="27" t="s">
        <v>22</v>
      </c>
      <c r="F38" s="26">
        <v>20</v>
      </c>
      <c r="G38" s="26">
        <v>40</v>
      </c>
      <c r="H38" s="26">
        <v>60</v>
      </c>
      <c r="I38" s="26">
        <v>1</v>
      </c>
      <c r="J38" s="26">
        <v>20</v>
      </c>
      <c r="K38" s="5">
        <f>J38*3</f>
        <v>60</v>
      </c>
      <c r="L38" s="5">
        <v>12</v>
      </c>
      <c r="M38" s="5">
        <f t="shared" si="8"/>
        <v>-8</v>
      </c>
      <c r="N38" s="5" t="s">
        <v>23</v>
      </c>
      <c r="O38" s="5">
        <f t="shared" si="7"/>
        <v>24</v>
      </c>
      <c r="P38" s="5">
        <f t="shared" si="9"/>
        <v>36</v>
      </c>
      <c r="Q38" s="5"/>
      <c r="R38">
        <f>VLOOKUP(B:B,[1]实际完成!$B:$Q,16,0)</f>
        <v>0</v>
      </c>
      <c r="S38">
        <f>VLOOKUP(B:B,[1]实际完成!$B:$R,17,0)</f>
        <v>24</v>
      </c>
      <c r="T38">
        <f t="shared" si="10"/>
        <v>0</v>
      </c>
    </row>
    <row r="39" spans="1:20">
      <c r="A39" s="26">
        <v>35</v>
      </c>
      <c r="B39" s="27">
        <v>349</v>
      </c>
      <c r="C39" s="27" t="s">
        <v>55</v>
      </c>
      <c r="D39" s="27" t="s">
        <v>60</v>
      </c>
      <c r="E39" s="27" t="s">
        <v>32</v>
      </c>
      <c r="F39" s="26">
        <v>30</v>
      </c>
      <c r="G39" s="26">
        <v>60</v>
      </c>
      <c r="H39" s="26">
        <v>100</v>
      </c>
      <c r="I39" s="26">
        <v>1</v>
      </c>
      <c r="J39" s="26">
        <v>30</v>
      </c>
      <c r="K39" s="5">
        <f>J39*3</f>
        <v>90</v>
      </c>
      <c r="L39" s="5">
        <v>8</v>
      </c>
      <c r="M39" s="5">
        <f t="shared" si="8"/>
        <v>-22</v>
      </c>
      <c r="N39" s="5" t="s">
        <v>23</v>
      </c>
      <c r="O39" s="5">
        <f t="shared" si="7"/>
        <v>16</v>
      </c>
      <c r="P39" s="5">
        <f t="shared" si="9"/>
        <v>74</v>
      </c>
      <c r="Q39" s="5"/>
      <c r="R39">
        <f>VLOOKUP(B:B,[1]实际完成!$B:$Q,16,0)</f>
        <v>0</v>
      </c>
      <c r="S39">
        <f>VLOOKUP(B:B,[1]实际完成!$B:$R,17,0)</f>
        <v>16</v>
      </c>
      <c r="T39">
        <f t="shared" si="10"/>
        <v>0</v>
      </c>
    </row>
    <row r="40" spans="1:20">
      <c r="A40" s="26">
        <v>36</v>
      </c>
      <c r="B40" s="27">
        <v>511</v>
      </c>
      <c r="C40" s="27" t="s">
        <v>55</v>
      </c>
      <c r="D40" s="27" t="s">
        <v>61</v>
      </c>
      <c r="E40" s="27" t="s">
        <v>32</v>
      </c>
      <c r="F40" s="26">
        <v>30</v>
      </c>
      <c r="G40" s="26">
        <v>60</v>
      </c>
      <c r="H40" s="26">
        <v>100</v>
      </c>
      <c r="I40" s="26">
        <v>3</v>
      </c>
      <c r="J40" s="26">
        <v>100</v>
      </c>
      <c r="K40" s="5">
        <f>J40*8</f>
        <v>800</v>
      </c>
      <c r="L40" s="5">
        <v>53</v>
      </c>
      <c r="M40" s="5">
        <f t="shared" si="8"/>
        <v>23</v>
      </c>
      <c r="N40" s="5">
        <v>1</v>
      </c>
      <c r="O40" s="5">
        <f>L40*3</f>
        <v>159</v>
      </c>
      <c r="P40" s="5">
        <f t="shared" si="9"/>
        <v>641</v>
      </c>
      <c r="Q40" s="5"/>
      <c r="R40">
        <f>VLOOKUP(B:B,[1]实际完成!$B:$Q,16,0)</f>
        <v>1</v>
      </c>
      <c r="S40">
        <f>VLOOKUP(B:B,[1]实际完成!$B:$R,17,0)</f>
        <v>159</v>
      </c>
      <c r="T40">
        <f t="shared" si="10"/>
        <v>0</v>
      </c>
    </row>
    <row r="41" spans="1:20">
      <c r="A41" s="26">
        <v>37</v>
      </c>
      <c r="B41" s="27">
        <v>572</v>
      </c>
      <c r="C41" s="27" t="s">
        <v>55</v>
      </c>
      <c r="D41" s="27" t="s">
        <v>62</v>
      </c>
      <c r="E41" s="27" t="s">
        <v>32</v>
      </c>
      <c r="F41" s="26">
        <v>30</v>
      </c>
      <c r="G41" s="26">
        <v>60</v>
      </c>
      <c r="H41" s="26">
        <v>100</v>
      </c>
      <c r="I41" s="26">
        <v>1</v>
      </c>
      <c r="J41" s="26">
        <v>30</v>
      </c>
      <c r="K41" s="5">
        <f>J41*3</f>
        <v>90</v>
      </c>
      <c r="L41" s="5">
        <v>17</v>
      </c>
      <c r="M41" s="5">
        <f t="shared" si="8"/>
        <v>-13</v>
      </c>
      <c r="N41" s="5" t="s">
        <v>23</v>
      </c>
      <c r="O41" s="5">
        <f>L41*2</f>
        <v>34</v>
      </c>
      <c r="P41" s="5">
        <f t="shared" si="9"/>
        <v>56</v>
      </c>
      <c r="Q41" s="5"/>
      <c r="R41">
        <f>VLOOKUP(B:B,[1]实际完成!$B:$Q,16,0)</f>
        <v>0</v>
      </c>
      <c r="S41">
        <f>VLOOKUP(B:B,[1]实际完成!$B:$R,17,0)</f>
        <v>34</v>
      </c>
      <c r="T41">
        <f t="shared" si="10"/>
        <v>0</v>
      </c>
    </row>
    <row r="42" spans="1:20">
      <c r="A42" s="26">
        <v>38</v>
      </c>
      <c r="B42" s="27">
        <v>723</v>
      </c>
      <c r="C42" s="27" t="s">
        <v>55</v>
      </c>
      <c r="D42" s="27" t="s">
        <v>63</v>
      </c>
      <c r="E42" s="27" t="s">
        <v>32</v>
      </c>
      <c r="F42" s="26">
        <v>30</v>
      </c>
      <c r="G42" s="26">
        <v>60</v>
      </c>
      <c r="H42" s="26">
        <v>100</v>
      </c>
      <c r="I42" s="26">
        <v>1</v>
      </c>
      <c r="J42" s="26">
        <v>30</v>
      </c>
      <c r="K42" s="5">
        <f>J42*3</f>
        <v>90</v>
      </c>
      <c r="L42" s="5">
        <v>6</v>
      </c>
      <c r="M42" s="5">
        <f t="shared" si="8"/>
        <v>-24</v>
      </c>
      <c r="N42" s="5" t="s">
        <v>23</v>
      </c>
      <c r="O42" s="5">
        <f>L42*2</f>
        <v>12</v>
      </c>
      <c r="P42" s="5">
        <f t="shared" si="9"/>
        <v>78</v>
      </c>
      <c r="Q42" s="5"/>
      <c r="R42">
        <f>VLOOKUP(B:B,[1]实际完成!$B:$Q,16,0)</f>
        <v>0</v>
      </c>
      <c r="S42">
        <f>VLOOKUP(B:B,[1]实际完成!$B:$R,17,0)</f>
        <v>12</v>
      </c>
      <c r="T42">
        <f t="shared" si="10"/>
        <v>0</v>
      </c>
    </row>
    <row r="43" spans="1:20">
      <c r="A43" s="26">
        <v>39</v>
      </c>
      <c r="B43" s="27">
        <v>102479</v>
      </c>
      <c r="C43" s="27" t="s">
        <v>55</v>
      </c>
      <c r="D43" s="27" t="s">
        <v>64</v>
      </c>
      <c r="E43" s="27" t="s">
        <v>32</v>
      </c>
      <c r="F43" s="26">
        <v>30</v>
      </c>
      <c r="G43" s="26">
        <v>60</v>
      </c>
      <c r="H43" s="26">
        <v>100</v>
      </c>
      <c r="I43" s="26">
        <v>3</v>
      </c>
      <c r="J43" s="26">
        <v>100</v>
      </c>
      <c r="K43" s="5">
        <f>J43*8</f>
        <v>800</v>
      </c>
      <c r="L43" s="5">
        <v>105</v>
      </c>
      <c r="M43" s="5">
        <f t="shared" si="8"/>
        <v>75</v>
      </c>
      <c r="N43" s="5">
        <v>3</v>
      </c>
      <c r="O43" s="5">
        <f>L43*8</f>
        <v>840</v>
      </c>
      <c r="P43" s="5"/>
      <c r="Q43" s="5">
        <f>O43-K43</f>
        <v>40</v>
      </c>
      <c r="R43">
        <f>VLOOKUP(B:B,[1]实际完成!$B:$Q,16,0)</f>
        <v>3</v>
      </c>
      <c r="S43">
        <f>VLOOKUP(B:B,[1]实际完成!$B:$R,17,0)</f>
        <v>840</v>
      </c>
      <c r="T43">
        <f t="shared" si="10"/>
        <v>0</v>
      </c>
    </row>
    <row r="44" spans="1:20">
      <c r="A44" s="26">
        <v>40</v>
      </c>
      <c r="B44" s="27">
        <v>102935</v>
      </c>
      <c r="C44" s="27" t="s">
        <v>55</v>
      </c>
      <c r="D44" s="27" t="s">
        <v>65</v>
      </c>
      <c r="E44" s="27" t="s">
        <v>32</v>
      </c>
      <c r="F44" s="26">
        <v>30</v>
      </c>
      <c r="G44" s="26">
        <v>60</v>
      </c>
      <c r="H44" s="26">
        <v>100</v>
      </c>
      <c r="I44" s="26">
        <v>1</v>
      </c>
      <c r="J44" s="26">
        <v>30</v>
      </c>
      <c r="K44" s="5">
        <f>J44*3</f>
        <v>90</v>
      </c>
      <c r="L44" s="5">
        <v>30</v>
      </c>
      <c r="M44" s="5">
        <f t="shared" si="8"/>
        <v>0</v>
      </c>
      <c r="N44" s="5">
        <v>1</v>
      </c>
      <c r="O44" s="5">
        <f>L44*3</f>
        <v>90</v>
      </c>
      <c r="P44" s="5"/>
      <c r="Q44" s="5">
        <f>O44-K44</f>
        <v>0</v>
      </c>
      <c r="R44">
        <f>VLOOKUP(B:B,[1]实际完成!$B:$Q,16,0)</f>
        <v>1</v>
      </c>
      <c r="S44">
        <f>VLOOKUP(B:B,[1]实际完成!$B:$R,17,0)</f>
        <v>90</v>
      </c>
      <c r="T44">
        <f t="shared" si="10"/>
        <v>0</v>
      </c>
    </row>
    <row r="45" spans="1:20">
      <c r="A45" s="26">
        <v>41</v>
      </c>
      <c r="B45" s="27">
        <v>308</v>
      </c>
      <c r="C45" s="27" t="s">
        <v>55</v>
      </c>
      <c r="D45" s="27" t="s">
        <v>66</v>
      </c>
      <c r="E45" s="27" t="s">
        <v>41</v>
      </c>
      <c r="F45" s="26">
        <v>40</v>
      </c>
      <c r="G45" s="26">
        <v>80</v>
      </c>
      <c r="H45" s="26">
        <v>140</v>
      </c>
      <c r="I45" s="26">
        <v>1</v>
      </c>
      <c r="J45" s="26">
        <v>40</v>
      </c>
      <c r="K45" s="5">
        <f>J45*3</f>
        <v>120</v>
      </c>
      <c r="L45" s="5">
        <v>13</v>
      </c>
      <c r="M45" s="5">
        <f t="shared" si="8"/>
        <v>-27</v>
      </c>
      <c r="N45" s="5" t="s">
        <v>23</v>
      </c>
      <c r="O45" s="5">
        <f t="shared" ref="O45:O52" si="11">L45*2</f>
        <v>26</v>
      </c>
      <c r="P45" s="5">
        <f t="shared" si="9"/>
        <v>94</v>
      </c>
      <c r="Q45" s="5"/>
      <c r="R45">
        <f>VLOOKUP(B:B,[1]实际完成!$B:$Q,16,0)</f>
        <v>0</v>
      </c>
      <c r="S45">
        <f>VLOOKUP(B:B,[1]实际完成!$B:$R,17,0)</f>
        <v>26</v>
      </c>
      <c r="T45">
        <f t="shared" si="10"/>
        <v>0</v>
      </c>
    </row>
    <row r="46" spans="1:20">
      <c r="A46" s="26">
        <v>42</v>
      </c>
      <c r="B46" s="27">
        <v>337</v>
      </c>
      <c r="C46" s="27" t="s">
        <v>55</v>
      </c>
      <c r="D46" s="32" t="s">
        <v>67</v>
      </c>
      <c r="E46" s="27" t="s">
        <v>41</v>
      </c>
      <c r="F46" s="26">
        <v>40</v>
      </c>
      <c r="G46" s="26">
        <v>80</v>
      </c>
      <c r="H46" s="26">
        <v>140</v>
      </c>
      <c r="I46" s="26">
        <v>2</v>
      </c>
      <c r="J46" s="26">
        <v>80</v>
      </c>
      <c r="K46" s="5">
        <f>J46*5</f>
        <v>400</v>
      </c>
      <c r="L46" s="5">
        <v>27</v>
      </c>
      <c r="M46" s="5">
        <f t="shared" si="8"/>
        <v>-13</v>
      </c>
      <c r="N46" s="5" t="s">
        <v>23</v>
      </c>
      <c r="O46" s="5">
        <f t="shared" si="11"/>
        <v>54</v>
      </c>
      <c r="P46" s="5">
        <f t="shared" si="9"/>
        <v>346</v>
      </c>
      <c r="Q46" s="5"/>
      <c r="R46">
        <f>VLOOKUP(B:B,[1]实际完成!$B:$Q,16,0)</f>
        <v>0</v>
      </c>
      <c r="S46">
        <f>VLOOKUP(B:B,[1]实际完成!$B:$R,17,0)</f>
        <v>54</v>
      </c>
      <c r="T46">
        <f t="shared" si="10"/>
        <v>0</v>
      </c>
    </row>
    <row r="47" spans="1:20">
      <c r="A47" s="26">
        <v>43</v>
      </c>
      <c r="B47" s="27">
        <v>355</v>
      </c>
      <c r="C47" s="27" t="s">
        <v>55</v>
      </c>
      <c r="D47" s="27" t="s">
        <v>68</v>
      </c>
      <c r="E47" s="27" t="s">
        <v>41</v>
      </c>
      <c r="F47" s="26">
        <v>40</v>
      </c>
      <c r="G47" s="26">
        <v>80</v>
      </c>
      <c r="H47" s="26">
        <v>140</v>
      </c>
      <c r="I47" s="26">
        <v>3</v>
      </c>
      <c r="J47" s="26">
        <v>140</v>
      </c>
      <c r="K47" s="5">
        <f>J47*8</f>
        <v>1120</v>
      </c>
      <c r="L47" s="5">
        <v>8</v>
      </c>
      <c r="M47" s="5">
        <f t="shared" si="8"/>
        <v>-32</v>
      </c>
      <c r="N47" s="5" t="s">
        <v>23</v>
      </c>
      <c r="O47" s="5">
        <f t="shared" si="11"/>
        <v>16</v>
      </c>
      <c r="P47" s="5">
        <f t="shared" si="9"/>
        <v>1104</v>
      </c>
      <c r="Q47" s="5"/>
      <c r="R47">
        <f>VLOOKUP(B:B,[1]实际完成!$B:$Q,16,0)</f>
        <v>0</v>
      </c>
      <c r="S47">
        <f>VLOOKUP(B:B,[1]实际完成!$B:$R,17,0)</f>
        <v>16</v>
      </c>
      <c r="T47">
        <f t="shared" si="10"/>
        <v>0</v>
      </c>
    </row>
    <row r="48" spans="1:20">
      <c r="A48" s="26">
        <v>44</v>
      </c>
      <c r="B48" s="27">
        <v>373</v>
      </c>
      <c r="C48" s="27" t="s">
        <v>55</v>
      </c>
      <c r="D48" s="27" t="s">
        <v>69</v>
      </c>
      <c r="E48" s="27" t="s">
        <v>41</v>
      </c>
      <c r="F48" s="26">
        <v>40</v>
      </c>
      <c r="G48" s="26">
        <v>80</v>
      </c>
      <c r="H48" s="26">
        <v>140</v>
      </c>
      <c r="I48" s="26">
        <v>1</v>
      </c>
      <c r="J48" s="26">
        <v>40</v>
      </c>
      <c r="K48" s="5">
        <f>J48*3</f>
        <v>120</v>
      </c>
      <c r="L48" s="5">
        <v>19</v>
      </c>
      <c r="M48" s="5">
        <f t="shared" si="8"/>
        <v>-21</v>
      </c>
      <c r="N48" s="5" t="s">
        <v>23</v>
      </c>
      <c r="O48" s="5">
        <f t="shared" si="11"/>
        <v>38</v>
      </c>
      <c r="P48" s="5">
        <f t="shared" si="9"/>
        <v>82</v>
      </c>
      <c r="Q48" s="5"/>
      <c r="R48">
        <f>VLOOKUP(B:B,[1]实际完成!$B:$Q,16,0)</f>
        <v>0</v>
      </c>
      <c r="S48">
        <f>VLOOKUP(B:B,[1]实际完成!$B:$R,17,0)</f>
        <v>38</v>
      </c>
      <c r="T48">
        <f t="shared" si="10"/>
        <v>0</v>
      </c>
    </row>
    <row r="49" spans="1:20">
      <c r="A49" s="26">
        <v>45</v>
      </c>
      <c r="B49" s="27">
        <v>391</v>
      </c>
      <c r="C49" s="27" t="s">
        <v>55</v>
      </c>
      <c r="D49" s="27" t="s">
        <v>70</v>
      </c>
      <c r="E49" s="27" t="s">
        <v>41</v>
      </c>
      <c r="F49" s="26">
        <v>40</v>
      </c>
      <c r="G49" s="26">
        <v>80</v>
      </c>
      <c r="H49" s="26">
        <v>140</v>
      </c>
      <c r="I49" s="26">
        <v>1</v>
      </c>
      <c r="J49" s="26">
        <v>40</v>
      </c>
      <c r="K49" s="5">
        <f>J49*3</f>
        <v>120</v>
      </c>
      <c r="L49" s="5">
        <v>15</v>
      </c>
      <c r="M49" s="5">
        <f t="shared" si="8"/>
        <v>-25</v>
      </c>
      <c r="N49" s="5" t="s">
        <v>23</v>
      </c>
      <c r="O49" s="5">
        <f t="shared" si="11"/>
        <v>30</v>
      </c>
      <c r="P49" s="5">
        <f t="shared" si="9"/>
        <v>90</v>
      </c>
      <c r="Q49" s="5"/>
      <c r="R49">
        <f>VLOOKUP(B:B,[1]实际完成!$B:$Q,16,0)</f>
        <v>0</v>
      </c>
      <c r="S49">
        <f>VLOOKUP(B:B,[1]实际完成!$B:$R,17,0)</f>
        <v>30</v>
      </c>
      <c r="T49">
        <f t="shared" si="10"/>
        <v>0</v>
      </c>
    </row>
    <row r="50" spans="1:20">
      <c r="A50" s="26">
        <v>46</v>
      </c>
      <c r="B50" s="27">
        <v>515</v>
      </c>
      <c r="C50" s="27" t="s">
        <v>55</v>
      </c>
      <c r="D50" s="27" t="s">
        <v>71</v>
      </c>
      <c r="E50" s="27" t="s">
        <v>41</v>
      </c>
      <c r="F50" s="26">
        <v>40</v>
      </c>
      <c r="G50" s="26">
        <v>80</v>
      </c>
      <c r="H50" s="26">
        <v>140</v>
      </c>
      <c r="I50" s="26">
        <v>1</v>
      </c>
      <c r="J50" s="26">
        <v>40</v>
      </c>
      <c r="K50" s="5">
        <f>J50*3</f>
        <v>120</v>
      </c>
      <c r="L50" s="5">
        <v>15</v>
      </c>
      <c r="M50" s="5">
        <f t="shared" si="8"/>
        <v>-25</v>
      </c>
      <c r="N50" s="5" t="s">
        <v>23</v>
      </c>
      <c r="O50" s="5">
        <f t="shared" si="11"/>
        <v>30</v>
      </c>
      <c r="P50" s="5">
        <f t="shared" si="9"/>
        <v>90</v>
      </c>
      <c r="Q50" s="5"/>
      <c r="R50">
        <f>VLOOKUP(B:B,[1]实际完成!$B:$Q,16,0)</f>
        <v>0</v>
      </c>
      <c r="S50">
        <f>VLOOKUP(B:B,[1]实际完成!$B:$R,17,0)</f>
        <v>30</v>
      </c>
      <c r="T50">
        <f t="shared" si="10"/>
        <v>0</v>
      </c>
    </row>
    <row r="51" spans="1:20">
      <c r="A51" s="26">
        <v>47</v>
      </c>
      <c r="B51" s="27">
        <v>517</v>
      </c>
      <c r="C51" s="27" t="s">
        <v>55</v>
      </c>
      <c r="D51" s="27" t="s">
        <v>72</v>
      </c>
      <c r="E51" s="27" t="s">
        <v>41</v>
      </c>
      <c r="F51" s="26">
        <v>40</v>
      </c>
      <c r="G51" s="26">
        <v>80</v>
      </c>
      <c r="H51" s="26">
        <v>140</v>
      </c>
      <c r="I51" s="26">
        <v>1</v>
      </c>
      <c r="J51" s="26">
        <v>40</v>
      </c>
      <c r="K51" s="5">
        <f>J51*3</f>
        <v>120</v>
      </c>
      <c r="L51" s="5">
        <v>20</v>
      </c>
      <c r="M51" s="5">
        <f t="shared" si="8"/>
        <v>-20</v>
      </c>
      <c r="N51" s="5" t="s">
        <v>23</v>
      </c>
      <c r="O51" s="5">
        <f t="shared" si="11"/>
        <v>40</v>
      </c>
      <c r="P51" s="5">
        <f t="shared" si="9"/>
        <v>80</v>
      </c>
      <c r="Q51" s="5"/>
      <c r="R51">
        <f>VLOOKUP(B:B,[1]实际完成!$B:$Q,16,0)</f>
        <v>0</v>
      </c>
      <c r="S51">
        <f>VLOOKUP(B:B,[1]实际完成!$B:$R,17,0)</f>
        <v>40</v>
      </c>
      <c r="T51">
        <f t="shared" si="10"/>
        <v>0</v>
      </c>
    </row>
    <row r="52" spans="1:20">
      <c r="A52" s="26">
        <v>48</v>
      </c>
      <c r="B52" s="27">
        <v>578</v>
      </c>
      <c r="C52" s="27" t="s">
        <v>55</v>
      </c>
      <c r="D52" s="27" t="s">
        <v>73</v>
      </c>
      <c r="E52" s="27" t="s">
        <v>41</v>
      </c>
      <c r="F52" s="26">
        <v>40</v>
      </c>
      <c r="G52" s="26">
        <v>80</v>
      </c>
      <c r="H52" s="26">
        <v>140</v>
      </c>
      <c r="I52" s="26">
        <v>2</v>
      </c>
      <c r="J52" s="26">
        <v>80</v>
      </c>
      <c r="K52" s="5">
        <f>J52*5</f>
        <v>400</v>
      </c>
      <c r="L52" s="5">
        <v>27</v>
      </c>
      <c r="M52" s="5">
        <f t="shared" si="8"/>
        <v>-13</v>
      </c>
      <c r="N52" s="5" t="s">
        <v>23</v>
      </c>
      <c r="O52" s="5">
        <f t="shared" si="11"/>
        <v>54</v>
      </c>
      <c r="P52" s="5">
        <f t="shared" si="9"/>
        <v>346</v>
      </c>
      <c r="Q52" s="5"/>
      <c r="R52">
        <f>VLOOKUP(B:B,[1]实际完成!$B:$Q,16,0)</f>
        <v>0</v>
      </c>
      <c r="S52">
        <f>VLOOKUP(B:B,[1]实际完成!$B:$R,17,0)</f>
        <v>54</v>
      </c>
      <c r="T52">
        <f t="shared" si="10"/>
        <v>0</v>
      </c>
    </row>
    <row r="53" spans="1:20">
      <c r="A53" s="26">
        <v>49</v>
      </c>
      <c r="B53" s="27">
        <v>742</v>
      </c>
      <c r="C53" s="27" t="s">
        <v>55</v>
      </c>
      <c r="D53" s="27" t="s">
        <v>74</v>
      </c>
      <c r="E53" s="27" t="s">
        <v>41</v>
      </c>
      <c r="F53" s="26">
        <v>40</v>
      </c>
      <c r="G53" s="26">
        <v>80</v>
      </c>
      <c r="H53" s="26">
        <v>140</v>
      </c>
      <c r="I53" s="26">
        <v>1</v>
      </c>
      <c r="J53" s="41">
        <v>30</v>
      </c>
      <c r="K53" s="42">
        <f>J53*3</f>
        <v>90</v>
      </c>
      <c r="L53" s="5">
        <v>40</v>
      </c>
      <c r="M53" s="5">
        <f t="shared" si="8"/>
        <v>0</v>
      </c>
      <c r="N53" s="5">
        <v>1</v>
      </c>
      <c r="O53" s="5">
        <f>L53*3</f>
        <v>120</v>
      </c>
      <c r="P53" s="5"/>
      <c r="Q53" s="5">
        <f>O53-K53</f>
        <v>30</v>
      </c>
      <c r="R53">
        <f>VLOOKUP(B:B,[1]实际完成!$B:$Q,16,0)</f>
        <v>1</v>
      </c>
      <c r="S53">
        <f>VLOOKUP(B:B,[1]实际完成!$B:$R,17,0)</f>
        <v>120</v>
      </c>
      <c r="T53">
        <f t="shared" si="10"/>
        <v>0</v>
      </c>
    </row>
    <row r="54" spans="1:20">
      <c r="A54" s="26">
        <v>50</v>
      </c>
      <c r="B54" s="27">
        <v>744</v>
      </c>
      <c r="C54" s="27" t="s">
        <v>55</v>
      </c>
      <c r="D54" s="27" t="s">
        <v>75</v>
      </c>
      <c r="E54" s="27" t="s">
        <v>41</v>
      </c>
      <c r="F54" s="26">
        <v>40</v>
      </c>
      <c r="G54" s="26">
        <v>80</v>
      </c>
      <c r="H54" s="26">
        <v>140</v>
      </c>
      <c r="I54" s="26">
        <v>1</v>
      </c>
      <c r="J54" s="26">
        <v>40</v>
      </c>
      <c r="K54" s="5">
        <f>J54*3</f>
        <v>120</v>
      </c>
      <c r="L54" s="5">
        <v>19</v>
      </c>
      <c r="M54" s="5">
        <f t="shared" si="8"/>
        <v>-21</v>
      </c>
      <c r="N54" s="5" t="s">
        <v>23</v>
      </c>
      <c r="O54" s="5">
        <f>L54*2</f>
        <v>38</v>
      </c>
      <c r="P54" s="5">
        <f t="shared" si="9"/>
        <v>82</v>
      </c>
      <c r="Q54" s="5"/>
      <c r="R54">
        <f>VLOOKUP(B:B,[1]实际完成!$B:$Q,16,0)</f>
        <v>0</v>
      </c>
      <c r="S54">
        <f>VLOOKUP(B:B,[1]实际完成!$B:$R,17,0)</f>
        <v>38</v>
      </c>
      <c r="T54">
        <f t="shared" si="10"/>
        <v>0</v>
      </c>
    </row>
    <row r="55" spans="1:20">
      <c r="A55" s="26">
        <v>51</v>
      </c>
      <c r="B55" s="27">
        <v>747</v>
      </c>
      <c r="C55" s="27" t="s">
        <v>55</v>
      </c>
      <c r="D55" s="27" t="s">
        <v>76</v>
      </c>
      <c r="E55" s="27" t="s">
        <v>41</v>
      </c>
      <c r="F55" s="26">
        <v>40</v>
      </c>
      <c r="G55" s="26">
        <v>80</v>
      </c>
      <c r="H55" s="26">
        <v>140</v>
      </c>
      <c r="I55" s="26">
        <v>1</v>
      </c>
      <c r="J55" s="26">
        <v>40</v>
      </c>
      <c r="K55" s="5">
        <f>J55*3</f>
        <v>120</v>
      </c>
      <c r="L55" s="5">
        <v>4</v>
      </c>
      <c r="M55" s="5">
        <f t="shared" si="8"/>
        <v>-36</v>
      </c>
      <c r="N55" s="5" t="s">
        <v>23</v>
      </c>
      <c r="O55" s="5">
        <f>L55*2</f>
        <v>8</v>
      </c>
      <c r="P55" s="5">
        <f t="shared" si="9"/>
        <v>112</v>
      </c>
      <c r="Q55" s="5"/>
      <c r="R55">
        <f>VLOOKUP(B:B,[1]实际完成!$B:$Q,16,0)</f>
        <v>0</v>
      </c>
      <c r="S55">
        <f>VLOOKUP(B:B,[1]实际完成!$B:$R,17,0)</f>
        <v>8</v>
      </c>
      <c r="T55">
        <f t="shared" si="10"/>
        <v>0</v>
      </c>
    </row>
    <row r="56" s="16" customFormat="1" spans="1:20">
      <c r="A56" s="31"/>
      <c r="B56" s="6"/>
      <c r="C56" s="6" t="s">
        <v>55</v>
      </c>
      <c r="D56" s="6"/>
      <c r="E56" s="6"/>
      <c r="F56" s="31">
        <f>SUM(F35:F55)</f>
        <v>700</v>
      </c>
      <c r="G56" s="31">
        <f t="shared" ref="G56:Q56" si="12">SUM(G35:G55)</f>
        <v>1400</v>
      </c>
      <c r="H56" s="31">
        <f t="shared" si="12"/>
        <v>2380</v>
      </c>
      <c r="I56" s="31">
        <f t="shared" si="12"/>
        <v>31</v>
      </c>
      <c r="J56" s="31">
        <f t="shared" si="12"/>
        <v>1050</v>
      </c>
      <c r="K56" s="31">
        <f t="shared" si="12"/>
        <v>5470</v>
      </c>
      <c r="L56" s="31">
        <f t="shared" si="12"/>
        <v>453</v>
      </c>
      <c r="M56" s="31">
        <f t="shared" si="12"/>
        <v>-247</v>
      </c>
      <c r="N56" s="31">
        <f t="shared" si="12"/>
        <v>6</v>
      </c>
      <c r="O56" s="31">
        <f t="shared" si="12"/>
        <v>1659</v>
      </c>
      <c r="P56" s="31">
        <f t="shared" si="12"/>
        <v>3881</v>
      </c>
      <c r="Q56" s="31">
        <f t="shared" si="12"/>
        <v>70</v>
      </c>
      <c r="R56" t="e">
        <f>VLOOKUP(B:B,[1]实际完成!$B:$Q,16,0)</f>
        <v>#N/A</v>
      </c>
      <c r="S56" t="e">
        <f>VLOOKUP(B:B,[1]实际完成!$B:$R,17,0)</f>
        <v>#N/A</v>
      </c>
      <c r="T56" t="e">
        <f t="shared" si="10"/>
        <v>#N/A</v>
      </c>
    </row>
    <row r="57" spans="1:20">
      <c r="A57" s="26">
        <v>52</v>
      </c>
      <c r="B57" s="27">
        <v>732</v>
      </c>
      <c r="C57" s="27" t="s">
        <v>77</v>
      </c>
      <c r="D57" s="27" t="s">
        <v>78</v>
      </c>
      <c r="E57" s="27" t="s">
        <v>22</v>
      </c>
      <c r="F57" s="26">
        <v>20</v>
      </c>
      <c r="G57" s="26">
        <v>40</v>
      </c>
      <c r="H57" s="26">
        <v>60</v>
      </c>
      <c r="I57" s="33">
        <v>1</v>
      </c>
      <c r="J57" s="26">
        <v>20</v>
      </c>
      <c r="K57" s="5">
        <f>J57*3</f>
        <v>60</v>
      </c>
      <c r="L57" s="5">
        <v>7</v>
      </c>
      <c r="M57" s="5">
        <f t="shared" si="8"/>
        <v>-13</v>
      </c>
      <c r="N57" s="5" t="s">
        <v>23</v>
      </c>
      <c r="O57" s="5">
        <f>L57*2</f>
        <v>14</v>
      </c>
      <c r="P57" s="5">
        <f t="shared" si="9"/>
        <v>46</v>
      </c>
      <c r="Q57" s="5"/>
      <c r="R57">
        <f>VLOOKUP(B:B,[1]实际完成!$B:$Q,16,0)</f>
        <v>0</v>
      </c>
      <c r="S57">
        <f>VLOOKUP(B:B,[1]实际完成!$B:$R,17,0)</f>
        <v>14</v>
      </c>
      <c r="T57">
        <f t="shared" si="10"/>
        <v>0</v>
      </c>
    </row>
    <row r="58" spans="1:20">
      <c r="A58" s="26">
        <v>53</v>
      </c>
      <c r="B58" s="27">
        <v>102564</v>
      </c>
      <c r="C58" s="27" t="s">
        <v>77</v>
      </c>
      <c r="D58" s="27" t="s">
        <v>79</v>
      </c>
      <c r="E58" s="27" t="s">
        <v>22</v>
      </c>
      <c r="F58" s="26">
        <v>20</v>
      </c>
      <c r="G58" s="26">
        <v>40</v>
      </c>
      <c r="H58" s="26">
        <v>60</v>
      </c>
      <c r="I58" s="33">
        <v>1</v>
      </c>
      <c r="J58" s="26">
        <v>20</v>
      </c>
      <c r="K58" s="5">
        <f>J58*3</f>
        <v>60</v>
      </c>
      <c r="L58" s="5">
        <v>34</v>
      </c>
      <c r="M58" s="5">
        <f t="shared" si="8"/>
        <v>14</v>
      </c>
      <c r="N58" s="5">
        <v>1</v>
      </c>
      <c r="O58" s="5">
        <f>L58*3</f>
        <v>102</v>
      </c>
      <c r="P58" s="5"/>
      <c r="Q58" s="5">
        <f>O58-K58</f>
        <v>42</v>
      </c>
      <c r="R58">
        <f>VLOOKUP(B:B,[1]实际完成!$B:$Q,16,0)</f>
        <v>1</v>
      </c>
      <c r="S58">
        <f>VLOOKUP(B:B,[1]实际完成!$B:$R,17,0)</f>
        <v>102</v>
      </c>
      <c r="T58">
        <f t="shared" si="10"/>
        <v>0</v>
      </c>
    </row>
    <row r="59" spans="1:20">
      <c r="A59" s="26">
        <v>54</v>
      </c>
      <c r="B59" s="27">
        <v>591</v>
      </c>
      <c r="C59" s="27" t="s">
        <v>77</v>
      </c>
      <c r="D59" s="27" t="s">
        <v>80</v>
      </c>
      <c r="E59" s="27" t="s">
        <v>32</v>
      </c>
      <c r="F59" s="26">
        <v>30</v>
      </c>
      <c r="G59" s="26">
        <v>60</v>
      </c>
      <c r="H59" s="26">
        <v>100</v>
      </c>
      <c r="I59" s="33">
        <v>1</v>
      </c>
      <c r="J59" s="33">
        <v>30</v>
      </c>
      <c r="K59" s="5">
        <f>J59*3</f>
        <v>90</v>
      </c>
      <c r="L59" s="5">
        <v>12</v>
      </c>
      <c r="M59" s="5">
        <f t="shared" si="8"/>
        <v>-18</v>
      </c>
      <c r="N59" s="5" t="s">
        <v>23</v>
      </c>
      <c r="O59" s="5">
        <f>L59*2</f>
        <v>24</v>
      </c>
      <c r="P59" s="5">
        <f t="shared" si="9"/>
        <v>66</v>
      </c>
      <c r="Q59" s="5"/>
      <c r="R59">
        <f>VLOOKUP(B:B,[1]实际完成!$B:$Q,16,0)</f>
        <v>0</v>
      </c>
      <c r="S59">
        <f>VLOOKUP(B:B,[1]实际完成!$B:$R,17,0)</f>
        <v>24</v>
      </c>
      <c r="T59">
        <f t="shared" si="10"/>
        <v>0</v>
      </c>
    </row>
    <row r="60" spans="1:20">
      <c r="A60" s="26">
        <v>55</v>
      </c>
      <c r="B60" s="27">
        <v>721</v>
      </c>
      <c r="C60" s="27" t="s">
        <v>77</v>
      </c>
      <c r="D60" s="27" t="s">
        <v>81</v>
      </c>
      <c r="E60" s="27" t="s">
        <v>32</v>
      </c>
      <c r="F60" s="26">
        <v>30</v>
      </c>
      <c r="G60" s="26">
        <v>60</v>
      </c>
      <c r="H60" s="26">
        <v>100</v>
      </c>
      <c r="I60" s="43">
        <v>1</v>
      </c>
      <c r="J60" s="33">
        <v>30</v>
      </c>
      <c r="K60" s="5">
        <f>J60*3</f>
        <v>90</v>
      </c>
      <c r="L60" s="5">
        <v>23</v>
      </c>
      <c r="M60" s="5">
        <f t="shared" si="8"/>
        <v>-7</v>
      </c>
      <c r="N60" s="5" t="s">
        <v>23</v>
      </c>
      <c r="O60" s="5">
        <f>L60*2</f>
        <v>46</v>
      </c>
      <c r="P60" s="5">
        <f t="shared" si="9"/>
        <v>44</v>
      </c>
      <c r="Q60" s="5"/>
      <c r="R60">
        <f>VLOOKUP(B:B,[1]实际完成!$B:$Q,16,0)</f>
        <v>0</v>
      </c>
      <c r="S60">
        <f>VLOOKUP(B:B,[1]实际完成!$B:$R,17,0)</f>
        <v>46</v>
      </c>
      <c r="T60">
        <f t="shared" si="10"/>
        <v>0</v>
      </c>
    </row>
    <row r="61" spans="1:20">
      <c r="A61" s="26">
        <v>56</v>
      </c>
      <c r="B61" s="27">
        <v>341</v>
      </c>
      <c r="C61" s="27" t="s">
        <v>77</v>
      </c>
      <c r="D61" s="27" t="s">
        <v>82</v>
      </c>
      <c r="E61" s="27" t="s">
        <v>41</v>
      </c>
      <c r="F61" s="26">
        <v>40</v>
      </c>
      <c r="G61" s="26">
        <v>80</v>
      </c>
      <c r="H61" s="26">
        <v>140</v>
      </c>
      <c r="I61" s="33">
        <v>2</v>
      </c>
      <c r="J61" s="26">
        <v>80</v>
      </c>
      <c r="K61" s="5">
        <f>J61*5</f>
        <v>400</v>
      </c>
      <c r="L61" s="5">
        <v>22</v>
      </c>
      <c r="M61" s="5">
        <f t="shared" si="8"/>
        <v>-18</v>
      </c>
      <c r="N61" s="5" t="s">
        <v>23</v>
      </c>
      <c r="O61" s="5">
        <f>L61*2</f>
        <v>44</v>
      </c>
      <c r="P61" s="5">
        <f t="shared" si="9"/>
        <v>356</v>
      </c>
      <c r="Q61" s="5"/>
      <c r="R61">
        <f>VLOOKUP(B:B,[1]实际完成!$B:$Q,16,0)</f>
        <v>0</v>
      </c>
      <c r="S61">
        <f>VLOOKUP(B:B,[1]实际完成!$B:$R,17,0)</f>
        <v>44</v>
      </c>
      <c r="T61">
        <f t="shared" si="10"/>
        <v>0</v>
      </c>
    </row>
    <row r="62" s="16" customFormat="1" spans="1:20">
      <c r="A62" s="31"/>
      <c r="B62" s="6"/>
      <c r="C62" s="6" t="s">
        <v>83</v>
      </c>
      <c r="D62" s="6"/>
      <c r="E62" s="6"/>
      <c r="F62" s="31">
        <f>SUM(F57:F61)</f>
        <v>140</v>
      </c>
      <c r="G62" s="31">
        <f t="shared" ref="G62:Q62" si="13">SUM(G57:G61)</f>
        <v>280</v>
      </c>
      <c r="H62" s="31">
        <f t="shared" si="13"/>
        <v>460</v>
      </c>
      <c r="I62" s="31">
        <f t="shared" si="13"/>
        <v>6</v>
      </c>
      <c r="J62" s="31">
        <f t="shared" si="13"/>
        <v>180</v>
      </c>
      <c r="K62" s="31">
        <f t="shared" si="13"/>
        <v>700</v>
      </c>
      <c r="L62" s="31">
        <f t="shared" si="13"/>
        <v>98</v>
      </c>
      <c r="M62" s="31">
        <f t="shared" si="13"/>
        <v>-42</v>
      </c>
      <c r="N62" s="31">
        <f t="shared" si="13"/>
        <v>1</v>
      </c>
      <c r="O62" s="31">
        <f t="shared" si="13"/>
        <v>230</v>
      </c>
      <c r="P62" s="31">
        <f t="shared" si="13"/>
        <v>512</v>
      </c>
      <c r="Q62" s="31">
        <f t="shared" si="13"/>
        <v>42</v>
      </c>
      <c r="R62" t="e">
        <f>VLOOKUP(B:B,[1]实际完成!$B:$Q,16,0)</f>
        <v>#N/A</v>
      </c>
      <c r="S62" t="e">
        <f>VLOOKUP(B:B,[1]实际完成!$B:$R,17,0)</f>
        <v>#N/A</v>
      </c>
      <c r="T62" t="e">
        <f t="shared" si="10"/>
        <v>#N/A</v>
      </c>
    </row>
    <row r="63" spans="1:20">
      <c r="A63" s="26">
        <v>57</v>
      </c>
      <c r="B63" s="27">
        <v>307</v>
      </c>
      <c r="C63" s="33" t="s">
        <v>84</v>
      </c>
      <c r="D63" s="27" t="s">
        <v>85</v>
      </c>
      <c r="E63" s="27" t="s">
        <v>86</v>
      </c>
      <c r="F63" s="26">
        <v>50</v>
      </c>
      <c r="G63" s="26">
        <v>100</v>
      </c>
      <c r="H63" s="26">
        <v>200</v>
      </c>
      <c r="I63" s="26">
        <v>3</v>
      </c>
      <c r="J63" s="26">
        <v>200</v>
      </c>
      <c r="K63" s="5">
        <f>J63*8</f>
        <v>1600</v>
      </c>
      <c r="L63" s="5">
        <v>78</v>
      </c>
      <c r="M63" s="5">
        <f t="shared" si="8"/>
        <v>28</v>
      </c>
      <c r="N63" s="5">
        <v>1</v>
      </c>
      <c r="O63" s="5">
        <f>L63*3</f>
        <v>234</v>
      </c>
      <c r="P63" s="5">
        <f t="shared" si="9"/>
        <v>1366</v>
      </c>
      <c r="Q63" s="5"/>
      <c r="R63">
        <f>VLOOKUP(B:B,[1]实际完成!$B:$Q,16,0)</f>
        <v>1</v>
      </c>
      <c r="S63">
        <f>VLOOKUP(B:B,[1]实际完成!$B:$R,17,0)</f>
        <v>234</v>
      </c>
      <c r="T63">
        <f t="shared" si="10"/>
        <v>0</v>
      </c>
    </row>
    <row r="64" spans="1:20">
      <c r="A64" s="26">
        <v>58</v>
      </c>
      <c r="B64" s="30">
        <v>106066</v>
      </c>
      <c r="C64" s="33" t="s">
        <v>84</v>
      </c>
      <c r="D64" s="34" t="s">
        <v>87</v>
      </c>
      <c r="E64" s="26" t="s">
        <v>32</v>
      </c>
      <c r="F64" s="26">
        <v>30</v>
      </c>
      <c r="G64" s="26">
        <v>60</v>
      </c>
      <c r="H64" s="26">
        <v>100</v>
      </c>
      <c r="I64" s="26">
        <v>3</v>
      </c>
      <c r="J64" s="26">
        <v>100</v>
      </c>
      <c r="K64" s="5">
        <f>J64*8</f>
        <v>800</v>
      </c>
      <c r="L64" s="5">
        <v>50</v>
      </c>
      <c r="M64" s="5">
        <f t="shared" si="8"/>
        <v>20</v>
      </c>
      <c r="N64" s="5">
        <v>1</v>
      </c>
      <c r="O64" s="5">
        <f>L64*3</f>
        <v>150</v>
      </c>
      <c r="P64" s="5">
        <f t="shared" si="9"/>
        <v>650</v>
      </c>
      <c r="Q64" s="5"/>
      <c r="R64" t="e">
        <f>VLOOKUP(B:B,[1]实际完成!$B:$Q,16,0)</f>
        <v>#N/A</v>
      </c>
      <c r="S64" t="e">
        <f>VLOOKUP(B:B,[1]实际完成!$B:$R,17,0)</f>
        <v>#N/A</v>
      </c>
      <c r="T64" t="e">
        <f t="shared" si="10"/>
        <v>#N/A</v>
      </c>
    </row>
    <row r="65" s="17" customFormat="1" spans="1:20">
      <c r="A65" s="7"/>
      <c r="B65" s="7"/>
      <c r="C65" s="8" t="s">
        <v>84</v>
      </c>
      <c r="D65" s="8"/>
      <c r="E65" s="7"/>
      <c r="F65" s="7">
        <f>SUM(F63:F64)</f>
        <v>80</v>
      </c>
      <c r="G65" s="7">
        <f t="shared" ref="G65:Q65" si="14">SUM(G63:G64)</f>
        <v>160</v>
      </c>
      <c r="H65" s="7">
        <f t="shared" si="14"/>
        <v>300</v>
      </c>
      <c r="I65" s="7">
        <f t="shared" si="14"/>
        <v>6</v>
      </c>
      <c r="J65" s="7">
        <f t="shared" si="14"/>
        <v>300</v>
      </c>
      <c r="K65" s="7">
        <f t="shared" si="14"/>
        <v>2400</v>
      </c>
      <c r="L65" s="7">
        <f t="shared" si="14"/>
        <v>128</v>
      </c>
      <c r="M65" s="7">
        <f t="shared" si="14"/>
        <v>48</v>
      </c>
      <c r="N65" s="7">
        <f t="shared" si="14"/>
        <v>2</v>
      </c>
      <c r="O65" s="7">
        <f t="shared" si="14"/>
        <v>384</v>
      </c>
      <c r="P65" s="7">
        <f t="shared" si="14"/>
        <v>2016</v>
      </c>
      <c r="Q65" s="7">
        <f t="shared" si="14"/>
        <v>0</v>
      </c>
      <c r="R65" t="e">
        <f>VLOOKUP(B:B,[1]实际完成!$B:$Q,16,0)</f>
        <v>#N/A</v>
      </c>
      <c r="S65" t="e">
        <f>VLOOKUP(B:B,[1]实际完成!$B:$R,17,0)</f>
        <v>#N/A</v>
      </c>
      <c r="T65" t="e">
        <f t="shared" si="10"/>
        <v>#N/A</v>
      </c>
    </row>
    <row r="66" spans="1:20">
      <c r="A66" s="26">
        <v>59</v>
      </c>
      <c r="B66" s="44">
        <v>104533</v>
      </c>
      <c r="C66" s="44" t="s">
        <v>77</v>
      </c>
      <c r="D66" s="44" t="s">
        <v>88</v>
      </c>
      <c r="E66" s="44" t="s">
        <v>22</v>
      </c>
      <c r="F66" s="44">
        <v>20</v>
      </c>
      <c r="G66" s="44">
        <v>40</v>
      </c>
      <c r="H66" s="44">
        <v>60</v>
      </c>
      <c r="I66" s="44">
        <v>1</v>
      </c>
      <c r="J66" s="44">
        <v>20</v>
      </c>
      <c r="K66" s="5">
        <f>J66*3</f>
        <v>60</v>
      </c>
      <c r="L66" s="5">
        <v>6</v>
      </c>
      <c r="M66" s="5">
        <f t="shared" si="8"/>
        <v>-14</v>
      </c>
      <c r="N66" s="5" t="s">
        <v>23</v>
      </c>
      <c r="O66" s="5">
        <f t="shared" ref="O65:O70" si="15">L66*2</f>
        <v>12</v>
      </c>
      <c r="P66" s="5">
        <f t="shared" si="9"/>
        <v>48</v>
      </c>
      <c r="Q66" s="5"/>
      <c r="R66">
        <f>VLOOKUP(B:B,[1]实际完成!$B:$Q,16,0)</f>
        <v>0</v>
      </c>
      <c r="S66">
        <f>VLOOKUP(B:B,[1]实际完成!$B:$R,17,0)</f>
        <v>12</v>
      </c>
      <c r="T66">
        <f t="shared" si="10"/>
        <v>0</v>
      </c>
    </row>
    <row r="67" spans="1:20">
      <c r="A67" s="26">
        <v>60</v>
      </c>
      <c r="B67" s="44">
        <v>107728</v>
      </c>
      <c r="C67" s="44" t="s">
        <v>77</v>
      </c>
      <c r="D67" s="44" t="s">
        <v>89</v>
      </c>
      <c r="E67" s="44" t="s">
        <v>22</v>
      </c>
      <c r="F67" s="44">
        <v>20</v>
      </c>
      <c r="G67" s="44">
        <v>40</v>
      </c>
      <c r="H67" s="44">
        <v>60</v>
      </c>
      <c r="I67" s="44">
        <v>2</v>
      </c>
      <c r="J67" s="44">
        <v>40</v>
      </c>
      <c r="K67" s="5">
        <f>J67*5</f>
        <v>200</v>
      </c>
      <c r="L67" s="5">
        <v>3</v>
      </c>
      <c r="M67" s="5">
        <f t="shared" si="8"/>
        <v>-17</v>
      </c>
      <c r="N67" s="5" t="s">
        <v>23</v>
      </c>
      <c r="O67" s="5">
        <f t="shared" si="15"/>
        <v>6</v>
      </c>
      <c r="P67" s="5">
        <f t="shared" si="9"/>
        <v>194</v>
      </c>
      <c r="Q67" s="5"/>
      <c r="R67">
        <f>VLOOKUP(B:B,[1]实际完成!$B:$Q,16,0)</f>
        <v>0</v>
      </c>
      <c r="S67">
        <f>VLOOKUP(B:B,[1]实际完成!$B:$R,17,0)</f>
        <v>6</v>
      </c>
      <c r="T67">
        <f t="shared" si="10"/>
        <v>0</v>
      </c>
    </row>
    <row r="68" spans="1:20">
      <c r="A68" s="26">
        <v>61</v>
      </c>
      <c r="B68" s="44">
        <v>539</v>
      </c>
      <c r="C68" s="44" t="s">
        <v>77</v>
      </c>
      <c r="D68" s="44" t="s">
        <v>90</v>
      </c>
      <c r="E68" s="44" t="s">
        <v>32</v>
      </c>
      <c r="F68" s="44">
        <v>30</v>
      </c>
      <c r="G68" s="44">
        <v>60</v>
      </c>
      <c r="H68" s="44">
        <v>100</v>
      </c>
      <c r="I68" s="44">
        <v>1</v>
      </c>
      <c r="J68" s="44">
        <v>30</v>
      </c>
      <c r="K68" s="5">
        <f>J68*3</f>
        <v>90</v>
      </c>
      <c r="L68" s="5">
        <v>9</v>
      </c>
      <c r="M68" s="5">
        <f t="shared" si="8"/>
        <v>-21</v>
      </c>
      <c r="N68" s="5" t="s">
        <v>23</v>
      </c>
      <c r="O68" s="5">
        <f t="shared" si="15"/>
        <v>18</v>
      </c>
      <c r="P68" s="5">
        <f t="shared" si="9"/>
        <v>72</v>
      </c>
      <c r="Q68" s="5"/>
      <c r="R68">
        <f>VLOOKUP(B:B,[1]实际完成!$B:$Q,16,0)</f>
        <v>0</v>
      </c>
      <c r="S68">
        <f>VLOOKUP(B:B,[1]实际完成!$B:$R,17,0)</f>
        <v>18</v>
      </c>
      <c r="T68">
        <f t="shared" si="10"/>
        <v>0</v>
      </c>
    </row>
    <row r="69" spans="1:20">
      <c r="A69" s="26">
        <v>62</v>
      </c>
      <c r="B69" s="44">
        <v>549</v>
      </c>
      <c r="C69" s="44" t="s">
        <v>77</v>
      </c>
      <c r="D69" s="44" t="s">
        <v>91</v>
      </c>
      <c r="E69" s="44" t="s">
        <v>32</v>
      </c>
      <c r="F69" s="44">
        <v>30</v>
      </c>
      <c r="G69" s="44">
        <v>60</v>
      </c>
      <c r="H69" s="44">
        <v>100</v>
      </c>
      <c r="I69" s="44">
        <v>1</v>
      </c>
      <c r="J69" s="44">
        <v>30</v>
      </c>
      <c r="K69" s="5">
        <f>J69*3</f>
        <v>90</v>
      </c>
      <c r="L69" s="5">
        <v>11</v>
      </c>
      <c r="M69" s="5">
        <f t="shared" ref="M69:M100" si="16">L69-F69</f>
        <v>-19</v>
      </c>
      <c r="N69" s="5" t="s">
        <v>23</v>
      </c>
      <c r="O69" s="5">
        <f t="shared" si="15"/>
        <v>22</v>
      </c>
      <c r="P69" s="5">
        <f t="shared" ref="P69:P100" si="17">K69-O69</f>
        <v>68</v>
      </c>
      <c r="Q69" s="5"/>
      <c r="R69">
        <f>VLOOKUP(B:B,[1]实际完成!$B:$Q,16,0)</f>
        <v>0</v>
      </c>
      <c r="S69">
        <f>VLOOKUP(B:B,[1]实际完成!$B:$R,17,0)</f>
        <v>22</v>
      </c>
      <c r="T69">
        <f t="shared" ref="T69:T100" si="18">O69-S69</f>
        <v>0</v>
      </c>
    </row>
    <row r="70" spans="1:20">
      <c r="A70" s="26">
        <v>63</v>
      </c>
      <c r="B70" s="44">
        <v>594</v>
      </c>
      <c r="C70" s="44" t="s">
        <v>77</v>
      </c>
      <c r="D70" s="44" t="s">
        <v>92</v>
      </c>
      <c r="E70" s="44" t="s">
        <v>32</v>
      </c>
      <c r="F70" s="44">
        <v>30</v>
      </c>
      <c r="G70" s="44">
        <v>60</v>
      </c>
      <c r="H70" s="44">
        <v>100</v>
      </c>
      <c r="I70" s="44">
        <v>1</v>
      </c>
      <c r="J70" s="44">
        <v>30</v>
      </c>
      <c r="K70" s="5">
        <f>J70*3</f>
        <v>90</v>
      </c>
      <c r="L70" s="5">
        <v>13</v>
      </c>
      <c r="M70" s="5">
        <f t="shared" si="16"/>
        <v>-17</v>
      </c>
      <c r="N70" s="5" t="s">
        <v>23</v>
      </c>
      <c r="O70" s="5">
        <f t="shared" si="15"/>
        <v>26</v>
      </c>
      <c r="P70" s="5">
        <f t="shared" si="17"/>
        <v>64</v>
      </c>
      <c r="Q70" s="5"/>
      <c r="R70">
        <f>VLOOKUP(B:B,[1]实际完成!$B:$Q,16,0)</f>
        <v>0</v>
      </c>
      <c r="S70">
        <f>VLOOKUP(B:B,[1]实际完成!$B:$R,17,0)</f>
        <v>26</v>
      </c>
      <c r="T70">
        <f t="shared" si="18"/>
        <v>0</v>
      </c>
    </row>
    <row r="71" spans="1:20">
      <c r="A71" s="26">
        <v>64</v>
      </c>
      <c r="B71" s="44">
        <v>716</v>
      </c>
      <c r="C71" s="44" t="s">
        <v>77</v>
      </c>
      <c r="D71" s="44" t="s">
        <v>93</v>
      </c>
      <c r="E71" s="44" t="s">
        <v>32</v>
      </c>
      <c r="F71" s="44">
        <v>30</v>
      </c>
      <c r="G71" s="44">
        <v>60</v>
      </c>
      <c r="H71" s="44">
        <v>100</v>
      </c>
      <c r="I71" s="44">
        <v>2</v>
      </c>
      <c r="J71" s="44">
        <v>60</v>
      </c>
      <c r="K71" s="5">
        <f>J71*5</f>
        <v>300</v>
      </c>
      <c r="L71" s="5">
        <v>38</v>
      </c>
      <c r="M71" s="5">
        <f t="shared" si="16"/>
        <v>8</v>
      </c>
      <c r="N71" s="5">
        <v>1</v>
      </c>
      <c r="O71" s="5">
        <f>L71*3</f>
        <v>114</v>
      </c>
      <c r="P71" s="5">
        <f t="shared" si="17"/>
        <v>186</v>
      </c>
      <c r="Q71" s="5"/>
      <c r="R71">
        <f>VLOOKUP(B:B,[1]实际完成!$B:$Q,16,0)</f>
        <v>1</v>
      </c>
      <c r="S71">
        <f>VLOOKUP(B:B,[1]实际完成!$B:$R,17,0)</f>
        <v>114</v>
      </c>
      <c r="T71">
        <f t="shared" si="18"/>
        <v>0</v>
      </c>
    </row>
    <row r="72" spans="1:20">
      <c r="A72" s="26">
        <v>65</v>
      </c>
      <c r="B72" s="44">
        <v>717</v>
      </c>
      <c r="C72" s="44" t="s">
        <v>77</v>
      </c>
      <c r="D72" s="44" t="s">
        <v>94</v>
      </c>
      <c r="E72" s="44" t="s">
        <v>32</v>
      </c>
      <c r="F72" s="44">
        <v>30</v>
      </c>
      <c r="G72" s="44">
        <v>60</v>
      </c>
      <c r="H72" s="44">
        <v>100</v>
      </c>
      <c r="I72" s="44">
        <v>2</v>
      </c>
      <c r="J72" s="44">
        <v>60</v>
      </c>
      <c r="K72" s="5">
        <f>J72*5</f>
        <v>300</v>
      </c>
      <c r="L72" s="5">
        <v>11</v>
      </c>
      <c r="M72" s="5">
        <f t="shared" si="16"/>
        <v>-19</v>
      </c>
      <c r="N72" s="5" t="s">
        <v>23</v>
      </c>
      <c r="O72" s="5">
        <f>L72*2</f>
        <v>22</v>
      </c>
      <c r="P72" s="5">
        <f t="shared" si="17"/>
        <v>278</v>
      </c>
      <c r="Q72" s="5"/>
      <c r="R72">
        <f>VLOOKUP(B:B,[1]实际完成!$B:$Q,16,0)</f>
        <v>0</v>
      </c>
      <c r="S72">
        <f>VLOOKUP(B:B,[1]实际完成!$B:$R,17,0)</f>
        <v>22</v>
      </c>
      <c r="T72">
        <f t="shared" si="18"/>
        <v>0</v>
      </c>
    </row>
    <row r="73" spans="1:20">
      <c r="A73" s="26">
        <v>66</v>
      </c>
      <c r="B73" s="44">
        <v>720</v>
      </c>
      <c r="C73" s="44" t="s">
        <v>77</v>
      </c>
      <c r="D73" s="44" t="s">
        <v>95</v>
      </c>
      <c r="E73" s="44" t="s">
        <v>32</v>
      </c>
      <c r="F73" s="44">
        <v>30</v>
      </c>
      <c r="G73" s="44">
        <v>60</v>
      </c>
      <c r="H73" s="44">
        <v>100</v>
      </c>
      <c r="I73" s="44">
        <v>1</v>
      </c>
      <c r="J73" s="44">
        <v>30</v>
      </c>
      <c r="K73" s="5">
        <f>J73*3</f>
        <v>90</v>
      </c>
      <c r="L73" s="5">
        <v>5</v>
      </c>
      <c r="M73" s="5">
        <f t="shared" si="16"/>
        <v>-25</v>
      </c>
      <c r="N73" s="5" t="s">
        <v>23</v>
      </c>
      <c r="O73" s="5">
        <f>L73*2</f>
        <v>10</v>
      </c>
      <c r="P73" s="5">
        <f t="shared" si="17"/>
        <v>80</v>
      </c>
      <c r="Q73" s="5"/>
      <c r="R73">
        <f>VLOOKUP(B:B,[1]实际完成!$B:$Q,16,0)</f>
        <v>0</v>
      </c>
      <c r="S73">
        <f>VLOOKUP(B:B,[1]实际完成!$B:$R,17,0)</f>
        <v>10</v>
      </c>
      <c r="T73">
        <f t="shared" si="18"/>
        <v>0</v>
      </c>
    </row>
    <row r="74" spans="1:20">
      <c r="A74" s="26">
        <v>67</v>
      </c>
      <c r="B74" s="44">
        <v>748</v>
      </c>
      <c r="C74" s="44" t="s">
        <v>77</v>
      </c>
      <c r="D74" s="44" t="s">
        <v>96</v>
      </c>
      <c r="E74" s="44" t="s">
        <v>32</v>
      </c>
      <c r="F74" s="44">
        <v>30</v>
      </c>
      <c r="G74" s="44">
        <v>60</v>
      </c>
      <c r="H74" s="44">
        <v>100</v>
      </c>
      <c r="I74" s="44">
        <v>2</v>
      </c>
      <c r="J74" s="44">
        <v>60</v>
      </c>
      <c r="K74" s="5">
        <f>J74*5</f>
        <v>300</v>
      </c>
      <c r="L74" s="5">
        <v>6</v>
      </c>
      <c r="M74" s="5">
        <f t="shared" si="16"/>
        <v>-24</v>
      </c>
      <c r="N74" s="5" t="s">
        <v>23</v>
      </c>
      <c r="O74" s="5">
        <f>L74*2</f>
        <v>12</v>
      </c>
      <c r="P74" s="5">
        <f t="shared" si="17"/>
        <v>288</v>
      </c>
      <c r="Q74" s="5"/>
      <c r="R74">
        <f>VLOOKUP(B:B,[1]实际完成!$B:$Q,16,0)</f>
        <v>0</v>
      </c>
      <c r="S74">
        <f>VLOOKUP(B:B,[1]实际完成!$B:$R,17,0)</f>
        <v>12</v>
      </c>
      <c r="T74">
        <f t="shared" si="18"/>
        <v>0</v>
      </c>
    </row>
    <row r="75" spans="1:20">
      <c r="A75" s="26">
        <v>68</v>
      </c>
      <c r="B75" s="44">
        <v>746</v>
      </c>
      <c r="C75" s="44" t="s">
        <v>77</v>
      </c>
      <c r="D75" s="44" t="s">
        <v>97</v>
      </c>
      <c r="E75" s="44" t="s">
        <v>41</v>
      </c>
      <c r="F75" s="44">
        <v>40</v>
      </c>
      <c r="G75" s="44">
        <v>80</v>
      </c>
      <c r="H75" s="44">
        <v>140</v>
      </c>
      <c r="I75" s="44">
        <v>2</v>
      </c>
      <c r="J75" s="44">
        <v>80</v>
      </c>
      <c r="K75" s="5">
        <f>J75*5</f>
        <v>400</v>
      </c>
      <c r="L75" s="5">
        <v>48</v>
      </c>
      <c r="M75" s="5">
        <f t="shared" si="16"/>
        <v>8</v>
      </c>
      <c r="N75" s="5">
        <v>1</v>
      </c>
      <c r="O75" s="5">
        <f>L75*3</f>
        <v>144</v>
      </c>
      <c r="P75" s="5">
        <f t="shared" si="17"/>
        <v>256</v>
      </c>
      <c r="Q75" s="5"/>
      <c r="R75">
        <f>VLOOKUP(B:B,[1]实际完成!$B:$Q,16,0)</f>
        <v>1</v>
      </c>
      <c r="S75">
        <f>VLOOKUP(B:B,[1]实际完成!$B:$R,17,0)</f>
        <v>144</v>
      </c>
      <c r="T75">
        <f t="shared" si="18"/>
        <v>0</v>
      </c>
    </row>
    <row r="76" s="16" customFormat="1" spans="1:20">
      <c r="A76" s="31"/>
      <c r="B76" s="9"/>
      <c r="C76" s="9" t="s">
        <v>98</v>
      </c>
      <c r="D76" s="9"/>
      <c r="E76" s="9"/>
      <c r="F76" s="9">
        <f>SUM(F66:F75)</f>
        <v>290</v>
      </c>
      <c r="G76" s="9">
        <f t="shared" ref="G76:Q76" si="19">SUM(G66:G75)</f>
        <v>580</v>
      </c>
      <c r="H76" s="9">
        <f t="shared" si="19"/>
        <v>960</v>
      </c>
      <c r="I76" s="9">
        <f t="shared" si="19"/>
        <v>15</v>
      </c>
      <c r="J76" s="9">
        <f t="shared" si="19"/>
        <v>440</v>
      </c>
      <c r="K76" s="9">
        <f t="shared" si="19"/>
        <v>1920</v>
      </c>
      <c r="L76" s="9">
        <f t="shared" si="19"/>
        <v>150</v>
      </c>
      <c r="M76" s="9">
        <f t="shared" si="19"/>
        <v>-140</v>
      </c>
      <c r="N76" s="9">
        <f t="shared" si="19"/>
        <v>2</v>
      </c>
      <c r="O76" s="9">
        <f t="shared" si="19"/>
        <v>386</v>
      </c>
      <c r="P76" s="9">
        <f t="shared" si="19"/>
        <v>1534</v>
      </c>
      <c r="Q76" s="9">
        <f t="shared" si="19"/>
        <v>0</v>
      </c>
      <c r="R76" t="e">
        <f>VLOOKUP(B:B,[1]实际完成!$B:$Q,16,0)</f>
        <v>#N/A</v>
      </c>
      <c r="S76" t="e">
        <f>VLOOKUP(B:B,[1]实际完成!$B:$R,17,0)</f>
        <v>#N/A</v>
      </c>
      <c r="T76" t="e">
        <f t="shared" si="18"/>
        <v>#N/A</v>
      </c>
    </row>
    <row r="77" spans="1:20">
      <c r="A77" s="26">
        <v>69</v>
      </c>
      <c r="B77" s="45">
        <v>56</v>
      </c>
      <c r="C77" s="45" t="s">
        <v>99</v>
      </c>
      <c r="D77" s="45" t="s">
        <v>100</v>
      </c>
      <c r="E77" s="45" t="s">
        <v>22</v>
      </c>
      <c r="F77" s="46">
        <v>20</v>
      </c>
      <c r="G77" s="46">
        <v>40</v>
      </c>
      <c r="H77" s="46">
        <v>60</v>
      </c>
      <c r="I77" s="49">
        <v>3</v>
      </c>
      <c r="J77" s="46">
        <v>60</v>
      </c>
      <c r="K77" s="5">
        <f>J77*8</f>
        <v>480</v>
      </c>
      <c r="L77" s="5">
        <v>12</v>
      </c>
      <c r="M77" s="5">
        <f t="shared" si="16"/>
        <v>-8</v>
      </c>
      <c r="N77" s="5" t="s">
        <v>23</v>
      </c>
      <c r="O77" s="5">
        <f>L77*2</f>
        <v>24</v>
      </c>
      <c r="P77" s="5">
        <f t="shared" si="17"/>
        <v>456</v>
      </c>
      <c r="Q77" s="5"/>
      <c r="R77">
        <f>VLOOKUP(B:B,[1]实际完成!$B:$Q,16,0)</f>
        <v>0</v>
      </c>
      <c r="S77">
        <f>VLOOKUP(B:B,[1]实际完成!$B:$R,17,0)</f>
        <v>24</v>
      </c>
      <c r="T77">
        <f t="shared" si="18"/>
        <v>0</v>
      </c>
    </row>
    <row r="78" spans="1:20">
      <c r="A78" s="26">
        <v>70</v>
      </c>
      <c r="B78" s="45">
        <v>706</v>
      </c>
      <c r="C78" s="45" t="s">
        <v>99</v>
      </c>
      <c r="D78" s="45" t="s">
        <v>101</v>
      </c>
      <c r="E78" s="45" t="s">
        <v>22</v>
      </c>
      <c r="F78" s="46">
        <v>20</v>
      </c>
      <c r="G78" s="46">
        <v>40</v>
      </c>
      <c r="H78" s="46">
        <v>60</v>
      </c>
      <c r="I78" s="49">
        <v>3</v>
      </c>
      <c r="J78" s="46">
        <v>60</v>
      </c>
      <c r="K78" s="5">
        <f>J78*8</f>
        <v>480</v>
      </c>
      <c r="L78" s="5">
        <v>13</v>
      </c>
      <c r="M78" s="5">
        <f t="shared" si="16"/>
        <v>-7</v>
      </c>
      <c r="N78" s="5" t="s">
        <v>23</v>
      </c>
      <c r="O78" s="5">
        <f>L78*2</f>
        <v>26</v>
      </c>
      <c r="P78" s="5">
        <f t="shared" si="17"/>
        <v>454</v>
      </c>
      <c r="Q78" s="5"/>
      <c r="R78">
        <f>VLOOKUP(B:B,[1]实际完成!$B:$Q,16,0)</f>
        <v>0</v>
      </c>
      <c r="S78">
        <f>VLOOKUP(B:B,[1]实际完成!$B:$R,17,0)</f>
        <v>26</v>
      </c>
      <c r="T78">
        <f t="shared" si="18"/>
        <v>0</v>
      </c>
    </row>
    <row r="79" spans="1:20">
      <c r="A79" s="26">
        <v>71</v>
      </c>
      <c r="B79" s="45">
        <v>710</v>
      </c>
      <c r="C79" s="45" t="s">
        <v>99</v>
      </c>
      <c r="D79" s="45" t="s">
        <v>102</v>
      </c>
      <c r="E79" s="45" t="s">
        <v>22</v>
      </c>
      <c r="F79" s="46">
        <v>20</v>
      </c>
      <c r="G79" s="46">
        <v>40</v>
      </c>
      <c r="H79" s="46">
        <v>60</v>
      </c>
      <c r="I79" s="49">
        <v>3</v>
      </c>
      <c r="J79" s="46">
        <v>60</v>
      </c>
      <c r="K79" s="5">
        <f>J79*8</f>
        <v>480</v>
      </c>
      <c r="L79" s="5">
        <v>22</v>
      </c>
      <c r="M79" s="5">
        <f t="shared" si="16"/>
        <v>2</v>
      </c>
      <c r="N79" s="5">
        <v>1</v>
      </c>
      <c r="O79" s="5">
        <f>L79*3</f>
        <v>66</v>
      </c>
      <c r="P79" s="5">
        <f t="shared" si="17"/>
        <v>414</v>
      </c>
      <c r="Q79" s="5"/>
      <c r="R79">
        <f>VLOOKUP(B:B,[1]实际完成!$B:$Q,16,0)</f>
        <v>1</v>
      </c>
      <c r="S79">
        <f>VLOOKUP(B:B,[1]实际完成!$B:$R,17,0)</f>
        <v>66</v>
      </c>
      <c r="T79">
        <f t="shared" si="18"/>
        <v>0</v>
      </c>
    </row>
    <row r="80" spans="1:20">
      <c r="A80" s="26">
        <v>72</v>
      </c>
      <c r="B80" s="45">
        <v>713</v>
      </c>
      <c r="C80" s="45" t="s">
        <v>99</v>
      </c>
      <c r="D80" s="45" t="s">
        <v>103</v>
      </c>
      <c r="E80" s="45" t="s">
        <v>22</v>
      </c>
      <c r="F80" s="46">
        <v>20</v>
      </c>
      <c r="G80" s="46">
        <v>40</v>
      </c>
      <c r="H80" s="46">
        <v>60</v>
      </c>
      <c r="I80" s="49">
        <v>2</v>
      </c>
      <c r="J80" s="46">
        <v>40</v>
      </c>
      <c r="K80" s="5">
        <f>J80*5</f>
        <v>200</v>
      </c>
      <c r="L80" s="5">
        <v>6</v>
      </c>
      <c r="M80" s="5">
        <f t="shared" si="16"/>
        <v>-14</v>
      </c>
      <c r="N80" s="5" t="s">
        <v>23</v>
      </c>
      <c r="O80" s="5">
        <f t="shared" ref="O80:O85" si="20">L80*2</f>
        <v>12</v>
      </c>
      <c r="P80" s="5">
        <f t="shared" si="17"/>
        <v>188</v>
      </c>
      <c r="Q80" s="5"/>
      <c r="R80">
        <f>VLOOKUP(B:B,[1]实际完成!$B:$Q,16,0)</f>
        <v>0</v>
      </c>
      <c r="S80">
        <f>VLOOKUP(B:B,[1]实际完成!$B:$R,17,0)</f>
        <v>12</v>
      </c>
      <c r="T80">
        <f t="shared" si="18"/>
        <v>0</v>
      </c>
    </row>
    <row r="81" spans="1:20">
      <c r="A81" s="26">
        <v>73</v>
      </c>
      <c r="B81" s="45">
        <v>738</v>
      </c>
      <c r="C81" s="45" t="s">
        <v>99</v>
      </c>
      <c r="D81" s="45" t="s">
        <v>104</v>
      </c>
      <c r="E81" s="45" t="s">
        <v>22</v>
      </c>
      <c r="F81" s="46">
        <v>20</v>
      </c>
      <c r="G81" s="46">
        <v>40</v>
      </c>
      <c r="H81" s="46">
        <v>60</v>
      </c>
      <c r="I81" s="49">
        <v>2</v>
      </c>
      <c r="J81" s="46">
        <v>40</v>
      </c>
      <c r="K81" s="5">
        <f>J81*5</f>
        <v>200</v>
      </c>
      <c r="L81" s="5">
        <v>9</v>
      </c>
      <c r="M81" s="5">
        <f t="shared" si="16"/>
        <v>-11</v>
      </c>
      <c r="N81" s="5" t="s">
        <v>23</v>
      </c>
      <c r="O81" s="5">
        <f t="shared" si="20"/>
        <v>18</v>
      </c>
      <c r="P81" s="5">
        <f t="shared" si="17"/>
        <v>182</v>
      </c>
      <c r="Q81" s="5"/>
      <c r="R81">
        <f>VLOOKUP(B:B,[1]实际完成!$B:$Q,16,0)</f>
        <v>0</v>
      </c>
      <c r="S81">
        <f>VLOOKUP(B:B,[1]实际完成!$B:$R,17,0)</f>
        <v>18</v>
      </c>
      <c r="T81">
        <f t="shared" si="18"/>
        <v>0</v>
      </c>
    </row>
    <row r="82" spans="1:20">
      <c r="A82" s="26">
        <v>74</v>
      </c>
      <c r="B82" s="45">
        <v>104838</v>
      </c>
      <c r="C82" s="45" t="s">
        <v>99</v>
      </c>
      <c r="D82" s="45" t="s">
        <v>105</v>
      </c>
      <c r="E82" s="45" t="s">
        <v>22</v>
      </c>
      <c r="F82" s="46">
        <v>20</v>
      </c>
      <c r="G82" s="46">
        <v>40</v>
      </c>
      <c r="H82" s="46">
        <v>60</v>
      </c>
      <c r="I82" s="49">
        <v>2</v>
      </c>
      <c r="J82" s="46">
        <v>40</v>
      </c>
      <c r="K82" s="5">
        <f>J82*5</f>
        <v>200</v>
      </c>
      <c r="L82" s="5">
        <v>18</v>
      </c>
      <c r="M82" s="5">
        <f t="shared" si="16"/>
        <v>-2</v>
      </c>
      <c r="N82" s="5" t="s">
        <v>23</v>
      </c>
      <c r="O82" s="5">
        <f t="shared" si="20"/>
        <v>36</v>
      </c>
      <c r="P82" s="5">
        <f t="shared" si="17"/>
        <v>164</v>
      </c>
      <c r="Q82" s="5"/>
      <c r="R82">
        <f>VLOOKUP(B:B,[1]实际完成!$B:$Q,16,0)</f>
        <v>0</v>
      </c>
      <c r="S82">
        <f>VLOOKUP(B:B,[1]实际完成!$B:$R,17,0)</f>
        <v>36</v>
      </c>
      <c r="T82">
        <f t="shared" si="18"/>
        <v>0</v>
      </c>
    </row>
    <row r="83" spans="1:20">
      <c r="A83" s="26">
        <v>75</v>
      </c>
      <c r="B83" s="45">
        <v>52</v>
      </c>
      <c r="C83" s="45" t="s">
        <v>99</v>
      </c>
      <c r="D83" s="45" t="s">
        <v>106</v>
      </c>
      <c r="E83" s="45" t="s">
        <v>32</v>
      </c>
      <c r="F83" s="46">
        <v>30</v>
      </c>
      <c r="G83" s="46">
        <v>60</v>
      </c>
      <c r="H83" s="46">
        <v>100</v>
      </c>
      <c r="I83" s="49">
        <v>2</v>
      </c>
      <c r="J83" s="46">
        <v>60</v>
      </c>
      <c r="K83" s="5">
        <f>J83*5</f>
        <v>300</v>
      </c>
      <c r="L83" s="5">
        <v>17</v>
      </c>
      <c r="M83" s="5">
        <f t="shared" si="16"/>
        <v>-13</v>
      </c>
      <c r="N83" s="5" t="s">
        <v>23</v>
      </c>
      <c r="O83" s="5">
        <f t="shared" si="20"/>
        <v>34</v>
      </c>
      <c r="P83" s="5">
        <f t="shared" si="17"/>
        <v>266</v>
      </c>
      <c r="Q83" s="5"/>
      <c r="R83">
        <f>VLOOKUP(B:B,[1]实际完成!$B:$Q,16,0)</f>
        <v>0</v>
      </c>
      <c r="S83">
        <f>VLOOKUP(B:B,[1]实际完成!$B:$R,17,0)</f>
        <v>34</v>
      </c>
      <c r="T83">
        <f t="shared" si="18"/>
        <v>0</v>
      </c>
    </row>
    <row r="84" spans="1:20">
      <c r="A84" s="26">
        <v>76</v>
      </c>
      <c r="B84" s="45">
        <v>329</v>
      </c>
      <c r="C84" s="45" t="s">
        <v>99</v>
      </c>
      <c r="D84" s="45" t="s">
        <v>107</v>
      </c>
      <c r="E84" s="45" t="s">
        <v>32</v>
      </c>
      <c r="F84" s="46">
        <v>30</v>
      </c>
      <c r="G84" s="46">
        <v>60</v>
      </c>
      <c r="H84" s="46">
        <v>100</v>
      </c>
      <c r="I84" s="49">
        <v>2</v>
      </c>
      <c r="J84" s="46">
        <v>60</v>
      </c>
      <c r="K84" s="5">
        <f>J84*5</f>
        <v>300</v>
      </c>
      <c r="L84" s="5">
        <v>10</v>
      </c>
      <c r="M84" s="5">
        <f t="shared" si="16"/>
        <v>-20</v>
      </c>
      <c r="N84" s="5" t="s">
        <v>23</v>
      </c>
      <c r="O84" s="5">
        <f t="shared" si="20"/>
        <v>20</v>
      </c>
      <c r="P84" s="5">
        <f t="shared" si="17"/>
        <v>280</v>
      </c>
      <c r="Q84" s="5"/>
      <c r="R84">
        <f>VLOOKUP(B:B,[1]实际完成!$B:$Q,16,0)</f>
        <v>0</v>
      </c>
      <c r="S84">
        <f>VLOOKUP(B:B,[1]实际完成!$B:$R,17,0)</f>
        <v>20</v>
      </c>
      <c r="T84">
        <f t="shared" si="18"/>
        <v>0</v>
      </c>
    </row>
    <row r="85" spans="1:20">
      <c r="A85" s="26">
        <v>77</v>
      </c>
      <c r="B85" s="45">
        <v>351</v>
      </c>
      <c r="C85" s="45" t="s">
        <v>99</v>
      </c>
      <c r="D85" s="45" t="s">
        <v>108</v>
      </c>
      <c r="E85" s="45" t="s">
        <v>32</v>
      </c>
      <c r="F85" s="46">
        <v>30</v>
      </c>
      <c r="G85" s="46">
        <v>60</v>
      </c>
      <c r="H85" s="46">
        <v>100</v>
      </c>
      <c r="I85" s="49">
        <v>3</v>
      </c>
      <c r="J85" s="46">
        <v>100</v>
      </c>
      <c r="K85" s="5">
        <f>J85*8</f>
        <v>800</v>
      </c>
      <c r="L85" s="5">
        <v>8</v>
      </c>
      <c r="M85" s="5">
        <f t="shared" si="16"/>
        <v>-22</v>
      </c>
      <c r="N85" s="5" t="s">
        <v>23</v>
      </c>
      <c r="O85" s="5">
        <f t="shared" si="20"/>
        <v>16</v>
      </c>
      <c r="P85" s="5">
        <f t="shared" si="17"/>
        <v>784</v>
      </c>
      <c r="Q85" s="5"/>
      <c r="R85">
        <f>VLOOKUP(B:B,[1]实际完成!$B:$Q,16,0)</f>
        <v>0</v>
      </c>
      <c r="S85">
        <f>VLOOKUP(B:B,[1]实际完成!$B:$R,17,0)</f>
        <v>16</v>
      </c>
      <c r="T85">
        <f t="shared" si="18"/>
        <v>0</v>
      </c>
    </row>
    <row r="86" spans="1:20">
      <c r="A86" s="26">
        <v>78</v>
      </c>
      <c r="B86" s="45">
        <v>367</v>
      </c>
      <c r="C86" s="45" t="s">
        <v>99</v>
      </c>
      <c r="D86" s="45" t="s">
        <v>109</v>
      </c>
      <c r="E86" s="45" t="s">
        <v>32</v>
      </c>
      <c r="F86" s="46">
        <v>30</v>
      </c>
      <c r="G86" s="46">
        <v>60</v>
      </c>
      <c r="H86" s="46">
        <v>100</v>
      </c>
      <c r="I86" s="49">
        <v>3</v>
      </c>
      <c r="J86" s="46">
        <v>100</v>
      </c>
      <c r="K86" s="5">
        <f>J86*8</f>
        <v>800</v>
      </c>
      <c r="L86" s="5">
        <v>138</v>
      </c>
      <c r="M86" s="5">
        <f t="shared" si="16"/>
        <v>108</v>
      </c>
      <c r="N86" s="5">
        <v>3</v>
      </c>
      <c r="O86" s="5">
        <f>L86*8</f>
        <v>1104</v>
      </c>
      <c r="P86" s="5"/>
      <c r="Q86" s="5">
        <f>O86-K86</f>
        <v>304</v>
      </c>
      <c r="R86">
        <f>VLOOKUP(B:B,[1]实际完成!$B:$Q,16,0)</f>
        <v>3</v>
      </c>
      <c r="S86">
        <f>VLOOKUP(B:B,[1]实际完成!$B:$R,17,0)</f>
        <v>1104</v>
      </c>
      <c r="T86">
        <f t="shared" si="18"/>
        <v>0</v>
      </c>
    </row>
    <row r="87" spans="1:20">
      <c r="A87" s="26">
        <v>79</v>
      </c>
      <c r="B87" s="45">
        <v>587</v>
      </c>
      <c r="C87" s="45" t="s">
        <v>99</v>
      </c>
      <c r="D87" s="45" t="s">
        <v>110</v>
      </c>
      <c r="E87" s="45" t="s">
        <v>32</v>
      </c>
      <c r="F87" s="46">
        <v>30</v>
      </c>
      <c r="G87" s="46">
        <v>60</v>
      </c>
      <c r="H87" s="46">
        <v>100</v>
      </c>
      <c r="I87" s="49">
        <v>1</v>
      </c>
      <c r="J87" s="46">
        <v>30</v>
      </c>
      <c r="K87" s="5">
        <f>J87*3</f>
        <v>90</v>
      </c>
      <c r="L87" s="5">
        <v>13</v>
      </c>
      <c r="M87" s="5">
        <f t="shared" si="16"/>
        <v>-17</v>
      </c>
      <c r="N87" s="5" t="s">
        <v>23</v>
      </c>
      <c r="O87" s="5">
        <f t="shared" ref="O87:O96" si="21">L87*2</f>
        <v>26</v>
      </c>
      <c r="P87" s="5">
        <f t="shared" si="17"/>
        <v>64</v>
      </c>
      <c r="Q87" s="5"/>
      <c r="R87">
        <f>VLOOKUP(B:B,[1]实际完成!$B:$Q,16,0)</f>
        <v>0</v>
      </c>
      <c r="S87">
        <f>VLOOKUP(B:B,[1]实际完成!$B:$R,17,0)</f>
        <v>26</v>
      </c>
      <c r="T87">
        <f t="shared" si="18"/>
        <v>0</v>
      </c>
    </row>
    <row r="88" spans="1:20">
      <c r="A88" s="26">
        <v>80</v>
      </c>
      <c r="B88" s="45">
        <v>704</v>
      </c>
      <c r="C88" s="45" t="s">
        <v>99</v>
      </c>
      <c r="D88" s="45" t="s">
        <v>111</v>
      </c>
      <c r="E88" s="45" t="s">
        <v>32</v>
      </c>
      <c r="F88" s="46">
        <v>30</v>
      </c>
      <c r="G88" s="46">
        <v>60</v>
      </c>
      <c r="H88" s="46">
        <v>100</v>
      </c>
      <c r="I88" s="49">
        <v>3</v>
      </c>
      <c r="J88" s="46">
        <v>100</v>
      </c>
      <c r="K88" s="5">
        <f>J88*8</f>
        <v>800</v>
      </c>
      <c r="L88" s="5">
        <v>12</v>
      </c>
      <c r="M88" s="5">
        <f t="shared" si="16"/>
        <v>-18</v>
      </c>
      <c r="N88" s="5" t="s">
        <v>23</v>
      </c>
      <c r="O88" s="5">
        <f t="shared" si="21"/>
        <v>24</v>
      </c>
      <c r="P88" s="5">
        <f t="shared" si="17"/>
        <v>776</v>
      </c>
      <c r="Q88" s="5"/>
      <c r="R88">
        <f>VLOOKUP(B:B,[1]实际完成!$B:$Q,16,0)</f>
        <v>0</v>
      </c>
      <c r="S88">
        <f>VLOOKUP(B:B,[1]实际完成!$B:$R,17,0)</f>
        <v>24</v>
      </c>
      <c r="T88">
        <f t="shared" si="18"/>
        <v>0</v>
      </c>
    </row>
    <row r="89" spans="1:20">
      <c r="A89" s="26">
        <v>81</v>
      </c>
      <c r="B89" s="45">
        <v>101453</v>
      </c>
      <c r="C89" s="45" t="s">
        <v>99</v>
      </c>
      <c r="D89" s="45" t="s">
        <v>112</v>
      </c>
      <c r="E89" s="45" t="s">
        <v>32</v>
      </c>
      <c r="F89" s="46">
        <v>30</v>
      </c>
      <c r="G89" s="46">
        <v>60</v>
      </c>
      <c r="H89" s="46">
        <v>100</v>
      </c>
      <c r="I89" s="49">
        <v>1</v>
      </c>
      <c r="J89" s="46">
        <v>30</v>
      </c>
      <c r="K89" s="5">
        <f>J89*3</f>
        <v>90</v>
      </c>
      <c r="L89" s="5">
        <v>8</v>
      </c>
      <c r="M89" s="5">
        <f t="shared" si="16"/>
        <v>-22</v>
      </c>
      <c r="N89" s="5" t="s">
        <v>23</v>
      </c>
      <c r="O89" s="5">
        <f t="shared" si="21"/>
        <v>16</v>
      </c>
      <c r="P89" s="5">
        <f t="shared" si="17"/>
        <v>74</v>
      </c>
      <c r="Q89" s="5"/>
      <c r="R89">
        <f>VLOOKUP(B:B,[1]实际完成!$B:$Q,16,0)</f>
        <v>0</v>
      </c>
      <c r="S89">
        <f>VLOOKUP(B:B,[1]实际完成!$B:$R,17,0)</f>
        <v>16</v>
      </c>
      <c r="T89">
        <f t="shared" si="18"/>
        <v>0</v>
      </c>
    </row>
    <row r="90" spans="1:20">
      <c r="A90" s="26">
        <v>82</v>
      </c>
      <c r="B90" s="45">
        <v>104428</v>
      </c>
      <c r="C90" s="45" t="s">
        <v>99</v>
      </c>
      <c r="D90" s="45" t="s">
        <v>113</v>
      </c>
      <c r="E90" s="45" t="s">
        <v>32</v>
      </c>
      <c r="F90" s="46">
        <v>30</v>
      </c>
      <c r="G90" s="46">
        <v>60</v>
      </c>
      <c r="H90" s="46">
        <v>100</v>
      </c>
      <c r="I90" s="49">
        <v>2</v>
      </c>
      <c r="J90" s="46">
        <v>60</v>
      </c>
      <c r="K90" s="5">
        <f>J90*5</f>
        <v>300</v>
      </c>
      <c r="L90" s="5">
        <v>24</v>
      </c>
      <c r="M90" s="5">
        <f t="shared" si="16"/>
        <v>-6</v>
      </c>
      <c r="N90" s="5" t="s">
        <v>23</v>
      </c>
      <c r="O90" s="5">
        <f t="shared" si="21"/>
        <v>48</v>
      </c>
      <c r="P90" s="5">
        <f t="shared" si="17"/>
        <v>252</v>
      </c>
      <c r="Q90" s="5"/>
      <c r="R90">
        <f>VLOOKUP(B:B,[1]实际完成!$B:$Q,16,0)</f>
        <v>0</v>
      </c>
      <c r="S90">
        <f>VLOOKUP(B:B,[1]实际完成!$B:$R,17,0)</f>
        <v>48</v>
      </c>
      <c r="T90">
        <f t="shared" si="18"/>
        <v>0</v>
      </c>
    </row>
    <row r="91" spans="1:20">
      <c r="A91" s="26">
        <v>83</v>
      </c>
      <c r="B91" s="45">
        <v>54</v>
      </c>
      <c r="C91" s="45" t="s">
        <v>99</v>
      </c>
      <c r="D91" s="45" t="s">
        <v>114</v>
      </c>
      <c r="E91" s="45" t="s">
        <v>41</v>
      </c>
      <c r="F91" s="46">
        <v>40</v>
      </c>
      <c r="G91" s="46">
        <v>80</v>
      </c>
      <c r="H91" s="46">
        <v>140</v>
      </c>
      <c r="I91" s="49">
        <v>2</v>
      </c>
      <c r="J91" s="46">
        <v>80</v>
      </c>
      <c r="K91" s="5">
        <f>J91*5</f>
        <v>400</v>
      </c>
      <c r="L91" s="5">
        <v>6</v>
      </c>
      <c r="M91" s="5">
        <f t="shared" si="16"/>
        <v>-34</v>
      </c>
      <c r="N91" s="5" t="s">
        <v>23</v>
      </c>
      <c r="O91" s="5">
        <f t="shared" si="21"/>
        <v>12</v>
      </c>
      <c r="P91" s="5">
        <f t="shared" si="17"/>
        <v>388</v>
      </c>
      <c r="Q91" s="5"/>
      <c r="R91">
        <f>VLOOKUP(B:B,[1]实际完成!$B:$Q,16,0)</f>
        <v>0</v>
      </c>
      <c r="S91">
        <f>VLOOKUP(B:B,[1]实际完成!$B:$R,17,0)</f>
        <v>12</v>
      </c>
      <c r="T91">
        <f t="shared" si="18"/>
        <v>0</v>
      </c>
    </row>
    <row r="92" spans="1:20">
      <c r="A92" s="26">
        <v>84</v>
      </c>
      <c r="B92" s="45">
        <v>754</v>
      </c>
      <c r="C92" s="45" t="s">
        <v>99</v>
      </c>
      <c r="D92" s="45" t="s">
        <v>115</v>
      </c>
      <c r="E92" s="45" t="s">
        <v>41</v>
      </c>
      <c r="F92" s="46">
        <v>40</v>
      </c>
      <c r="G92" s="46">
        <v>80</v>
      </c>
      <c r="H92" s="46">
        <v>140</v>
      </c>
      <c r="I92" s="49">
        <v>1</v>
      </c>
      <c r="J92" s="46">
        <v>40</v>
      </c>
      <c r="K92" s="5">
        <f>J92*3</f>
        <v>120</v>
      </c>
      <c r="L92" s="5">
        <v>19</v>
      </c>
      <c r="M92" s="5">
        <f t="shared" si="16"/>
        <v>-21</v>
      </c>
      <c r="N92" s="5" t="s">
        <v>23</v>
      </c>
      <c r="O92" s="5">
        <f t="shared" si="21"/>
        <v>38</v>
      </c>
      <c r="P92" s="5">
        <f t="shared" si="17"/>
        <v>82</v>
      </c>
      <c r="Q92" s="5"/>
      <c r="R92">
        <f>VLOOKUP(B:B,[1]实际完成!$B:$Q,16,0)</f>
        <v>0</v>
      </c>
      <c r="S92">
        <f>VLOOKUP(B:B,[1]实际完成!$B:$R,17,0)</f>
        <v>38</v>
      </c>
      <c r="T92">
        <f t="shared" si="18"/>
        <v>0</v>
      </c>
    </row>
    <row r="93" s="16" customFormat="1" spans="1:20">
      <c r="A93" s="31"/>
      <c r="B93" s="10"/>
      <c r="C93" s="10" t="s">
        <v>99</v>
      </c>
      <c r="D93" s="10"/>
      <c r="E93" s="10"/>
      <c r="F93" s="47">
        <f>SUM(F77:F92)</f>
        <v>440</v>
      </c>
      <c r="G93" s="47">
        <f t="shared" ref="G93:Q93" si="22">SUM(G77:G92)</f>
        <v>880</v>
      </c>
      <c r="H93" s="47">
        <f t="shared" si="22"/>
        <v>1440</v>
      </c>
      <c r="I93" s="47">
        <f t="shared" si="22"/>
        <v>35</v>
      </c>
      <c r="J93" s="47">
        <f t="shared" si="22"/>
        <v>960</v>
      </c>
      <c r="K93" s="47">
        <f t="shared" si="22"/>
        <v>6040</v>
      </c>
      <c r="L93" s="47">
        <f t="shared" si="22"/>
        <v>335</v>
      </c>
      <c r="M93" s="47">
        <f t="shared" si="22"/>
        <v>-105</v>
      </c>
      <c r="N93" s="47">
        <f t="shared" si="22"/>
        <v>4</v>
      </c>
      <c r="O93" s="47">
        <f t="shared" si="22"/>
        <v>1520</v>
      </c>
      <c r="P93" s="47">
        <f t="shared" si="22"/>
        <v>4824</v>
      </c>
      <c r="Q93" s="47">
        <f t="shared" si="22"/>
        <v>304</v>
      </c>
      <c r="R93" t="e">
        <f>VLOOKUP(B:B,[1]实际完成!$B:$Q,16,0)</f>
        <v>#N/A</v>
      </c>
      <c r="S93" t="e">
        <f>VLOOKUP(B:B,[1]实际完成!$B:$R,17,0)</f>
        <v>#N/A</v>
      </c>
      <c r="T93" t="e">
        <f t="shared" si="18"/>
        <v>#N/A</v>
      </c>
    </row>
    <row r="94" spans="1:20">
      <c r="A94" s="26">
        <v>85</v>
      </c>
      <c r="B94" s="5">
        <v>545</v>
      </c>
      <c r="C94" s="5" t="s">
        <v>116</v>
      </c>
      <c r="D94" s="5" t="s">
        <v>117</v>
      </c>
      <c r="E94" s="5" t="s">
        <v>22</v>
      </c>
      <c r="F94" s="5">
        <v>20</v>
      </c>
      <c r="G94" s="5">
        <v>40</v>
      </c>
      <c r="H94" s="5">
        <v>60</v>
      </c>
      <c r="I94" s="5">
        <v>3</v>
      </c>
      <c r="J94" s="5">
        <v>60</v>
      </c>
      <c r="K94" s="5">
        <f>J94*8</f>
        <v>480</v>
      </c>
      <c r="L94" s="5">
        <v>2</v>
      </c>
      <c r="M94" s="5">
        <f t="shared" si="16"/>
        <v>-18</v>
      </c>
      <c r="N94" s="5" t="s">
        <v>23</v>
      </c>
      <c r="O94" s="5">
        <f t="shared" si="21"/>
        <v>4</v>
      </c>
      <c r="P94" s="5">
        <f t="shared" si="17"/>
        <v>476</v>
      </c>
      <c r="Q94" s="5"/>
      <c r="R94">
        <f>VLOOKUP(B:B,[1]实际完成!$B:$Q,16,0)</f>
        <v>0</v>
      </c>
      <c r="S94">
        <f>VLOOKUP(B:B,[1]实际完成!$B:$R,17,0)</f>
        <v>4</v>
      </c>
      <c r="T94">
        <f t="shared" si="18"/>
        <v>0</v>
      </c>
    </row>
    <row r="95" spans="1:20">
      <c r="A95" s="26">
        <v>86</v>
      </c>
      <c r="B95" s="48">
        <v>733</v>
      </c>
      <c r="C95" s="48" t="s">
        <v>116</v>
      </c>
      <c r="D95" s="48" t="s">
        <v>118</v>
      </c>
      <c r="E95" s="48" t="s">
        <v>22</v>
      </c>
      <c r="F95" s="48">
        <v>20</v>
      </c>
      <c r="G95" s="48">
        <v>40</v>
      </c>
      <c r="H95" s="48">
        <v>60</v>
      </c>
      <c r="I95" s="48">
        <v>3</v>
      </c>
      <c r="J95" s="48">
        <v>60</v>
      </c>
      <c r="K95" s="5">
        <f>J95*8</f>
        <v>480</v>
      </c>
      <c r="L95" s="5">
        <v>12</v>
      </c>
      <c r="M95" s="5">
        <f t="shared" si="16"/>
        <v>-8</v>
      </c>
      <c r="N95" s="5" t="s">
        <v>23</v>
      </c>
      <c r="O95" s="5">
        <f t="shared" si="21"/>
        <v>24</v>
      </c>
      <c r="P95" s="5">
        <f t="shared" si="17"/>
        <v>456</v>
      </c>
      <c r="Q95" s="5"/>
      <c r="R95">
        <f>VLOOKUP(B:B,[1]实际完成!$B:$Q,16,0)</f>
        <v>0</v>
      </c>
      <c r="S95">
        <f>VLOOKUP(B:B,[1]实际完成!$B:$R,17,0)</f>
        <v>24</v>
      </c>
      <c r="T95">
        <f t="shared" si="18"/>
        <v>0</v>
      </c>
    </row>
    <row r="96" spans="1:20">
      <c r="A96" s="26">
        <v>87</v>
      </c>
      <c r="B96" s="5">
        <v>740</v>
      </c>
      <c r="C96" s="5" t="s">
        <v>116</v>
      </c>
      <c r="D96" s="5" t="s">
        <v>119</v>
      </c>
      <c r="E96" s="5" t="s">
        <v>22</v>
      </c>
      <c r="F96" s="5">
        <v>20</v>
      </c>
      <c r="G96" s="5">
        <v>40</v>
      </c>
      <c r="H96" s="5">
        <v>60</v>
      </c>
      <c r="I96" s="5">
        <v>1</v>
      </c>
      <c r="J96" s="5">
        <v>20</v>
      </c>
      <c r="K96" s="5">
        <f>J96*3</f>
        <v>60</v>
      </c>
      <c r="L96" s="5">
        <v>17</v>
      </c>
      <c r="M96" s="5">
        <f t="shared" si="16"/>
        <v>-3</v>
      </c>
      <c r="N96" s="5" t="s">
        <v>23</v>
      </c>
      <c r="O96" s="5">
        <f t="shared" si="21"/>
        <v>34</v>
      </c>
      <c r="P96" s="5">
        <f t="shared" si="17"/>
        <v>26</v>
      </c>
      <c r="Q96" s="5"/>
      <c r="R96">
        <f>VLOOKUP(B:B,[1]实际完成!$B:$Q,16,0)</f>
        <v>0</v>
      </c>
      <c r="S96">
        <f>VLOOKUP(B:B,[1]实际完成!$B:$R,17,0)</f>
        <v>34</v>
      </c>
      <c r="T96">
        <f t="shared" si="18"/>
        <v>0</v>
      </c>
    </row>
    <row r="97" spans="1:20">
      <c r="A97" s="26">
        <v>88</v>
      </c>
      <c r="B97" s="5">
        <v>753</v>
      </c>
      <c r="C97" s="5" t="s">
        <v>116</v>
      </c>
      <c r="D97" s="5" t="s">
        <v>120</v>
      </c>
      <c r="E97" s="5" t="s">
        <v>22</v>
      </c>
      <c r="F97" s="5">
        <v>20</v>
      </c>
      <c r="G97" s="5">
        <v>40</v>
      </c>
      <c r="H97" s="5">
        <v>60</v>
      </c>
      <c r="I97" s="5">
        <v>3</v>
      </c>
      <c r="J97" s="5">
        <v>60</v>
      </c>
      <c r="K97" s="5">
        <f>J97*8</f>
        <v>480</v>
      </c>
      <c r="L97" s="5">
        <v>20</v>
      </c>
      <c r="M97" s="5">
        <f t="shared" si="16"/>
        <v>0</v>
      </c>
      <c r="N97" s="5">
        <v>1</v>
      </c>
      <c r="O97" s="5">
        <f>L97*3</f>
        <v>60</v>
      </c>
      <c r="P97" s="5">
        <f t="shared" si="17"/>
        <v>420</v>
      </c>
      <c r="Q97" s="5"/>
      <c r="R97">
        <f>VLOOKUP(B:B,[1]实际完成!$B:$Q,16,0)</f>
        <v>1</v>
      </c>
      <c r="S97">
        <f>VLOOKUP(B:B,[1]实际完成!$B:$R,17,0)</f>
        <v>60</v>
      </c>
      <c r="T97">
        <f t="shared" si="18"/>
        <v>0</v>
      </c>
    </row>
    <row r="98" spans="1:20">
      <c r="A98" s="26">
        <v>89</v>
      </c>
      <c r="B98" s="5">
        <v>104430</v>
      </c>
      <c r="C98" s="5" t="s">
        <v>116</v>
      </c>
      <c r="D98" s="5" t="s">
        <v>121</v>
      </c>
      <c r="E98" s="5" t="s">
        <v>22</v>
      </c>
      <c r="F98" s="5">
        <v>20</v>
      </c>
      <c r="G98" s="5">
        <v>40</v>
      </c>
      <c r="H98" s="5">
        <v>60</v>
      </c>
      <c r="I98" s="5">
        <v>1</v>
      </c>
      <c r="J98" s="5">
        <v>20</v>
      </c>
      <c r="K98" s="5">
        <f>J98*3</f>
        <v>60</v>
      </c>
      <c r="L98" s="5">
        <v>2</v>
      </c>
      <c r="M98" s="5">
        <f t="shared" si="16"/>
        <v>-18</v>
      </c>
      <c r="N98" s="5" t="s">
        <v>23</v>
      </c>
      <c r="O98" s="5">
        <f>L98*2</f>
        <v>4</v>
      </c>
      <c r="P98" s="5">
        <f t="shared" si="17"/>
        <v>56</v>
      </c>
      <c r="Q98" s="5"/>
      <c r="R98">
        <f>VLOOKUP(B:B,[1]实际完成!$B:$Q,16,0)</f>
        <v>0</v>
      </c>
      <c r="S98">
        <f>VLOOKUP(B:B,[1]实际完成!$B:$R,17,0)</f>
        <v>4</v>
      </c>
      <c r="T98">
        <f t="shared" si="18"/>
        <v>0</v>
      </c>
    </row>
    <row r="99" spans="1:20">
      <c r="A99" s="26">
        <v>90</v>
      </c>
      <c r="B99" s="5">
        <v>105396</v>
      </c>
      <c r="C99" s="5" t="s">
        <v>116</v>
      </c>
      <c r="D99" s="5" t="s">
        <v>122</v>
      </c>
      <c r="E99" s="5" t="s">
        <v>22</v>
      </c>
      <c r="F99" s="5">
        <v>20</v>
      </c>
      <c r="G99" s="5">
        <v>40</v>
      </c>
      <c r="H99" s="5">
        <v>60</v>
      </c>
      <c r="I99" s="5">
        <v>3</v>
      </c>
      <c r="J99" s="5">
        <v>60</v>
      </c>
      <c r="K99" s="5">
        <f>J99*8</f>
        <v>480</v>
      </c>
      <c r="L99" s="5">
        <v>55</v>
      </c>
      <c r="M99" s="5">
        <f t="shared" si="16"/>
        <v>35</v>
      </c>
      <c r="N99" s="5">
        <v>2</v>
      </c>
      <c r="O99" s="5">
        <f>L99*5</f>
        <v>275</v>
      </c>
      <c r="P99" s="5">
        <f t="shared" si="17"/>
        <v>205</v>
      </c>
      <c r="Q99" s="5"/>
      <c r="R99">
        <f>VLOOKUP(B:B,[1]实际完成!$B:$Q,16,0)</f>
        <v>2</v>
      </c>
      <c r="S99">
        <f>VLOOKUP(B:B,[1]实际完成!$B:$R,17,0)</f>
        <v>275</v>
      </c>
      <c r="T99">
        <f t="shared" si="18"/>
        <v>0</v>
      </c>
    </row>
    <row r="100" spans="1:20">
      <c r="A100" s="26">
        <v>91</v>
      </c>
      <c r="B100" s="5">
        <v>105751</v>
      </c>
      <c r="C100" s="5" t="s">
        <v>116</v>
      </c>
      <c r="D100" s="5" t="s">
        <v>123</v>
      </c>
      <c r="E100" s="5" t="s">
        <v>22</v>
      </c>
      <c r="F100" s="5">
        <v>20</v>
      </c>
      <c r="G100" s="5">
        <v>40</v>
      </c>
      <c r="H100" s="5">
        <v>60</v>
      </c>
      <c r="I100" s="5">
        <v>1</v>
      </c>
      <c r="J100" s="5">
        <v>20</v>
      </c>
      <c r="K100" s="5">
        <f>J100*3</f>
        <v>60</v>
      </c>
      <c r="L100" s="5">
        <v>10</v>
      </c>
      <c r="M100" s="5">
        <f t="shared" si="16"/>
        <v>-10</v>
      </c>
      <c r="N100" s="5" t="s">
        <v>23</v>
      </c>
      <c r="O100" s="5">
        <f t="shared" ref="O100:O108" si="23">L100*2</f>
        <v>20</v>
      </c>
      <c r="P100" s="5">
        <f t="shared" si="17"/>
        <v>40</v>
      </c>
      <c r="Q100" s="5"/>
      <c r="R100">
        <f>VLOOKUP(B:B,[1]实际完成!$B:$Q,16,0)</f>
        <v>0</v>
      </c>
      <c r="S100">
        <f>VLOOKUP(B:B,[1]实际完成!$B:$R,17,0)</f>
        <v>20</v>
      </c>
      <c r="T100">
        <f t="shared" si="18"/>
        <v>0</v>
      </c>
    </row>
    <row r="101" spans="1:20">
      <c r="A101" s="26">
        <v>92</v>
      </c>
      <c r="B101" s="5">
        <v>105910</v>
      </c>
      <c r="C101" s="5" t="s">
        <v>116</v>
      </c>
      <c r="D101" s="5" t="s">
        <v>124</v>
      </c>
      <c r="E101" s="5" t="s">
        <v>22</v>
      </c>
      <c r="F101" s="5">
        <v>20</v>
      </c>
      <c r="G101" s="5">
        <v>40</v>
      </c>
      <c r="H101" s="5">
        <v>60</v>
      </c>
      <c r="I101" s="5">
        <v>1</v>
      </c>
      <c r="J101" s="5">
        <v>20</v>
      </c>
      <c r="K101" s="5">
        <f>J101*3</f>
        <v>60</v>
      </c>
      <c r="L101" s="5">
        <v>1</v>
      </c>
      <c r="M101" s="5">
        <f t="shared" ref="M101:M124" si="24">L101-F101</f>
        <v>-19</v>
      </c>
      <c r="N101" s="5" t="s">
        <v>23</v>
      </c>
      <c r="O101" s="5">
        <f t="shared" si="23"/>
        <v>2</v>
      </c>
      <c r="P101" s="5">
        <f t="shared" ref="P101:P124" si="25">K101-O101</f>
        <v>58</v>
      </c>
      <c r="Q101" s="5"/>
      <c r="R101">
        <f>VLOOKUP(B:B,[1]实际完成!$B:$Q,16,0)</f>
        <v>0</v>
      </c>
      <c r="S101">
        <f>VLOOKUP(B:B,[1]实际完成!$B:$R,17,0)</f>
        <v>2</v>
      </c>
      <c r="T101">
        <f t="shared" ref="T101:T125" si="26">O101-S101</f>
        <v>0</v>
      </c>
    </row>
    <row r="102" spans="1:20">
      <c r="A102" s="26">
        <v>93</v>
      </c>
      <c r="B102" s="5">
        <v>106485</v>
      </c>
      <c r="C102" s="5" t="s">
        <v>116</v>
      </c>
      <c r="D102" s="5" t="s">
        <v>125</v>
      </c>
      <c r="E102" s="5" t="s">
        <v>22</v>
      </c>
      <c r="F102" s="5">
        <v>20</v>
      </c>
      <c r="G102" s="5">
        <v>40</v>
      </c>
      <c r="H102" s="5">
        <v>60</v>
      </c>
      <c r="I102" s="5">
        <v>1</v>
      </c>
      <c r="J102" s="5">
        <v>20</v>
      </c>
      <c r="K102" s="5">
        <f>J102*3</f>
        <v>60</v>
      </c>
      <c r="L102" s="5">
        <v>0</v>
      </c>
      <c r="M102" s="5">
        <f t="shared" si="24"/>
        <v>-20</v>
      </c>
      <c r="N102" s="5" t="s">
        <v>23</v>
      </c>
      <c r="O102" s="5">
        <f t="shared" si="23"/>
        <v>0</v>
      </c>
      <c r="P102" s="5">
        <f t="shared" si="25"/>
        <v>60</v>
      </c>
      <c r="Q102" s="5"/>
      <c r="R102">
        <f>VLOOKUP(B:B,[1]实际完成!$B:$Q,16,0)</f>
        <v>0</v>
      </c>
      <c r="S102">
        <f>VLOOKUP(B:B,[1]实际完成!$B:$R,17,0)</f>
        <v>0</v>
      </c>
      <c r="T102">
        <f t="shared" si="26"/>
        <v>0</v>
      </c>
    </row>
    <row r="103" spans="1:20">
      <c r="A103" s="26">
        <v>94</v>
      </c>
      <c r="B103" s="5">
        <v>106568</v>
      </c>
      <c r="C103" s="5" t="s">
        <v>116</v>
      </c>
      <c r="D103" s="5" t="s">
        <v>126</v>
      </c>
      <c r="E103" s="5" t="s">
        <v>22</v>
      </c>
      <c r="F103" s="5">
        <v>20</v>
      </c>
      <c r="G103" s="5">
        <v>40</v>
      </c>
      <c r="H103" s="5">
        <v>60</v>
      </c>
      <c r="I103" s="5">
        <v>1</v>
      </c>
      <c r="J103" s="5">
        <v>20</v>
      </c>
      <c r="K103" s="5">
        <f>J103*3</f>
        <v>60</v>
      </c>
      <c r="L103" s="5">
        <v>0</v>
      </c>
      <c r="M103" s="5">
        <f t="shared" si="24"/>
        <v>-20</v>
      </c>
      <c r="N103" s="5" t="s">
        <v>23</v>
      </c>
      <c r="O103" s="5">
        <f t="shared" si="23"/>
        <v>0</v>
      </c>
      <c r="P103" s="5">
        <f t="shared" si="25"/>
        <v>60</v>
      </c>
      <c r="Q103" s="5"/>
      <c r="R103">
        <f>VLOOKUP(B:B,[1]实际完成!$B:$Q,16,0)</f>
        <v>0</v>
      </c>
      <c r="S103">
        <f>VLOOKUP(B:B,[1]实际完成!$B:$R,17,0)</f>
        <v>0</v>
      </c>
      <c r="T103">
        <f t="shared" si="26"/>
        <v>0</v>
      </c>
    </row>
    <row r="104" spans="1:20">
      <c r="A104" s="26">
        <v>95</v>
      </c>
      <c r="B104" s="5">
        <v>573</v>
      </c>
      <c r="C104" s="5" t="s">
        <v>116</v>
      </c>
      <c r="D104" s="5" t="s">
        <v>127</v>
      </c>
      <c r="E104" s="5" t="s">
        <v>32</v>
      </c>
      <c r="F104" s="5">
        <v>30</v>
      </c>
      <c r="G104" s="5">
        <v>60</v>
      </c>
      <c r="H104" s="5">
        <v>100</v>
      </c>
      <c r="I104" s="5">
        <v>2</v>
      </c>
      <c r="J104" s="5">
        <v>60</v>
      </c>
      <c r="K104" s="5">
        <f>J104*5</f>
        <v>300</v>
      </c>
      <c r="L104" s="5">
        <v>6</v>
      </c>
      <c r="M104" s="5">
        <f t="shared" si="24"/>
        <v>-24</v>
      </c>
      <c r="N104" s="5" t="s">
        <v>23</v>
      </c>
      <c r="O104" s="5">
        <f t="shared" si="23"/>
        <v>12</v>
      </c>
      <c r="P104" s="5">
        <f t="shared" si="25"/>
        <v>288</v>
      </c>
      <c r="Q104" s="5"/>
      <c r="R104">
        <f>VLOOKUP(B:B,[1]实际完成!$B:$Q,16,0)</f>
        <v>0</v>
      </c>
      <c r="S104">
        <f>VLOOKUP(B:B,[1]实际完成!$B:$R,17,0)</f>
        <v>12</v>
      </c>
      <c r="T104">
        <f t="shared" si="26"/>
        <v>0</v>
      </c>
    </row>
    <row r="105" spans="1:20">
      <c r="A105" s="26">
        <v>96</v>
      </c>
      <c r="B105" s="5">
        <v>737</v>
      </c>
      <c r="C105" s="5" t="s">
        <v>116</v>
      </c>
      <c r="D105" s="5" t="s">
        <v>128</v>
      </c>
      <c r="E105" s="5" t="s">
        <v>32</v>
      </c>
      <c r="F105" s="5">
        <v>30</v>
      </c>
      <c r="G105" s="5">
        <v>60</v>
      </c>
      <c r="H105" s="5">
        <v>100</v>
      </c>
      <c r="I105" s="5">
        <v>2</v>
      </c>
      <c r="J105" s="5">
        <v>60</v>
      </c>
      <c r="K105" s="5">
        <f>J105*5</f>
        <v>300</v>
      </c>
      <c r="L105" s="5">
        <v>28</v>
      </c>
      <c r="M105" s="5">
        <f t="shared" si="24"/>
        <v>-2</v>
      </c>
      <c r="N105" s="5" t="s">
        <v>23</v>
      </c>
      <c r="O105" s="5">
        <f t="shared" si="23"/>
        <v>56</v>
      </c>
      <c r="P105" s="5">
        <f t="shared" si="25"/>
        <v>244</v>
      </c>
      <c r="Q105" s="5"/>
      <c r="R105">
        <f>VLOOKUP(B:B,[1]实际完成!$B:$Q,16,0)</f>
        <v>0</v>
      </c>
      <c r="S105">
        <f>VLOOKUP(B:B,[1]实际完成!$B:$R,17,0)</f>
        <v>56</v>
      </c>
      <c r="T105">
        <f t="shared" si="26"/>
        <v>0</v>
      </c>
    </row>
    <row r="106" spans="1:20">
      <c r="A106" s="26">
        <v>97</v>
      </c>
      <c r="B106" s="5">
        <v>743</v>
      </c>
      <c r="C106" s="5" t="s">
        <v>116</v>
      </c>
      <c r="D106" s="5" t="s">
        <v>129</v>
      </c>
      <c r="E106" s="5" t="s">
        <v>32</v>
      </c>
      <c r="F106" s="5">
        <v>30</v>
      </c>
      <c r="G106" s="5">
        <v>60</v>
      </c>
      <c r="H106" s="5">
        <v>100</v>
      </c>
      <c r="I106" s="5">
        <v>3</v>
      </c>
      <c r="J106" s="5">
        <v>100</v>
      </c>
      <c r="K106" s="5">
        <f>J106*8</f>
        <v>800</v>
      </c>
      <c r="L106" s="5">
        <v>16</v>
      </c>
      <c r="M106" s="5">
        <f t="shared" si="24"/>
        <v>-14</v>
      </c>
      <c r="N106" s="5" t="s">
        <v>23</v>
      </c>
      <c r="O106" s="5">
        <f t="shared" si="23"/>
        <v>32</v>
      </c>
      <c r="P106" s="5">
        <f t="shared" si="25"/>
        <v>768</v>
      </c>
      <c r="Q106" s="5"/>
      <c r="R106">
        <f>VLOOKUP(B:B,[1]实际完成!$B:$Q,16,0)</f>
        <v>0</v>
      </c>
      <c r="S106">
        <f>VLOOKUP(B:B,[1]实际完成!$B:$R,17,0)</f>
        <v>32</v>
      </c>
      <c r="T106">
        <f t="shared" si="26"/>
        <v>0</v>
      </c>
    </row>
    <row r="107" spans="1:20">
      <c r="A107" s="26">
        <v>98</v>
      </c>
      <c r="B107" s="5">
        <v>103639</v>
      </c>
      <c r="C107" s="5" t="s">
        <v>116</v>
      </c>
      <c r="D107" s="5" t="s">
        <v>130</v>
      </c>
      <c r="E107" s="5" t="s">
        <v>32</v>
      </c>
      <c r="F107" s="5">
        <v>30</v>
      </c>
      <c r="G107" s="5">
        <v>60</v>
      </c>
      <c r="H107" s="5">
        <v>100</v>
      </c>
      <c r="I107" s="5">
        <v>2</v>
      </c>
      <c r="J107" s="5">
        <v>60</v>
      </c>
      <c r="K107" s="5">
        <f>J107*5</f>
        <v>300</v>
      </c>
      <c r="L107" s="5">
        <v>6</v>
      </c>
      <c r="M107" s="5">
        <f t="shared" si="24"/>
        <v>-24</v>
      </c>
      <c r="N107" s="5" t="s">
        <v>23</v>
      </c>
      <c r="O107" s="5">
        <f t="shared" si="23"/>
        <v>12</v>
      </c>
      <c r="P107" s="5">
        <f t="shared" si="25"/>
        <v>288</v>
      </c>
      <c r="Q107" s="5"/>
      <c r="R107">
        <f>VLOOKUP(B:B,[1]实际完成!$B:$Q,16,0)</f>
        <v>0</v>
      </c>
      <c r="S107">
        <f>VLOOKUP(B:B,[1]实际完成!$B:$R,17,0)</f>
        <v>12</v>
      </c>
      <c r="T107">
        <f t="shared" si="26"/>
        <v>0</v>
      </c>
    </row>
    <row r="108" spans="1:20">
      <c r="A108" s="26">
        <v>99</v>
      </c>
      <c r="B108" s="5">
        <v>377</v>
      </c>
      <c r="C108" s="5" t="s">
        <v>116</v>
      </c>
      <c r="D108" s="5" t="s">
        <v>131</v>
      </c>
      <c r="E108" s="5" t="s">
        <v>41</v>
      </c>
      <c r="F108" s="5">
        <v>40</v>
      </c>
      <c r="G108" s="5">
        <v>80</v>
      </c>
      <c r="H108" s="5">
        <v>140</v>
      </c>
      <c r="I108" s="5">
        <v>1</v>
      </c>
      <c r="J108" s="5">
        <v>40</v>
      </c>
      <c r="K108" s="5">
        <f>J108*3</f>
        <v>120</v>
      </c>
      <c r="L108" s="5">
        <v>2</v>
      </c>
      <c r="M108" s="5">
        <f t="shared" si="24"/>
        <v>-38</v>
      </c>
      <c r="N108" s="5" t="s">
        <v>23</v>
      </c>
      <c r="O108" s="5">
        <f t="shared" si="23"/>
        <v>4</v>
      </c>
      <c r="P108" s="5">
        <f t="shared" si="25"/>
        <v>116</v>
      </c>
      <c r="Q108" s="5"/>
      <c r="R108">
        <f>VLOOKUP(B:B,[1]实际完成!$B:$Q,16,0)</f>
        <v>0</v>
      </c>
      <c r="S108">
        <f>VLOOKUP(B:B,[1]实际完成!$B:$R,17,0)</f>
        <v>4</v>
      </c>
      <c r="T108">
        <f t="shared" si="26"/>
        <v>0</v>
      </c>
    </row>
    <row r="109" spans="1:20">
      <c r="A109" s="26">
        <v>100</v>
      </c>
      <c r="B109" s="5">
        <v>387</v>
      </c>
      <c r="C109" s="5" t="s">
        <v>116</v>
      </c>
      <c r="D109" s="5" t="s">
        <v>132</v>
      </c>
      <c r="E109" s="5" t="s">
        <v>41</v>
      </c>
      <c r="F109" s="5">
        <v>40</v>
      </c>
      <c r="G109" s="5">
        <v>80</v>
      </c>
      <c r="H109" s="5">
        <v>140</v>
      </c>
      <c r="I109" s="5">
        <v>3</v>
      </c>
      <c r="J109" s="5">
        <v>140</v>
      </c>
      <c r="K109" s="5">
        <f>J109*8</f>
        <v>1120</v>
      </c>
      <c r="L109" s="5">
        <v>53</v>
      </c>
      <c r="M109" s="5">
        <f t="shared" si="24"/>
        <v>13</v>
      </c>
      <c r="N109" s="5">
        <v>1</v>
      </c>
      <c r="O109" s="5">
        <f>L109*3</f>
        <v>159</v>
      </c>
      <c r="P109" s="5">
        <f t="shared" si="25"/>
        <v>961</v>
      </c>
      <c r="Q109" s="5"/>
      <c r="R109">
        <f>VLOOKUP(B:B,[1]实际完成!$B:$Q,16,0)</f>
        <v>1</v>
      </c>
      <c r="S109">
        <f>VLOOKUP(B:B,[1]实际完成!$B:$R,17,0)</f>
        <v>159</v>
      </c>
      <c r="T109">
        <f t="shared" si="26"/>
        <v>0</v>
      </c>
    </row>
    <row r="110" spans="1:20">
      <c r="A110" s="26">
        <v>101</v>
      </c>
      <c r="B110" s="5">
        <v>399</v>
      </c>
      <c r="C110" s="5" t="s">
        <v>116</v>
      </c>
      <c r="D110" s="5" t="s">
        <v>133</v>
      </c>
      <c r="E110" s="5" t="s">
        <v>41</v>
      </c>
      <c r="F110" s="5">
        <v>40</v>
      </c>
      <c r="G110" s="5">
        <v>80</v>
      </c>
      <c r="H110" s="5">
        <v>140</v>
      </c>
      <c r="I110" s="5">
        <v>3</v>
      </c>
      <c r="J110" s="5">
        <v>140</v>
      </c>
      <c r="K110" s="5">
        <f>J110*8</f>
        <v>1120</v>
      </c>
      <c r="L110" s="5">
        <v>65</v>
      </c>
      <c r="M110" s="5">
        <f t="shared" si="24"/>
        <v>25</v>
      </c>
      <c r="N110" s="5">
        <v>1</v>
      </c>
      <c r="O110" s="5">
        <f>L110*3</f>
        <v>195</v>
      </c>
      <c r="P110" s="5">
        <f t="shared" si="25"/>
        <v>925</v>
      </c>
      <c r="Q110" s="5"/>
      <c r="R110">
        <f>VLOOKUP(B:B,[1]实际完成!$B:$Q,16,0)</f>
        <v>1</v>
      </c>
      <c r="S110">
        <f>VLOOKUP(B:B,[1]实际完成!$B:$R,17,0)</f>
        <v>195</v>
      </c>
      <c r="T110">
        <f t="shared" si="26"/>
        <v>0</v>
      </c>
    </row>
    <row r="111" spans="1:20">
      <c r="A111" s="26">
        <v>102</v>
      </c>
      <c r="B111" s="5">
        <v>546</v>
      </c>
      <c r="C111" s="5" t="s">
        <v>116</v>
      </c>
      <c r="D111" s="5" t="s">
        <v>134</v>
      </c>
      <c r="E111" s="5" t="s">
        <v>41</v>
      </c>
      <c r="F111" s="5">
        <v>40</v>
      </c>
      <c r="G111" s="5">
        <v>80</v>
      </c>
      <c r="H111" s="5">
        <v>140</v>
      </c>
      <c r="I111" s="5">
        <v>3</v>
      </c>
      <c r="J111" s="5">
        <v>140</v>
      </c>
      <c r="K111" s="5">
        <f>J111*8</f>
        <v>1120</v>
      </c>
      <c r="L111" s="5">
        <v>28</v>
      </c>
      <c r="M111" s="5">
        <f t="shared" si="24"/>
        <v>-12</v>
      </c>
      <c r="N111" s="5" t="s">
        <v>23</v>
      </c>
      <c r="O111" s="5">
        <f>L111*2</f>
        <v>56</v>
      </c>
      <c r="P111" s="5">
        <f t="shared" si="25"/>
        <v>1064</v>
      </c>
      <c r="Q111" s="5"/>
      <c r="R111">
        <f>VLOOKUP(B:B,[1]实际完成!$B:$Q,16,0)</f>
        <v>0</v>
      </c>
      <c r="S111">
        <f>VLOOKUP(B:B,[1]实际完成!$B:$R,17,0)</f>
        <v>56</v>
      </c>
      <c r="T111">
        <f t="shared" si="26"/>
        <v>0</v>
      </c>
    </row>
    <row r="112" spans="1:20">
      <c r="A112" s="26">
        <v>103</v>
      </c>
      <c r="B112" s="5">
        <v>571</v>
      </c>
      <c r="C112" s="5" t="s">
        <v>116</v>
      </c>
      <c r="D112" s="5" t="s">
        <v>135</v>
      </c>
      <c r="E112" s="5" t="s">
        <v>41</v>
      </c>
      <c r="F112" s="5">
        <v>40</v>
      </c>
      <c r="G112" s="5">
        <v>80</v>
      </c>
      <c r="H112" s="5">
        <v>140</v>
      </c>
      <c r="I112" s="5">
        <v>3</v>
      </c>
      <c r="J112" s="5">
        <v>140</v>
      </c>
      <c r="K112" s="5">
        <f>J112*8</f>
        <v>1120</v>
      </c>
      <c r="L112" s="5">
        <v>76</v>
      </c>
      <c r="M112" s="5">
        <f t="shared" si="24"/>
        <v>36</v>
      </c>
      <c r="N112" s="5">
        <v>1</v>
      </c>
      <c r="O112" s="5">
        <f>L112*3</f>
        <v>228</v>
      </c>
      <c r="P112" s="5">
        <f t="shared" si="25"/>
        <v>892</v>
      </c>
      <c r="Q112" s="5"/>
      <c r="R112">
        <f>VLOOKUP(B:B,[1]实际完成!$B:$Q,16,0)</f>
        <v>1</v>
      </c>
      <c r="S112">
        <f>VLOOKUP(B:B,[1]实际完成!$B:$R,17,0)</f>
        <v>228</v>
      </c>
      <c r="T112">
        <f t="shared" si="26"/>
        <v>0</v>
      </c>
    </row>
    <row r="113" spans="1:20">
      <c r="A113" s="26">
        <v>104</v>
      </c>
      <c r="B113" s="5">
        <v>598</v>
      </c>
      <c r="C113" s="5" t="s">
        <v>116</v>
      </c>
      <c r="D113" s="5" t="s">
        <v>136</v>
      </c>
      <c r="E113" s="5" t="s">
        <v>41</v>
      </c>
      <c r="F113" s="5">
        <v>40</v>
      </c>
      <c r="G113" s="5">
        <v>80</v>
      </c>
      <c r="H113" s="5">
        <v>140</v>
      </c>
      <c r="I113" s="5">
        <v>2</v>
      </c>
      <c r="J113" s="5">
        <v>80</v>
      </c>
      <c r="K113" s="5">
        <f>J113*5</f>
        <v>400</v>
      </c>
      <c r="L113" s="5">
        <v>15</v>
      </c>
      <c r="M113" s="5">
        <f t="shared" si="24"/>
        <v>-25</v>
      </c>
      <c r="N113" s="5" t="s">
        <v>23</v>
      </c>
      <c r="O113" s="5">
        <f>L113*2</f>
        <v>30</v>
      </c>
      <c r="P113" s="5">
        <f t="shared" si="25"/>
        <v>370</v>
      </c>
      <c r="Q113" s="5"/>
      <c r="R113">
        <f>VLOOKUP(B:B,[1]实际完成!$B:$Q,16,0)</f>
        <v>0</v>
      </c>
      <c r="S113">
        <f>VLOOKUP(B:B,[1]实际完成!$B:$R,17,0)</f>
        <v>30</v>
      </c>
      <c r="T113">
        <f t="shared" si="26"/>
        <v>0</v>
      </c>
    </row>
    <row r="114" spans="1:20">
      <c r="A114" s="26">
        <v>105</v>
      </c>
      <c r="B114" s="5">
        <v>707</v>
      </c>
      <c r="C114" s="5" t="s">
        <v>116</v>
      </c>
      <c r="D114" s="5" t="s">
        <v>137</v>
      </c>
      <c r="E114" s="5" t="s">
        <v>41</v>
      </c>
      <c r="F114" s="5">
        <v>40</v>
      </c>
      <c r="G114" s="5">
        <v>80</v>
      </c>
      <c r="H114" s="5">
        <v>140</v>
      </c>
      <c r="I114" s="5">
        <v>3</v>
      </c>
      <c r="J114" s="5">
        <v>140</v>
      </c>
      <c r="K114" s="5">
        <f>J114*8</f>
        <v>1120</v>
      </c>
      <c r="L114" s="5">
        <v>22</v>
      </c>
      <c r="M114" s="5">
        <f t="shared" si="24"/>
        <v>-18</v>
      </c>
      <c r="N114" s="5" t="s">
        <v>23</v>
      </c>
      <c r="O114" s="5">
        <f>L114*2</f>
        <v>44</v>
      </c>
      <c r="P114" s="5">
        <f t="shared" si="25"/>
        <v>1076</v>
      </c>
      <c r="Q114" s="5"/>
      <c r="R114">
        <f>VLOOKUP(B:B,[1]实际完成!$B:$Q,16,0)</f>
        <v>0</v>
      </c>
      <c r="S114">
        <f>VLOOKUP(B:B,[1]实际完成!$B:$R,17,0)</f>
        <v>44</v>
      </c>
      <c r="T114">
        <f t="shared" si="26"/>
        <v>0</v>
      </c>
    </row>
    <row r="115" spans="1:20">
      <c r="A115" s="26">
        <v>106</v>
      </c>
      <c r="B115" s="5">
        <v>712</v>
      </c>
      <c r="C115" s="5" t="s">
        <v>116</v>
      </c>
      <c r="D115" s="5" t="s">
        <v>138</v>
      </c>
      <c r="E115" s="5" t="s">
        <v>41</v>
      </c>
      <c r="F115" s="5">
        <v>40</v>
      </c>
      <c r="G115" s="5">
        <v>80</v>
      </c>
      <c r="H115" s="5">
        <v>140</v>
      </c>
      <c r="I115" s="5">
        <v>3</v>
      </c>
      <c r="J115" s="5">
        <v>140</v>
      </c>
      <c r="K115" s="5">
        <f>J115*8</f>
        <v>1120</v>
      </c>
      <c r="L115" s="5">
        <v>53</v>
      </c>
      <c r="M115" s="5">
        <f t="shared" si="24"/>
        <v>13</v>
      </c>
      <c r="N115" s="5">
        <v>1</v>
      </c>
      <c r="O115" s="5">
        <f>L115*3</f>
        <v>159</v>
      </c>
      <c r="P115" s="5">
        <f t="shared" si="25"/>
        <v>961</v>
      </c>
      <c r="Q115" s="5"/>
      <c r="R115">
        <f>VLOOKUP(B:B,[1]实际完成!$B:$Q,16,0)</f>
        <v>1</v>
      </c>
      <c r="S115">
        <f>VLOOKUP(B:B,[1]实际完成!$B:$R,17,0)</f>
        <v>159</v>
      </c>
      <c r="T115">
        <f t="shared" si="26"/>
        <v>0</v>
      </c>
    </row>
    <row r="116" spans="1:20">
      <c r="A116" s="26">
        <v>107</v>
      </c>
      <c r="B116" s="5">
        <v>724</v>
      </c>
      <c r="C116" s="5" t="s">
        <v>116</v>
      </c>
      <c r="D116" s="5" t="s">
        <v>139</v>
      </c>
      <c r="E116" s="5" t="s">
        <v>41</v>
      </c>
      <c r="F116" s="5">
        <v>40</v>
      </c>
      <c r="G116" s="5">
        <v>80</v>
      </c>
      <c r="H116" s="5">
        <v>140</v>
      </c>
      <c r="I116" s="5">
        <v>2</v>
      </c>
      <c r="J116" s="5">
        <v>80</v>
      </c>
      <c r="K116" s="5">
        <f>J116*5</f>
        <v>400</v>
      </c>
      <c r="L116" s="5">
        <v>29</v>
      </c>
      <c r="M116" s="5">
        <f t="shared" si="24"/>
        <v>-11</v>
      </c>
      <c r="N116" s="5" t="s">
        <v>23</v>
      </c>
      <c r="O116" s="5">
        <f>L116*2</f>
        <v>58</v>
      </c>
      <c r="P116" s="5">
        <f t="shared" si="25"/>
        <v>342</v>
      </c>
      <c r="Q116" s="5"/>
      <c r="R116">
        <f>VLOOKUP(B:B,[1]实际完成!$B:$Q,16,0)</f>
        <v>0</v>
      </c>
      <c r="S116">
        <f>VLOOKUP(B:B,[1]实际完成!$B:$R,17,0)</f>
        <v>58</v>
      </c>
      <c r="T116">
        <f t="shared" si="26"/>
        <v>0</v>
      </c>
    </row>
    <row r="117" spans="1:20">
      <c r="A117" s="26">
        <v>108</v>
      </c>
      <c r="B117" s="5">
        <v>750</v>
      </c>
      <c r="C117" s="5" t="s">
        <v>116</v>
      </c>
      <c r="D117" s="5" t="s">
        <v>140</v>
      </c>
      <c r="E117" s="5" t="s">
        <v>41</v>
      </c>
      <c r="F117" s="5">
        <v>40</v>
      </c>
      <c r="G117" s="5">
        <v>80</v>
      </c>
      <c r="H117" s="5">
        <v>140</v>
      </c>
      <c r="I117" s="5">
        <v>2</v>
      </c>
      <c r="J117" s="5">
        <v>80</v>
      </c>
      <c r="K117" s="5">
        <f>J117*5</f>
        <v>400</v>
      </c>
      <c r="L117" s="5">
        <v>110</v>
      </c>
      <c r="M117" s="5">
        <f t="shared" si="24"/>
        <v>70</v>
      </c>
      <c r="N117" s="5">
        <v>2</v>
      </c>
      <c r="O117" s="5">
        <f>L117*5</f>
        <v>550</v>
      </c>
      <c r="P117" s="5"/>
      <c r="Q117" s="5">
        <f>O117-K117</f>
        <v>150</v>
      </c>
      <c r="R117">
        <f>VLOOKUP(B:B,[1]实际完成!$B:$Q,16,0)</f>
        <v>2</v>
      </c>
      <c r="S117">
        <f>VLOOKUP(B:B,[1]实际完成!$B:$R,17,0)</f>
        <v>550</v>
      </c>
      <c r="T117">
        <f t="shared" si="26"/>
        <v>0</v>
      </c>
    </row>
    <row r="118" s="16" customFormat="1" spans="1:20">
      <c r="A118" s="31"/>
      <c r="B118" s="12"/>
      <c r="C118" s="12" t="s">
        <v>116</v>
      </c>
      <c r="D118" s="12"/>
      <c r="E118" s="12"/>
      <c r="F118" s="12">
        <f>SUM(F94:F117)</f>
        <v>720</v>
      </c>
      <c r="G118" s="12">
        <f t="shared" ref="G118:Q118" si="27">SUM(G94:G117)</f>
        <v>1440</v>
      </c>
      <c r="H118" s="12">
        <f t="shared" si="27"/>
        <v>2400</v>
      </c>
      <c r="I118" s="12">
        <f t="shared" si="27"/>
        <v>52</v>
      </c>
      <c r="J118" s="12">
        <f t="shared" si="27"/>
        <v>1760</v>
      </c>
      <c r="K118" s="12">
        <f t="shared" si="27"/>
        <v>12020</v>
      </c>
      <c r="L118" s="12">
        <f t="shared" si="27"/>
        <v>628</v>
      </c>
      <c r="M118" s="12">
        <f t="shared" si="27"/>
        <v>-92</v>
      </c>
      <c r="N118" s="12">
        <f t="shared" si="27"/>
        <v>9</v>
      </c>
      <c r="O118" s="12">
        <f t="shared" si="27"/>
        <v>2018</v>
      </c>
      <c r="P118" s="12">
        <f t="shared" si="27"/>
        <v>10152</v>
      </c>
      <c r="Q118" s="12">
        <f t="shared" si="27"/>
        <v>150</v>
      </c>
      <c r="R118" t="e">
        <f>VLOOKUP(B:B,[1]实际完成!$B:$Q,16,0)</f>
        <v>#N/A</v>
      </c>
      <c r="S118" t="e">
        <f>VLOOKUP(B:B,[1]实际完成!$B:$R,17,0)</f>
        <v>#N/A</v>
      </c>
      <c r="T118" t="e">
        <f t="shared" si="26"/>
        <v>#N/A</v>
      </c>
    </row>
    <row r="119" spans="1:20">
      <c r="A119" s="26">
        <v>109</v>
      </c>
      <c r="B119" s="45">
        <v>371</v>
      </c>
      <c r="C119" s="45" t="s">
        <v>77</v>
      </c>
      <c r="D119" s="45" t="s">
        <v>141</v>
      </c>
      <c r="E119" s="45" t="s">
        <v>22</v>
      </c>
      <c r="F119" s="46">
        <v>20</v>
      </c>
      <c r="G119" s="46">
        <v>40</v>
      </c>
      <c r="H119" s="46">
        <v>60</v>
      </c>
      <c r="I119" s="49">
        <v>3</v>
      </c>
      <c r="J119" s="44">
        <f>H119</f>
        <v>60</v>
      </c>
      <c r="K119" s="5">
        <f>J119*8</f>
        <v>480</v>
      </c>
      <c r="L119" s="5">
        <v>12</v>
      </c>
      <c r="M119" s="5">
        <f t="shared" si="24"/>
        <v>-8</v>
      </c>
      <c r="N119" s="5" t="s">
        <v>23</v>
      </c>
      <c r="O119" s="5">
        <f>L119*2</f>
        <v>24</v>
      </c>
      <c r="P119" s="5">
        <f t="shared" si="25"/>
        <v>456</v>
      </c>
      <c r="Q119" s="5"/>
      <c r="R119">
        <f>VLOOKUP(B:B,[1]实际完成!$B:$Q,16,0)</f>
        <v>0</v>
      </c>
      <c r="S119">
        <f>VLOOKUP(B:B,[1]实际完成!$B:$R,17,0)</f>
        <v>24</v>
      </c>
      <c r="T119">
        <f t="shared" si="26"/>
        <v>0</v>
      </c>
    </row>
    <row r="120" spans="1:20">
      <c r="A120" s="26">
        <v>110</v>
      </c>
      <c r="B120" s="45">
        <v>102567</v>
      </c>
      <c r="C120" s="45" t="s">
        <v>77</v>
      </c>
      <c r="D120" s="45" t="s">
        <v>142</v>
      </c>
      <c r="E120" s="45" t="s">
        <v>22</v>
      </c>
      <c r="F120" s="46">
        <v>20</v>
      </c>
      <c r="G120" s="46">
        <v>40</v>
      </c>
      <c r="H120" s="46">
        <v>60</v>
      </c>
      <c r="I120" s="49">
        <v>3</v>
      </c>
      <c r="J120" s="44">
        <f>H120</f>
        <v>60</v>
      </c>
      <c r="K120" s="5">
        <f>J120*8</f>
        <v>480</v>
      </c>
      <c r="L120" s="5">
        <v>2</v>
      </c>
      <c r="M120" s="5">
        <f t="shared" si="24"/>
        <v>-18</v>
      </c>
      <c r="N120" s="5" t="s">
        <v>23</v>
      </c>
      <c r="O120" s="5">
        <f>L120*2</f>
        <v>4</v>
      </c>
      <c r="P120" s="5">
        <f t="shared" si="25"/>
        <v>476</v>
      </c>
      <c r="Q120" s="5"/>
      <c r="R120">
        <f>VLOOKUP(B:B,[1]实际完成!$B:$Q,16,0)</f>
        <v>0</v>
      </c>
      <c r="S120">
        <f>VLOOKUP(B:B,[1]实际完成!$B:$R,17,0)</f>
        <v>4</v>
      </c>
      <c r="T120">
        <f t="shared" si="26"/>
        <v>0</v>
      </c>
    </row>
    <row r="121" spans="1:20">
      <c r="A121" s="26">
        <v>111</v>
      </c>
      <c r="B121" s="45">
        <v>385</v>
      </c>
      <c r="C121" s="45" t="s">
        <v>77</v>
      </c>
      <c r="D121" s="45" t="s">
        <v>143</v>
      </c>
      <c r="E121" s="45" t="s">
        <v>41</v>
      </c>
      <c r="F121" s="46">
        <v>40</v>
      </c>
      <c r="G121" s="46">
        <v>80</v>
      </c>
      <c r="H121" s="46">
        <v>140</v>
      </c>
      <c r="I121" s="49">
        <v>3</v>
      </c>
      <c r="J121" s="44">
        <f>H121</f>
        <v>140</v>
      </c>
      <c r="K121" s="5">
        <f>J121*8</f>
        <v>1120</v>
      </c>
      <c r="L121" s="5">
        <v>16</v>
      </c>
      <c r="M121" s="5">
        <f t="shared" si="24"/>
        <v>-24</v>
      </c>
      <c r="N121" s="5" t="s">
        <v>23</v>
      </c>
      <c r="O121" s="5">
        <f>L121*2</f>
        <v>32</v>
      </c>
      <c r="P121" s="5">
        <f t="shared" si="25"/>
        <v>1088</v>
      </c>
      <c r="Q121" s="5"/>
      <c r="R121">
        <f>VLOOKUP(B:B,[1]实际完成!$B:$Q,16,0)</f>
        <v>0</v>
      </c>
      <c r="S121">
        <f>VLOOKUP(B:B,[1]实际完成!$B:$R,17,0)</f>
        <v>32</v>
      </c>
      <c r="T121">
        <f t="shared" si="26"/>
        <v>0</v>
      </c>
    </row>
    <row r="122" spans="1:20">
      <c r="A122" s="26">
        <v>112</v>
      </c>
      <c r="B122" s="45">
        <v>514</v>
      </c>
      <c r="C122" s="45" t="s">
        <v>77</v>
      </c>
      <c r="D122" s="45" t="s">
        <v>144</v>
      </c>
      <c r="E122" s="45" t="s">
        <v>41</v>
      </c>
      <c r="F122" s="46">
        <v>40</v>
      </c>
      <c r="G122" s="46">
        <v>80</v>
      </c>
      <c r="H122" s="46">
        <v>140</v>
      </c>
      <c r="I122" s="49">
        <v>3</v>
      </c>
      <c r="J122" s="44">
        <f>H122</f>
        <v>140</v>
      </c>
      <c r="K122" s="5">
        <f>J122*8</f>
        <v>1120</v>
      </c>
      <c r="L122" s="5">
        <v>41</v>
      </c>
      <c r="M122" s="5">
        <f t="shared" si="24"/>
        <v>1</v>
      </c>
      <c r="N122" s="5">
        <v>1</v>
      </c>
      <c r="O122" s="5">
        <f>L122*3</f>
        <v>123</v>
      </c>
      <c r="P122" s="5">
        <f t="shared" si="25"/>
        <v>997</v>
      </c>
      <c r="Q122" s="5"/>
      <c r="R122">
        <f>VLOOKUP(B:B,[1]实际完成!$B:$Q,16,0)</f>
        <v>1</v>
      </c>
      <c r="S122">
        <f>VLOOKUP(B:B,[1]实际完成!$B:$R,17,0)</f>
        <v>123</v>
      </c>
      <c r="T122">
        <f t="shared" si="26"/>
        <v>0</v>
      </c>
    </row>
    <row r="123" s="16" customFormat="1" spans="1:20">
      <c r="A123" s="31"/>
      <c r="B123" s="10"/>
      <c r="C123" s="10" t="s">
        <v>145</v>
      </c>
      <c r="D123" s="10"/>
      <c r="E123" s="10"/>
      <c r="F123" s="47">
        <f>SUM(F119:F122)</f>
        <v>120</v>
      </c>
      <c r="G123" s="47">
        <f t="shared" ref="G123:Q123" si="28">SUM(G119:G122)</f>
        <v>240</v>
      </c>
      <c r="H123" s="47">
        <f t="shared" si="28"/>
        <v>400</v>
      </c>
      <c r="I123" s="47">
        <f t="shared" si="28"/>
        <v>12</v>
      </c>
      <c r="J123" s="47">
        <f t="shared" si="28"/>
        <v>400</v>
      </c>
      <c r="K123" s="47">
        <f t="shared" si="28"/>
        <v>3200</v>
      </c>
      <c r="L123" s="47">
        <f t="shared" si="28"/>
        <v>71</v>
      </c>
      <c r="M123" s="47">
        <f t="shared" si="28"/>
        <v>-49</v>
      </c>
      <c r="N123" s="47">
        <f t="shared" si="28"/>
        <v>1</v>
      </c>
      <c r="O123" s="47">
        <f t="shared" si="28"/>
        <v>183</v>
      </c>
      <c r="P123" s="47">
        <f t="shared" si="28"/>
        <v>3017</v>
      </c>
      <c r="Q123" s="47">
        <f t="shared" si="28"/>
        <v>0</v>
      </c>
      <c r="R123" t="e">
        <f>VLOOKUP(B:B,[1]实际完成!$B:$Q,16,0)</f>
        <v>#N/A</v>
      </c>
      <c r="S123" t="e">
        <f>VLOOKUP(B:B,[1]实际完成!$B:$R,17,0)</f>
        <v>#N/A</v>
      </c>
      <c r="T123" t="e">
        <f t="shared" si="26"/>
        <v>#N/A</v>
      </c>
    </row>
    <row r="124" s="18" customFormat="1" spans="1:20">
      <c r="A124" s="13"/>
      <c r="B124" s="13"/>
      <c r="C124" s="13"/>
      <c r="D124" s="13" t="s">
        <v>146</v>
      </c>
      <c r="E124" s="13"/>
      <c r="F124" s="13">
        <f>F123+F118+F93+F76+F65+F62+F56+F34</f>
        <v>3450</v>
      </c>
      <c r="G124" s="13">
        <f t="shared" ref="G124:Q124" si="29">G123+G118+G93+G76+G65+G62+G56+G34</f>
        <v>6900</v>
      </c>
      <c r="H124" s="13">
        <f t="shared" si="29"/>
        <v>11580</v>
      </c>
      <c r="I124" s="13">
        <f t="shared" si="29"/>
        <v>212</v>
      </c>
      <c r="J124" s="13">
        <f t="shared" si="29"/>
        <v>7230</v>
      </c>
      <c r="K124" s="13">
        <f t="shared" si="29"/>
        <v>45690</v>
      </c>
      <c r="L124" s="13">
        <f t="shared" si="29"/>
        <v>2529</v>
      </c>
      <c r="M124" s="13">
        <f t="shared" si="29"/>
        <v>-921</v>
      </c>
      <c r="N124" s="13">
        <f t="shared" si="29"/>
        <v>33</v>
      </c>
      <c r="O124" s="13">
        <f t="shared" si="29"/>
        <v>8272</v>
      </c>
      <c r="P124" s="13">
        <f t="shared" si="29"/>
        <v>38038</v>
      </c>
      <c r="Q124" s="13">
        <f t="shared" si="29"/>
        <v>620</v>
      </c>
      <c r="R124" t="e">
        <f>VLOOKUP(B:B,[1]实际完成!$B:$Q,16,0)</f>
        <v>#N/A</v>
      </c>
      <c r="S124" t="e">
        <f>VLOOKUP(B:B,[1]实际完成!$B:$R,17,0)</f>
        <v>#N/A</v>
      </c>
      <c r="T124" t="e">
        <f t="shared" si="26"/>
        <v>#N/A</v>
      </c>
    </row>
    <row r="125" spans="18:20">
      <c r="R125" t="e">
        <f>VLOOKUP(B:B,[1]实际完成!$B:$Q,16,0)</f>
        <v>#N/A</v>
      </c>
      <c r="S125" t="e">
        <f>VLOOKUP(B:B,[1]实际完成!$B:$R,17,0)</f>
        <v>#N/A</v>
      </c>
      <c r="T125" t="e">
        <f t="shared" si="26"/>
        <v>#N/A</v>
      </c>
    </row>
    <row r="126" spans="1:17">
      <c r="A126" s="20"/>
      <c r="B126" s="20"/>
      <c r="C126" s="20"/>
      <c r="D126" s="20"/>
      <c r="E126" s="20"/>
      <c r="K126" s="20"/>
      <c r="L126" s="20"/>
      <c r="M126" s="20"/>
      <c r="N126" s="20"/>
      <c r="O126" s="20"/>
      <c r="P126" s="20"/>
      <c r="Q126" s="20"/>
    </row>
  </sheetData>
  <mergeCells count="9">
    <mergeCell ref="A1:Q1"/>
    <mergeCell ref="I2:K2"/>
    <mergeCell ref="L2:Q2"/>
    <mergeCell ref="A126:Q126"/>
    <mergeCell ref="A2:A3"/>
    <mergeCell ref="B2:B3"/>
    <mergeCell ref="C2:C3"/>
    <mergeCell ref="D2:D3"/>
    <mergeCell ref="E2:E3"/>
  </mergeCells>
  <conditionalFormatting sqref="B2">
    <cfRule type="duplicateValues" dxfId="0" priority="6"/>
  </conditionalFormatting>
  <conditionalFormatting sqref="B4:B34">
    <cfRule type="duplicateValues" dxfId="0" priority="7"/>
  </conditionalFormatting>
  <conditionalFormatting sqref="B35:B56">
    <cfRule type="duplicateValues" dxfId="0" priority="5"/>
  </conditionalFormatting>
  <conditionalFormatting sqref="B57:B62">
    <cfRule type="duplicateValues" dxfId="0" priority="4"/>
  </conditionalFormatting>
  <conditionalFormatting sqref="B63:B65">
    <cfRule type="duplicateValues" dxfId="0" priority="3"/>
  </conditionalFormatting>
  <conditionalFormatting sqref="B77:B93">
    <cfRule type="duplicateValues" dxfId="0" priority="2"/>
  </conditionalFormatting>
  <conditionalFormatting sqref="B119:B123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L4" sqref="L4"/>
    </sheetView>
  </sheetViews>
  <sheetFormatPr defaultColWidth="9" defaultRowHeight="14" outlineLevelCol="3"/>
  <cols>
    <col min="1" max="1" width="24.3727272727273" customWidth="1"/>
    <col min="2" max="2" width="14.7545454545455" customWidth="1"/>
    <col min="3" max="3" width="14" customWidth="1"/>
  </cols>
  <sheetData>
    <row r="1" spans="1:3">
      <c r="A1" s="2" t="s">
        <v>147</v>
      </c>
      <c r="B1" s="2"/>
      <c r="C1" s="2"/>
    </row>
    <row r="2" spans="1:3">
      <c r="A2" s="2"/>
      <c r="B2" s="2"/>
      <c r="C2" s="2"/>
    </row>
    <row r="3" s="1" customFormat="1" ht="22" customHeight="1" spans="1:3">
      <c r="A3" s="3" t="s">
        <v>3</v>
      </c>
      <c r="B3" s="4" t="s">
        <v>13</v>
      </c>
      <c r="C3" s="5" t="s">
        <v>9</v>
      </c>
    </row>
    <row r="4" s="1" customFormat="1" ht="22" customHeight="1" spans="1:4">
      <c r="A4" s="6" t="s">
        <v>20</v>
      </c>
      <c r="B4" s="7">
        <v>2140</v>
      </c>
      <c r="C4" s="7">
        <v>13940</v>
      </c>
      <c r="D4" s="1" t="s">
        <v>148</v>
      </c>
    </row>
    <row r="5" s="1" customFormat="1" ht="22" customHeight="1" spans="1:4">
      <c r="A5" s="6" t="s">
        <v>55</v>
      </c>
      <c r="B5" s="7">
        <v>1050</v>
      </c>
      <c r="C5" s="7">
        <v>5470</v>
      </c>
      <c r="D5" s="1" t="s">
        <v>148</v>
      </c>
    </row>
    <row r="6" s="1" customFormat="1" ht="22" customHeight="1" spans="1:4">
      <c r="A6" s="6" t="s">
        <v>83</v>
      </c>
      <c r="B6" s="7">
        <v>180</v>
      </c>
      <c r="C6" s="7">
        <v>700</v>
      </c>
      <c r="D6" s="1" t="s">
        <v>148</v>
      </c>
    </row>
    <row r="7" s="1" customFormat="1" ht="22" customHeight="1" spans="1:4">
      <c r="A7" s="8" t="s">
        <v>84</v>
      </c>
      <c r="B7" s="7">
        <v>300</v>
      </c>
      <c r="C7" s="7">
        <v>2400</v>
      </c>
      <c r="D7" s="1" t="s">
        <v>148</v>
      </c>
    </row>
    <row r="8" s="1" customFormat="1" ht="22" customHeight="1" spans="1:4">
      <c r="A8" s="9" t="s">
        <v>98</v>
      </c>
      <c r="B8" s="9">
        <v>440</v>
      </c>
      <c r="C8" s="9">
        <v>1920</v>
      </c>
      <c r="D8" s="1" t="s">
        <v>148</v>
      </c>
    </row>
    <row r="9" s="1" customFormat="1" ht="22" customHeight="1" spans="1:4">
      <c r="A9" s="10" t="s">
        <v>99</v>
      </c>
      <c r="B9" s="11">
        <v>960</v>
      </c>
      <c r="C9" s="11">
        <v>6040</v>
      </c>
      <c r="D9" s="1" t="s">
        <v>148</v>
      </c>
    </row>
    <row r="10" s="1" customFormat="1" ht="22" customHeight="1" spans="1:4">
      <c r="A10" s="12" t="s">
        <v>116</v>
      </c>
      <c r="B10" s="12">
        <v>1760</v>
      </c>
      <c r="C10" s="12">
        <v>12020</v>
      </c>
      <c r="D10" s="1" t="s">
        <v>148</v>
      </c>
    </row>
    <row r="11" s="1" customFormat="1" ht="22" customHeight="1" spans="1:4">
      <c r="A11" s="10" t="s">
        <v>145</v>
      </c>
      <c r="B11" s="11">
        <v>400</v>
      </c>
      <c r="C11" s="11">
        <v>3200</v>
      </c>
      <c r="D11" s="1" t="s">
        <v>148</v>
      </c>
    </row>
    <row r="12" s="1" customFormat="1" ht="22" customHeight="1" spans="1:3">
      <c r="A12" s="13" t="s">
        <v>146</v>
      </c>
      <c r="B12" s="13">
        <f>SUM(B4:B11)</f>
        <v>7230</v>
      </c>
      <c r="C12" s="14">
        <f>SUM(C4:C11)</f>
        <v>45690</v>
      </c>
    </row>
  </sheetData>
  <mergeCells count="1">
    <mergeCell ref="A1:C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2019-08-09T08:39:00Z</dcterms:created>
  <dcterms:modified xsi:type="dcterms:W3CDTF">2019-09-18T01:49:25Z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eadingLayout">
    <vt:bool>true</vt:bool>
  </property>
</Properties>
</file>