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8110" tabRatio="906" firstSheet="1" activeTab="10"/>
  </bookViews>
  <sheets>
    <sheet name="7.20-7.22门店考核目标" sheetId="1" r:id="rId1"/>
    <sheet name="员工任务明细汇总" sheetId="3" r:id="rId2"/>
    <sheet name="片区完成情况" sheetId="13" r:id="rId3"/>
    <sheet name="存健康考试处罚" sheetId="14" r:id="rId4"/>
    <sheet name="团购数据" sheetId="11" r:id="rId5"/>
    <sheet name="内购数据" sheetId="12" r:id="rId6"/>
    <sheet name="7.20" sheetId="6" r:id="rId7"/>
    <sheet name="7.21" sheetId="9" r:id="rId8"/>
    <sheet name="7.22" sheetId="10" r:id="rId9"/>
    <sheet name="易善复" sheetId="7" r:id="rId10"/>
    <sheet name="超毛奖励" sheetId="15" r:id="rId11"/>
  </sheets>
  <definedNames>
    <definedName name="_xlnm._FilterDatabase" localSheetId="0" hidden="1">'7.20-7.22门店考核目标'!$A$3:$AW$113</definedName>
    <definedName name="_xlnm._FilterDatabase" localSheetId="1" hidden="1">员工任务明细汇总!$A$2:$AI$383</definedName>
    <definedName name="_xlnm._FilterDatabase" localSheetId="6" hidden="1">'7.20'!$A$3:$AI$3</definedName>
    <definedName name="_xlnm._FilterDatabase" localSheetId="7" hidden="1">'7.21'!$3:$3</definedName>
    <definedName name="_xlnm._FilterDatabase" localSheetId="9" hidden="1">易善复!$A$3:$M$113</definedName>
    <definedName name="_xlnm._FilterDatabase" localSheetId="8" hidden="1">'7.22'!$3:$3</definedName>
    <definedName name="_xlnm._FilterDatabase" localSheetId="3" hidden="1">存健康考试处罚!$A$2:$K$304</definedName>
  </definedNames>
  <calcPr calcId="144525"/>
</workbook>
</file>

<file path=xl/sharedStrings.xml><?xml version="1.0" encoding="utf-8"?>
<sst xmlns="http://schemas.openxmlformats.org/spreadsheetml/2006/main" count="6872" uniqueCount="1474">
  <si>
    <t>7月20日——7月22日 年中大促活动考核目标</t>
  </si>
  <si>
    <t>7月20日——7月22日（3天合计扣除后）</t>
  </si>
  <si>
    <t>奖罚情况</t>
  </si>
  <si>
    <t>序号</t>
  </si>
  <si>
    <t>门店ID</t>
  </si>
  <si>
    <t>门店</t>
  </si>
  <si>
    <t>片区</t>
  </si>
  <si>
    <t>分类</t>
  </si>
  <si>
    <t>7.20-7.22单品爆量（3天合计任务）</t>
  </si>
  <si>
    <t>挑战一</t>
  </si>
  <si>
    <t>挑战二</t>
  </si>
  <si>
    <t>挑战三</t>
  </si>
  <si>
    <t>7.20—7.22活动数据</t>
  </si>
  <si>
    <t xml:space="preserve">内购  </t>
  </si>
  <si>
    <t>团购</t>
  </si>
  <si>
    <t>7.20-7.22                  扣除团、内购</t>
  </si>
  <si>
    <t>1档完成率</t>
  </si>
  <si>
    <t xml:space="preserve">1档毛利完成率 </t>
  </si>
  <si>
    <t>2档完成率</t>
  </si>
  <si>
    <t>3档完成率</t>
  </si>
  <si>
    <t xml:space="preserve">挑战一  </t>
  </si>
  <si>
    <t xml:space="preserve">挑战二 </t>
  </si>
  <si>
    <t>门店达标奖励</t>
  </si>
  <si>
    <t>超毛奖励</t>
  </si>
  <si>
    <t>毛利处罚</t>
  </si>
  <si>
    <t xml:space="preserve"> 养生堂 </t>
  </si>
  <si>
    <t>易善复</t>
  </si>
  <si>
    <t>康麦斯  百合康</t>
  </si>
  <si>
    <t>江苏万邦非布司他</t>
  </si>
  <si>
    <t>销售</t>
  </si>
  <si>
    <t>3天销售</t>
  </si>
  <si>
    <t>毛利</t>
  </si>
  <si>
    <t>3天毛利</t>
  </si>
  <si>
    <t>毛利率</t>
  </si>
  <si>
    <t>销售   完成率</t>
  </si>
  <si>
    <t>毛利   完成率</t>
  </si>
  <si>
    <t>销售    完成率</t>
  </si>
  <si>
    <t>7.20    达标奖</t>
  </si>
  <si>
    <t>7.21    达标奖</t>
  </si>
  <si>
    <t>7.22    达标奖</t>
  </si>
  <si>
    <t xml:space="preserve"> 超毛  总奖励</t>
  </si>
  <si>
    <t xml:space="preserve">门店   超毛奖 </t>
  </si>
  <si>
    <t xml:space="preserve">片长   超毛奖 </t>
  </si>
  <si>
    <t>四川太极沙河源药店</t>
  </si>
  <si>
    <t>西北片</t>
  </si>
  <si>
    <t>C1</t>
  </si>
  <si>
    <t>中和公济桥路药店</t>
  </si>
  <si>
    <t>东南片</t>
  </si>
  <si>
    <t>C2</t>
  </si>
  <si>
    <t>四川太极怀远店</t>
  </si>
  <si>
    <t>城郊二片</t>
  </si>
  <si>
    <t>A3</t>
  </si>
  <si>
    <t>四川太极锦江区劼人路药店</t>
  </si>
  <si>
    <t>城中片</t>
  </si>
  <si>
    <t>B2</t>
  </si>
  <si>
    <t>四川太极大邑县晋原镇内蒙古大道桃源药店</t>
  </si>
  <si>
    <t>城郊一片</t>
  </si>
  <si>
    <t>四川太极青羊区北东街店</t>
  </si>
  <si>
    <t>A1</t>
  </si>
  <si>
    <t>四川太极成华区华油路药店</t>
  </si>
  <si>
    <t>四川太极郫县郫筒镇一环路东南段药店</t>
  </si>
  <si>
    <t>四川太极大邑县晋原镇通达东路五段药店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</si>
  <si>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</si>
  <si>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大悦路药店</t>
  </si>
  <si>
    <t>四川太极崇州市崇阳镇尚贤坊街药店</t>
  </si>
  <si>
    <t>四川太极武侯区顺和街店</t>
  </si>
  <si>
    <t>四川太极都江堰药店</t>
  </si>
  <si>
    <t>B1</t>
  </si>
  <si>
    <t>四川太极都江堰市蒲阳镇堰问道西路药店</t>
  </si>
  <si>
    <t>四川太极锦江区庆云南街药店</t>
  </si>
  <si>
    <t>四川太极金牛区黄苑东街药店</t>
  </si>
  <si>
    <t>四川太极新都区新繁镇繁江北路药店</t>
  </si>
  <si>
    <t>A2</t>
  </si>
  <si>
    <t>四川太极土龙路药店</t>
  </si>
  <si>
    <t>四川太极都江堰聚源镇药店</t>
  </si>
  <si>
    <t>四川太极大邑县晋源镇东壕沟段药店</t>
  </si>
  <si>
    <t>四川太极温江区公平街道江安路药店</t>
  </si>
  <si>
    <t>四川太极成华杉板桥南一路店</t>
  </si>
  <si>
    <t>四川太极新津邓双镇岷江店</t>
  </si>
  <si>
    <t>四川太极锦江区静明路药店</t>
  </si>
  <si>
    <t>四川太极都江堰幸福镇翔凤路药店</t>
  </si>
  <si>
    <t>四川太极新都区马超东路店</t>
  </si>
  <si>
    <t>四川太极金牛区银河北街药店</t>
  </si>
  <si>
    <t>四川太极都江堰市蒲阳路药店</t>
  </si>
  <si>
    <t>四川太极大邑县晋原镇子龙路店</t>
  </si>
  <si>
    <t>四川太极金带街药店</t>
  </si>
  <si>
    <t>四川太极邛崃中心药店</t>
  </si>
  <si>
    <t>四川太极锦江区合欢树街药店</t>
  </si>
  <si>
    <t>四川太极成华区金马河路药店</t>
  </si>
  <si>
    <t>四川太极金牛区蜀汉路药店</t>
  </si>
  <si>
    <t>四川太极青羊区童子街药店</t>
  </si>
  <si>
    <t>四川太极成华区二环路北四段药店（汇融名城）</t>
  </si>
  <si>
    <t>四川太极都江堰景中路店</t>
  </si>
  <si>
    <t>四川太极大邑县新场镇文昌街药店</t>
  </si>
  <si>
    <t>四川太极光华药店</t>
  </si>
  <si>
    <t>四川太极锦江区柳翠路药店</t>
  </si>
  <si>
    <t>邛崃市羊安镇永康大道药店</t>
  </si>
  <si>
    <t>四川太极浆洗街药店</t>
  </si>
  <si>
    <t>四川太极大邑县晋原镇东街药店</t>
  </si>
  <si>
    <t>四川太极邛崃市临邛镇洪川小区药店</t>
  </si>
  <si>
    <t>四川太极成华区万宇路药店</t>
  </si>
  <si>
    <t>四川太极通盈街药店</t>
  </si>
  <si>
    <t>四川太极龙泉驿区龙泉街道驿生路药店</t>
  </si>
  <si>
    <t>四川太极成华区羊子山西路药店（兴元华盛）</t>
  </si>
  <si>
    <t>四川太极金牛区交大路第三药店</t>
  </si>
  <si>
    <t>四川太极锦江区榕声路店</t>
  </si>
  <si>
    <t>四川太极锦江区水杉街药店</t>
  </si>
  <si>
    <t>四川太极成华区西林一街药店</t>
  </si>
  <si>
    <t>四川太极成华区万科路药店</t>
  </si>
  <si>
    <t>四川太极青羊区十二桥药店</t>
  </si>
  <si>
    <t>四川太极大邑县沙渠镇方圆路药店</t>
  </si>
  <si>
    <t>四川太极大邑县晋原镇潘家街药店</t>
  </si>
  <si>
    <t>四川太极红星店</t>
  </si>
  <si>
    <t>四川太极光华村街药店</t>
  </si>
  <si>
    <t xml:space="preserve"> </t>
  </si>
  <si>
    <t>四川太极三江店</t>
  </si>
  <si>
    <t>四川太极锦江区观音桥街药店</t>
  </si>
  <si>
    <t>四川太极枣子巷药店</t>
  </si>
  <si>
    <t>高新区民丰大道西段药店</t>
  </si>
  <si>
    <t xml:space="preserve">东南片 </t>
  </si>
  <si>
    <t>四川太极崇州市崇阳镇蜀州中路药店</t>
  </si>
  <si>
    <t>四川太极旗舰店</t>
  </si>
  <si>
    <t>旗舰片</t>
  </si>
  <si>
    <t>T</t>
  </si>
  <si>
    <t>四川太极青羊区浣花滨河路药店</t>
  </si>
  <si>
    <t>四川太极大邑县安仁镇千禧街药店</t>
  </si>
  <si>
    <t>四川太极新津县五津镇武阳西路药店</t>
  </si>
  <si>
    <t>四川太极清江东路药店</t>
  </si>
  <si>
    <t>四川太极双流县西航港街道锦华路一段药店</t>
  </si>
  <si>
    <t>四川太极高新区新下街药店</t>
  </si>
  <si>
    <t>四川太极成华区崔家店路药店</t>
  </si>
  <si>
    <t>五津西路药店</t>
  </si>
  <si>
    <t>四川太极成华区新怡路店</t>
  </si>
  <si>
    <t>四川太极邛崃市临邛镇翠荫街药店</t>
  </si>
  <si>
    <t>四川太极大药房连锁有限公司武侯区聚萃街药店</t>
  </si>
  <si>
    <t>四川太极双林路药店</t>
  </si>
  <si>
    <t>四川太极锦江区梨花街药店</t>
  </si>
  <si>
    <t>四川太极青羊区贝森北路药店</t>
  </si>
  <si>
    <t>四川太极武侯区佳灵路药店</t>
  </si>
  <si>
    <t>四川太极邛崃市临邛镇长安大道药店</t>
  </si>
  <si>
    <t>成都成汉太极大药房有限公司</t>
  </si>
  <si>
    <t>四川太极新园大道药店</t>
  </si>
  <si>
    <t>四川太极龙潭西路店</t>
  </si>
  <si>
    <t>四川太极温江店</t>
  </si>
  <si>
    <t>四川太极都江堰奎光路中段药店</t>
  </si>
  <si>
    <t>四川太极成华区华康路药店</t>
  </si>
  <si>
    <t>四川太极郫县郫筒镇东大街药店</t>
  </si>
  <si>
    <t>四川太极兴义镇万兴路药店</t>
  </si>
  <si>
    <t>四川太极高新天久北巷药店</t>
  </si>
  <si>
    <t>四川太极武侯区科华街药店</t>
  </si>
  <si>
    <t>四川太极双流区东升街道三强西路药店</t>
  </si>
  <si>
    <t>四川太极新乐中街药店</t>
  </si>
  <si>
    <t>四川太极金丝街药店</t>
  </si>
  <si>
    <t>四川太极金牛区金沙路药店</t>
  </si>
  <si>
    <t>四川太极成华区华泰路药店</t>
  </si>
  <si>
    <t>四川太极高新区紫薇东路药店</t>
  </si>
  <si>
    <t>四川太极人民中路店</t>
  </si>
  <si>
    <t>四川太极高新区大源北街药店</t>
  </si>
  <si>
    <t>四川太极清江东路2药店</t>
  </si>
  <si>
    <t>四川太极武侯区大华街药店</t>
  </si>
  <si>
    <t>元华二巷药店</t>
  </si>
  <si>
    <t>四川太极武侯区航中街药店</t>
  </si>
  <si>
    <t>四川太极高新区中和大道药店</t>
  </si>
  <si>
    <t>四川太极崇州中心店</t>
  </si>
  <si>
    <t>四川太极武侯区丝竹路药店</t>
  </si>
  <si>
    <t>C3</t>
  </si>
  <si>
    <t>四川太极西部店</t>
  </si>
  <si>
    <t>蜀辉路药店</t>
  </si>
  <si>
    <t>四川太极新都区新都街道万和北路药店</t>
  </si>
  <si>
    <t>合计</t>
  </si>
  <si>
    <t>7月20-22日 年中大促 人员挑战奖励明细</t>
  </si>
  <si>
    <t>7.20-7.22</t>
  </si>
  <si>
    <t>门店销售完成率(扣除）</t>
  </si>
  <si>
    <t>个人完成情况</t>
  </si>
  <si>
    <t>部门</t>
  </si>
  <si>
    <t>姓名</t>
  </si>
  <si>
    <t>人员ID</t>
  </si>
  <si>
    <t>职务</t>
  </si>
  <si>
    <t>入职时间 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</si>
  <si>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</si>
  <si>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</si>
  <si>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</si>
  <si>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</si>
  <si>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</si>
  <si>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</si>
  <si>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1档销售</t>
  </si>
  <si>
    <t>2档销售</t>
  </si>
  <si>
    <t>3档销售</t>
  </si>
  <si>
    <t>实际个人销售奖励</t>
  </si>
  <si>
    <t>退回     销售奖励</t>
  </si>
  <si>
    <t>个人销售处罚</t>
  </si>
  <si>
    <t>旗舰片区</t>
  </si>
  <si>
    <t>旗舰店</t>
  </si>
  <si>
    <t>余志彬</t>
  </si>
  <si>
    <t>营业员</t>
  </si>
  <si>
    <t>黄长菊</t>
  </si>
  <si>
    <t>谢琴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</si>
  <si>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</si>
  <si>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</si>
  <si>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</si>
  <si>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</si>
  <si>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</si>
  <si>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</si>
  <si>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</si>
  <si>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</si>
  <si>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</si>
  <si>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宋卫欣</t>
  </si>
  <si>
    <t>张光琼</t>
  </si>
  <si>
    <t>销售代表</t>
  </si>
  <si>
    <t>廖桂英</t>
  </si>
  <si>
    <t>李金华</t>
  </si>
  <si>
    <t>邛崃翠荫街店</t>
  </si>
  <si>
    <t>任姗姗</t>
  </si>
  <si>
    <t>店长</t>
  </si>
  <si>
    <t>陈礼凤</t>
  </si>
  <si>
    <t>杨敏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</si>
  <si>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</si>
  <si>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6</t>
    </r>
    <r>
      <rPr>
        <sz val="10"/>
        <rFont val="宋体"/>
        <charset val="134"/>
      </rPr>
      <t>月进公司</t>
    </r>
  </si>
  <si>
    <t>邛崃洪川小区店</t>
  </si>
  <si>
    <t>杨平2</t>
  </si>
  <si>
    <t>戚彩</t>
  </si>
  <si>
    <t>马婷婷</t>
  </si>
  <si>
    <t>邛崃羊安镇店</t>
  </si>
  <si>
    <t>李雪梅</t>
  </si>
  <si>
    <t>闵雪</t>
  </si>
  <si>
    <t>邛崃长安大道店</t>
  </si>
  <si>
    <t>万义丽</t>
  </si>
  <si>
    <t>李宋琴</t>
  </si>
  <si>
    <t>何蕴雯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</si>
  <si>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</si>
  <si>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</si>
  <si>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</si>
  <si>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</si>
  <si>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</si>
  <si>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</si>
  <si>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</si>
  <si>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古显琼</t>
  </si>
  <si>
    <t>促销</t>
  </si>
  <si>
    <t>杜连桃</t>
  </si>
  <si>
    <t>新津兴义店</t>
  </si>
  <si>
    <t>张丹</t>
  </si>
  <si>
    <t>庄静</t>
  </si>
  <si>
    <t>新津五津西路店</t>
  </si>
  <si>
    <t>王燕丽</t>
  </si>
  <si>
    <t>祁荣</t>
  </si>
  <si>
    <t>刘芬</t>
  </si>
  <si>
    <t>李迎新</t>
  </si>
  <si>
    <t>新津邓双店</t>
  </si>
  <si>
    <t>张琴</t>
  </si>
  <si>
    <t>薛燕</t>
  </si>
  <si>
    <t>郑红艳</t>
  </si>
  <si>
    <t>武阳西路店</t>
  </si>
  <si>
    <t>李红梅</t>
  </si>
  <si>
    <t>朱春梅</t>
  </si>
  <si>
    <t>张亚红</t>
  </si>
  <si>
    <t>大邑子龙店</t>
  </si>
  <si>
    <t>李秀辉</t>
  </si>
  <si>
    <t>熊小玲</t>
  </si>
  <si>
    <t>大邑东壕沟店</t>
  </si>
  <si>
    <t>高艳</t>
  </si>
  <si>
    <t>彭蓉</t>
  </si>
  <si>
    <t>牟彩云</t>
  </si>
  <si>
    <t>大邑安仁镇千禧街药店</t>
  </si>
  <si>
    <t>李沙</t>
  </si>
  <si>
    <t>张群</t>
  </si>
  <si>
    <t>大邑沙渠镇店</t>
  </si>
  <si>
    <t>邓杨梅</t>
  </si>
  <si>
    <t>叶娟</t>
  </si>
  <si>
    <t>王宇</t>
  </si>
  <si>
    <t xml:space="preserve">试用期人员 </t>
  </si>
  <si>
    <t>6月进公司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</si>
  <si>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</si>
  <si>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</si>
  <si>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</si>
  <si>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</si>
  <si>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</si>
  <si>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</si>
  <si>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</si>
  <si>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</si>
  <si>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大邑新场镇店</t>
  </si>
  <si>
    <t>孟小明</t>
  </si>
  <si>
    <t>胡永丽</t>
  </si>
  <si>
    <t>王茹</t>
  </si>
  <si>
    <t>大邑东街店</t>
  </si>
  <si>
    <t>杨丽</t>
  </si>
  <si>
    <t>彭亚丹</t>
  </si>
  <si>
    <t>大邑潘家街店</t>
  </si>
  <si>
    <t>黄梅2</t>
  </si>
  <si>
    <t>2017.8.21</t>
  </si>
  <si>
    <t>李娟</t>
  </si>
  <si>
    <t>2018.11.5</t>
  </si>
  <si>
    <t>闵巧</t>
  </si>
  <si>
    <t>2019.3.12</t>
  </si>
  <si>
    <t>城中片区</t>
  </si>
  <si>
    <t>青羊区北东街店</t>
  </si>
  <si>
    <t>向海英</t>
  </si>
  <si>
    <t>罗玮</t>
  </si>
  <si>
    <t>范文静</t>
  </si>
  <si>
    <t>牟鑫阳</t>
  </si>
  <si>
    <t>华油路店</t>
  </si>
  <si>
    <t>周燕</t>
  </si>
  <si>
    <t>谢玉涛</t>
  </si>
  <si>
    <t>刘珏宏</t>
  </si>
  <si>
    <t>浆洗街店</t>
  </si>
  <si>
    <t>莫晓菊</t>
  </si>
  <si>
    <t>江元梅</t>
  </si>
  <si>
    <t>唐丽</t>
  </si>
  <si>
    <t>陈思敏</t>
  </si>
  <si>
    <t>赵英</t>
  </si>
  <si>
    <t>周金梅</t>
  </si>
  <si>
    <t>陈娟</t>
  </si>
  <si>
    <t>王海英</t>
  </si>
  <si>
    <t>实习生</t>
  </si>
  <si>
    <t>2019.4.13到店</t>
  </si>
  <si>
    <t>锦江区柳翠路店</t>
  </si>
  <si>
    <t>宋留艺</t>
  </si>
  <si>
    <t>曾佳敏</t>
  </si>
  <si>
    <t>龚俊文</t>
  </si>
  <si>
    <t>庆云南街店</t>
  </si>
  <si>
    <t>谭凤旭</t>
  </si>
  <si>
    <t>肖然</t>
  </si>
  <si>
    <t>赖千禧</t>
  </si>
  <si>
    <t>陈琪</t>
  </si>
  <si>
    <t>通盈街店</t>
  </si>
  <si>
    <t>赵君兰</t>
  </si>
  <si>
    <t>钟友群</t>
  </si>
  <si>
    <t>李金霏</t>
  </si>
  <si>
    <t>陈海昕</t>
  </si>
  <si>
    <t>已转正</t>
  </si>
  <si>
    <t>双林路店</t>
  </si>
  <si>
    <t>梅茜</t>
  </si>
  <si>
    <t>张玉</t>
  </si>
  <si>
    <t>吴丹</t>
  </si>
  <si>
    <t>叶素英</t>
  </si>
  <si>
    <t>人民中路店</t>
  </si>
  <si>
    <t>李漫</t>
  </si>
  <si>
    <t>代茜澜</t>
  </si>
  <si>
    <t>段佳馨</t>
  </si>
  <si>
    <t>斯蕊</t>
  </si>
  <si>
    <t>崔家店</t>
  </si>
  <si>
    <t>吕彩霞</t>
  </si>
  <si>
    <t>杨伟钰</t>
  </si>
  <si>
    <t>郫县一环路东南段店</t>
  </si>
  <si>
    <t>邓红梅</t>
  </si>
  <si>
    <t>何媛</t>
  </si>
  <si>
    <t>王俊</t>
  </si>
  <si>
    <t>邹东梅</t>
  </si>
  <si>
    <t>科华路店</t>
  </si>
  <si>
    <t>闵腾西</t>
  </si>
  <si>
    <t>尹萍</t>
  </si>
  <si>
    <t>罗妍</t>
  </si>
  <si>
    <t>梅雅霜</t>
  </si>
  <si>
    <t>肖喻文</t>
  </si>
  <si>
    <t>2019年4月13日入职</t>
  </si>
  <si>
    <t>杉板桥店</t>
  </si>
  <si>
    <t>殷岱菊</t>
  </si>
  <si>
    <t>董华</t>
  </si>
  <si>
    <t>姚沙</t>
  </si>
  <si>
    <t>刘科言</t>
  </si>
  <si>
    <t>静明路店</t>
  </si>
  <si>
    <t>刘银花</t>
  </si>
  <si>
    <t>张丽莎</t>
  </si>
  <si>
    <t>林巧</t>
  </si>
  <si>
    <t>2019.7.15</t>
  </si>
  <si>
    <t>劼人路店</t>
  </si>
  <si>
    <t>马雪</t>
  </si>
  <si>
    <t>任情</t>
  </si>
  <si>
    <t>金丝街店</t>
  </si>
  <si>
    <t>黄娟</t>
  </si>
  <si>
    <t>刘樽</t>
  </si>
  <si>
    <t>田芳</t>
  </si>
  <si>
    <t>冯丽娟</t>
  </si>
  <si>
    <t>红星店</t>
  </si>
  <si>
    <t>段文秀</t>
  </si>
  <si>
    <t>冯晓雨</t>
  </si>
  <si>
    <t>邓黎</t>
  </si>
  <si>
    <t>易永红</t>
  </si>
  <si>
    <t>郫筒镇东大街药店</t>
  </si>
  <si>
    <t>李甜甜</t>
  </si>
  <si>
    <t>曹春燕</t>
  </si>
  <si>
    <t>罗丽</t>
  </si>
  <si>
    <t>李忠英</t>
  </si>
  <si>
    <t>童子街店</t>
  </si>
  <si>
    <t>彭志萍</t>
  </si>
  <si>
    <t>伍佳慧</t>
  </si>
  <si>
    <t>刘明慧</t>
  </si>
  <si>
    <t>邹加露</t>
  </si>
  <si>
    <t>龙泉驿生店</t>
  </si>
  <si>
    <t>唐思瑶</t>
  </si>
  <si>
    <t>单菊</t>
  </si>
  <si>
    <t>李忠存</t>
  </si>
  <si>
    <t>丝竹路店</t>
  </si>
  <si>
    <t>蔡旌晶</t>
  </si>
  <si>
    <t>王盛英</t>
  </si>
  <si>
    <t>刘静</t>
  </si>
  <si>
    <t>曾惠</t>
  </si>
  <si>
    <t>西北片区</t>
  </si>
  <si>
    <t>西部店</t>
  </si>
  <si>
    <t>杨素芬</t>
  </si>
  <si>
    <t>周娟1</t>
  </si>
  <si>
    <t>沙河源店</t>
  </si>
  <si>
    <t>黎婷婷</t>
  </si>
  <si>
    <t>陶志强</t>
  </si>
  <si>
    <t>刘芳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</si>
  <si>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</si>
  <si>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光华店</t>
  </si>
  <si>
    <t>魏津</t>
  </si>
  <si>
    <t>汤雪芹</t>
  </si>
  <si>
    <t>刘晓燕</t>
  </si>
  <si>
    <t>林禹帅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</si>
  <si>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</si>
  <si>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清江东路2店</t>
  </si>
  <si>
    <t>林思敏</t>
  </si>
  <si>
    <t>沈长英</t>
  </si>
  <si>
    <t>清江东路店</t>
  </si>
  <si>
    <t>李梦菊</t>
  </si>
  <si>
    <t>胡艳弘</t>
  </si>
  <si>
    <t>朱平</t>
  </si>
  <si>
    <t>2019.04.09</t>
  </si>
  <si>
    <t>枣子巷店</t>
  </si>
  <si>
    <t>杨小琴</t>
  </si>
  <si>
    <t>李凤霞</t>
  </si>
  <si>
    <t>田源</t>
  </si>
  <si>
    <t>2019.3.16</t>
  </si>
  <si>
    <t>陈本静</t>
  </si>
  <si>
    <t>2019.4.13</t>
  </si>
  <si>
    <t>光华村街店</t>
  </si>
  <si>
    <t>朱晓桃</t>
  </si>
  <si>
    <t>姜孝杨</t>
  </si>
  <si>
    <t>陈春花</t>
  </si>
  <si>
    <t>黄淑琴</t>
  </si>
  <si>
    <t>土龙路店</t>
  </si>
  <si>
    <t>刘新</t>
  </si>
  <si>
    <t>贾静</t>
  </si>
  <si>
    <t>胡华</t>
  </si>
  <si>
    <t>2019.7.2</t>
  </si>
  <si>
    <t>郭吉娜</t>
  </si>
  <si>
    <t>顺和街店</t>
  </si>
  <si>
    <t>李媛</t>
  </si>
  <si>
    <t>彭燕</t>
  </si>
  <si>
    <t>刘茹溢</t>
  </si>
  <si>
    <t>王琴</t>
  </si>
  <si>
    <t>2019.4.15</t>
  </si>
  <si>
    <t>青羊浣花滨河路店</t>
  </si>
  <si>
    <t>肖瑶</t>
  </si>
  <si>
    <t>王娅</t>
  </si>
  <si>
    <t>罗豪</t>
  </si>
  <si>
    <t>2019.4.12</t>
  </si>
  <si>
    <t>成华区二环路北四段店汇融名城店</t>
  </si>
  <si>
    <t>舒海燕</t>
  </si>
  <si>
    <t>蒋晓琼</t>
  </si>
  <si>
    <t>李可</t>
  </si>
  <si>
    <t>张鑫怡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</si>
  <si>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</si>
  <si>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</si>
  <si>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</si>
  <si>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</si>
  <si>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</si>
  <si>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</si>
  <si>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</si>
  <si>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羊子山西路店</t>
  </si>
  <si>
    <t>高红华</t>
  </si>
  <si>
    <t>王波</t>
  </si>
  <si>
    <t>杨苗</t>
  </si>
  <si>
    <t>周旭</t>
  </si>
  <si>
    <t>新都马超东路</t>
  </si>
  <si>
    <t>罗丹</t>
  </si>
  <si>
    <t xml:space="preserve"> 店长</t>
  </si>
  <si>
    <t>郑万利</t>
  </si>
  <si>
    <t>陈丽媛</t>
  </si>
  <si>
    <t>苟俊驰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</si>
  <si>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</si>
  <si>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</si>
  <si>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</si>
  <si>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</si>
  <si>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</si>
  <si>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</si>
  <si>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</si>
  <si>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</si>
  <si>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</si>
  <si>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新都新繁店</t>
  </si>
  <si>
    <t>朱朝霞</t>
  </si>
  <si>
    <t>范旭</t>
  </si>
  <si>
    <t>钟学兰</t>
  </si>
  <si>
    <t>蔡小丽</t>
  </si>
  <si>
    <t>冯静</t>
  </si>
  <si>
    <t>新怡店</t>
  </si>
  <si>
    <t>曾艳</t>
  </si>
  <si>
    <t>王三佳</t>
  </si>
  <si>
    <t>金沙路店</t>
  </si>
  <si>
    <t>赵芮莹</t>
  </si>
  <si>
    <t>刘学兰</t>
  </si>
  <si>
    <t>2019.5.6</t>
  </si>
  <si>
    <t>唐璇</t>
  </si>
  <si>
    <t>聚萃街店</t>
  </si>
  <si>
    <t>李海燕</t>
  </si>
  <si>
    <t>李俊俐</t>
  </si>
  <si>
    <t>徐昌宁</t>
  </si>
  <si>
    <t>佳灵路店</t>
  </si>
  <si>
    <t>王旭</t>
  </si>
  <si>
    <t>王婷</t>
  </si>
  <si>
    <t>邓婧</t>
  </si>
  <si>
    <t>银河北街店</t>
  </si>
  <si>
    <t>代志斌</t>
  </si>
  <si>
    <t>刘秀琼</t>
  </si>
  <si>
    <t>杨红</t>
  </si>
  <si>
    <t>李洋米</t>
  </si>
  <si>
    <t>马艺芮</t>
  </si>
  <si>
    <t>贝森北路店</t>
  </si>
  <si>
    <t>高文棋</t>
  </si>
  <si>
    <t>李玉先</t>
  </si>
  <si>
    <t>何倩</t>
  </si>
  <si>
    <t>西林一街店</t>
  </si>
  <si>
    <t>曾抗历</t>
  </si>
  <si>
    <t>黄敏</t>
  </si>
  <si>
    <t>舒思玉</t>
  </si>
  <si>
    <t>大华街店</t>
  </si>
  <si>
    <t>郑佳</t>
  </si>
  <si>
    <t>胡荣琼</t>
  </si>
  <si>
    <t>黄桃</t>
  </si>
  <si>
    <t>蜀汉东路店</t>
  </si>
  <si>
    <t>江月红</t>
  </si>
  <si>
    <t>余济秀</t>
  </si>
  <si>
    <t>张咪</t>
  </si>
  <si>
    <t>大悦路店</t>
  </si>
  <si>
    <t>杨艳</t>
  </si>
  <si>
    <t>汪婷</t>
  </si>
  <si>
    <t>黄焰</t>
  </si>
  <si>
    <t>蜀辉路店</t>
  </si>
  <si>
    <t>付能梅</t>
  </si>
  <si>
    <t>王佳</t>
  </si>
  <si>
    <t>张阿几</t>
  </si>
  <si>
    <t>新都万和北路店</t>
  </si>
  <si>
    <t>廖红</t>
  </si>
  <si>
    <t>欧玲</t>
  </si>
  <si>
    <t>东南片区</t>
  </si>
  <si>
    <t>新园大道店</t>
  </si>
  <si>
    <t>罗婷</t>
  </si>
  <si>
    <t>朱文艺</t>
  </si>
  <si>
    <t>苏沈东</t>
  </si>
  <si>
    <t>新乐中街店</t>
  </si>
  <si>
    <t>张建2</t>
  </si>
  <si>
    <t>任远芳</t>
  </si>
  <si>
    <t>陈会</t>
  </si>
  <si>
    <t>李润霞</t>
  </si>
  <si>
    <t>邓琦</t>
  </si>
  <si>
    <t>天久北巷店</t>
  </si>
  <si>
    <t>张平英</t>
  </si>
  <si>
    <t>晏玲</t>
  </si>
  <si>
    <t xml:space="preserve">营业员 </t>
  </si>
  <si>
    <t>王燕</t>
  </si>
  <si>
    <t>龙潭西路店</t>
  </si>
  <si>
    <t>张杰</t>
  </si>
  <si>
    <t>白雨欣</t>
  </si>
  <si>
    <t>榕声路店</t>
  </si>
  <si>
    <t>王芳</t>
  </si>
  <si>
    <t>熊琴</t>
  </si>
  <si>
    <t>曾巧玲</t>
  </si>
  <si>
    <t>2019.04.12</t>
  </si>
  <si>
    <t>刁文芳</t>
  </si>
  <si>
    <t>张丽</t>
  </si>
  <si>
    <t>高新区民丰大道店</t>
  </si>
  <si>
    <t>于春莲</t>
  </si>
  <si>
    <t>杨秀娟</t>
  </si>
  <si>
    <t>林铃</t>
  </si>
  <si>
    <t>黄雅冰</t>
  </si>
  <si>
    <t>双流锦华路店</t>
  </si>
  <si>
    <t>邹惠</t>
  </si>
  <si>
    <t>涂超男</t>
  </si>
  <si>
    <t>锦江区水杉街店</t>
  </si>
  <si>
    <t>胡光宾</t>
  </si>
  <si>
    <t>廖丹</t>
  </si>
  <si>
    <t>唐冬芳</t>
  </si>
  <si>
    <t>周美仙</t>
  </si>
  <si>
    <t>成华区万科路</t>
  </si>
  <si>
    <t>黄姣</t>
  </si>
  <si>
    <t>李小平</t>
  </si>
  <si>
    <t>张洁</t>
  </si>
  <si>
    <t>胡新</t>
  </si>
  <si>
    <t>成华区华泰路</t>
  </si>
  <si>
    <t>兰新喻</t>
  </si>
  <si>
    <t>李桂芳</t>
  </si>
  <si>
    <t>廖苹</t>
  </si>
  <si>
    <t>黄艳</t>
  </si>
  <si>
    <t>许宗瑜</t>
  </si>
  <si>
    <t>观音桥店</t>
  </si>
  <si>
    <t>袁咏梅</t>
  </si>
  <si>
    <t>张阳2</t>
  </si>
  <si>
    <t>王媚</t>
  </si>
  <si>
    <t>李雯</t>
  </si>
  <si>
    <t>双流区三强西街药店</t>
  </si>
  <si>
    <t>黄兴中</t>
  </si>
  <si>
    <t>李银萍</t>
  </si>
  <si>
    <t>汤艺</t>
  </si>
  <si>
    <t>高新区大源北街</t>
  </si>
  <si>
    <t>李蕊如</t>
  </si>
  <si>
    <t>吴伟利</t>
  </si>
  <si>
    <t>陈维婷</t>
  </si>
  <si>
    <t>华康路店</t>
  </si>
  <si>
    <t>黄雨</t>
  </si>
  <si>
    <t>陈丽梅</t>
  </si>
  <si>
    <t>成华区万宇路店</t>
  </si>
  <si>
    <t>鲁雪</t>
  </si>
  <si>
    <t>伍梦丽</t>
  </si>
  <si>
    <t>吴佩芸</t>
  </si>
  <si>
    <t>合欢树街店</t>
  </si>
  <si>
    <t>黄天平</t>
  </si>
  <si>
    <t>李昌梅</t>
  </si>
  <si>
    <t>2019.05.03</t>
  </si>
  <si>
    <t>胡康员</t>
  </si>
  <si>
    <t>2019.07.02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</si>
  <si>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</si>
  <si>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</si>
  <si>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</si>
  <si>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</si>
  <si>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</si>
  <si>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</si>
  <si>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</si>
  <si>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金马河路店</t>
  </si>
  <si>
    <t>刘思蝶</t>
  </si>
  <si>
    <t>刘建芳</t>
  </si>
  <si>
    <t>刘春花</t>
  </si>
  <si>
    <t>中和大道店</t>
  </si>
  <si>
    <t>李文静</t>
  </si>
  <si>
    <t>何海燕</t>
  </si>
  <si>
    <t>中和新下街店</t>
  </si>
  <si>
    <t>林云</t>
  </si>
  <si>
    <t>宋婷婷</t>
  </si>
  <si>
    <t>2019.04.13</t>
  </si>
  <si>
    <t>紫薇东路店</t>
  </si>
  <si>
    <t>曹师</t>
  </si>
  <si>
    <t>陈智凡</t>
  </si>
  <si>
    <t>2019.3.17</t>
  </si>
  <si>
    <t>中和公济桥店</t>
  </si>
  <si>
    <t>黄鑫</t>
  </si>
  <si>
    <t>崔露</t>
  </si>
  <si>
    <t>元华二巷店</t>
  </si>
  <si>
    <t>卫荟垟</t>
  </si>
  <si>
    <t>周红梅</t>
  </si>
  <si>
    <t>武侯区航中街店</t>
  </si>
  <si>
    <t>王彬</t>
  </si>
  <si>
    <t>袁媛</t>
  </si>
  <si>
    <t>崇州中心店</t>
  </si>
  <si>
    <t>林霞</t>
  </si>
  <si>
    <t>黄敏2</t>
  </si>
  <si>
    <t>杨菊</t>
  </si>
  <si>
    <t>付蓉</t>
  </si>
  <si>
    <t>崇州怀远店</t>
  </si>
  <si>
    <t>窦潘</t>
  </si>
  <si>
    <t>1年以上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</si>
  <si>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</si>
  <si>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</si>
  <si>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</si>
  <si>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</si>
  <si>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</si>
  <si>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</si>
  <si>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</si>
  <si>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</si>
  <si>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</si>
  <si>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</si>
  <si>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</si>
  <si>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2019.7.9</t>
  </si>
  <si>
    <t>梁睿</t>
  </si>
  <si>
    <t>都江堰中心药店</t>
  </si>
  <si>
    <t>聂丽</t>
  </si>
  <si>
    <t>梁海燕</t>
  </si>
  <si>
    <t>刘娟</t>
  </si>
  <si>
    <t>马代龙</t>
  </si>
  <si>
    <t>2019.6.26</t>
  </si>
  <si>
    <t>崇州金带街店</t>
  </si>
  <si>
    <t>陈凤珍</t>
  </si>
  <si>
    <t>彭勤</t>
  </si>
  <si>
    <t>王依纯</t>
  </si>
  <si>
    <t>郭桃</t>
  </si>
  <si>
    <t>都江堰景中店</t>
  </si>
  <si>
    <t>杨科</t>
  </si>
  <si>
    <t>2013.3.20</t>
  </si>
  <si>
    <t>晏祥春</t>
  </si>
  <si>
    <t>2011.8.23</t>
  </si>
  <si>
    <t>林霞2</t>
  </si>
  <si>
    <t>2019.2.26</t>
  </si>
  <si>
    <t>都江堰问道西路</t>
  </si>
  <si>
    <t>邓银鑫</t>
  </si>
  <si>
    <t>景中店封路，调至问道店2月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</si>
  <si>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</si>
  <si>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</si>
  <si>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</si>
  <si>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</si>
  <si>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</si>
  <si>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</si>
  <si>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</si>
  <si>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</si>
  <si>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</si>
  <si>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孙佳丽</t>
  </si>
  <si>
    <t>杨久会</t>
  </si>
  <si>
    <t>都江堰聚源镇中心街联建房药店</t>
  </si>
  <si>
    <t>何丽萍</t>
  </si>
  <si>
    <t>易月红</t>
  </si>
  <si>
    <t>都江堰蒲阳路店</t>
  </si>
  <si>
    <t>杨文英</t>
  </si>
  <si>
    <t>韩启敏</t>
  </si>
  <si>
    <t>刘忆</t>
  </si>
  <si>
    <t>崇州尚贤坊店</t>
  </si>
  <si>
    <t>朱玉梅</t>
  </si>
  <si>
    <t>刘敏</t>
  </si>
  <si>
    <t>罗雪琴</t>
  </si>
  <si>
    <t>涂思佩</t>
  </si>
  <si>
    <t>温江江安店</t>
  </si>
  <si>
    <t>王馨</t>
  </si>
  <si>
    <t>王慧</t>
  </si>
  <si>
    <t>谭娟</t>
  </si>
  <si>
    <t>陆钰梅</t>
  </si>
  <si>
    <t>崇州永康东路店</t>
  </si>
  <si>
    <t>胡建梅</t>
  </si>
  <si>
    <t>邓洋</t>
  </si>
  <si>
    <t>崇州蜀州中路店</t>
  </si>
  <si>
    <t>郑娇</t>
  </si>
  <si>
    <t>王旭2</t>
  </si>
  <si>
    <t>贺春芳</t>
  </si>
  <si>
    <t>7.20-7.22 年中大促 数据情况表</t>
  </si>
  <si>
    <t>1档任务</t>
  </si>
  <si>
    <t>2档任务</t>
  </si>
  <si>
    <t>3档任务</t>
  </si>
  <si>
    <t>7.20-7.22 活动期间</t>
  </si>
  <si>
    <t>片区整体完成率</t>
  </si>
  <si>
    <t>上交PK    成长金</t>
  </si>
  <si>
    <t>3天销售任务</t>
  </si>
  <si>
    <t xml:space="preserve"> 3天毛利</t>
  </si>
  <si>
    <t xml:space="preserve"> 3天销售2</t>
  </si>
  <si>
    <t xml:space="preserve"> 3天毛利2</t>
  </si>
  <si>
    <t xml:space="preserve"> 3天销售3</t>
  </si>
  <si>
    <t>3天毛利3</t>
  </si>
  <si>
    <t xml:space="preserve"> 销售</t>
  </si>
  <si>
    <t xml:space="preserve"> 毛利</t>
  </si>
  <si>
    <t xml:space="preserve">1档       销售完成率 </t>
  </si>
  <si>
    <t xml:space="preserve">1档     毛利完成率 </t>
  </si>
  <si>
    <t xml:space="preserve">2档                销售完成率 </t>
  </si>
  <si>
    <t xml:space="preserve">2档              毛利完成率 </t>
  </si>
  <si>
    <t xml:space="preserve">3档               销售完成率 </t>
  </si>
  <si>
    <t xml:space="preserve">3档     毛利完成率 </t>
  </si>
  <si>
    <t>总计</t>
  </si>
  <si>
    <t>外销合计</t>
  </si>
  <si>
    <t>扣除</t>
  </si>
  <si>
    <t>年中大促活动 7月20日—7月22日  片区门店达标率</t>
  </si>
  <si>
    <t>片长</t>
  </si>
  <si>
    <t>门店总数</t>
  </si>
  <si>
    <t>1档达标店数</t>
  </si>
  <si>
    <t>未达成店数</t>
  </si>
  <si>
    <t>扣分（2分/店）</t>
  </si>
  <si>
    <t>2档达标门店数</t>
  </si>
  <si>
    <t>3档达标门店数</t>
  </si>
  <si>
    <t>达标率</t>
  </si>
  <si>
    <t>苗凯</t>
  </si>
  <si>
    <t>大邑片</t>
  </si>
  <si>
    <t>何巍</t>
  </si>
  <si>
    <t>邛崃片</t>
  </si>
  <si>
    <t>任荟茹</t>
  </si>
  <si>
    <t>谭庆娟</t>
  </si>
  <si>
    <t>刘琴英</t>
  </si>
  <si>
    <t>新津片</t>
  </si>
  <si>
    <t>贾兰</t>
  </si>
  <si>
    <r>
      <rPr>
        <b/>
        <sz val="12"/>
        <rFont val="Arial"/>
        <charset val="0"/>
      </rPr>
      <t>7</t>
    </r>
    <r>
      <rPr>
        <b/>
        <sz val="12"/>
        <rFont val="宋体"/>
        <charset val="0"/>
      </rPr>
      <t>月年中大促考试成绩</t>
    </r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</si>
  <si>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</si>
  <si>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</si>
  <si>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</si>
  <si>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</si>
  <si>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</si>
  <si>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</si>
  <si>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</si>
  <si>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</si>
  <si>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</si>
  <si>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</si>
  <si>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处罚金额</t>
  </si>
  <si>
    <t>301_581</t>
  </si>
  <si>
    <t>李婷</t>
  </si>
  <si>
    <t>正常</t>
  </si>
  <si>
    <t>汇融名城</t>
  </si>
  <si>
    <t>西北片区&gt;川太极分公司&gt;周日（西北片区）</t>
  </si>
  <si>
    <t>19908049500</t>
  </si>
  <si>
    <t>未参与</t>
  </si>
  <si>
    <t>0</t>
  </si>
  <si>
    <t>--</t>
  </si>
  <si>
    <t>301_341</t>
  </si>
  <si>
    <t>邛崃中心药店</t>
  </si>
  <si>
    <t>城郊一片&gt;川太极分公司&gt;周日（城郊一片）</t>
  </si>
  <si>
    <t>13730821183</t>
  </si>
  <si>
    <t>301_591</t>
  </si>
  <si>
    <t>付静</t>
  </si>
  <si>
    <t xml:space="preserve"> 邛崃长安大道药店</t>
  </si>
  <si>
    <t>13881807885</t>
  </si>
  <si>
    <t>301_387</t>
  </si>
  <si>
    <t>刘亚男</t>
  </si>
  <si>
    <t xml:space="preserve"> 新乐中街药店</t>
  </si>
  <si>
    <t>东南片区&gt;川太极分公司&gt;周日（东南片区）</t>
  </si>
  <si>
    <t>13540670588</t>
  </si>
  <si>
    <t>李玉涵</t>
  </si>
  <si>
    <t>18981015280</t>
  </si>
  <si>
    <t>301_359</t>
  </si>
  <si>
    <t>枣子巷药店</t>
  </si>
  <si>
    <t>18702887287</t>
  </si>
  <si>
    <t>301_104430</t>
  </si>
  <si>
    <t>周红蓉</t>
  </si>
  <si>
    <t>13438365024</t>
  </si>
  <si>
    <t>301_399</t>
  </si>
  <si>
    <t>李艳萍</t>
  </si>
  <si>
    <t>天久北巷药店</t>
  </si>
  <si>
    <t>东南片区&gt;川太极分公司&gt;周三（东南片区）</t>
  </si>
  <si>
    <t>13880824449</t>
  </si>
  <si>
    <t>301_582</t>
  </si>
  <si>
    <t>冯元香</t>
  </si>
  <si>
    <t>十二桥药店</t>
  </si>
  <si>
    <t>西北片区&gt;川太极分公司&gt;周三（西北片区）</t>
  </si>
  <si>
    <t>18683570710</t>
  </si>
  <si>
    <t>叶焕颜</t>
  </si>
  <si>
    <t>18030618007</t>
  </si>
  <si>
    <t>301_102564</t>
  </si>
  <si>
    <t>杨潇</t>
  </si>
  <si>
    <t>邛崃翠荫街药店</t>
  </si>
  <si>
    <t>13547972906</t>
  </si>
  <si>
    <t>301_56</t>
  </si>
  <si>
    <t xml:space="preserve">  三江店</t>
  </si>
  <si>
    <t>城郊二片&gt;川太极分公司&gt;0、6（2片三江店）</t>
  </si>
  <si>
    <t>13558759771</t>
  </si>
  <si>
    <t>301_515</t>
  </si>
  <si>
    <t>席梦琳</t>
  </si>
  <si>
    <t>崔家店路药店</t>
  </si>
  <si>
    <t>城中片区&gt;川太极分公司&gt;周日（城中片区）</t>
  </si>
  <si>
    <t>13008162625</t>
  </si>
  <si>
    <t>饶玉银</t>
  </si>
  <si>
    <t>17772352290</t>
  </si>
  <si>
    <t>301_343</t>
  </si>
  <si>
    <t xml:space="preserve"> 光华药店</t>
  </si>
  <si>
    <t>15390194619</t>
  </si>
  <si>
    <t>301_337</t>
  </si>
  <si>
    <t>文淼</t>
  </si>
  <si>
    <t>浆洗街药店</t>
  </si>
  <si>
    <t>城中片区&gt;川太极分公司&gt;周三（城中片区）</t>
  </si>
  <si>
    <t>18398159765</t>
  </si>
  <si>
    <t>301_598</t>
  </si>
  <si>
    <t>王林烽</t>
  </si>
  <si>
    <t>水杉街药店</t>
  </si>
  <si>
    <t>18782982960</t>
  </si>
  <si>
    <t>15882382284</t>
  </si>
  <si>
    <t>301_103639</t>
  </si>
  <si>
    <t>韩守玉</t>
  </si>
  <si>
    <t>金马河店</t>
  </si>
  <si>
    <t>18200282561</t>
  </si>
  <si>
    <t>301_724</t>
  </si>
  <si>
    <t>唐信银</t>
  </si>
  <si>
    <t xml:space="preserve"> 观音桥街药店</t>
  </si>
  <si>
    <t>15283570315</t>
  </si>
  <si>
    <t>试用期人员</t>
  </si>
  <si>
    <t>18328459787</t>
  </si>
  <si>
    <t>18349121810</t>
  </si>
  <si>
    <t>301_105751</t>
  </si>
  <si>
    <t>新下街店</t>
  </si>
  <si>
    <t>15928694098</t>
  </si>
  <si>
    <t>杜莲桃</t>
  </si>
  <si>
    <t>18227699390</t>
  </si>
  <si>
    <t>18280415898</t>
  </si>
  <si>
    <t>罗悦</t>
  </si>
  <si>
    <t>15960887486</t>
  </si>
  <si>
    <t>15528146467</t>
  </si>
  <si>
    <t>301_307</t>
  </si>
  <si>
    <t xml:space="preserve"> 旗舰店</t>
  </si>
  <si>
    <t>川太极分公司&gt;旗舰片（周六）</t>
  </si>
  <si>
    <t>13658010976</t>
  </si>
  <si>
    <t>吴惠</t>
  </si>
  <si>
    <t>13739467506</t>
  </si>
  <si>
    <t>15308069573</t>
  </si>
  <si>
    <t>13881998074</t>
  </si>
  <si>
    <t>代珍慧</t>
  </si>
  <si>
    <t>18181500578</t>
  </si>
  <si>
    <t>301_106568</t>
  </si>
  <si>
    <t>公济桥店</t>
  </si>
  <si>
    <t>15983804730</t>
  </si>
  <si>
    <t>李巧</t>
  </si>
  <si>
    <t>18352455141</t>
  </si>
  <si>
    <t>301_750</t>
  </si>
  <si>
    <t>鞠灵</t>
  </si>
  <si>
    <t>18783015922</t>
  </si>
  <si>
    <t>未通过</t>
  </si>
  <si>
    <t>1</t>
  </si>
  <si>
    <t>10.00</t>
  </si>
  <si>
    <t>301_585</t>
  </si>
  <si>
    <t xml:space="preserve"> 羊子山西路药店</t>
  </si>
  <si>
    <t>18384238665</t>
  </si>
  <si>
    <t>301_742</t>
  </si>
  <si>
    <t>冯婧恩</t>
  </si>
  <si>
    <t xml:space="preserve"> 庆云南街药店</t>
  </si>
  <si>
    <t>15182977644</t>
  </si>
  <si>
    <t>20.00</t>
  </si>
  <si>
    <t>301_752</t>
  </si>
  <si>
    <t>黄瑞玉</t>
  </si>
  <si>
    <t>聚萃街药店</t>
  </si>
  <si>
    <t>15397605758</t>
  </si>
  <si>
    <t>30.00</t>
  </si>
  <si>
    <t>301_102479</t>
  </si>
  <si>
    <t>劼人路药店</t>
  </si>
  <si>
    <t>城中片区&gt;川太极分公司&gt;周六（城中片区）</t>
  </si>
  <si>
    <t>17828811098</t>
  </si>
  <si>
    <t>301_101453</t>
  </si>
  <si>
    <t>江安路店</t>
  </si>
  <si>
    <t>城郊二片&gt;川太极分公司&gt;周日（城郊2）</t>
  </si>
  <si>
    <t>18728392081</t>
  </si>
  <si>
    <t>40.00</t>
  </si>
  <si>
    <t>301_571</t>
  </si>
  <si>
    <t>兰夏琳</t>
  </si>
  <si>
    <t xml:space="preserve"> 民丰大道西段药店</t>
  </si>
  <si>
    <t>15208286920</t>
  </si>
  <si>
    <t>301_741</t>
  </si>
  <si>
    <t>孙秀琳</t>
  </si>
  <si>
    <t xml:space="preserve"> 新怡路店</t>
  </si>
  <si>
    <t>13778148350</t>
  </si>
  <si>
    <t>301_723</t>
  </si>
  <si>
    <t xml:space="preserve"> 柳翠路药店</t>
  </si>
  <si>
    <t>18512859714</t>
  </si>
  <si>
    <t>301_365</t>
  </si>
  <si>
    <t>岳聪华</t>
  </si>
  <si>
    <t xml:space="preserve"> 光华村街药店</t>
  </si>
  <si>
    <t>18244475391</t>
  </si>
  <si>
    <t>50.00</t>
  </si>
  <si>
    <t>龚红梅</t>
  </si>
  <si>
    <t>18682692695</t>
  </si>
  <si>
    <t>60.00</t>
  </si>
  <si>
    <t>301_367</t>
  </si>
  <si>
    <t xml:space="preserve"> 金带街药店</t>
  </si>
  <si>
    <t>13689074550</t>
  </si>
  <si>
    <t>18584873940</t>
  </si>
  <si>
    <t>18349234043</t>
  </si>
  <si>
    <t>301_103198</t>
  </si>
  <si>
    <t>刁琢</t>
  </si>
  <si>
    <t>贝森路店</t>
  </si>
  <si>
    <t>15528277098</t>
  </si>
  <si>
    <t>18382085274</t>
  </si>
  <si>
    <t>301_740</t>
  </si>
  <si>
    <t>华康路药店</t>
  </si>
  <si>
    <t>15308225301</t>
  </si>
  <si>
    <t>301_102478</t>
  </si>
  <si>
    <t>静明路药店</t>
  </si>
  <si>
    <t>18090194328</t>
  </si>
  <si>
    <t>杨沙艳</t>
  </si>
  <si>
    <t>15756369859</t>
  </si>
  <si>
    <t>13408502968</t>
  </si>
  <si>
    <t>301_373</t>
  </si>
  <si>
    <t>李明磊</t>
  </si>
  <si>
    <t>通盈街药店</t>
  </si>
  <si>
    <t>18384177668</t>
  </si>
  <si>
    <t>胡欣</t>
  </si>
  <si>
    <t>15983493797</t>
  </si>
  <si>
    <t>301_573</t>
  </si>
  <si>
    <t>钟世豪</t>
  </si>
  <si>
    <t>双流锦华路一段药店</t>
  </si>
  <si>
    <t>17882218569</t>
  </si>
  <si>
    <t>301_347</t>
  </si>
  <si>
    <t>清江东路2药店</t>
  </si>
  <si>
    <t>19983812891</t>
  </si>
  <si>
    <t>15608021952</t>
  </si>
  <si>
    <t>70.00</t>
  </si>
  <si>
    <t>301_308</t>
  </si>
  <si>
    <t xml:space="preserve"> 红星店</t>
  </si>
  <si>
    <t>15082543904</t>
  </si>
  <si>
    <t>301_747</t>
  </si>
  <si>
    <t>骆玲</t>
  </si>
  <si>
    <t>郫县二店</t>
  </si>
  <si>
    <t>17828059096</t>
  </si>
  <si>
    <t>301_546</t>
  </si>
  <si>
    <t>17311236943</t>
  </si>
  <si>
    <t>18200121013</t>
  </si>
  <si>
    <t>301_339</t>
  </si>
  <si>
    <t xml:space="preserve"> 沙河源药店</t>
  </si>
  <si>
    <t>18781418157</t>
  </si>
  <si>
    <t>15281299454</t>
  </si>
  <si>
    <t>赵鹏</t>
  </si>
  <si>
    <t>18054799158</t>
  </si>
  <si>
    <t>18990301673</t>
  </si>
  <si>
    <t>黄飞霞</t>
  </si>
  <si>
    <t>15881877876</t>
  </si>
  <si>
    <t>夏燕</t>
  </si>
  <si>
    <t>13219086102</t>
  </si>
  <si>
    <t>15108359504</t>
  </si>
  <si>
    <t>罗霞</t>
  </si>
  <si>
    <t>18584899005</t>
  </si>
  <si>
    <t>13438387396</t>
  </si>
  <si>
    <t>18782437329</t>
  </si>
  <si>
    <t>万雪倩</t>
  </si>
  <si>
    <t>18090153412</t>
  </si>
  <si>
    <t>13551290052</t>
  </si>
  <si>
    <t>301_105910</t>
  </si>
  <si>
    <t>18280347612</t>
  </si>
  <si>
    <t>18780255835</t>
  </si>
  <si>
    <t>301_385</t>
  </si>
  <si>
    <t xml:space="preserve"> 五津西路药店</t>
  </si>
  <si>
    <t>城郊一片&gt;川太极分公司&gt;周三（城郊一片）</t>
  </si>
  <si>
    <t>13568894805</t>
  </si>
  <si>
    <t>301_511</t>
  </si>
  <si>
    <t xml:space="preserve"> 杉板桥南一路店</t>
  </si>
  <si>
    <t>17360137118</t>
  </si>
  <si>
    <t>301_106485</t>
  </si>
  <si>
    <t>杨昕雨</t>
  </si>
  <si>
    <t>18328405899</t>
  </si>
  <si>
    <t>80.00</t>
  </si>
  <si>
    <t>李丽</t>
  </si>
  <si>
    <t>18982985867</t>
  </si>
  <si>
    <t>13980868547</t>
  </si>
  <si>
    <t>301_745</t>
  </si>
  <si>
    <t>张美顺</t>
  </si>
  <si>
    <t>金沙路药店</t>
  </si>
  <si>
    <t>17761249584</t>
  </si>
  <si>
    <t>胡静</t>
  </si>
  <si>
    <t>15609056513</t>
  </si>
  <si>
    <t>15881519813</t>
  </si>
  <si>
    <t>301_748</t>
  </si>
  <si>
    <t>陈素琴</t>
  </si>
  <si>
    <t>大邑东街药店</t>
  </si>
  <si>
    <t>15082827081</t>
  </si>
  <si>
    <t>301_706</t>
  </si>
  <si>
    <t xml:space="preserve"> 都江堰翔凤路药店</t>
  </si>
  <si>
    <t>13551124920</t>
  </si>
  <si>
    <t>301_54</t>
  </si>
  <si>
    <t xml:space="preserve">  怀远店</t>
  </si>
  <si>
    <t>城郊二片&gt;川太极分公司&gt;1.5（2片怀远店）</t>
  </si>
  <si>
    <t>13540831951</t>
  </si>
  <si>
    <t>15828153113</t>
  </si>
  <si>
    <t>301_732</t>
  </si>
  <si>
    <t>邛崃羊安镇永康大道药店</t>
  </si>
  <si>
    <t>城郊一片&gt;川太极分公司&gt;3/9(城郊一片）</t>
  </si>
  <si>
    <t>15828067133</t>
  </si>
  <si>
    <t>吴凤兰</t>
  </si>
  <si>
    <t>15008445850</t>
  </si>
  <si>
    <t>18284228889</t>
  </si>
  <si>
    <t>15828376039</t>
  </si>
  <si>
    <t>15884578592</t>
  </si>
  <si>
    <t>301_738</t>
  </si>
  <si>
    <t xml:space="preserve"> 蒲阳路药店</t>
  </si>
  <si>
    <t>17302858607</t>
  </si>
  <si>
    <t>301_746</t>
  </si>
  <si>
    <t xml:space="preserve"> 桃源药店</t>
  </si>
  <si>
    <t>13348981075</t>
  </si>
  <si>
    <t>副店长</t>
  </si>
  <si>
    <t>15828125838</t>
  </si>
  <si>
    <t>李亚男</t>
  </si>
  <si>
    <t>13550091557</t>
  </si>
  <si>
    <t>301_517</t>
  </si>
  <si>
    <t>李莹</t>
  </si>
  <si>
    <t>15528057023</t>
  </si>
  <si>
    <t>18408210130</t>
  </si>
  <si>
    <t>301_104429</t>
  </si>
  <si>
    <t>13547900485</t>
  </si>
  <si>
    <t>301_713</t>
  </si>
  <si>
    <t xml:space="preserve"> 都江堰聚源镇药店</t>
  </si>
  <si>
    <t>13982291958</t>
  </si>
  <si>
    <t>曾蕾蕾</t>
  </si>
  <si>
    <t>15583396621</t>
  </si>
  <si>
    <t>13678143347</t>
  </si>
  <si>
    <t>301_578</t>
  </si>
  <si>
    <t>华油路药店</t>
  </si>
  <si>
    <t>15228994863</t>
  </si>
  <si>
    <t>周倩</t>
  </si>
  <si>
    <t>15183699828</t>
  </si>
  <si>
    <t>龚玉林</t>
  </si>
  <si>
    <t>15308064084</t>
  </si>
  <si>
    <t>17713541907</t>
  </si>
  <si>
    <t>301_107728</t>
  </si>
  <si>
    <t>李阿其</t>
  </si>
  <si>
    <t>大邑北街店</t>
  </si>
  <si>
    <t/>
  </si>
  <si>
    <t>18084047237</t>
  </si>
  <si>
    <t>13684051510</t>
  </si>
  <si>
    <t>潘霞</t>
  </si>
  <si>
    <t>15982365173</t>
  </si>
  <si>
    <t>15108262893</t>
  </si>
  <si>
    <t>301_709</t>
  </si>
  <si>
    <t>马超东路店</t>
  </si>
  <si>
    <t>13550107195</t>
  </si>
  <si>
    <t>301_105267</t>
  </si>
  <si>
    <t>龚诗清</t>
  </si>
  <si>
    <t>蜀汉路店</t>
  </si>
  <si>
    <t>13228217028</t>
  </si>
  <si>
    <t>19940899690</t>
  </si>
  <si>
    <t>301_716</t>
  </si>
  <si>
    <t>大邑沙渠镇药店</t>
  </si>
  <si>
    <t>18380229297</t>
  </si>
  <si>
    <t>18981244738</t>
  </si>
  <si>
    <t>301_105396</t>
  </si>
  <si>
    <t>唐静</t>
  </si>
  <si>
    <t>航中街店</t>
  </si>
  <si>
    <t>18328144407</t>
  </si>
  <si>
    <t>301_513</t>
  </si>
  <si>
    <t xml:space="preserve"> 顺和街店</t>
  </si>
  <si>
    <t>15984371223</t>
  </si>
  <si>
    <t>15881126796</t>
  </si>
  <si>
    <t>17612847144</t>
  </si>
  <si>
    <t>301_102565</t>
  </si>
  <si>
    <t>陈浩宇</t>
  </si>
  <si>
    <t>17609455059</t>
  </si>
  <si>
    <t>301_726</t>
  </si>
  <si>
    <t>交大路第三药店</t>
  </si>
  <si>
    <t>13980667659</t>
  </si>
  <si>
    <t>13628007643</t>
  </si>
  <si>
    <t>301_733</t>
  </si>
  <si>
    <t>双流三强西路店</t>
  </si>
  <si>
    <t>18981990819</t>
  </si>
  <si>
    <t>17390121719</t>
  </si>
  <si>
    <t>13348958287</t>
  </si>
  <si>
    <t>18190607157</t>
  </si>
  <si>
    <t>18328313421</t>
  </si>
  <si>
    <t>301_712</t>
  </si>
  <si>
    <t>华泰路药店</t>
  </si>
  <si>
    <t>13547447389</t>
  </si>
  <si>
    <t>营业员,实习生</t>
  </si>
  <si>
    <t>15008111371</t>
  </si>
  <si>
    <t>13880274200</t>
  </si>
  <si>
    <t>18380149610</t>
  </si>
  <si>
    <t>301_102934</t>
  </si>
  <si>
    <t>龙利</t>
  </si>
  <si>
    <t>15583399116</t>
  </si>
  <si>
    <t>18380397251</t>
  </si>
  <si>
    <t>13709010460</t>
  </si>
  <si>
    <t>18483690822</t>
  </si>
  <si>
    <t>15208392920</t>
  </si>
  <si>
    <t>13550168988</t>
  </si>
  <si>
    <t>301_549</t>
  </si>
  <si>
    <t xml:space="preserve"> 大邑县东壕沟段药店</t>
  </si>
  <si>
    <t>13551329034</t>
  </si>
  <si>
    <t>301_539</t>
  </si>
  <si>
    <t>大邑子龙路店</t>
  </si>
  <si>
    <t>13551855040</t>
  </si>
  <si>
    <t>90.00</t>
  </si>
  <si>
    <t>15982175795</t>
  </si>
  <si>
    <t>18382151601</t>
  </si>
  <si>
    <t>18781424646</t>
  </si>
  <si>
    <t>15928080454</t>
  </si>
  <si>
    <t>301_357</t>
  </si>
  <si>
    <t>清江东路药店</t>
  </si>
  <si>
    <t>13551255819</t>
  </si>
  <si>
    <t>13980802247</t>
  </si>
  <si>
    <t>15828329446</t>
  </si>
  <si>
    <t>刁晓梅</t>
  </si>
  <si>
    <t>13541206505</t>
  </si>
  <si>
    <t>13518183885</t>
  </si>
  <si>
    <t>301_379</t>
  </si>
  <si>
    <t>土龙路药店</t>
  </si>
  <si>
    <t>18702869564</t>
  </si>
  <si>
    <t>15928173256</t>
  </si>
  <si>
    <t>赵晓丹</t>
  </si>
  <si>
    <t>18483229465</t>
  </si>
  <si>
    <t>13548007758</t>
  </si>
  <si>
    <t>13547985350</t>
  </si>
  <si>
    <t>301_514</t>
  </si>
  <si>
    <t>张飘</t>
  </si>
  <si>
    <t>18202821307</t>
  </si>
  <si>
    <t>13547860187</t>
  </si>
  <si>
    <t>17340139663</t>
  </si>
  <si>
    <t>301_720</t>
  </si>
  <si>
    <t>城郊一片&gt;川太极分公司&gt;7/0（城郊一片新场）</t>
  </si>
  <si>
    <t>18981941765</t>
  </si>
  <si>
    <t>301_391</t>
  </si>
  <si>
    <t>任嘉欣</t>
  </si>
  <si>
    <t>金丝街药店</t>
  </si>
  <si>
    <t>19940675708</t>
  </si>
  <si>
    <t>15283301290</t>
  </si>
  <si>
    <t>301_572</t>
  </si>
  <si>
    <t>郫县东大街药店</t>
  </si>
  <si>
    <t>13980598776</t>
  </si>
  <si>
    <t>袁红桃</t>
  </si>
  <si>
    <t>18728423915</t>
  </si>
  <si>
    <t>15008205624</t>
  </si>
  <si>
    <t>301_755</t>
  </si>
  <si>
    <t>鱼凫路药店</t>
  </si>
  <si>
    <t>闭店</t>
  </si>
  <si>
    <t>17781961019</t>
  </si>
  <si>
    <t>15002801241</t>
  </si>
  <si>
    <t>付雅雯</t>
  </si>
  <si>
    <t>18581598635</t>
  </si>
  <si>
    <t>13980576284</t>
  </si>
  <si>
    <t>15928928200</t>
  </si>
  <si>
    <t>13618040912</t>
  </si>
  <si>
    <t>301_106865</t>
  </si>
  <si>
    <t>吴潇潇</t>
  </si>
  <si>
    <t>18080314206</t>
  </si>
  <si>
    <t>13666223476</t>
  </si>
  <si>
    <t>15182279670</t>
  </si>
  <si>
    <t>15008208311</t>
  </si>
  <si>
    <t>301_107829</t>
  </si>
  <si>
    <t>周炫岑</t>
  </si>
  <si>
    <t>解放路店</t>
  </si>
  <si>
    <t>18782348424</t>
  </si>
  <si>
    <t>13547983395</t>
  </si>
  <si>
    <t>16602832262</t>
  </si>
  <si>
    <t>15902864825</t>
  </si>
  <si>
    <t>301_718</t>
  </si>
  <si>
    <t xml:space="preserve"> 龙泉驿生路店</t>
  </si>
  <si>
    <t>15182279239</t>
  </si>
  <si>
    <t>13980010207</t>
  </si>
  <si>
    <t>13688030411</t>
  </si>
  <si>
    <t>18482181765</t>
  </si>
  <si>
    <t>15283372553</t>
  </si>
  <si>
    <t>刘勇</t>
  </si>
  <si>
    <t>15828743803</t>
  </si>
  <si>
    <t>301_730</t>
  </si>
  <si>
    <t>18011308605</t>
  </si>
  <si>
    <t>15882428228</t>
  </si>
  <si>
    <t>13730772301</t>
  </si>
  <si>
    <t>301_102935</t>
  </si>
  <si>
    <t>17828894574</t>
  </si>
  <si>
    <t>301_329</t>
  </si>
  <si>
    <t xml:space="preserve"> 温江店</t>
  </si>
  <si>
    <t>城郊二片&gt;川太极分公司&gt;周三（城郊2）</t>
  </si>
  <si>
    <t>13550024030</t>
  </si>
  <si>
    <t>301_707</t>
  </si>
  <si>
    <t>成华区万科路药店</t>
  </si>
  <si>
    <t>13550253522</t>
  </si>
  <si>
    <t>301_377</t>
  </si>
  <si>
    <t>新园大道药店</t>
  </si>
  <si>
    <t>18224078170</t>
  </si>
  <si>
    <t>18113291701</t>
  </si>
  <si>
    <t>18782058718</t>
  </si>
  <si>
    <t>301_710</t>
  </si>
  <si>
    <t xml:space="preserve"> 问道西路药店</t>
  </si>
  <si>
    <t>15982118639</t>
  </si>
  <si>
    <t>13540358306</t>
  </si>
  <si>
    <t>13880435815</t>
  </si>
  <si>
    <t>13730837524</t>
  </si>
  <si>
    <t>邓磊</t>
  </si>
  <si>
    <t>15883407335</t>
  </si>
  <si>
    <t>301_570</t>
  </si>
  <si>
    <t xml:space="preserve"> 浣花滨河路药店</t>
  </si>
  <si>
    <t>18583175973</t>
  </si>
  <si>
    <t>301_103199</t>
  </si>
  <si>
    <t>18215628915</t>
  </si>
  <si>
    <t>15008232578</t>
  </si>
  <si>
    <t>17764988240</t>
  </si>
  <si>
    <t>301_545</t>
  </si>
  <si>
    <t>17790268107</t>
  </si>
  <si>
    <t>301_104838</t>
  </si>
  <si>
    <t>沈艳洁</t>
  </si>
  <si>
    <t>蜀州中路店</t>
  </si>
  <si>
    <t>14781410686</t>
  </si>
  <si>
    <t>15908122376</t>
  </si>
  <si>
    <t>张建</t>
  </si>
  <si>
    <t>13548022840</t>
  </si>
  <si>
    <t>聂琴</t>
  </si>
  <si>
    <t>15282396356</t>
  </si>
  <si>
    <t>18782480577</t>
  </si>
  <si>
    <t>18228635375</t>
  </si>
  <si>
    <t>13541182662</t>
  </si>
  <si>
    <t>18328479332</t>
  </si>
  <si>
    <t>13438237698</t>
  </si>
  <si>
    <t>15982290752</t>
  </si>
  <si>
    <t>13689067754</t>
  </si>
  <si>
    <t>18200188130</t>
  </si>
  <si>
    <t>15108309047</t>
  </si>
  <si>
    <t>张阳</t>
  </si>
  <si>
    <t>15208491059</t>
  </si>
  <si>
    <t>18228555667</t>
  </si>
  <si>
    <t>15828527522</t>
  </si>
  <si>
    <t>13551803688</t>
  </si>
  <si>
    <t>18408274784</t>
  </si>
  <si>
    <t>林万海</t>
  </si>
  <si>
    <t>15892872825</t>
  </si>
  <si>
    <t>13550201663</t>
  </si>
  <si>
    <t>15908164392</t>
  </si>
  <si>
    <t>18008023256</t>
  </si>
  <si>
    <t>13668288885</t>
  </si>
  <si>
    <t>15114014847</t>
  </si>
  <si>
    <t>15182265723</t>
  </si>
  <si>
    <t>18288723637</t>
  </si>
  <si>
    <t>唐敏</t>
  </si>
  <si>
    <t>18215722128</t>
  </si>
  <si>
    <t>13056595164</t>
  </si>
  <si>
    <t>13308008624</t>
  </si>
  <si>
    <t>13880827770</t>
  </si>
  <si>
    <t>15884599032</t>
  </si>
  <si>
    <t>18084927926</t>
  </si>
  <si>
    <t>301_355</t>
  </si>
  <si>
    <t>王杜萍</t>
  </si>
  <si>
    <t>双林路药店</t>
  </si>
  <si>
    <t>15181786707</t>
  </si>
  <si>
    <t>18628062559</t>
  </si>
  <si>
    <t>18781307647</t>
  </si>
  <si>
    <t>李雪</t>
  </si>
  <si>
    <t>18328665277</t>
  </si>
  <si>
    <t>301_727</t>
  </si>
  <si>
    <t>周雪</t>
  </si>
  <si>
    <t>黄苑东街药店</t>
  </si>
  <si>
    <t>13881797106</t>
  </si>
  <si>
    <t>17311394694</t>
  </si>
  <si>
    <t>15892500616</t>
  </si>
  <si>
    <t>301_311</t>
  </si>
  <si>
    <t>周娟</t>
  </si>
  <si>
    <t xml:space="preserve"> 西部店</t>
  </si>
  <si>
    <t>13558743930</t>
  </si>
  <si>
    <t>17345269382</t>
  </si>
  <si>
    <t>13648074814</t>
  </si>
  <si>
    <t>13648005572</t>
  </si>
  <si>
    <t>13281133726</t>
  </si>
  <si>
    <t>17761305425</t>
  </si>
  <si>
    <t>18781426627</t>
  </si>
  <si>
    <t>13678179683</t>
  </si>
  <si>
    <t>15881126786</t>
  </si>
  <si>
    <t>13408550996</t>
  </si>
  <si>
    <t>13398454891</t>
  </si>
  <si>
    <t>13628049526</t>
  </si>
  <si>
    <t>15884928537</t>
  </si>
  <si>
    <t>周小微</t>
  </si>
  <si>
    <t>13458395321</t>
  </si>
  <si>
    <t>15982078771</t>
  </si>
  <si>
    <t>18408291883</t>
  </si>
  <si>
    <t>301_584</t>
  </si>
  <si>
    <t>中和柳荫街药店</t>
  </si>
  <si>
    <t>13541052208</t>
  </si>
  <si>
    <t>18349911386</t>
  </si>
  <si>
    <t>13688067110</t>
  </si>
  <si>
    <t>谢坤秀</t>
  </si>
  <si>
    <t>17738945032</t>
  </si>
  <si>
    <t>301_704</t>
  </si>
  <si>
    <t>都江堰奎光店</t>
  </si>
  <si>
    <t>15397641768</t>
  </si>
  <si>
    <t>13550201080</t>
  </si>
  <si>
    <t>毛茜</t>
  </si>
  <si>
    <t>18284583213</t>
  </si>
  <si>
    <t>13880850420</t>
  </si>
  <si>
    <t>15881041251</t>
  </si>
  <si>
    <t>15982312942</t>
  </si>
  <si>
    <t>13558826525</t>
  </si>
  <si>
    <t>301_351</t>
  </si>
  <si>
    <t xml:space="preserve"> 都江堰药店</t>
  </si>
  <si>
    <t>13980903426</t>
  </si>
  <si>
    <t>郭玲怡</t>
  </si>
  <si>
    <t>15390088045</t>
  </si>
  <si>
    <t>冯洁</t>
  </si>
  <si>
    <t>18728944203</t>
  </si>
  <si>
    <t>13072851659</t>
  </si>
  <si>
    <t>18284506336</t>
  </si>
  <si>
    <t>301_587</t>
  </si>
  <si>
    <t xml:space="preserve"> 都江堰景中路店</t>
  </si>
  <si>
    <t>18728458610</t>
  </si>
  <si>
    <t>13558775415</t>
  </si>
  <si>
    <t>覃顺红</t>
  </si>
  <si>
    <t>17780332209</t>
  </si>
  <si>
    <t>13551256215</t>
  </si>
  <si>
    <t>13980016246</t>
  </si>
  <si>
    <t>15583397227</t>
  </si>
  <si>
    <t>18224450628</t>
  </si>
  <si>
    <t>18782091722</t>
  </si>
  <si>
    <t>18781986531</t>
  </si>
  <si>
    <t>代琳</t>
  </si>
  <si>
    <t>18113157882</t>
  </si>
  <si>
    <t>林玲</t>
  </si>
  <si>
    <t>13458617630</t>
  </si>
  <si>
    <t>18280295114</t>
  </si>
  <si>
    <t>15828097485</t>
  </si>
  <si>
    <t>301_737</t>
  </si>
  <si>
    <t>大源北街药店</t>
  </si>
  <si>
    <t>13980763267</t>
  </si>
  <si>
    <t>13881784014</t>
  </si>
  <si>
    <t>13608080741</t>
  </si>
  <si>
    <t>15583827130</t>
  </si>
  <si>
    <t>18215563361</t>
  </si>
  <si>
    <t>13980528826</t>
  </si>
  <si>
    <t>301_106569</t>
  </si>
  <si>
    <t>孔慧玥</t>
  </si>
  <si>
    <t>15708442633</t>
  </si>
  <si>
    <t>左金松</t>
  </si>
  <si>
    <t>13981152941</t>
  </si>
  <si>
    <t>15583402441</t>
  </si>
  <si>
    <t>18781398752</t>
  </si>
  <si>
    <t>陈典雅</t>
  </si>
  <si>
    <t>18113246968</t>
  </si>
  <si>
    <t>18328466239</t>
  </si>
  <si>
    <t>18140190381</t>
  </si>
  <si>
    <t>15828209377</t>
  </si>
  <si>
    <t>范珂君</t>
  </si>
  <si>
    <t>18582861914</t>
  </si>
  <si>
    <t xml:space="preserve">   </t>
  </si>
  <si>
    <t>日期</t>
  </si>
  <si>
    <t>门店名</t>
  </si>
  <si>
    <t>销售人</t>
  </si>
  <si>
    <t>销售人员</t>
  </si>
  <si>
    <t>销售金额</t>
  </si>
  <si>
    <t xml:space="preserve">段文秀 </t>
  </si>
  <si>
    <t>杨素芬（沙河源）</t>
  </si>
  <si>
    <t xml:space="preserve">任会茹 </t>
  </si>
  <si>
    <t xml:space="preserve">谭莉杨 </t>
  </si>
  <si>
    <t>四川太极五津西路药店</t>
  </si>
  <si>
    <t>易珊</t>
  </si>
  <si>
    <t>四川太极高新区中和公济桥路药店</t>
  </si>
  <si>
    <t>四川太极高新区民丰大道西段药店</t>
  </si>
  <si>
    <t>求和项:金额</t>
  </si>
  <si>
    <t>求和项:细单毛利</t>
  </si>
  <si>
    <t xml:space="preserve">龚建华 </t>
  </si>
  <si>
    <t>李丹</t>
  </si>
  <si>
    <t>李秋龙</t>
  </si>
  <si>
    <t xml:space="preserve">王灵 </t>
  </si>
  <si>
    <t>郑梦娟</t>
  </si>
  <si>
    <t>朱丽娟</t>
  </si>
  <si>
    <t>团购合计</t>
  </si>
  <si>
    <t>求和项:销售金额</t>
  </si>
  <si>
    <t>求和项:毛利</t>
  </si>
  <si>
    <t>四川太极青羊区蜀辉路药店</t>
  </si>
  <si>
    <t>四川太极武侯区大悦路药店</t>
  </si>
  <si>
    <t>四川太极金牛区银沙路药店</t>
  </si>
  <si>
    <r>
      <rPr>
        <b/>
        <sz val="10"/>
        <rFont val="Arial"/>
        <charset val="0"/>
      </rPr>
      <t xml:space="preserve">2019/7/20  </t>
    </r>
    <r>
      <rPr>
        <b/>
        <sz val="10"/>
        <rFont val="宋体"/>
        <charset val="0"/>
      </rPr>
      <t>完成情况</t>
    </r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</si>
  <si>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</si>
  <si>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当日达标 挑战二   门店奖励</t>
  </si>
  <si>
    <t>7.20帮扶人员</t>
  </si>
  <si>
    <t>7.20</t>
  </si>
  <si>
    <t>完成率</t>
  </si>
  <si>
    <t>7.20奖励</t>
  </si>
  <si>
    <t>杨昕</t>
  </si>
  <si>
    <t>谭莉杨</t>
  </si>
  <si>
    <t>100（田兰）</t>
  </si>
  <si>
    <t>张智玲、谢正红</t>
  </si>
  <si>
    <t>龚建华</t>
  </si>
  <si>
    <t>吴敏</t>
  </si>
  <si>
    <t>周莉</t>
  </si>
  <si>
    <t>刘美玲</t>
  </si>
  <si>
    <t>赖习敏</t>
  </si>
  <si>
    <t>100（王馨）</t>
  </si>
  <si>
    <t>阳邓、蒲开斌</t>
  </si>
  <si>
    <t>谢可欣</t>
  </si>
  <si>
    <t>冯梅、李秋龙</t>
  </si>
  <si>
    <t>王娜</t>
  </si>
  <si>
    <t>谭杨</t>
  </si>
  <si>
    <t>100（王艳丽）</t>
  </si>
  <si>
    <t>彭健</t>
  </si>
  <si>
    <t>陈晓莉</t>
  </si>
  <si>
    <t>蒋奇成</t>
  </si>
  <si>
    <t>100（莫晓菊）</t>
  </si>
  <si>
    <t>张艳、王晓燕</t>
  </si>
  <si>
    <t>伏玲玲</t>
  </si>
  <si>
    <t>彭艳</t>
  </si>
  <si>
    <t>100（梅茜）</t>
  </si>
  <si>
    <t>易小娟、鲁利群</t>
  </si>
  <si>
    <t>刘安燕</t>
  </si>
  <si>
    <t>赖泓俐</t>
  </si>
  <si>
    <t>张芙蓉</t>
  </si>
  <si>
    <t>明登银</t>
  </si>
  <si>
    <t>李玥</t>
  </si>
  <si>
    <t>何玲</t>
  </si>
  <si>
    <t>100（兰新喻）</t>
  </si>
  <si>
    <t>郭祥、杨皓</t>
  </si>
  <si>
    <t>谭钦文</t>
  </si>
  <si>
    <t>四川太极金牛区解放路药店</t>
  </si>
  <si>
    <t>四川太极大邑县晋原镇北街药店</t>
  </si>
  <si>
    <t>7.21  帮扶人员</t>
  </si>
  <si>
    <t>何玉英</t>
  </si>
  <si>
    <t>张蓉</t>
  </si>
  <si>
    <t>何莉莎</t>
  </si>
  <si>
    <t>王四维</t>
  </si>
  <si>
    <t>何建菊</t>
  </si>
  <si>
    <t>邓世会</t>
  </si>
  <si>
    <t>张童</t>
  </si>
  <si>
    <t>王利燕</t>
  </si>
  <si>
    <t>王灵</t>
  </si>
  <si>
    <r>
      <rPr>
        <b/>
        <sz val="10"/>
        <color rgb="FFFF0000"/>
        <rFont val="Arial"/>
        <charset val="0"/>
      </rPr>
      <t>7.22</t>
    </r>
    <r>
      <rPr>
        <b/>
        <sz val="10"/>
        <color rgb="FFFF0000"/>
        <rFont val="宋体"/>
        <charset val="0"/>
      </rPr>
      <t>易善复排名奖励</t>
    </r>
  </si>
  <si>
    <t>7.21奖励</t>
  </si>
  <si>
    <t>7.22奖励</t>
  </si>
  <si>
    <t>100（孟小明）</t>
  </si>
  <si>
    <t>100（代志斌）</t>
  </si>
  <si>
    <t>100（张琴）</t>
  </si>
  <si>
    <t>100（陈凤珍）</t>
  </si>
  <si>
    <t>100（李莎）</t>
  </si>
  <si>
    <t>100（杨文英）</t>
  </si>
  <si>
    <t>100（王芳）</t>
  </si>
  <si>
    <t>100（朱玉梅）</t>
  </si>
  <si>
    <t>100（向海英）</t>
  </si>
  <si>
    <t>100（万义丽）</t>
  </si>
  <si>
    <t>100（</t>
  </si>
  <si>
    <t>100（任荟茹）</t>
  </si>
  <si>
    <t>100（乐良清）</t>
  </si>
  <si>
    <t>100（王旭）</t>
  </si>
  <si>
    <t>100（夏彩红）</t>
  </si>
</sst>
</file>

<file path=xl/styles.xml><?xml version="1.0" encoding="utf-8"?>
<styleSheet xmlns="http://schemas.openxmlformats.org/spreadsheetml/2006/main">
  <numFmts count="11">
    <numFmt numFmtId="176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  <numFmt numFmtId="178" formatCode="0.00_ "/>
    <numFmt numFmtId="179" formatCode="yyyy\-mm\-dd"/>
    <numFmt numFmtId="180" formatCode="0_);[Red]\(0\)"/>
    <numFmt numFmtId="181" formatCode="m&quot;月&quot;d&quot;日&quot;;@"/>
    <numFmt numFmtId="182" formatCode="0.00_);[Red]\(0.00\)"/>
  </numFmts>
  <fonts count="6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E21CC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E21CC4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Arial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0"/>
    </font>
    <font>
      <b/>
      <sz val="12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Arial"/>
      <charset val="0"/>
    </font>
    <font>
      <b/>
      <sz val="10"/>
      <color rgb="FFFF0000"/>
      <name val="宋体"/>
      <charset val="0"/>
    </font>
    <font>
      <b/>
      <sz val="9"/>
      <color rgb="FFE21CC4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E21CC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0"/>
      <name val="宋体"/>
      <charset val="0"/>
    </font>
    <font>
      <b/>
      <sz val="12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1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/>
    <xf numFmtId="0" fontId="0" fillId="30" borderId="20" applyNumberFormat="0" applyFon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8" fillId="27" borderId="18" applyNumberFormat="0" applyAlignment="0" applyProtection="0">
      <alignment vertical="center"/>
    </xf>
    <xf numFmtId="0" fontId="47" fillId="27" borderId="16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0" fillId="0" borderId="0"/>
    <xf numFmtId="0" fontId="5" fillId="0" borderId="0"/>
    <xf numFmtId="0" fontId="50" fillId="0" borderId="0">
      <alignment vertical="center"/>
    </xf>
    <xf numFmtId="0" fontId="5" fillId="0" borderId="0"/>
    <xf numFmtId="0" fontId="50" fillId="0" borderId="0"/>
  </cellStyleXfs>
  <cellXfs count="4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58" fontId="2" fillId="3" borderId="3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0" fontId="4" fillId="4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/>
    </xf>
    <xf numFmtId="178" fontId="2" fillId="3" borderId="6" xfId="0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10" fontId="4" fillId="4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178" fontId="7" fillId="2" borderId="6" xfId="0" applyNumberFormat="1" applyFont="1" applyFill="1" applyBorder="1" applyAlignment="1">
      <alignment horizontal="center" vertical="center"/>
    </xf>
    <xf numFmtId="178" fontId="7" fillId="3" borderId="6" xfId="0" applyNumberFormat="1" applyFont="1" applyFill="1" applyBorder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 wrapText="1"/>
    </xf>
    <xf numFmtId="10" fontId="9" fillId="4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10" fontId="4" fillId="5" borderId="4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10" fontId="4" fillId="5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8" fontId="11" fillId="0" borderId="6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0" fontId="9" fillId="5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 wrapText="1"/>
    </xf>
    <xf numFmtId="10" fontId="12" fillId="5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10" fillId="0" borderId="6" xfId="0" applyFont="1" applyFill="1" applyBorder="1" applyAlignment="1"/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10" fontId="5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10" fontId="9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10" fontId="9" fillId="6" borderId="6" xfId="0" applyNumberFormat="1" applyFont="1" applyFill="1" applyBorder="1" applyAlignment="1">
      <alignment horizontal="center" vertical="center"/>
    </xf>
    <xf numFmtId="0" fontId="9" fillId="6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vertical="center"/>
    </xf>
    <xf numFmtId="1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8" fontId="2" fillId="2" borderId="6" xfId="0" applyNumberFormat="1" applyFont="1" applyFill="1" applyBorder="1" applyAlignment="1">
      <alignment vertical="center"/>
    </xf>
    <xf numFmtId="178" fontId="2" fillId="4" borderId="6" xfId="0" applyNumberFormat="1" applyFont="1" applyFill="1" applyBorder="1" applyAlignment="1">
      <alignment vertical="center"/>
    </xf>
    <xf numFmtId="178" fontId="2" fillId="7" borderId="6" xfId="0" applyNumberFormat="1" applyFont="1" applyFill="1" applyBorder="1" applyAlignment="1">
      <alignment vertical="center"/>
    </xf>
    <xf numFmtId="10" fontId="2" fillId="2" borderId="6" xfId="0" applyNumberFormat="1" applyFont="1" applyFill="1" applyBorder="1" applyAlignment="1">
      <alignment vertical="center"/>
    </xf>
    <xf numFmtId="10" fontId="2" fillId="4" borderId="6" xfId="0" applyNumberFormat="1" applyFont="1" applyFill="1" applyBorder="1" applyAlignment="1">
      <alignment vertical="center"/>
    </xf>
    <xf numFmtId="178" fontId="9" fillId="2" borderId="6" xfId="0" applyNumberFormat="1" applyFont="1" applyFill="1" applyBorder="1" applyAlignment="1">
      <alignment vertical="center"/>
    </xf>
    <xf numFmtId="10" fontId="9" fillId="2" borderId="6" xfId="0" applyNumberFormat="1" applyFont="1" applyFill="1" applyBorder="1" applyAlignment="1">
      <alignment vertical="center"/>
    </xf>
    <xf numFmtId="178" fontId="9" fillId="4" borderId="6" xfId="0" applyNumberFormat="1" applyFont="1" applyFill="1" applyBorder="1" applyAlignment="1">
      <alignment vertical="center"/>
    </xf>
    <xf numFmtId="10" fontId="9" fillId="4" borderId="6" xfId="0" applyNumberFormat="1" applyFont="1" applyFill="1" applyBorder="1" applyAlignment="1">
      <alignment vertical="center"/>
    </xf>
    <xf numFmtId="178" fontId="9" fillId="7" borderId="6" xfId="0" applyNumberFormat="1" applyFont="1" applyFill="1" applyBorder="1" applyAlignment="1">
      <alignment vertical="center"/>
    </xf>
    <xf numFmtId="178" fontId="7" fillId="2" borderId="6" xfId="0" applyNumberFormat="1" applyFont="1" applyFill="1" applyBorder="1" applyAlignment="1">
      <alignment vertical="center"/>
    </xf>
    <xf numFmtId="10" fontId="7" fillId="2" borderId="6" xfId="0" applyNumberFormat="1" applyFont="1" applyFill="1" applyBorder="1" applyAlignment="1">
      <alignment vertical="center"/>
    </xf>
    <xf numFmtId="178" fontId="7" fillId="4" borderId="6" xfId="0" applyNumberFormat="1" applyFont="1" applyFill="1" applyBorder="1" applyAlignment="1">
      <alignment vertical="center"/>
    </xf>
    <xf numFmtId="10" fontId="7" fillId="4" borderId="6" xfId="0" applyNumberFormat="1" applyFont="1" applyFill="1" applyBorder="1" applyAlignment="1">
      <alignment vertical="center"/>
    </xf>
    <xf numFmtId="178" fontId="7" fillId="7" borderId="6" xfId="0" applyNumberFormat="1" applyFont="1" applyFill="1" applyBorder="1" applyAlignment="1">
      <alignment vertical="center"/>
    </xf>
    <xf numFmtId="58" fontId="14" fillId="0" borderId="4" xfId="0" applyNumberFormat="1" applyFont="1" applyFill="1" applyBorder="1" applyAlignment="1">
      <alignment horizontal="center" vertical="center"/>
    </xf>
    <xf numFmtId="58" fontId="14" fillId="0" borderId="9" xfId="0" applyNumberFormat="1" applyFont="1" applyFill="1" applyBorder="1" applyAlignment="1">
      <alignment horizontal="center" vertical="center"/>
    </xf>
    <xf numFmtId="58" fontId="2" fillId="0" borderId="6" xfId="0" applyNumberFormat="1" applyFont="1" applyFill="1" applyBorder="1" applyAlignment="1">
      <alignment horizontal="center" vertical="center"/>
    </xf>
    <xf numFmtId="10" fontId="4" fillId="4" borderId="7" xfId="0" applyNumberFormat="1" applyFont="1" applyFill="1" applyBorder="1" applyAlignment="1">
      <alignment horizontal="center" vertical="center"/>
    </xf>
    <xf numFmtId="10" fontId="2" fillId="7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0" fontId="4" fillId="0" borderId="7" xfId="0" applyNumberFormat="1" applyFont="1" applyFill="1" applyBorder="1" applyAlignment="1">
      <alignment horizontal="center" vertical="center"/>
    </xf>
    <xf numFmtId="10" fontId="11" fillId="4" borderId="6" xfId="0" applyNumberFormat="1" applyFont="1" applyFill="1" applyBorder="1" applyAlignment="1">
      <alignment horizontal="center" vertical="center" wrapText="1"/>
    </xf>
    <xf numFmtId="10" fontId="11" fillId="5" borderId="6" xfId="0" applyNumberFormat="1" applyFont="1" applyFill="1" applyBorder="1" applyAlignment="1">
      <alignment horizontal="center" vertical="center" wrapText="1"/>
    </xf>
    <xf numFmtId="10" fontId="9" fillId="7" borderId="6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10" fontId="12" fillId="0" borderId="6" xfId="0" applyNumberFormat="1" applyFont="1" applyFill="1" applyBorder="1" applyAlignment="1">
      <alignment horizontal="center" vertical="center"/>
    </xf>
    <xf numFmtId="10" fontId="7" fillId="7" borderId="6" xfId="0" applyNumberFormat="1" applyFont="1" applyFill="1" applyBorder="1" applyAlignment="1">
      <alignment vertical="center"/>
    </xf>
    <xf numFmtId="10" fontId="12" fillId="4" borderId="6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58" fontId="14" fillId="0" borderId="7" xfId="0" applyNumberFormat="1" applyFont="1" applyFill="1" applyBorder="1" applyAlignment="1">
      <alignment horizontal="center" vertical="center"/>
    </xf>
    <xf numFmtId="10" fontId="4" fillId="7" borderId="4" xfId="0" applyNumberFormat="1" applyFont="1" applyFill="1" applyBorder="1" applyAlignment="1">
      <alignment horizontal="center" vertical="center"/>
    </xf>
    <xf numFmtId="10" fontId="4" fillId="7" borderId="7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0" fontId="11" fillId="5" borderId="7" xfId="0" applyNumberFormat="1" applyFont="1" applyFill="1" applyBorder="1" applyAlignment="1">
      <alignment horizontal="center" vertical="center" wrapText="1"/>
    </xf>
    <xf numFmtId="10" fontId="11" fillId="7" borderId="6" xfId="0" applyNumberFormat="1" applyFont="1" applyFill="1" applyBorder="1" applyAlignment="1">
      <alignment horizontal="center" vertical="center" wrapText="1"/>
    </xf>
    <xf numFmtId="10" fontId="11" fillId="7" borderId="7" xfId="0" applyNumberFormat="1" applyFont="1" applyFill="1" applyBorder="1" applyAlignment="1">
      <alignment horizontal="center" vertical="center" wrapText="1"/>
    </xf>
    <xf numFmtId="10" fontId="9" fillId="7" borderId="6" xfId="0" applyNumberFormat="1" applyFont="1" applyFill="1" applyBorder="1" applyAlignment="1">
      <alignment horizontal="center" vertical="center"/>
    </xf>
    <xf numFmtId="10" fontId="12" fillId="7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178" fontId="2" fillId="4" borderId="6" xfId="0" applyNumberFormat="1" applyFont="1" applyFill="1" applyBorder="1" applyAlignment="1">
      <alignment horizontal="center" vertical="center"/>
    </xf>
    <xf numFmtId="178" fontId="2" fillId="7" borderId="6" xfId="0" applyNumberFormat="1" applyFont="1" applyFill="1" applyBorder="1" applyAlignment="1">
      <alignment horizontal="center" vertical="center"/>
    </xf>
    <xf numFmtId="10" fontId="2" fillId="2" borderId="6" xfId="0" applyNumberFormat="1" applyFont="1" applyFill="1" applyBorder="1" applyAlignment="1">
      <alignment horizontal="center" vertical="center"/>
    </xf>
    <xf numFmtId="10" fontId="2" fillId="4" borderId="6" xfId="0" applyNumberFormat="1" applyFont="1" applyFill="1" applyBorder="1" applyAlignment="1">
      <alignment horizontal="center" vertical="center"/>
    </xf>
    <xf numFmtId="178" fontId="9" fillId="2" borderId="6" xfId="0" applyNumberFormat="1" applyFont="1" applyFill="1" applyBorder="1" applyAlignment="1">
      <alignment horizontal="center" vertical="center"/>
    </xf>
    <xf numFmtId="10" fontId="9" fillId="2" borderId="6" xfId="0" applyNumberFormat="1" applyFont="1" applyFill="1" applyBorder="1" applyAlignment="1">
      <alignment horizontal="center" vertical="center"/>
    </xf>
    <xf numFmtId="178" fontId="9" fillId="4" borderId="6" xfId="0" applyNumberFormat="1" applyFont="1" applyFill="1" applyBorder="1" applyAlignment="1">
      <alignment horizontal="center" vertical="center"/>
    </xf>
    <xf numFmtId="178" fontId="9" fillId="7" borderId="6" xfId="0" applyNumberFormat="1" applyFont="1" applyFill="1" applyBorder="1" applyAlignment="1">
      <alignment horizontal="center" vertical="center"/>
    </xf>
    <xf numFmtId="10" fontId="7" fillId="2" borderId="6" xfId="0" applyNumberFormat="1" applyFont="1" applyFill="1" applyBorder="1" applyAlignment="1">
      <alignment horizontal="center" vertical="center"/>
    </xf>
    <xf numFmtId="178" fontId="7" fillId="4" borderId="6" xfId="0" applyNumberFormat="1" applyFont="1" applyFill="1" applyBorder="1" applyAlignment="1">
      <alignment horizontal="center" vertical="center"/>
    </xf>
    <xf numFmtId="10" fontId="7" fillId="4" borderId="6" xfId="0" applyNumberFormat="1" applyFont="1" applyFill="1" applyBorder="1" applyAlignment="1">
      <alignment horizontal="center" vertical="center"/>
    </xf>
    <xf numFmtId="178" fontId="7" fillId="7" borderId="6" xfId="0" applyNumberFormat="1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58" fontId="2" fillId="0" borderId="9" xfId="0" applyNumberFormat="1" applyFont="1" applyFill="1" applyBorder="1" applyAlignment="1">
      <alignment horizontal="center" vertical="center"/>
    </xf>
    <xf numFmtId="58" fontId="2" fillId="0" borderId="7" xfId="0" applyNumberFormat="1" applyFont="1" applyFill="1" applyBorder="1" applyAlignment="1">
      <alignment horizontal="center" vertical="center"/>
    </xf>
    <xf numFmtId="10" fontId="2" fillId="7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7" fillId="7" borderId="6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0" fontId="4" fillId="7" borderId="6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 wrapText="1"/>
    </xf>
    <xf numFmtId="10" fontId="7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10" fontId="14" fillId="0" borderId="9" xfId="0" applyNumberFormat="1" applyFont="1" applyFill="1" applyBorder="1" applyAlignment="1">
      <alignment horizontal="center" vertical="center"/>
    </xf>
    <xf numFmtId="10" fontId="15" fillId="0" borderId="6" xfId="0" applyNumberFormat="1" applyFont="1" applyFill="1" applyBorder="1" applyAlignment="1">
      <alignment horizontal="center" vertical="center"/>
    </xf>
    <xf numFmtId="10" fontId="17" fillId="0" borderId="6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10" fontId="11" fillId="7" borderId="4" xfId="0" applyNumberFormat="1" applyFont="1" applyFill="1" applyBorder="1" applyAlignment="1">
      <alignment horizontal="center" vertical="center" wrapText="1"/>
    </xf>
    <xf numFmtId="10" fontId="7" fillId="0" borderId="6" xfId="0" applyNumberFormat="1" applyFont="1" applyFill="1" applyBorder="1" applyAlignment="1">
      <alignment horizontal="center" vertical="center"/>
    </xf>
    <xf numFmtId="10" fontId="9" fillId="4" borderId="6" xfId="0" applyNumberFormat="1" applyFont="1" applyFill="1" applyBorder="1" applyAlignment="1">
      <alignment horizontal="center" vertical="center" wrapText="1"/>
    </xf>
    <xf numFmtId="10" fontId="9" fillId="5" borderId="6" xfId="0" applyNumberFormat="1" applyFont="1" applyFill="1" applyBorder="1" applyAlignment="1">
      <alignment horizontal="center" vertical="center" wrapText="1"/>
    </xf>
    <xf numFmtId="10" fontId="9" fillId="7" borderId="6" xfId="0" applyNumberFormat="1" applyFont="1" applyFill="1" applyBorder="1" applyAlignment="1">
      <alignment horizontal="center" vertical="center" wrapText="1"/>
    </xf>
    <xf numFmtId="10" fontId="12" fillId="5" borderId="6" xfId="0" applyNumberFormat="1" applyFont="1" applyFill="1" applyBorder="1" applyAlignment="1">
      <alignment horizontal="center" vertical="center" wrapText="1"/>
    </xf>
    <xf numFmtId="10" fontId="12" fillId="7" borderId="6" xfId="0" applyNumberFormat="1" applyFont="1" applyFill="1" applyBorder="1" applyAlignment="1">
      <alignment horizontal="center" vertical="center" wrapText="1"/>
    </xf>
    <xf numFmtId="10" fontId="12" fillId="4" borderId="6" xfId="0" applyNumberFormat="1" applyFont="1" applyFill="1" applyBorder="1" applyAlignment="1">
      <alignment horizontal="center" vertical="center" wrapText="1"/>
    </xf>
    <xf numFmtId="10" fontId="7" fillId="7" borderId="6" xfId="0" applyNumberFormat="1" applyFont="1" applyFill="1" applyBorder="1" applyAlignment="1">
      <alignment horizontal="center" vertical="center" wrapText="1"/>
    </xf>
    <xf numFmtId="10" fontId="7" fillId="5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center" vertical="center"/>
    </xf>
    <xf numFmtId="10" fontId="22" fillId="0" borderId="6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178" fontId="18" fillId="2" borderId="6" xfId="0" applyNumberFormat="1" applyFont="1" applyFill="1" applyBorder="1" applyAlignment="1">
      <alignment horizontal="center" vertical="center"/>
    </xf>
    <xf numFmtId="10" fontId="18" fillId="2" borderId="6" xfId="0" applyNumberFormat="1" applyFont="1" applyFill="1" applyBorder="1" applyAlignment="1">
      <alignment horizontal="center" vertical="center"/>
    </xf>
    <xf numFmtId="178" fontId="18" fillId="4" borderId="6" xfId="0" applyNumberFormat="1" applyFont="1" applyFill="1" applyBorder="1" applyAlignment="1">
      <alignment horizontal="center" vertical="center"/>
    </xf>
    <xf numFmtId="10" fontId="18" fillId="4" borderId="6" xfId="0" applyNumberFormat="1" applyFont="1" applyFill="1" applyBorder="1" applyAlignment="1">
      <alignment horizontal="center" vertical="center"/>
    </xf>
    <xf numFmtId="178" fontId="18" fillId="7" borderId="6" xfId="0" applyNumberFormat="1" applyFont="1" applyFill="1" applyBorder="1" applyAlignment="1">
      <alignment horizontal="center" vertical="center"/>
    </xf>
    <xf numFmtId="10" fontId="18" fillId="7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0" fontId="18" fillId="0" borderId="6" xfId="0" applyNumberFormat="1" applyFont="1" applyFill="1" applyBorder="1" applyAlignment="1">
      <alignment horizontal="center" vertical="center"/>
    </xf>
    <xf numFmtId="10" fontId="23" fillId="4" borderId="6" xfId="0" applyNumberFormat="1" applyFont="1" applyFill="1" applyBorder="1" applyAlignment="1">
      <alignment horizontal="center" vertical="center" wrapText="1"/>
    </xf>
    <xf numFmtId="10" fontId="18" fillId="5" borderId="6" xfId="0" applyNumberFormat="1" applyFont="1" applyFill="1" applyBorder="1" applyAlignment="1">
      <alignment horizontal="center" vertical="center" wrapText="1"/>
    </xf>
    <xf numFmtId="10" fontId="23" fillId="5" borderId="6" xfId="0" applyNumberFormat="1" applyFont="1" applyFill="1" applyBorder="1" applyAlignment="1">
      <alignment horizontal="center" vertical="center" wrapText="1"/>
    </xf>
    <xf numFmtId="10" fontId="18" fillId="7" borderId="6" xfId="0" applyNumberFormat="1" applyFont="1" applyFill="1" applyBorder="1" applyAlignment="1">
      <alignment horizontal="center" vertical="center" wrapText="1"/>
    </xf>
    <xf numFmtId="10" fontId="23" fillId="7" borderId="6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3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4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179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/>
    <xf numFmtId="49" fontId="25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179" fontId="26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/>
    <xf numFmtId="49" fontId="26" fillId="0" borderId="0" xfId="0" applyNumberFormat="1" applyFont="1" applyFill="1" applyBorder="1" applyAlignment="1">
      <alignment horizontal="center"/>
    </xf>
    <xf numFmtId="22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8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9" fillId="9" borderId="11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9" fillId="9" borderId="13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18" fillId="0" borderId="6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 wrapText="1"/>
    </xf>
    <xf numFmtId="10" fontId="18" fillId="0" borderId="6" xfId="0" applyNumberFormat="1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178" fontId="12" fillId="0" borderId="0" xfId="0" applyNumberFormat="1" applyFont="1" applyFill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76" fontId="1" fillId="0" borderId="6" xfId="8" applyNumberFormat="1" applyFont="1" applyFill="1" applyBorder="1" applyAlignment="1" applyProtection="1">
      <alignment horizontal="center" vertical="center" wrapText="1"/>
    </xf>
    <xf numFmtId="176" fontId="1" fillId="0" borderId="6" xfId="8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55" applyFont="1" applyFill="1" applyBorder="1" applyAlignment="1">
      <alignment horizontal="left" vertical="center"/>
    </xf>
    <xf numFmtId="0" fontId="6" fillId="0" borderId="6" xfId="55" applyFont="1" applyFill="1" applyBorder="1" applyAlignment="1">
      <alignment horizontal="center" vertical="center"/>
    </xf>
    <xf numFmtId="180" fontId="6" fillId="0" borderId="6" xfId="0" applyNumberFormat="1" applyFont="1" applyFill="1" applyBorder="1" applyAlignment="1">
      <alignment horizontal="left" vertical="center"/>
    </xf>
    <xf numFmtId="180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left" vertical="center"/>
    </xf>
    <xf numFmtId="0" fontId="6" fillId="0" borderId="6" xfId="54" applyFont="1" applyFill="1" applyBorder="1" applyAlignment="1">
      <alignment horizontal="center" vertical="center"/>
    </xf>
    <xf numFmtId="0" fontId="33" fillId="0" borderId="6" xfId="54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53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178" fontId="4" fillId="11" borderId="4" xfId="0" applyNumberFormat="1" applyFont="1" applyFill="1" applyBorder="1" applyAlignment="1">
      <alignment horizontal="center" vertical="center"/>
    </xf>
    <xf numFmtId="178" fontId="4" fillId="11" borderId="9" xfId="0" applyNumberFormat="1" applyFont="1" applyFill="1" applyBorder="1" applyAlignment="1">
      <alignment horizontal="center" vertical="center"/>
    </xf>
    <xf numFmtId="178" fontId="4" fillId="11" borderId="7" xfId="0" applyNumberFormat="1" applyFont="1" applyFill="1" applyBorder="1" applyAlignment="1">
      <alignment horizontal="center" vertical="center"/>
    </xf>
    <xf numFmtId="178" fontId="4" fillId="11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/>
    </xf>
    <xf numFmtId="178" fontId="12" fillId="11" borderId="6" xfId="0" applyNumberFormat="1" applyFont="1" applyFill="1" applyBorder="1" applyAlignment="1">
      <alignment horizontal="center" vertical="center"/>
    </xf>
    <xf numFmtId="178" fontId="4" fillId="4" borderId="4" xfId="0" applyNumberFormat="1" applyFont="1" applyFill="1" applyBorder="1" applyAlignment="1">
      <alignment horizontal="center" vertical="center"/>
    </xf>
    <xf numFmtId="178" fontId="4" fillId="4" borderId="9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/>
    </xf>
    <xf numFmtId="178" fontId="12" fillId="4" borderId="6" xfId="0" applyNumberFormat="1" applyFont="1" applyFill="1" applyBorder="1" applyAlignment="1">
      <alignment horizontal="center" vertical="center"/>
    </xf>
    <xf numFmtId="178" fontId="12" fillId="2" borderId="6" xfId="0" applyNumberFormat="1" applyFont="1" applyFill="1" applyBorder="1" applyAlignment="1">
      <alignment horizontal="center" vertical="center"/>
    </xf>
    <xf numFmtId="178" fontId="4" fillId="7" borderId="4" xfId="0" applyNumberFormat="1" applyFont="1" applyFill="1" applyBorder="1" applyAlignment="1">
      <alignment horizontal="center" vertical="center"/>
    </xf>
    <xf numFmtId="178" fontId="4" fillId="7" borderId="7" xfId="0" applyNumberFormat="1" applyFont="1" applyFill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0" fontId="4" fillId="7" borderId="6" xfId="0" applyNumberFormat="1" applyFont="1" applyFill="1" applyBorder="1" applyAlignment="1">
      <alignment horizontal="center" vertical="center"/>
    </xf>
    <xf numFmtId="178" fontId="4" fillId="7" borderId="6" xfId="0" applyNumberFormat="1" applyFont="1" applyFill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0" fontId="11" fillId="7" borderId="6" xfId="0" applyNumberFormat="1" applyFont="1" applyFill="1" applyBorder="1" applyAlignment="1">
      <alignment horizontal="center" vertical="center"/>
    </xf>
    <xf numFmtId="10" fontId="3" fillId="7" borderId="6" xfId="0" applyNumberFormat="1" applyFont="1" applyFill="1" applyBorder="1" applyAlignment="1">
      <alignment horizontal="center" vertical="center"/>
    </xf>
    <xf numFmtId="178" fontId="12" fillId="7" borderId="6" xfId="0" applyNumberFormat="1" applyFont="1" applyFill="1" applyBorder="1" applyAlignment="1">
      <alignment horizontal="center" vertical="center"/>
    </xf>
    <xf numFmtId="10" fontId="12" fillId="0" borderId="6" xfId="0" applyNumberFormat="1" applyFont="1" applyBorder="1" applyAlignment="1">
      <alignment horizontal="center" vertical="center"/>
    </xf>
    <xf numFmtId="10" fontId="8" fillId="7" borderId="6" xfId="0" applyNumberFormat="1" applyFont="1" applyFill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10" fontId="11" fillId="0" borderId="6" xfId="0" applyNumberFormat="1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8" fontId="9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54" applyFont="1" applyFill="1" applyBorder="1" applyAlignment="1">
      <alignment horizontal="center" vertical="center"/>
    </xf>
    <xf numFmtId="0" fontId="5" fillId="0" borderId="6" xfId="54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6" fillId="0" borderId="6" xfId="48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left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58" fontId="6" fillId="0" borderId="6" xfId="54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81" fontId="6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25" fillId="0" borderId="0" xfId="0" applyNumberFormat="1" applyFont="1" applyFill="1" applyBorder="1" applyAlignment="1"/>
    <xf numFmtId="58" fontId="6" fillId="0" borderId="6" xfId="55" applyNumberFormat="1" applyFont="1" applyFill="1" applyBorder="1" applyAlignment="1">
      <alignment horizontal="center" vertical="center"/>
    </xf>
    <xf numFmtId="0" fontId="6" fillId="0" borderId="6" xfId="5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180" fontId="17" fillId="0" borderId="6" xfId="0" applyNumberFormat="1" applyFont="1" applyFill="1" applyBorder="1" applyAlignment="1">
      <alignment horizontal="left" vertical="center"/>
    </xf>
    <xf numFmtId="182" fontId="17" fillId="0" borderId="6" xfId="0" applyNumberFormat="1" applyFont="1" applyFill="1" applyBorder="1" applyAlignment="1">
      <alignment horizontal="center" vertical="center"/>
    </xf>
    <xf numFmtId="178" fontId="9" fillId="11" borderId="6" xfId="0" applyNumberFormat="1" applyFont="1" applyFill="1" applyBorder="1" applyAlignment="1">
      <alignment horizontal="center" vertical="center"/>
    </xf>
    <xf numFmtId="178" fontId="6" fillId="7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12" fillId="0" borderId="6" xfId="54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57" fontId="6" fillId="0" borderId="6" xfId="0" applyNumberFormat="1" applyFont="1" applyFill="1" applyBorder="1" applyAlignment="1">
      <alignment horizontal="center" vertical="center"/>
    </xf>
    <xf numFmtId="0" fontId="6" fillId="0" borderId="6" xfId="48" applyFont="1" applyFill="1" applyBorder="1" applyAlignment="1">
      <alignment horizontal="left" vertical="center"/>
    </xf>
    <xf numFmtId="0" fontId="33" fillId="0" borderId="6" xfId="48" applyFont="1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/>
    </xf>
    <xf numFmtId="31" fontId="5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6" xfId="48" applyFont="1" applyFill="1" applyBorder="1" applyAlignment="1">
      <alignment horizontal="center" vertical="center"/>
    </xf>
    <xf numFmtId="0" fontId="12" fillId="0" borderId="6" xfId="48" applyFont="1" applyFill="1" applyBorder="1" applyAlignment="1">
      <alignment horizontal="center" vertical="center" wrapText="1"/>
    </xf>
    <xf numFmtId="178" fontId="12" fillId="11" borderId="6" xfId="48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178" fontId="12" fillId="4" borderId="6" xfId="48" applyNumberFormat="1" applyFont="1" applyFill="1" applyBorder="1" applyAlignment="1">
      <alignment horizontal="center" vertical="center"/>
    </xf>
    <xf numFmtId="178" fontId="12" fillId="2" borderId="6" xfId="48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8" fontId="7" fillId="0" borderId="0" xfId="0" applyNumberFormat="1" applyFont="1" applyFill="1" applyAlignment="1">
      <alignment horizontal="left" vertical="center"/>
    </xf>
    <xf numFmtId="178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left" vertical="center"/>
    </xf>
    <xf numFmtId="178" fontId="2" fillId="2" borderId="15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8" fontId="2" fillId="4" borderId="5" xfId="0" applyNumberFormat="1" applyFont="1" applyFill="1" applyBorder="1" applyAlignment="1">
      <alignment horizontal="center" vertical="center"/>
    </xf>
    <xf numFmtId="178" fontId="2" fillId="4" borderId="2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left" vertical="center"/>
    </xf>
    <xf numFmtId="178" fontId="9" fillId="2" borderId="6" xfId="0" applyNumberFormat="1" applyFont="1" applyFill="1" applyBorder="1" applyAlignment="1">
      <alignment horizontal="left" vertical="center"/>
    </xf>
    <xf numFmtId="178" fontId="7" fillId="2" borderId="6" xfId="0" applyNumberFormat="1" applyFont="1" applyFill="1" applyBorder="1" applyAlignment="1">
      <alignment horizontal="left" vertical="center"/>
    </xf>
    <xf numFmtId="178" fontId="2" fillId="4" borderId="15" xfId="0" applyNumberFormat="1" applyFont="1" applyFill="1" applyBorder="1" applyAlignment="1">
      <alignment horizontal="center" vertical="center"/>
    </xf>
    <xf numFmtId="178" fontId="2" fillId="4" borderId="3" xfId="0" applyNumberFormat="1" applyFont="1" applyFill="1" applyBorder="1" applyAlignment="1">
      <alignment horizontal="center" vertical="center"/>
    </xf>
    <xf numFmtId="178" fontId="2" fillId="7" borderId="5" xfId="0" applyNumberFormat="1" applyFont="1" applyFill="1" applyBorder="1" applyAlignment="1">
      <alignment horizontal="center" vertical="center"/>
    </xf>
    <xf numFmtId="178" fontId="2" fillId="7" borderId="2" xfId="0" applyNumberFormat="1" applyFont="1" applyFill="1" applyBorder="1" applyAlignment="1">
      <alignment horizontal="center" vertical="center"/>
    </xf>
    <xf numFmtId="178" fontId="2" fillId="7" borderId="15" xfId="0" applyNumberFormat="1" applyFont="1" applyFill="1" applyBorder="1" applyAlignment="1">
      <alignment horizontal="center" vertical="center"/>
    </xf>
    <xf numFmtId="178" fontId="2" fillId="7" borderId="3" xfId="0" applyNumberFormat="1" applyFont="1" applyFill="1" applyBorder="1" applyAlignment="1">
      <alignment horizontal="center" vertical="center"/>
    </xf>
    <xf numFmtId="58" fontId="2" fillId="3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 wrapText="1"/>
    </xf>
    <xf numFmtId="178" fontId="2" fillId="3" borderId="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 wrapText="1"/>
    </xf>
    <xf numFmtId="178" fontId="7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178" fontId="9" fillId="3" borderId="6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 wrapText="1"/>
    </xf>
    <xf numFmtId="178" fontId="9" fillId="3" borderId="6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12" fillId="0" borderId="6" xfId="0" applyNumberFormat="1" applyFont="1" applyFill="1" applyBorder="1" applyAlignment="1">
      <alignment horizontal="center" vertical="center" wrapText="1"/>
    </xf>
    <xf numFmtId="10" fontId="9" fillId="0" borderId="6" xfId="0" applyNumberFormat="1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 wrapText="1"/>
    </xf>
    <xf numFmtId="178" fontId="35" fillId="2" borderId="6" xfId="0" applyNumberFormat="1" applyFont="1" applyFill="1" applyBorder="1" applyAlignment="1">
      <alignment horizontal="left" vertical="center"/>
    </xf>
    <xf numFmtId="178" fontId="35" fillId="2" borderId="6" xfId="0" applyNumberFormat="1" applyFont="1" applyFill="1" applyBorder="1" applyAlignment="1">
      <alignment horizontal="center" vertical="center"/>
    </xf>
    <xf numFmtId="10" fontId="35" fillId="2" borderId="6" xfId="0" applyNumberFormat="1" applyFont="1" applyFill="1" applyBorder="1" applyAlignment="1">
      <alignment horizontal="center" vertical="center"/>
    </xf>
    <xf numFmtId="178" fontId="35" fillId="4" borderId="6" xfId="0" applyNumberFormat="1" applyFont="1" applyFill="1" applyBorder="1" applyAlignment="1">
      <alignment horizontal="center" vertical="center"/>
    </xf>
    <xf numFmtId="10" fontId="35" fillId="4" borderId="6" xfId="0" applyNumberFormat="1" applyFont="1" applyFill="1" applyBorder="1" applyAlignment="1">
      <alignment horizontal="center" vertical="center"/>
    </xf>
    <xf numFmtId="178" fontId="35" fillId="7" borderId="6" xfId="0" applyNumberFormat="1" applyFont="1" applyFill="1" applyBorder="1" applyAlignment="1">
      <alignment horizontal="center" vertical="center"/>
    </xf>
    <xf numFmtId="10" fontId="35" fillId="7" borderId="6" xfId="0" applyNumberFormat="1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178" fontId="35" fillId="3" borderId="6" xfId="0" applyNumberFormat="1" applyFont="1" applyFill="1" applyBorder="1" applyAlignment="1">
      <alignment horizontal="center" vertical="center"/>
    </xf>
    <xf numFmtId="178" fontId="35" fillId="0" borderId="6" xfId="0" applyNumberFormat="1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/>
    </xf>
    <xf numFmtId="178" fontId="39" fillId="0" borderId="6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6F5C5"/>
      <color rgb="00F7F6B6"/>
      <color rgb="00E21CC4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AW113"/>
  <sheetViews>
    <sheetView workbookViewId="0">
      <selection activeCell="AX14" sqref="AX14"/>
    </sheetView>
  </sheetViews>
  <sheetFormatPr defaultColWidth="9" defaultRowHeight="14"/>
  <cols>
    <col min="1" max="1" width="4" style="404" customWidth="1"/>
    <col min="2" max="2" width="6.87272727272727" style="32" customWidth="1"/>
    <col min="3" max="3" width="33.8181818181818" style="404" customWidth="1"/>
    <col min="4" max="4" width="8" style="404"/>
    <col min="5" max="5" width="5.5" style="405" hidden="1" customWidth="1"/>
    <col min="6" max="6" width="7.37272727272727" style="94" hidden="1" customWidth="1"/>
    <col min="7" max="7" width="6.12727272727273" style="36" hidden="1" customWidth="1"/>
    <col min="8" max="8" width="6.87272727272727" style="95" hidden="1" customWidth="1"/>
    <col min="9" max="9" width="8.5" style="36" hidden="1" customWidth="1"/>
    <col min="10" max="10" width="9.37272727272727" style="406" hidden="1" customWidth="1"/>
    <col min="11" max="11" width="1.45454545454545" style="152" customWidth="1"/>
    <col min="12" max="12" width="9" style="152" hidden="1" customWidth="1"/>
    <col min="13" max="13" width="0.0909090909090909" style="152" hidden="1" customWidth="1"/>
    <col min="14" max="14" width="7.5" style="153" hidden="1" customWidth="1"/>
    <col min="15" max="15" width="10.1272727272727" style="152" hidden="1" customWidth="1"/>
    <col min="16" max="16" width="9.12727272727273" style="152" hidden="1" customWidth="1"/>
    <col min="17" max="17" width="9.5" style="152" hidden="1" customWidth="1"/>
    <col min="18" max="18" width="8.09090909090909" style="152" hidden="1" customWidth="1"/>
    <col min="19" max="19" width="8" style="153" hidden="1" customWidth="1"/>
    <col min="20" max="20" width="9.87272727272727" style="152" hidden="1" customWidth="1"/>
    <col min="21" max="21" width="9.5" style="152" hidden="1" customWidth="1"/>
    <col min="22" max="22" width="9.12727272727273" style="152" hidden="1" customWidth="1"/>
    <col min="23" max="23" width="8.75454545454545" style="152" hidden="1" customWidth="1"/>
    <col min="24" max="24" width="7.75454545454545" style="153" hidden="1" customWidth="1"/>
    <col min="25" max="25" width="9.62727272727273" style="98" hidden="1" customWidth="1"/>
    <col min="26" max="26" width="3.36363636363636" style="152" customWidth="1"/>
    <col min="27" max="27" width="8.25454545454545" style="407" hidden="1" customWidth="1"/>
    <col min="28" max="28" width="7.75454545454545" style="407" hidden="1" customWidth="1"/>
    <col min="29" max="29" width="9" style="407" hidden="1" customWidth="1"/>
    <col min="30" max="30" width="8.25454545454545" style="407" hidden="1" customWidth="1"/>
    <col min="31" max="31" width="7.63636363636364" style="407" hidden="1" customWidth="1"/>
    <col min="32" max="32" width="9.62727272727273" style="407" hidden="1" customWidth="1"/>
    <col min="33" max="33" width="5.90909090909091" style="185" customWidth="1"/>
    <col min="34" max="36" width="8.12727272727273" style="185" hidden="1" customWidth="1"/>
    <col min="37" max="37" width="7.90909090909091" style="99" customWidth="1"/>
    <col min="38" max="38" width="8.75454545454545" style="99" hidden="1" customWidth="1"/>
    <col min="39" max="39" width="7.37272727272727" style="99" customWidth="1"/>
    <col min="40" max="40" width="3.90909090909091" style="99" customWidth="1"/>
    <col min="41" max="41" width="8.18181818181818" style="99" hidden="1" customWidth="1"/>
    <col min="42" max="42" width="7.5" style="99" hidden="1" customWidth="1"/>
    <col min="43" max="43" width="6.75454545454545" style="408" customWidth="1"/>
    <col min="44" max="44" width="6.37272727272727" style="408" customWidth="1"/>
    <col min="45" max="45" width="7" style="408" customWidth="1"/>
    <col min="46" max="46" width="12.1818181818182" style="409" customWidth="1"/>
    <col min="47" max="47" width="9.81818181818182" style="407" customWidth="1"/>
    <col min="48" max="48" width="7.81818181818182" style="407" customWidth="1"/>
    <col min="49" max="49" width="8.12727272727273" style="410" customWidth="1"/>
    <col min="50" max="16384" width="9" style="93"/>
  </cols>
  <sheetData>
    <row r="1" ht="24" customHeight="1" spans="1:49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4" t="s">
        <v>1</v>
      </c>
      <c r="AL1" s="445"/>
      <c r="AM1" s="445"/>
      <c r="AN1" s="445"/>
      <c r="AO1" s="445"/>
      <c r="AP1" s="129"/>
      <c r="AQ1" s="20" t="s">
        <v>2</v>
      </c>
      <c r="AR1" s="20"/>
      <c r="AS1" s="20"/>
      <c r="AT1" s="52"/>
      <c r="AU1" s="173"/>
      <c r="AV1" s="173"/>
      <c r="AW1" s="52"/>
    </row>
    <row r="2" s="93" customFormat="1" ht="30" customHeight="1" spans="1:49">
      <c r="A2" s="1" t="s">
        <v>3</v>
      </c>
      <c r="B2" s="1" t="s">
        <v>4</v>
      </c>
      <c r="C2" s="1" t="s">
        <v>5</v>
      </c>
      <c r="D2" s="1" t="s">
        <v>6</v>
      </c>
      <c r="E2" s="411" t="s">
        <v>7</v>
      </c>
      <c r="F2" s="412" t="s">
        <v>8</v>
      </c>
      <c r="G2" s="413"/>
      <c r="H2" s="413"/>
      <c r="I2" s="414"/>
      <c r="J2" s="415" t="s">
        <v>9</v>
      </c>
      <c r="K2" s="2" t="s">
        <v>9</v>
      </c>
      <c r="L2" s="416"/>
      <c r="M2" s="417"/>
      <c r="N2" s="418"/>
      <c r="O2" s="419" t="s">
        <v>10</v>
      </c>
      <c r="P2" s="420" t="s">
        <v>10</v>
      </c>
      <c r="Q2" s="424"/>
      <c r="R2" s="425"/>
      <c r="S2" s="419"/>
      <c r="T2" s="426" t="s">
        <v>11</v>
      </c>
      <c r="U2" s="427" t="s">
        <v>11</v>
      </c>
      <c r="V2" s="428"/>
      <c r="W2" s="429"/>
      <c r="X2" s="426"/>
      <c r="Y2" s="430" t="s">
        <v>12</v>
      </c>
      <c r="Z2" s="3"/>
      <c r="AA2" s="431" t="s">
        <v>13</v>
      </c>
      <c r="AB2" s="432"/>
      <c r="AC2" s="431" t="s">
        <v>14</v>
      </c>
      <c r="AD2" s="432"/>
      <c r="AE2" s="433" t="s">
        <v>15</v>
      </c>
      <c r="AF2" s="434"/>
      <c r="AG2" s="4" t="s">
        <v>16</v>
      </c>
      <c r="AH2" s="4" t="s">
        <v>17</v>
      </c>
      <c r="AI2" s="4" t="s">
        <v>18</v>
      </c>
      <c r="AJ2" s="4" t="s">
        <v>19</v>
      </c>
      <c r="AK2" s="5" t="s">
        <v>20</v>
      </c>
      <c r="AL2" s="125"/>
      <c r="AM2" s="18" t="s">
        <v>21</v>
      </c>
      <c r="AN2" s="19"/>
      <c r="AO2" s="139" t="s">
        <v>11</v>
      </c>
      <c r="AP2" s="140"/>
      <c r="AQ2" s="20" t="s">
        <v>22</v>
      </c>
      <c r="AR2" s="20"/>
      <c r="AS2" s="20"/>
      <c r="AT2" s="21" t="s">
        <v>23</v>
      </c>
      <c r="AU2" s="22"/>
      <c r="AV2" s="22"/>
      <c r="AW2" s="25" t="s">
        <v>24</v>
      </c>
    </row>
    <row r="3" s="93" customFormat="1" ht="27" customHeight="1" spans="1:49">
      <c r="A3" s="6"/>
      <c r="B3" s="6"/>
      <c r="C3" s="6"/>
      <c r="D3" s="6"/>
      <c r="E3" s="316"/>
      <c r="F3" s="103" t="s">
        <v>25</v>
      </c>
      <c r="G3" s="52" t="s">
        <v>26</v>
      </c>
      <c r="H3" s="104" t="s">
        <v>27</v>
      </c>
      <c r="I3" s="104" t="s">
        <v>28</v>
      </c>
      <c r="J3" s="421" t="s">
        <v>29</v>
      </c>
      <c r="K3" s="7" t="s">
        <v>30</v>
      </c>
      <c r="L3" s="7" t="s">
        <v>31</v>
      </c>
      <c r="M3" s="7" t="s">
        <v>32</v>
      </c>
      <c r="N3" s="159" t="s">
        <v>33</v>
      </c>
      <c r="O3" s="157" t="s">
        <v>29</v>
      </c>
      <c r="P3" s="157" t="s">
        <v>30</v>
      </c>
      <c r="Q3" s="157" t="s">
        <v>31</v>
      </c>
      <c r="R3" s="157" t="s">
        <v>32</v>
      </c>
      <c r="S3" s="160" t="s">
        <v>33</v>
      </c>
      <c r="T3" s="158" t="s">
        <v>29</v>
      </c>
      <c r="U3" s="158" t="s">
        <v>30</v>
      </c>
      <c r="V3" s="158" t="s">
        <v>31</v>
      </c>
      <c r="W3" s="158" t="s">
        <v>32</v>
      </c>
      <c r="X3" s="172" t="s">
        <v>33</v>
      </c>
      <c r="Y3" s="435" t="s">
        <v>29</v>
      </c>
      <c r="Z3" s="8" t="s">
        <v>31</v>
      </c>
      <c r="AA3" s="436" t="s">
        <v>29</v>
      </c>
      <c r="AB3" s="436" t="s">
        <v>31</v>
      </c>
      <c r="AC3" s="436" t="s">
        <v>29</v>
      </c>
      <c r="AD3" s="436" t="s">
        <v>31</v>
      </c>
      <c r="AE3" s="8" t="s">
        <v>29</v>
      </c>
      <c r="AF3" s="8" t="s">
        <v>31</v>
      </c>
      <c r="AG3" s="9"/>
      <c r="AH3" s="9"/>
      <c r="AI3" s="9"/>
      <c r="AJ3" s="9"/>
      <c r="AK3" s="10" t="s">
        <v>34</v>
      </c>
      <c r="AL3" s="10" t="s">
        <v>35</v>
      </c>
      <c r="AM3" s="23" t="s">
        <v>34</v>
      </c>
      <c r="AN3" s="23" t="s">
        <v>35</v>
      </c>
      <c r="AO3" s="178" t="s">
        <v>36</v>
      </c>
      <c r="AP3" s="178" t="s">
        <v>35</v>
      </c>
      <c r="AQ3" s="24" t="s">
        <v>37</v>
      </c>
      <c r="AR3" s="24" t="s">
        <v>38</v>
      </c>
      <c r="AS3" s="24" t="s">
        <v>39</v>
      </c>
      <c r="AT3" s="25" t="s">
        <v>40</v>
      </c>
      <c r="AU3" s="26" t="s">
        <v>41</v>
      </c>
      <c r="AV3" s="26" t="s">
        <v>42</v>
      </c>
      <c r="AW3" s="25"/>
    </row>
    <row r="4" s="93" customFormat="1" spans="1:49">
      <c r="A4" s="11">
        <v>1</v>
      </c>
      <c r="B4" s="11">
        <v>339</v>
      </c>
      <c r="C4" s="12" t="s">
        <v>43</v>
      </c>
      <c r="D4" s="12" t="s">
        <v>44</v>
      </c>
      <c r="E4" s="12" t="s">
        <v>45</v>
      </c>
      <c r="F4" s="105">
        <v>8</v>
      </c>
      <c r="G4" s="56">
        <v>2</v>
      </c>
      <c r="H4" s="106">
        <v>6</v>
      </c>
      <c r="I4" s="56">
        <v>1</v>
      </c>
      <c r="J4" s="422">
        <v>7075.18285714286</v>
      </c>
      <c r="K4" s="13">
        <f t="shared" ref="K4:K67" si="0">J4*3</f>
        <v>21225.5485714286</v>
      </c>
      <c r="L4" s="161">
        <v>1540.84914285715</v>
      </c>
      <c r="M4" s="13">
        <f t="shared" ref="M4:M67" si="1">L4*3</f>
        <v>4622.54742857145</v>
      </c>
      <c r="N4" s="162">
        <v>0.217782236016919</v>
      </c>
      <c r="O4" s="163">
        <v>8490.21942857143</v>
      </c>
      <c r="P4" s="166">
        <f t="shared" ref="P4:P67" si="2">O4*3</f>
        <v>25470.6582857143</v>
      </c>
      <c r="Q4" s="163">
        <v>1675.96976</v>
      </c>
      <c r="R4" s="166">
        <f t="shared" ref="R4:R67" si="3">Q4*3</f>
        <v>5027.90928</v>
      </c>
      <c r="S4" s="16">
        <v>0.197400052389694</v>
      </c>
      <c r="T4" s="164">
        <v>10188.2633142857</v>
      </c>
      <c r="U4" s="168">
        <f t="shared" ref="U4:U67" si="4">T4*3</f>
        <v>30564.7899428571</v>
      </c>
      <c r="V4" s="164">
        <v>1820.57252571429</v>
      </c>
      <c r="W4" s="168">
        <f t="shared" ref="W4:W67" si="5">V4*3</f>
        <v>5461.71757714287</v>
      </c>
      <c r="X4" s="145">
        <v>0.178693116731831</v>
      </c>
      <c r="Y4" s="437">
        <v>39011.57</v>
      </c>
      <c r="Z4" s="14">
        <v>7195.37</v>
      </c>
      <c r="AA4" s="438">
        <v>2940</v>
      </c>
      <c r="AB4" s="438">
        <v>246</v>
      </c>
      <c r="AC4" s="438">
        <v>1523</v>
      </c>
      <c r="AD4" s="438">
        <v>206.4</v>
      </c>
      <c r="AE4" s="439">
        <f t="shared" ref="AE4:AE67" si="6">Y4-AA4-AC4</f>
        <v>34548.57</v>
      </c>
      <c r="AF4" s="439">
        <f t="shared" ref="AF4:AF67" si="7">Z4-AB4-AD4</f>
        <v>6742.97</v>
      </c>
      <c r="AG4" s="15">
        <f t="shared" ref="AG4:AG67" si="8">Y4/K4</f>
        <v>1.83795343939958</v>
      </c>
      <c r="AH4" s="15">
        <f>Z4/M4</f>
        <v>1.55658110840058</v>
      </c>
      <c r="AI4" s="15">
        <f>Y4/P4</f>
        <v>1.53162786616632</v>
      </c>
      <c r="AJ4" s="15">
        <f>Y4/U4</f>
        <v>1.2763565551386</v>
      </c>
      <c r="AK4" s="16">
        <f t="shared" ref="AK4:AK67" si="9">AE4/K4</f>
        <v>1.62768796687334</v>
      </c>
      <c r="AL4" s="16">
        <f t="shared" ref="AL4:AL67" si="10">AF4/M4</f>
        <v>1.45871299412148</v>
      </c>
      <c r="AM4" s="27">
        <f t="shared" ref="AM4:AM67" si="11">AE4/P4</f>
        <v>1.35640663906112</v>
      </c>
      <c r="AN4" s="27">
        <f t="shared" ref="AN4:AN67" si="12">AF4/R4</f>
        <v>1.34110812755158</v>
      </c>
      <c r="AO4" s="145">
        <f t="shared" ref="AO4:AO67" si="13">AE4/U4</f>
        <v>1.13033886588427</v>
      </c>
      <c r="AP4" s="145">
        <f t="shared" ref="AP4:AP67" si="14">AF4/W4</f>
        <v>1.23458782054552</v>
      </c>
      <c r="AQ4" s="28">
        <v>50</v>
      </c>
      <c r="AR4" s="28"/>
      <c r="AS4" s="28">
        <v>50</v>
      </c>
      <c r="AT4" s="29">
        <f>(AF4-M4)*0.4</f>
        <v>848.16902857142</v>
      </c>
      <c r="AU4" s="30">
        <f>AT4*0.95</f>
        <v>805.760577142849</v>
      </c>
      <c r="AV4" s="30">
        <f>AT4*0.05</f>
        <v>42.408451428571</v>
      </c>
      <c r="AW4" s="106"/>
    </row>
    <row r="5" s="93" customFormat="1" hidden="1" spans="1:49">
      <c r="A5" s="11">
        <v>2</v>
      </c>
      <c r="B5" s="11">
        <v>106568</v>
      </c>
      <c r="C5" s="17" t="s">
        <v>46</v>
      </c>
      <c r="D5" s="12" t="s">
        <v>47</v>
      </c>
      <c r="E5" s="12" t="s">
        <v>48</v>
      </c>
      <c r="F5" s="105">
        <v>0</v>
      </c>
      <c r="G5" s="56">
        <v>2</v>
      </c>
      <c r="H5" s="106">
        <v>0</v>
      </c>
      <c r="I5" s="56">
        <v>1</v>
      </c>
      <c r="J5" s="423">
        <v>3215.00457142856</v>
      </c>
      <c r="K5" s="13">
        <f t="shared" si="0"/>
        <v>9645.01371428568</v>
      </c>
      <c r="L5" s="13">
        <v>623.6802</v>
      </c>
      <c r="M5" s="13">
        <f t="shared" si="1"/>
        <v>1871.0406</v>
      </c>
      <c r="N5" s="165">
        <v>0.193990455112439</v>
      </c>
      <c r="O5" s="166">
        <v>3858.00548571427</v>
      </c>
      <c r="P5" s="166">
        <f t="shared" si="2"/>
        <v>11574.0164571428</v>
      </c>
      <c r="Q5" s="166">
        <v>678.372156</v>
      </c>
      <c r="R5" s="166">
        <f t="shared" si="3"/>
        <v>2035.116468</v>
      </c>
      <c r="S5" s="167">
        <v>0.175834938159609</v>
      </c>
      <c r="T5" s="168">
        <v>4629.60658285713</v>
      </c>
      <c r="U5" s="168">
        <f t="shared" si="4"/>
        <v>13888.8197485714</v>
      </c>
      <c r="V5" s="168">
        <v>736.902144</v>
      </c>
      <c r="W5" s="168">
        <f t="shared" si="5"/>
        <v>2210.706432</v>
      </c>
      <c r="X5" s="175">
        <v>0.159171655476873</v>
      </c>
      <c r="Y5" s="437">
        <v>53692.6</v>
      </c>
      <c r="Z5" s="14">
        <v>4225.01</v>
      </c>
      <c r="AA5" s="438"/>
      <c r="AB5" s="438"/>
      <c r="AC5" s="438">
        <v>38309.9</v>
      </c>
      <c r="AD5" s="438">
        <v>1036.85</v>
      </c>
      <c r="AE5" s="439">
        <f t="shared" si="6"/>
        <v>15382.7</v>
      </c>
      <c r="AF5" s="439">
        <f t="shared" si="7"/>
        <v>3188.16</v>
      </c>
      <c r="AG5" s="15">
        <f t="shared" si="8"/>
        <v>5.56687648048373</v>
      </c>
      <c r="AH5" s="15">
        <f t="shared" ref="AH5:AH36" si="15">Z5/M5</f>
        <v>2.25810706619621</v>
      </c>
      <c r="AI5" s="15">
        <f t="shared" ref="AI5:AI36" si="16">Y5/P5</f>
        <v>4.63906373373645</v>
      </c>
      <c r="AJ5" s="15">
        <f t="shared" ref="AJ5:AJ36" si="17">Y5/U5</f>
        <v>3.86588644478037</v>
      </c>
      <c r="AK5" s="16">
        <f t="shared" si="9"/>
        <v>1.59488627550793</v>
      </c>
      <c r="AL5" s="16">
        <f t="shared" si="10"/>
        <v>1.70395019755317</v>
      </c>
      <c r="AM5" s="27">
        <f t="shared" si="11"/>
        <v>1.32907189625661</v>
      </c>
      <c r="AN5" s="27">
        <f t="shared" si="12"/>
        <v>1.56657373183813</v>
      </c>
      <c r="AO5" s="145">
        <f t="shared" si="13"/>
        <v>1.10755991354717</v>
      </c>
      <c r="AP5" s="145">
        <f t="shared" si="14"/>
        <v>1.44214534949161</v>
      </c>
      <c r="AQ5" s="28">
        <v>50</v>
      </c>
      <c r="AR5" s="28">
        <v>50</v>
      </c>
      <c r="AS5" s="28"/>
      <c r="AT5" s="29">
        <f>(AF5-M5)*0.4</f>
        <v>526.84776</v>
      </c>
      <c r="AU5" s="30">
        <f t="shared" ref="AU5:AU51" si="18">AT5*0.95</f>
        <v>500.505372</v>
      </c>
      <c r="AV5" s="30">
        <f t="shared" ref="AV5:AV51" si="19">AT5*0.05</f>
        <v>26.342388</v>
      </c>
      <c r="AW5" s="106"/>
    </row>
    <row r="6" s="93" customFormat="1" hidden="1" spans="1:49">
      <c r="A6" s="11">
        <v>3</v>
      </c>
      <c r="B6" s="11">
        <v>54</v>
      </c>
      <c r="C6" s="12" t="s">
        <v>49</v>
      </c>
      <c r="D6" s="12" t="s">
        <v>50</v>
      </c>
      <c r="E6" s="12" t="s">
        <v>51</v>
      </c>
      <c r="F6" s="105">
        <v>8</v>
      </c>
      <c r="G6" s="56">
        <v>5</v>
      </c>
      <c r="H6" s="106">
        <v>40</v>
      </c>
      <c r="I6" s="56">
        <v>2</v>
      </c>
      <c r="J6" s="423">
        <v>10676.4514285714</v>
      </c>
      <c r="K6" s="13">
        <f t="shared" si="0"/>
        <v>32029.3542857142</v>
      </c>
      <c r="L6" s="13">
        <v>2657.36751428571</v>
      </c>
      <c r="M6" s="13">
        <f t="shared" si="1"/>
        <v>7972.10254285713</v>
      </c>
      <c r="N6" s="165">
        <v>0.248899883267795</v>
      </c>
      <c r="O6" s="166">
        <v>12811.7417142857</v>
      </c>
      <c r="P6" s="166">
        <f t="shared" si="2"/>
        <v>38435.2251428571</v>
      </c>
      <c r="Q6" s="166">
        <v>2890.39820399999</v>
      </c>
      <c r="R6" s="166">
        <f t="shared" si="3"/>
        <v>8671.19461199997</v>
      </c>
      <c r="S6" s="167">
        <v>0.225605407013245</v>
      </c>
      <c r="T6" s="168">
        <v>15374.0900571428</v>
      </c>
      <c r="U6" s="168">
        <f t="shared" si="4"/>
        <v>46122.2701714284</v>
      </c>
      <c r="V6" s="168">
        <v>3139.78192457142</v>
      </c>
      <c r="W6" s="168">
        <f t="shared" si="5"/>
        <v>9419.34577371426</v>
      </c>
      <c r="X6" s="175">
        <v>0.20422554524537</v>
      </c>
      <c r="Y6" s="437">
        <v>53724.89</v>
      </c>
      <c r="Z6" s="14">
        <v>12916.84</v>
      </c>
      <c r="AA6" s="438"/>
      <c r="AB6" s="438"/>
      <c r="AC6" s="438">
        <v>3373.8</v>
      </c>
      <c r="AD6" s="438">
        <v>652.8999999995</v>
      </c>
      <c r="AE6" s="439">
        <f t="shared" si="6"/>
        <v>50351.09</v>
      </c>
      <c r="AF6" s="439">
        <f t="shared" si="7"/>
        <v>12263.9400000005</v>
      </c>
      <c r="AG6" s="15">
        <f t="shared" si="8"/>
        <v>1.67736413043964</v>
      </c>
      <c r="AH6" s="15">
        <f t="shared" si="15"/>
        <v>1.62025512473786</v>
      </c>
      <c r="AI6" s="15">
        <f t="shared" si="16"/>
        <v>1.39780344203303</v>
      </c>
      <c r="AJ6" s="15">
        <f t="shared" si="17"/>
        <v>1.16483620169419</v>
      </c>
      <c r="AK6" s="16">
        <f t="shared" si="9"/>
        <v>1.57202950614767</v>
      </c>
      <c r="AL6" s="16">
        <f t="shared" si="10"/>
        <v>1.53835703116849</v>
      </c>
      <c r="AM6" s="27">
        <f t="shared" si="11"/>
        <v>1.31002458845639</v>
      </c>
      <c r="AN6" s="27">
        <f t="shared" si="12"/>
        <v>1.41433107533172</v>
      </c>
      <c r="AO6" s="145">
        <f t="shared" si="13"/>
        <v>1.09168715704699</v>
      </c>
      <c r="AP6" s="145">
        <f t="shared" si="14"/>
        <v>1.30199488315042</v>
      </c>
      <c r="AQ6" s="28"/>
      <c r="AR6" s="28">
        <v>50</v>
      </c>
      <c r="AS6" s="28">
        <v>50</v>
      </c>
      <c r="AT6" s="29">
        <f>(AF6-M6)*0.4</f>
        <v>1716.73498285735</v>
      </c>
      <c r="AU6" s="30">
        <f t="shared" si="18"/>
        <v>1630.89823371448</v>
      </c>
      <c r="AV6" s="30">
        <f t="shared" si="19"/>
        <v>85.8367491428674</v>
      </c>
      <c r="AW6" s="106"/>
    </row>
    <row r="7" s="93" customFormat="1" hidden="1" spans="1:49">
      <c r="A7" s="11">
        <v>4</v>
      </c>
      <c r="B7" s="11">
        <v>102479</v>
      </c>
      <c r="C7" s="12" t="s">
        <v>52</v>
      </c>
      <c r="D7" s="12" t="s">
        <v>53</v>
      </c>
      <c r="E7" s="12" t="s">
        <v>54</v>
      </c>
      <c r="F7" s="105">
        <v>6</v>
      </c>
      <c r="G7" s="56">
        <v>3</v>
      </c>
      <c r="H7" s="106">
        <v>12</v>
      </c>
      <c r="I7" s="56">
        <v>2</v>
      </c>
      <c r="J7" s="423">
        <v>5738.12114285714</v>
      </c>
      <c r="K7" s="13">
        <f t="shared" si="0"/>
        <v>17214.3634285714</v>
      </c>
      <c r="L7" s="13">
        <v>1403.78011428572</v>
      </c>
      <c r="M7" s="13">
        <f t="shared" si="1"/>
        <v>4211.34034285716</v>
      </c>
      <c r="N7" s="165">
        <v>0.244641073155654</v>
      </c>
      <c r="O7" s="166">
        <v>6885.74537142856</v>
      </c>
      <c r="P7" s="166">
        <f t="shared" si="2"/>
        <v>20657.2361142857</v>
      </c>
      <c r="Q7" s="166">
        <v>1526.880832</v>
      </c>
      <c r="R7" s="166">
        <f t="shared" si="3"/>
        <v>4580.642496</v>
      </c>
      <c r="S7" s="167">
        <v>0.221745177847496</v>
      </c>
      <c r="T7" s="168">
        <v>8262.89444571428</v>
      </c>
      <c r="U7" s="168">
        <f t="shared" si="4"/>
        <v>24788.6833371428</v>
      </c>
      <c r="V7" s="168">
        <v>1658.62019657143</v>
      </c>
      <c r="W7" s="168">
        <f t="shared" si="5"/>
        <v>4975.86058971429</v>
      </c>
      <c r="X7" s="175">
        <v>0.200731136948229</v>
      </c>
      <c r="Y7" s="437">
        <v>27007.75</v>
      </c>
      <c r="Z7" s="14">
        <v>5818.47</v>
      </c>
      <c r="AA7" s="438">
        <v>980</v>
      </c>
      <c r="AB7" s="438">
        <v>82</v>
      </c>
      <c r="AC7" s="438"/>
      <c r="AD7" s="438"/>
      <c r="AE7" s="439">
        <f t="shared" si="6"/>
        <v>26027.75</v>
      </c>
      <c r="AF7" s="439">
        <f t="shared" si="7"/>
        <v>5736.47</v>
      </c>
      <c r="AG7" s="15">
        <f t="shared" si="8"/>
        <v>1.56890785488902</v>
      </c>
      <c r="AH7" s="15">
        <f t="shared" si="15"/>
        <v>1.38161951452551</v>
      </c>
      <c r="AI7" s="15">
        <f t="shared" si="16"/>
        <v>1.30742321240752</v>
      </c>
      <c r="AJ7" s="15">
        <f t="shared" si="17"/>
        <v>1.08951934367293</v>
      </c>
      <c r="AK7" s="16">
        <f t="shared" si="9"/>
        <v>1.5119786513163</v>
      </c>
      <c r="AL7" s="16">
        <f t="shared" si="10"/>
        <v>1.3621482789273</v>
      </c>
      <c r="AM7" s="27">
        <f t="shared" si="11"/>
        <v>1.25998220943025</v>
      </c>
      <c r="AN7" s="27">
        <f t="shared" si="12"/>
        <v>1.25232868642539</v>
      </c>
      <c r="AO7" s="145">
        <f t="shared" si="13"/>
        <v>1.04998517452521</v>
      </c>
      <c r="AP7" s="145">
        <f t="shared" si="14"/>
        <v>1.15285987148796</v>
      </c>
      <c r="AQ7" s="28">
        <v>50</v>
      </c>
      <c r="AR7" s="28">
        <v>50</v>
      </c>
      <c r="AS7" s="28">
        <v>50</v>
      </c>
      <c r="AT7" s="29">
        <f>(AF7-M7)*0.4</f>
        <v>610.051862857136</v>
      </c>
      <c r="AU7" s="30">
        <f t="shared" si="18"/>
        <v>579.549269714279</v>
      </c>
      <c r="AV7" s="30">
        <f t="shared" si="19"/>
        <v>30.5025931428568</v>
      </c>
      <c r="AW7" s="106"/>
    </row>
    <row r="8" s="93" customFormat="1" hidden="1" spans="1:49">
      <c r="A8" s="11">
        <v>5</v>
      </c>
      <c r="B8" s="11">
        <v>746</v>
      </c>
      <c r="C8" s="12" t="s">
        <v>55</v>
      </c>
      <c r="D8" s="12" t="s">
        <v>56</v>
      </c>
      <c r="E8" s="12" t="s">
        <v>51</v>
      </c>
      <c r="F8" s="105">
        <v>8</v>
      </c>
      <c r="G8" s="56">
        <v>5</v>
      </c>
      <c r="H8" s="106">
        <v>10</v>
      </c>
      <c r="I8" s="56">
        <v>2</v>
      </c>
      <c r="J8" s="423">
        <v>10863.2068571429</v>
      </c>
      <c r="K8" s="13">
        <f t="shared" si="0"/>
        <v>32589.6205714287</v>
      </c>
      <c r="L8" s="13">
        <v>2618.77289142857</v>
      </c>
      <c r="M8" s="13">
        <f t="shared" si="1"/>
        <v>7856.31867428571</v>
      </c>
      <c r="N8" s="165">
        <v>0.241068123424958</v>
      </c>
      <c r="O8" s="166">
        <v>13035.8482285714</v>
      </c>
      <c r="P8" s="166">
        <f t="shared" si="2"/>
        <v>39107.5446857142</v>
      </c>
      <c r="Q8" s="166">
        <v>2848.41912959999</v>
      </c>
      <c r="R8" s="166">
        <f t="shared" si="3"/>
        <v>8545.25738879997</v>
      </c>
      <c r="S8" s="167">
        <v>0.218506619565955</v>
      </c>
      <c r="T8" s="168">
        <v>15643.0178742857</v>
      </c>
      <c r="U8" s="168">
        <f t="shared" si="4"/>
        <v>46929.0536228571</v>
      </c>
      <c r="V8" s="168">
        <v>3094.18089325714</v>
      </c>
      <c r="W8" s="168">
        <f t="shared" si="5"/>
        <v>9282.54267977142</v>
      </c>
      <c r="X8" s="175">
        <v>0.197799485887145</v>
      </c>
      <c r="Y8" s="437">
        <v>46286.91</v>
      </c>
      <c r="Z8" s="14">
        <v>10506.67</v>
      </c>
      <c r="AA8" s="438"/>
      <c r="AB8" s="438"/>
      <c r="AC8" s="438"/>
      <c r="AD8" s="438"/>
      <c r="AE8" s="439">
        <f t="shared" si="6"/>
        <v>46286.91</v>
      </c>
      <c r="AF8" s="439">
        <f t="shared" si="7"/>
        <v>10506.67</v>
      </c>
      <c r="AG8" s="15">
        <f t="shared" si="8"/>
        <v>1.4202960693743</v>
      </c>
      <c r="AH8" s="15">
        <f t="shared" si="15"/>
        <v>1.33735282841684</v>
      </c>
      <c r="AI8" s="15">
        <f t="shared" si="16"/>
        <v>1.18358005781192</v>
      </c>
      <c r="AJ8" s="446">
        <f t="shared" si="17"/>
        <v>0.986316714843269</v>
      </c>
      <c r="AK8" s="16">
        <f t="shared" si="9"/>
        <v>1.4202960693743</v>
      </c>
      <c r="AL8" s="16">
        <f t="shared" si="10"/>
        <v>1.33735282841684</v>
      </c>
      <c r="AM8" s="27">
        <f t="shared" si="11"/>
        <v>1.18358005781192</v>
      </c>
      <c r="AN8" s="27">
        <f t="shared" si="12"/>
        <v>1.22953230335353</v>
      </c>
      <c r="AO8" s="146">
        <f t="shared" si="13"/>
        <v>0.986316714843269</v>
      </c>
      <c r="AP8" s="146">
        <f t="shared" si="14"/>
        <v>1.13187413863404</v>
      </c>
      <c r="AQ8" s="28">
        <v>50</v>
      </c>
      <c r="AR8" s="28">
        <v>50</v>
      </c>
      <c r="AS8" s="28">
        <v>50</v>
      </c>
      <c r="AT8" s="29">
        <f>(AF8-M8)*0.3</f>
        <v>795.105397714287</v>
      </c>
      <c r="AU8" s="30">
        <f t="shared" si="18"/>
        <v>755.350127828573</v>
      </c>
      <c r="AV8" s="30">
        <f t="shared" si="19"/>
        <v>39.7552698857144</v>
      </c>
      <c r="AW8" s="106"/>
    </row>
    <row r="9" s="93" customFormat="1" hidden="1" spans="1:49">
      <c r="A9" s="11">
        <v>6</v>
      </c>
      <c r="B9" s="11">
        <v>517</v>
      </c>
      <c r="C9" s="12" t="s">
        <v>57</v>
      </c>
      <c r="D9" s="12" t="s">
        <v>53</v>
      </c>
      <c r="E9" s="12" t="s">
        <v>58</v>
      </c>
      <c r="F9" s="105">
        <v>10</v>
      </c>
      <c r="G9" s="56">
        <v>5</v>
      </c>
      <c r="H9" s="106">
        <v>20</v>
      </c>
      <c r="I9" s="56">
        <v>3</v>
      </c>
      <c r="J9" s="423">
        <v>28171.2770952381</v>
      </c>
      <c r="K9" s="13">
        <f t="shared" si="0"/>
        <v>84513.8312857143</v>
      </c>
      <c r="L9" s="13">
        <v>5193.2754342857</v>
      </c>
      <c r="M9" s="13">
        <f t="shared" si="1"/>
        <v>15579.8263028571</v>
      </c>
      <c r="N9" s="165">
        <v>0.184346468096881</v>
      </c>
      <c r="O9" s="166">
        <v>32396.9686595238</v>
      </c>
      <c r="P9" s="166">
        <f t="shared" si="2"/>
        <v>97190.9059785714</v>
      </c>
      <c r="Q9" s="166">
        <v>5413.32383569999</v>
      </c>
      <c r="R9" s="166">
        <f t="shared" si="3"/>
        <v>16239.9715071</v>
      </c>
      <c r="S9" s="167">
        <v>0.167093529416019</v>
      </c>
      <c r="T9" s="168">
        <v>37256.5139584524</v>
      </c>
      <c r="U9" s="168">
        <f t="shared" si="4"/>
        <v>111769.541875357</v>
      </c>
      <c r="V9" s="168">
        <v>5635.36965074286</v>
      </c>
      <c r="W9" s="168">
        <f t="shared" si="5"/>
        <v>16906.1089522286</v>
      </c>
      <c r="X9" s="175">
        <v>0.151258640489749</v>
      </c>
      <c r="Y9" s="437">
        <v>121615.58</v>
      </c>
      <c r="Z9" s="14">
        <v>24391.86</v>
      </c>
      <c r="AA9" s="438">
        <v>1960</v>
      </c>
      <c r="AB9" s="438">
        <v>164</v>
      </c>
      <c r="AC9" s="438"/>
      <c r="AD9" s="438"/>
      <c r="AE9" s="439">
        <f t="shared" si="6"/>
        <v>119655.58</v>
      </c>
      <c r="AF9" s="439">
        <f t="shared" si="7"/>
        <v>24227.86</v>
      </c>
      <c r="AG9" s="15">
        <f t="shared" si="8"/>
        <v>1.43900209172693</v>
      </c>
      <c r="AH9" s="15">
        <f t="shared" si="15"/>
        <v>1.56560538775242</v>
      </c>
      <c r="AI9" s="15">
        <f t="shared" si="16"/>
        <v>1.25130616671907</v>
      </c>
      <c r="AJ9" s="15">
        <f t="shared" si="17"/>
        <v>1.08809231888615</v>
      </c>
      <c r="AK9" s="16">
        <f t="shared" si="9"/>
        <v>1.41581062152398</v>
      </c>
      <c r="AL9" s="16">
        <f t="shared" si="10"/>
        <v>1.55507895460664</v>
      </c>
      <c r="AM9" s="27">
        <f t="shared" si="11"/>
        <v>1.23113967089042</v>
      </c>
      <c r="AN9" s="27">
        <f t="shared" si="12"/>
        <v>1.49186591795483</v>
      </c>
      <c r="AO9" s="145">
        <f t="shared" si="13"/>
        <v>1.07055623555688</v>
      </c>
      <c r="AP9" s="145">
        <f t="shared" si="14"/>
        <v>1.43308315760063</v>
      </c>
      <c r="AQ9" s="28">
        <v>50</v>
      </c>
      <c r="AR9" s="28">
        <v>50</v>
      </c>
      <c r="AS9" s="28">
        <v>50</v>
      </c>
      <c r="AT9" s="29">
        <f>(AF9-M9)*0.4</f>
        <v>3459.21347885716</v>
      </c>
      <c r="AU9" s="30">
        <f t="shared" si="18"/>
        <v>3286.2528049143</v>
      </c>
      <c r="AV9" s="30">
        <f t="shared" si="19"/>
        <v>172.960673942858</v>
      </c>
      <c r="AW9" s="106"/>
    </row>
    <row r="10" s="93" customFormat="1" ht="13" hidden="1" customHeight="1" spans="1:49">
      <c r="A10" s="11">
        <v>7</v>
      </c>
      <c r="B10" s="11">
        <v>578</v>
      </c>
      <c r="C10" s="12" t="s">
        <v>59</v>
      </c>
      <c r="D10" s="12" t="s">
        <v>53</v>
      </c>
      <c r="E10" s="12" t="s">
        <v>51</v>
      </c>
      <c r="F10" s="105">
        <v>8</v>
      </c>
      <c r="G10" s="56">
        <v>5</v>
      </c>
      <c r="H10" s="106">
        <v>40</v>
      </c>
      <c r="I10" s="56">
        <v>2</v>
      </c>
      <c r="J10" s="423">
        <v>13464.3352380952</v>
      </c>
      <c r="K10" s="13">
        <f t="shared" si="0"/>
        <v>40393.0057142856</v>
      </c>
      <c r="L10" s="13">
        <v>3560.69494857143</v>
      </c>
      <c r="M10" s="13">
        <f t="shared" si="1"/>
        <v>10682.0848457143</v>
      </c>
      <c r="N10" s="165">
        <v>0.264453824537657</v>
      </c>
      <c r="O10" s="166">
        <v>16157.2022857143</v>
      </c>
      <c r="P10" s="166">
        <f t="shared" si="2"/>
        <v>48471.6068571429</v>
      </c>
      <c r="Q10" s="166">
        <v>3872.9405056</v>
      </c>
      <c r="R10" s="166">
        <f t="shared" si="3"/>
        <v>11618.8215168</v>
      </c>
      <c r="S10" s="167">
        <v>0.23970365890785</v>
      </c>
      <c r="T10" s="168">
        <v>19388.6427428571</v>
      </c>
      <c r="U10" s="168">
        <f t="shared" si="4"/>
        <v>58165.9282285713</v>
      </c>
      <c r="V10" s="168">
        <v>4207.09803154285</v>
      </c>
      <c r="W10" s="168">
        <f t="shared" si="5"/>
        <v>12621.2940946285</v>
      </c>
      <c r="X10" s="175">
        <v>0.216987753466795</v>
      </c>
      <c r="Y10" s="437">
        <v>62756.21</v>
      </c>
      <c r="Z10" s="14">
        <v>14457.01</v>
      </c>
      <c r="AA10" s="438">
        <v>7350</v>
      </c>
      <c r="AB10" s="438">
        <v>615</v>
      </c>
      <c r="AC10" s="438"/>
      <c r="AD10" s="438"/>
      <c r="AE10" s="439">
        <f t="shared" si="6"/>
        <v>55406.21</v>
      </c>
      <c r="AF10" s="439">
        <f t="shared" si="7"/>
        <v>13842.01</v>
      </c>
      <c r="AG10" s="15">
        <f t="shared" si="8"/>
        <v>1.55364051004021</v>
      </c>
      <c r="AH10" s="15">
        <f t="shared" si="15"/>
        <v>1.35338842639883</v>
      </c>
      <c r="AI10" s="15">
        <f t="shared" si="16"/>
        <v>1.29470042503351</v>
      </c>
      <c r="AJ10" s="15">
        <f t="shared" si="17"/>
        <v>1.07891702086126</v>
      </c>
      <c r="AK10" s="16">
        <f t="shared" si="9"/>
        <v>1.37167831460497</v>
      </c>
      <c r="AL10" s="16">
        <f t="shared" si="10"/>
        <v>1.29581539558296</v>
      </c>
      <c r="AM10" s="27">
        <f t="shared" si="11"/>
        <v>1.1430652621708</v>
      </c>
      <c r="AN10" s="27">
        <f t="shared" si="12"/>
        <v>1.1913437158825</v>
      </c>
      <c r="AO10" s="146">
        <f t="shared" si="13"/>
        <v>0.952554385142336</v>
      </c>
      <c r="AP10" s="146">
        <f t="shared" si="14"/>
        <v>1.09671875928246</v>
      </c>
      <c r="AQ10" s="28"/>
      <c r="AR10" s="28"/>
      <c r="AS10" s="28">
        <v>50</v>
      </c>
      <c r="AT10" s="29">
        <f>(AF10-M10)*0.3</f>
        <v>947.977546285713</v>
      </c>
      <c r="AU10" s="30">
        <f t="shared" si="18"/>
        <v>900.578668971428</v>
      </c>
      <c r="AV10" s="30">
        <f t="shared" si="19"/>
        <v>47.3988773142857</v>
      </c>
      <c r="AW10" s="106"/>
    </row>
    <row r="11" s="93" customFormat="1" hidden="1" spans="1:49">
      <c r="A11" s="11">
        <v>8</v>
      </c>
      <c r="B11" s="11">
        <v>747</v>
      </c>
      <c r="C11" s="12" t="s">
        <v>60</v>
      </c>
      <c r="D11" s="12" t="s">
        <v>53</v>
      </c>
      <c r="E11" s="12" t="s">
        <v>51</v>
      </c>
      <c r="F11" s="105">
        <v>8</v>
      </c>
      <c r="G11" s="56">
        <v>5</v>
      </c>
      <c r="H11" s="106">
        <v>37</v>
      </c>
      <c r="I11" s="56">
        <v>2</v>
      </c>
      <c r="J11" s="423">
        <v>12616.3242857143</v>
      </c>
      <c r="K11" s="13">
        <f t="shared" si="0"/>
        <v>37848.9728571429</v>
      </c>
      <c r="L11" s="13">
        <v>2138.92179428571</v>
      </c>
      <c r="M11" s="13">
        <f t="shared" si="1"/>
        <v>6416.76538285713</v>
      </c>
      <c r="N11" s="165">
        <v>0.169536050742422</v>
      </c>
      <c r="O11" s="166">
        <v>15139.5891428571</v>
      </c>
      <c r="P11" s="166">
        <f t="shared" si="2"/>
        <v>45418.7674285713</v>
      </c>
      <c r="Q11" s="166">
        <v>2326.4887824</v>
      </c>
      <c r="R11" s="166">
        <f t="shared" si="3"/>
        <v>6979.4663472</v>
      </c>
      <c r="S11" s="167">
        <v>0.153669215224221</v>
      </c>
      <c r="T11" s="168">
        <v>18167.5069714286</v>
      </c>
      <c r="U11" s="168">
        <f t="shared" si="4"/>
        <v>54502.5209142858</v>
      </c>
      <c r="V11" s="168">
        <v>2527.21836617143</v>
      </c>
      <c r="W11" s="168">
        <f t="shared" si="5"/>
        <v>7581.65509851429</v>
      </c>
      <c r="X11" s="175">
        <v>0.13910650317327</v>
      </c>
      <c r="Y11" s="437">
        <v>54759.96</v>
      </c>
      <c r="Z11" s="14">
        <v>11529.02</v>
      </c>
      <c r="AA11" s="438"/>
      <c r="AB11" s="438"/>
      <c r="AC11" s="438">
        <v>3542.2</v>
      </c>
      <c r="AD11" s="438">
        <v>830.5499999992</v>
      </c>
      <c r="AE11" s="439">
        <f t="shared" si="6"/>
        <v>51217.76</v>
      </c>
      <c r="AF11" s="439">
        <f t="shared" si="7"/>
        <v>10698.4700000008</v>
      </c>
      <c r="AG11" s="15">
        <f t="shared" si="8"/>
        <v>1.44680174562956</v>
      </c>
      <c r="AH11" s="15">
        <f t="shared" si="15"/>
        <v>1.79670274852196</v>
      </c>
      <c r="AI11" s="15">
        <f t="shared" si="16"/>
        <v>1.20566812135797</v>
      </c>
      <c r="AJ11" s="15">
        <f t="shared" si="17"/>
        <v>1.00472343446497</v>
      </c>
      <c r="AK11" s="16">
        <f t="shared" si="9"/>
        <v>1.353214001165</v>
      </c>
      <c r="AL11" s="16">
        <f t="shared" si="10"/>
        <v>1.6672683761483</v>
      </c>
      <c r="AM11" s="27">
        <f t="shared" si="11"/>
        <v>1.12767833430417</v>
      </c>
      <c r="AN11" s="27">
        <f t="shared" si="12"/>
        <v>1.53284928500197</v>
      </c>
      <c r="AO11" s="146">
        <f t="shared" si="13"/>
        <v>0.939731945253475</v>
      </c>
      <c r="AP11" s="146">
        <f t="shared" si="14"/>
        <v>1.41109953710467</v>
      </c>
      <c r="AQ11" s="28">
        <v>50</v>
      </c>
      <c r="AR11" s="28">
        <v>50</v>
      </c>
      <c r="AS11" s="28">
        <v>50</v>
      </c>
      <c r="AT11" s="29">
        <f t="shared" ref="AT11:AT24" si="20">(AF11-M11)*0.3</f>
        <v>1284.5113851431</v>
      </c>
      <c r="AU11" s="30">
        <f t="shared" si="18"/>
        <v>1220.28581588595</v>
      </c>
      <c r="AV11" s="30">
        <f t="shared" si="19"/>
        <v>64.2255692571551</v>
      </c>
      <c r="AW11" s="106"/>
    </row>
    <row r="12" s="93" customFormat="1" hidden="1" spans="1:49">
      <c r="A12" s="11">
        <v>9</v>
      </c>
      <c r="B12" s="11">
        <v>717</v>
      </c>
      <c r="C12" s="12" t="s">
        <v>61</v>
      </c>
      <c r="D12" s="12" t="s">
        <v>56</v>
      </c>
      <c r="E12" s="12" t="s">
        <v>54</v>
      </c>
      <c r="F12" s="105">
        <v>6</v>
      </c>
      <c r="G12" s="56">
        <v>3</v>
      </c>
      <c r="H12" s="106">
        <v>8</v>
      </c>
      <c r="I12" s="56">
        <v>2</v>
      </c>
      <c r="J12" s="423">
        <v>8424.37047619048</v>
      </c>
      <c r="K12" s="13">
        <f t="shared" si="0"/>
        <v>25273.1114285714</v>
      </c>
      <c r="L12" s="13">
        <v>2149.23205714286</v>
      </c>
      <c r="M12" s="13">
        <f t="shared" si="1"/>
        <v>6447.69617142858</v>
      </c>
      <c r="N12" s="165">
        <v>0.25512079071275</v>
      </c>
      <c r="O12" s="166">
        <v>10109.2445714286</v>
      </c>
      <c r="P12" s="166">
        <f t="shared" si="2"/>
        <v>30327.7337142858</v>
      </c>
      <c r="Q12" s="166">
        <v>2337.703176</v>
      </c>
      <c r="R12" s="166">
        <f t="shared" si="3"/>
        <v>7013.109528</v>
      </c>
      <c r="S12" s="167">
        <v>0.231244101325531</v>
      </c>
      <c r="T12" s="168">
        <v>12131.0934857143</v>
      </c>
      <c r="U12" s="168">
        <f t="shared" si="4"/>
        <v>36393.2804571429</v>
      </c>
      <c r="V12" s="168">
        <v>2539.40033828572</v>
      </c>
      <c r="W12" s="168">
        <f t="shared" si="5"/>
        <v>7618.20101485716</v>
      </c>
      <c r="X12" s="175">
        <v>0.20932987955918</v>
      </c>
      <c r="Y12" s="437">
        <v>33996.56</v>
      </c>
      <c r="Z12" s="14">
        <v>8025.46</v>
      </c>
      <c r="AA12" s="438"/>
      <c r="AB12" s="438"/>
      <c r="AC12" s="438"/>
      <c r="AD12" s="438"/>
      <c r="AE12" s="439">
        <f t="shared" si="6"/>
        <v>33996.56</v>
      </c>
      <c r="AF12" s="439">
        <f t="shared" si="7"/>
        <v>8025.46</v>
      </c>
      <c r="AG12" s="15">
        <f t="shared" si="8"/>
        <v>1.34516717880516</v>
      </c>
      <c r="AH12" s="15">
        <f t="shared" si="15"/>
        <v>1.2447019503746</v>
      </c>
      <c r="AI12" s="15">
        <f t="shared" si="16"/>
        <v>1.1209726490043</v>
      </c>
      <c r="AJ12" s="446">
        <f t="shared" si="17"/>
        <v>0.934143874170252</v>
      </c>
      <c r="AK12" s="16">
        <f t="shared" si="9"/>
        <v>1.34516717880516</v>
      </c>
      <c r="AL12" s="16">
        <f t="shared" si="10"/>
        <v>1.2447019503746</v>
      </c>
      <c r="AM12" s="27">
        <f t="shared" si="11"/>
        <v>1.1209726490043</v>
      </c>
      <c r="AN12" s="27">
        <f t="shared" si="12"/>
        <v>1.1443511566386</v>
      </c>
      <c r="AO12" s="146">
        <f t="shared" si="13"/>
        <v>0.934143874170252</v>
      </c>
      <c r="AP12" s="146">
        <f t="shared" si="14"/>
        <v>1.05345868195767</v>
      </c>
      <c r="AQ12" s="28"/>
      <c r="AR12" s="28"/>
      <c r="AS12" s="28">
        <v>50</v>
      </c>
      <c r="AT12" s="29">
        <f t="shared" si="20"/>
        <v>473.329148571426</v>
      </c>
      <c r="AU12" s="30">
        <f t="shared" si="18"/>
        <v>449.662691142855</v>
      </c>
      <c r="AV12" s="30">
        <f t="shared" si="19"/>
        <v>23.6664574285713</v>
      </c>
      <c r="AW12" s="106"/>
    </row>
    <row r="13" s="93" customFormat="1" hidden="1" spans="1:49">
      <c r="A13" s="11">
        <v>10</v>
      </c>
      <c r="B13" s="11">
        <v>104428</v>
      </c>
      <c r="C13" s="12" t="s">
        <v>62</v>
      </c>
      <c r="D13" s="12" t="s">
        <v>50</v>
      </c>
      <c r="E13" s="12" t="s">
        <v>54</v>
      </c>
      <c r="F13" s="105">
        <v>6</v>
      </c>
      <c r="G13" s="56">
        <v>3</v>
      </c>
      <c r="H13" s="106">
        <v>10</v>
      </c>
      <c r="I13" s="56">
        <v>2</v>
      </c>
      <c r="J13" s="423">
        <v>8657.38857142858</v>
      </c>
      <c r="K13" s="13">
        <f t="shared" si="0"/>
        <v>25972.1657142857</v>
      </c>
      <c r="L13" s="13">
        <v>1899.95594285715</v>
      </c>
      <c r="M13" s="13">
        <f t="shared" si="1"/>
        <v>5699.86782857145</v>
      </c>
      <c r="N13" s="165">
        <v>0.219460629170262</v>
      </c>
      <c r="O13" s="166">
        <v>10388.8662857143</v>
      </c>
      <c r="P13" s="166">
        <f t="shared" si="2"/>
        <v>31166.5988571429</v>
      </c>
      <c r="Q13" s="166">
        <v>2066.56746400001</v>
      </c>
      <c r="R13" s="166">
        <f t="shared" si="3"/>
        <v>6199.70239200003</v>
      </c>
      <c r="S13" s="167">
        <v>0.198921365158173</v>
      </c>
      <c r="T13" s="168">
        <v>12466.6395428572</v>
      </c>
      <c r="U13" s="168">
        <f t="shared" si="4"/>
        <v>37399.9186285716</v>
      </c>
      <c r="V13" s="168">
        <v>2244.87102171429</v>
      </c>
      <c r="W13" s="168">
        <f t="shared" si="5"/>
        <v>6734.61306514287</v>
      </c>
      <c r="X13" s="175">
        <v>0.18007025983201</v>
      </c>
      <c r="Y13" s="437">
        <v>34668.1</v>
      </c>
      <c r="Z13" s="14">
        <v>7497.81</v>
      </c>
      <c r="AA13" s="438"/>
      <c r="AB13" s="438"/>
      <c r="AC13" s="438"/>
      <c r="AD13" s="438"/>
      <c r="AE13" s="439">
        <f t="shared" si="6"/>
        <v>34668.1</v>
      </c>
      <c r="AF13" s="439">
        <f t="shared" si="7"/>
        <v>7497.81</v>
      </c>
      <c r="AG13" s="15">
        <f t="shared" si="8"/>
        <v>1.33481744962574</v>
      </c>
      <c r="AH13" s="15">
        <f t="shared" si="15"/>
        <v>1.31543576544286</v>
      </c>
      <c r="AI13" s="15">
        <f t="shared" si="16"/>
        <v>1.11234787468812</v>
      </c>
      <c r="AJ13" s="446">
        <f t="shared" si="17"/>
        <v>0.926956562240094</v>
      </c>
      <c r="AK13" s="16">
        <f t="shared" si="9"/>
        <v>1.33481744962574</v>
      </c>
      <c r="AL13" s="16">
        <f t="shared" si="10"/>
        <v>1.31543576544286</v>
      </c>
      <c r="AM13" s="27">
        <f t="shared" si="11"/>
        <v>1.11234787468812</v>
      </c>
      <c r="AN13" s="27">
        <f t="shared" si="12"/>
        <v>1.20938224545666</v>
      </c>
      <c r="AO13" s="146">
        <f t="shared" si="13"/>
        <v>0.926956562240094</v>
      </c>
      <c r="AP13" s="146">
        <f t="shared" si="14"/>
        <v>1.11332454106492</v>
      </c>
      <c r="AQ13" s="28"/>
      <c r="AR13" s="28">
        <v>50</v>
      </c>
      <c r="AS13" s="28">
        <v>50</v>
      </c>
      <c r="AT13" s="29">
        <f t="shared" si="20"/>
        <v>539.382651428565</v>
      </c>
      <c r="AU13" s="30">
        <f t="shared" si="18"/>
        <v>512.413518857137</v>
      </c>
      <c r="AV13" s="30">
        <f t="shared" si="19"/>
        <v>26.9691325714283</v>
      </c>
      <c r="AW13" s="106"/>
    </row>
    <row r="14" s="93" customFormat="1" spans="1:49">
      <c r="A14" s="11">
        <v>11</v>
      </c>
      <c r="B14" s="11">
        <v>106569</v>
      </c>
      <c r="C14" s="17" t="s">
        <v>63</v>
      </c>
      <c r="D14" s="12" t="s">
        <v>44</v>
      </c>
      <c r="E14" s="12" t="s">
        <v>48</v>
      </c>
      <c r="F14" s="105">
        <v>4</v>
      </c>
      <c r="G14" s="56">
        <v>2</v>
      </c>
      <c r="H14" s="106">
        <v>6</v>
      </c>
      <c r="I14" s="56">
        <v>1</v>
      </c>
      <c r="J14" s="423">
        <v>5132.656</v>
      </c>
      <c r="K14" s="13">
        <f t="shared" si="0"/>
        <v>15397.968</v>
      </c>
      <c r="L14" s="13">
        <v>1054.79830857143</v>
      </c>
      <c r="M14" s="13">
        <f t="shared" si="1"/>
        <v>3164.39492571429</v>
      </c>
      <c r="N14" s="165">
        <v>0.20550730627017</v>
      </c>
      <c r="O14" s="166">
        <v>6159.1872</v>
      </c>
      <c r="P14" s="166">
        <f t="shared" si="2"/>
        <v>18477.5616</v>
      </c>
      <c r="Q14" s="166">
        <v>1147.2960064</v>
      </c>
      <c r="R14" s="166">
        <f t="shared" si="3"/>
        <v>3441.8880192</v>
      </c>
      <c r="S14" s="167">
        <v>0.186273930170526</v>
      </c>
      <c r="T14" s="168">
        <v>7391.02464</v>
      </c>
      <c r="U14" s="168">
        <f t="shared" si="4"/>
        <v>22173.07392</v>
      </c>
      <c r="V14" s="168">
        <v>1246.28477074286</v>
      </c>
      <c r="W14" s="168">
        <f t="shared" si="5"/>
        <v>3738.85431222858</v>
      </c>
      <c r="X14" s="175">
        <v>0.16862137950373</v>
      </c>
      <c r="Y14" s="437">
        <v>22013.22</v>
      </c>
      <c r="Z14" s="14">
        <v>5336.2</v>
      </c>
      <c r="AA14" s="438">
        <v>1960</v>
      </c>
      <c r="AB14" s="438">
        <v>164</v>
      </c>
      <c r="AC14" s="438"/>
      <c r="AD14" s="438"/>
      <c r="AE14" s="439">
        <f t="shared" si="6"/>
        <v>20053.22</v>
      </c>
      <c r="AF14" s="439">
        <f t="shared" si="7"/>
        <v>5172.2</v>
      </c>
      <c r="AG14" s="15">
        <f t="shared" si="8"/>
        <v>1.4296185055067</v>
      </c>
      <c r="AH14" s="15">
        <f t="shared" si="15"/>
        <v>1.68632554572672</v>
      </c>
      <c r="AI14" s="15">
        <f t="shared" si="16"/>
        <v>1.19134875458892</v>
      </c>
      <c r="AJ14" s="446">
        <f t="shared" si="17"/>
        <v>0.992790628824098</v>
      </c>
      <c r="AK14" s="16">
        <f t="shared" si="9"/>
        <v>1.3023289826294</v>
      </c>
      <c r="AL14" s="16">
        <f t="shared" si="10"/>
        <v>1.63449889202199</v>
      </c>
      <c r="AM14" s="27">
        <f t="shared" si="11"/>
        <v>1.08527415219116</v>
      </c>
      <c r="AN14" s="27">
        <f t="shared" si="12"/>
        <v>1.502721753627</v>
      </c>
      <c r="AO14" s="146">
        <f t="shared" si="13"/>
        <v>0.90439512682597</v>
      </c>
      <c r="AP14" s="146">
        <f t="shared" si="14"/>
        <v>1.38336494767486</v>
      </c>
      <c r="AQ14" s="28">
        <v>50</v>
      </c>
      <c r="AR14" s="28">
        <v>50</v>
      </c>
      <c r="AS14" s="28">
        <v>50</v>
      </c>
      <c r="AT14" s="29">
        <f t="shared" si="20"/>
        <v>602.341522285713</v>
      </c>
      <c r="AU14" s="30">
        <f t="shared" si="18"/>
        <v>572.224446171427</v>
      </c>
      <c r="AV14" s="30">
        <f t="shared" si="19"/>
        <v>30.1170761142856</v>
      </c>
      <c r="AW14" s="106"/>
    </row>
    <row r="15" s="93" customFormat="1" hidden="1" spans="1:49">
      <c r="A15" s="11">
        <v>12</v>
      </c>
      <c r="B15" s="11">
        <v>754</v>
      </c>
      <c r="C15" s="12" t="s">
        <v>64</v>
      </c>
      <c r="D15" s="12" t="s">
        <v>50</v>
      </c>
      <c r="E15" s="12" t="s">
        <v>51</v>
      </c>
      <c r="F15" s="105">
        <v>8</v>
      </c>
      <c r="G15" s="56">
        <v>5</v>
      </c>
      <c r="H15" s="106">
        <v>12</v>
      </c>
      <c r="I15" s="56">
        <v>2</v>
      </c>
      <c r="J15" s="423">
        <v>11096.3142857143</v>
      </c>
      <c r="K15" s="13">
        <f t="shared" si="0"/>
        <v>33288.9428571429</v>
      </c>
      <c r="L15" s="13">
        <v>2353.52921142858</v>
      </c>
      <c r="M15" s="13">
        <f t="shared" si="1"/>
        <v>7060.58763428574</v>
      </c>
      <c r="N15" s="165">
        <v>0.212100085742757</v>
      </c>
      <c r="O15" s="166">
        <v>13315.5771428571</v>
      </c>
      <c r="P15" s="166">
        <f t="shared" si="2"/>
        <v>39946.7314285713</v>
      </c>
      <c r="Q15" s="166">
        <v>2559.9156192</v>
      </c>
      <c r="R15" s="166">
        <f t="shared" si="3"/>
        <v>7679.7468576</v>
      </c>
      <c r="S15" s="167">
        <v>0.192249693102729</v>
      </c>
      <c r="T15" s="168">
        <v>15978.6925714286</v>
      </c>
      <c r="U15" s="168">
        <f t="shared" si="4"/>
        <v>47936.0777142858</v>
      </c>
      <c r="V15" s="168">
        <v>2780.78528365715</v>
      </c>
      <c r="W15" s="168">
        <f t="shared" si="5"/>
        <v>8342.35585097145</v>
      </c>
      <c r="X15" s="175">
        <v>0.1740308395838</v>
      </c>
      <c r="Y15" s="437">
        <v>44225.82</v>
      </c>
      <c r="Z15" s="14">
        <v>8776.61</v>
      </c>
      <c r="AA15" s="438">
        <v>980</v>
      </c>
      <c r="AB15" s="438">
        <v>82</v>
      </c>
      <c r="AC15" s="438"/>
      <c r="AD15" s="438"/>
      <c r="AE15" s="439">
        <f t="shared" si="6"/>
        <v>43245.82</v>
      </c>
      <c r="AF15" s="439">
        <f t="shared" si="7"/>
        <v>8694.61</v>
      </c>
      <c r="AG15" s="15">
        <f t="shared" si="8"/>
        <v>1.32854384081201</v>
      </c>
      <c r="AH15" s="15">
        <f t="shared" si="15"/>
        <v>1.24304242856237</v>
      </c>
      <c r="AI15" s="15">
        <f t="shared" si="16"/>
        <v>1.10711986734334</v>
      </c>
      <c r="AJ15" s="446">
        <f t="shared" si="17"/>
        <v>0.922599889452781</v>
      </c>
      <c r="AK15" s="16">
        <f t="shared" si="9"/>
        <v>1.29910463620267</v>
      </c>
      <c r="AL15" s="16">
        <f t="shared" si="10"/>
        <v>1.23142866434793</v>
      </c>
      <c r="AM15" s="27">
        <f t="shared" si="11"/>
        <v>1.08258719683556</v>
      </c>
      <c r="AN15" s="27">
        <f t="shared" si="12"/>
        <v>1.1321479940964</v>
      </c>
      <c r="AO15" s="146">
        <f t="shared" si="13"/>
        <v>0.902155997362963</v>
      </c>
      <c r="AP15" s="146">
        <f t="shared" si="14"/>
        <v>1.04222478102364</v>
      </c>
      <c r="AQ15" s="28"/>
      <c r="AR15" s="28">
        <v>50</v>
      </c>
      <c r="AS15" s="28">
        <v>50</v>
      </c>
      <c r="AT15" s="29">
        <f t="shared" si="20"/>
        <v>490.206709714278</v>
      </c>
      <c r="AU15" s="30">
        <f t="shared" si="18"/>
        <v>465.696374228564</v>
      </c>
      <c r="AV15" s="30">
        <f t="shared" si="19"/>
        <v>24.5103354857139</v>
      </c>
      <c r="AW15" s="106"/>
    </row>
    <row r="16" s="93" customFormat="1" spans="1:49">
      <c r="A16" s="11">
        <v>13</v>
      </c>
      <c r="B16" s="11">
        <v>513</v>
      </c>
      <c r="C16" s="12" t="s">
        <v>65</v>
      </c>
      <c r="D16" s="12" t="s">
        <v>44</v>
      </c>
      <c r="E16" s="12" t="s">
        <v>51</v>
      </c>
      <c r="F16" s="105">
        <v>8</v>
      </c>
      <c r="G16" s="56">
        <v>4</v>
      </c>
      <c r="H16" s="106">
        <v>8</v>
      </c>
      <c r="I16" s="56">
        <v>2</v>
      </c>
      <c r="J16" s="423">
        <v>11903.5093333333</v>
      </c>
      <c r="K16" s="13">
        <f t="shared" si="0"/>
        <v>35710.5279999999</v>
      </c>
      <c r="L16" s="13">
        <v>3015.29874285714</v>
      </c>
      <c r="M16" s="13">
        <f t="shared" si="1"/>
        <v>9045.89622857142</v>
      </c>
      <c r="N16" s="165">
        <v>0.253311746848756</v>
      </c>
      <c r="O16" s="166">
        <v>14284.2112</v>
      </c>
      <c r="P16" s="166">
        <f t="shared" si="2"/>
        <v>42852.6336</v>
      </c>
      <c r="Q16" s="166">
        <v>3279.717248</v>
      </c>
      <c r="R16" s="166">
        <f t="shared" si="3"/>
        <v>9839.151744</v>
      </c>
      <c r="S16" s="167">
        <v>0.229604365412911</v>
      </c>
      <c r="T16" s="168">
        <v>17141.05344</v>
      </c>
      <c r="U16" s="168">
        <f t="shared" si="4"/>
        <v>51423.16032</v>
      </c>
      <c r="V16" s="168">
        <v>3562.69143771428</v>
      </c>
      <c r="W16" s="168">
        <f t="shared" si="5"/>
        <v>10688.0743131428</v>
      </c>
      <c r="X16" s="175">
        <v>0.207845535875903</v>
      </c>
      <c r="Y16" s="437">
        <v>47821.49</v>
      </c>
      <c r="Z16" s="14">
        <v>12279.45</v>
      </c>
      <c r="AA16" s="438">
        <v>1960</v>
      </c>
      <c r="AB16" s="438">
        <v>164</v>
      </c>
      <c r="AC16" s="438"/>
      <c r="AD16" s="438"/>
      <c r="AE16" s="439">
        <f t="shared" si="6"/>
        <v>45861.49</v>
      </c>
      <c r="AF16" s="439">
        <f t="shared" si="7"/>
        <v>12115.45</v>
      </c>
      <c r="AG16" s="15">
        <f t="shared" si="8"/>
        <v>1.33914261922983</v>
      </c>
      <c r="AH16" s="15">
        <f t="shared" si="15"/>
        <v>1.35746085182974</v>
      </c>
      <c r="AI16" s="15">
        <f t="shared" si="16"/>
        <v>1.11595218269152</v>
      </c>
      <c r="AJ16" s="446">
        <f t="shared" si="17"/>
        <v>0.929960152242934</v>
      </c>
      <c r="AK16" s="16">
        <f t="shared" si="9"/>
        <v>1.28425684436814</v>
      </c>
      <c r="AL16" s="16">
        <f t="shared" si="10"/>
        <v>1.3393310838271</v>
      </c>
      <c r="AM16" s="27">
        <f t="shared" si="11"/>
        <v>1.07021403697345</v>
      </c>
      <c r="AN16" s="27">
        <f t="shared" si="12"/>
        <v>1.23135106716777</v>
      </c>
      <c r="AO16" s="146">
        <f t="shared" si="13"/>
        <v>0.891845030811206</v>
      </c>
      <c r="AP16" s="146">
        <f t="shared" si="14"/>
        <v>1.13354844334325</v>
      </c>
      <c r="AQ16" s="28">
        <v>50</v>
      </c>
      <c r="AR16" s="28">
        <v>50</v>
      </c>
      <c r="AS16" s="28">
        <v>50</v>
      </c>
      <c r="AT16" s="29">
        <f t="shared" si="20"/>
        <v>920.866131428574</v>
      </c>
      <c r="AU16" s="30">
        <f t="shared" si="18"/>
        <v>874.822824857145</v>
      </c>
      <c r="AV16" s="30">
        <f t="shared" si="19"/>
        <v>46.0433065714287</v>
      </c>
      <c r="AW16" s="106"/>
    </row>
    <row r="17" s="93" customFormat="1" hidden="1" spans="1:49">
      <c r="A17" s="11">
        <v>14</v>
      </c>
      <c r="B17" s="11">
        <v>351</v>
      </c>
      <c r="C17" s="12" t="s">
        <v>66</v>
      </c>
      <c r="D17" s="12" t="s">
        <v>50</v>
      </c>
      <c r="E17" s="12" t="s">
        <v>67</v>
      </c>
      <c r="F17" s="105">
        <v>8</v>
      </c>
      <c r="G17" s="56">
        <v>4</v>
      </c>
      <c r="H17" s="106">
        <v>20</v>
      </c>
      <c r="I17" s="56">
        <v>2</v>
      </c>
      <c r="J17" s="423">
        <v>9762.764</v>
      </c>
      <c r="K17" s="13">
        <f t="shared" si="0"/>
        <v>29288.292</v>
      </c>
      <c r="L17" s="13">
        <v>2487.24721142857</v>
      </c>
      <c r="M17" s="13">
        <f t="shared" si="1"/>
        <v>7461.74163428571</v>
      </c>
      <c r="N17" s="165">
        <v>0.254768753134724</v>
      </c>
      <c r="O17" s="166">
        <v>11715.3168</v>
      </c>
      <c r="P17" s="166">
        <f t="shared" si="2"/>
        <v>35145.9504</v>
      </c>
      <c r="Q17" s="166">
        <v>2705.3596592</v>
      </c>
      <c r="R17" s="166">
        <f t="shared" si="3"/>
        <v>8116.0789776</v>
      </c>
      <c r="S17" s="167">
        <v>0.230925010854166</v>
      </c>
      <c r="T17" s="168">
        <v>14058.38016</v>
      </c>
      <c r="U17" s="168">
        <f t="shared" si="4"/>
        <v>42175.14048</v>
      </c>
      <c r="V17" s="168">
        <v>2938.77824365714</v>
      </c>
      <c r="W17" s="168">
        <f t="shared" si="5"/>
        <v>8816.33473097142</v>
      </c>
      <c r="X17" s="175">
        <v>0.209041028213107</v>
      </c>
      <c r="Y17" s="437">
        <v>37108.63</v>
      </c>
      <c r="Z17" s="14">
        <v>10580.33</v>
      </c>
      <c r="AA17" s="438"/>
      <c r="AB17" s="438"/>
      <c r="AC17" s="438"/>
      <c r="AD17" s="438"/>
      <c r="AE17" s="439">
        <f t="shared" si="6"/>
        <v>37108.63</v>
      </c>
      <c r="AF17" s="439">
        <f t="shared" si="7"/>
        <v>10580.33</v>
      </c>
      <c r="AG17" s="15">
        <f t="shared" si="8"/>
        <v>1.26701242940353</v>
      </c>
      <c r="AH17" s="15">
        <f t="shared" si="15"/>
        <v>1.41794376146512</v>
      </c>
      <c r="AI17" s="15">
        <f t="shared" si="16"/>
        <v>1.05584369116961</v>
      </c>
      <c r="AJ17" s="446">
        <f t="shared" si="17"/>
        <v>0.879869742641341</v>
      </c>
      <c r="AK17" s="16">
        <f t="shared" si="9"/>
        <v>1.26701242940353</v>
      </c>
      <c r="AL17" s="16">
        <f t="shared" si="10"/>
        <v>1.41794376146512</v>
      </c>
      <c r="AM17" s="27">
        <f t="shared" si="11"/>
        <v>1.05584369116961</v>
      </c>
      <c r="AN17" s="27">
        <f t="shared" si="12"/>
        <v>1.30362580615605</v>
      </c>
      <c r="AO17" s="146">
        <f t="shared" si="13"/>
        <v>0.879869742641341</v>
      </c>
      <c r="AP17" s="146">
        <f t="shared" si="14"/>
        <v>1.20008261061501</v>
      </c>
      <c r="AQ17" s="28">
        <v>50</v>
      </c>
      <c r="AR17" s="28">
        <v>50</v>
      </c>
      <c r="AS17" s="28">
        <v>50</v>
      </c>
      <c r="AT17" s="29">
        <f t="shared" si="20"/>
        <v>935.576509714287</v>
      </c>
      <c r="AU17" s="30">
        <f t="shared" si="18"/>
        <v>888.797684228572</v>
      </c>
      <c r="AV17" s="30">
        <f t="shared" si="19"/>
        <v>46.7788254857143</v>
      </c>
      <c r="AW17" s="106"/>
    </row>
    <row r="18" s="93" customFormat="1" hidden="1" spans="1:49">
      <c r="A18" s="11">
        <v>15</v>
      </c>
      <c r="B18" s="11">
        <v>710</v>
      </c>
      <c r="C18" s="12" t="s">
        <v>68</v>
      </c>
      <c r="D18" s="12" t="s">
        <v>50</v>
      </c>
      <c r="E18" s="12" t="s">
        <v>45</v>
      </c>
      <c r="F18" s="105">
        <v>8</v>
      </c>
      <c r="G18" s="56">
        <v>2</v>
      </c>
      <c r="H18" s="106">
        <v>8</v>
      </c>
      <c r="I18" s="56">
        <v>1</v>
      </c>
      <c r="J18" s="423">
        <v>6653.99742857144</v>
      </c>
      <c r="K18" s="13">
        <f t="shared" si="0"/>
        <v>19961.9922857143</v>
      </c>
      <c r="L18" s="13">
        <v>1789.57472571428</v>
      </c>
      <c r="M18" s="13">
        <f t="shared" si="1"/>
        <v>5368.72417714284</v>
      </c>
      <c r="N18" s="165">
        <v>0.268947312487689</v>
      </c>
      <c r="O18" s="166">
        <v>7984.79691428573</v>
      </c>
      <c r="P18" s="166">
        <f t="shared" si="2"/>
        <v>23954.3907428572</v>
      </c>
      <c r="Q18" s="166">
        <v>1946.50666319999</v>
      </c>
      <c r="R18" s="166">
        <f t="shared" si="3"/>
        <v>5839.51998959997</v>
      </c>
      <c r="S18" s="167">
        <v>0.243776602472815</v>
      </c>
      <c r="T18" s="168">
        <v>9581.75629714287</v>
      </c>
      <c r="U18" s="168">
        <f t="shared" si="4"/>
        <v>28745.2688914286</v>
      </c>
      <c r="V18" s="168">
        <v>2114.45136822856</v>
      </c>
      <c r="W18" s="168">
        <f t="shared" si="5"/>
        <v>6343.35410468568</v>
      </c>
      <c r="X18" s="175">
        <v>0.220674717938616</v>
      </c>
      <c r="Y18" s="437">
        <v>25123.44</v>
      </c>
      <c r="Z18" s="14">
        <v>5114.18</v>
      </c>
      <c r="AA18" s="438"/>
      <c r="AB18" s="438"/>
      <c r="AC18" s="438"/>
      <c r="AD18" s="438"/>
      <c r="AE18" s="439">
        <f t="shared" si="6"/>
        <v>25123.44</v>
      </c>
      <c r="AF18" s="439">
        <f t="shared" si="7"/>
        <v>5114.18</v>
      </c>
      <c r="AG18" s="15">
        <f t="shared" si="8"/>
        <v>1.25856375658353</v>
      </c>
      <c r="AH18" s="446">
        <f t="shared" si="15"/>
        <v>0.95258758529139</v>
      </c>
      <c r="AI18" s="15">
        <f t="shared" si="16"/>
        <v>1.04880313048627</v>
      </c>
      <c r="AJ18" s="446">
        <f t="shared" si="17"/>
        <v>0.874002608738561</v>
      </c>
      <c r="AK18" s="16">
        <f t="shared" si="9"/>
        <v>1.25856375658353</v>
      </c>
      <c r="AL18" s="136">
        <f t="shared" si="10"/>
        <v>0.95258758529139</v>
      </c>
      <c r="AM18" s="27">
        <f t="shared" si="11"/>
        <v>1.04880313048627</v>
      </c>
      <c r="AN18" s="31">
        <f t="shared" si="12"/>
        <v>0.875787737538054</v>
      </c>
      <c r="AO18" s="146">
        <f t="shared" si="13"/>
        <v>0.874002608738561</v>
      </c>
      <c r="AP18" s="146">
        <f t="shared" si="14"/>
        <v>0.806226471926308</v>
      </c>
      <c r="AQ18" s="28"/>
      <c r="AR18" s="28"/>
      <c r="AS18" s="28"/>
      <c r="AT18" s="29"/>
      <c r="AU18" s="30"/>
      <c r="AV18" s="30"/>
      <c r="AW18" s="442">
        <f>(Z18-M18)*0.1</f>
        <v>-25.454417714284</v>
      </c>
    </row>
    <row r="19" s="93" customFormat="1" hidden="1" spans="1:49">
      <c r="A19" s="11">
        <v>16</v>
      </c>
      <c r="B19" s="11">
        <v>742</v>
      </c>
      <c r="C19" s="12" t="s">
        <v>69</v>
      </c>
      <c r="D19" s="12" t="s">
        <v>53</v>
      </c>
      <c r="E19" s="12" t="s">
        <v>51</v>
      </c>
      <c r="F19" s="105">
        <v>8</v>
      </c>
      <c r="G19" s="56">
        <v>5</v>
      </c>
      <c r="H19" s="106">
        <v>6</v>
      </c>
      <c r="I19" s="56">
        <v>2</v>
      </c>
      <c r="J19" s="423">
        <v>14779.9482857143</v>
      </c>
      <c r="K19" s="13">
        <f t="shared" si="0"/>
        <v>44339.8448571429</v>
      </c>
      <c r="L19" s="13">
        <v>2914.49206285715</v>
      </c>
      <c r="M19" s="13">
        <f t="shared" si="1"/>
        <v>8743.47618857145</v>
      </c>
      <c r="N19" s="165">
        <v>0.197192304500428</v>
      </c>
      <c r="O19" s="166">
        <v>17735.9379428571</v>
      </c>
      <c r="P19" s="166">
        <f t="shared" si="2"/>
        <v>53207.8138285713</v>
      </c>
      <c r="Q19" s="166">
        <v>3170.0705976</v>
      </c>
      <c r="R19" s="166">
        <f t="shared" si="3"/>
        <v>9510.2117928</v>
      </c>
      <c r="S19" s="167">
        <v>0.178737127284362</v>
      </c>
      <c r="T19" s="168">
        <v>21283.1255314286</v>
      </c>
      <c r="U19" s="168">
        <f t="shared" si="4"/>
        <v>63849.3765942858</v>
      </c>
      <c r="V19" s="168">
        <v>3443.58446811429</v>
      </c>
      <c r="W19" s="168">
        <f t="shared" si="5"/>
        <v>10330.7534043429</v>
      </c>
      <c r="X19" s="175">
        <v>0.161798813949069</v>
      </c>
      <c r="Y19" s="437">
        <v>57126.45</v>
      </c>
      <c r="Z19" s="14">
        <v>8863.77</v>
      </c>
      <c r="AA19" s="438">
        <v>1960</v>
      </c>
      <c r="AB19" s="438">
        <v>164</v>
      </c>
      <c r="AC19" s="438"/>
      <c r="AD19" s="438"/>
      <c r="AE19" s="439">
        <f t="shared" si="6"/>
        <v>55166.45</v>
      </c>
      <c r="AF19" s="439">
        <f t="shared" si="7"/>
        <v>8699.77</v>
      </c>
      <c r="AG19" s="15">
        <f t="shared" si="8"/>
        <v>1.28837730903331</v>
      </c>
      <c r="AH19" s="15">
        <f t="shared" si="15"/>
        <v>1.01375812192247</v>
      </c>
      <c r="AI19" s="15">
        <f t="shared" si="16"/>
        <v>1.07364775752776</v>
      </c>
      <c r="AJ19" s="446">
        <f t="shared" si="17"/>
        <v>0.894706464606461</v>
      </c>
      <c r="AK19" s="16">
        <f t="shared" si="9"/>
        <v>1.24417327525026</v>
      </c>
      <c r="AL19" s="136">
        <f t="shared" si="10"/>
        <v>0.995001280082563</v>
      </c>
      <c r="AM19" s="27">
        <f t="shared" si="11"/>
        <v>1.03681106270856</v>
      </c>
      <c r="AN19" s="31">
        <f t="shared" si="12"/>
        <v>0.914781940669968</v>
      </c>
      <c r="AO19" s="146">
        <f t="shared" si="13"/>
        <v>0.864009218923793</v>
      </c>
      <c r="AP19" s="146">
        <f t="shared" si="14"/>
        <v>0.842123479236545</v>
      </c>
      <c r="AQ19" s="28"/>
      <c r="AR19" s="28"/>
      <c r="AS19" s="28">
        <v>50</v>
      </c>
      <c r="AT19" s="29"/>
      <c r="AU19" s="30"/>
      <c r="AV19" s="30"/>
      <c r="AW19" s="106"/>
    </row>
    <row r="20" s="93" customFormat="1" spans="1:49">
      <c r="A20" s="11">
        <v>17</v>
      </c>
      <c r="B20" s="11">
        <v>727</v>
      </c>
      <c r="C20" s="12" t="s">
        <v>70</v>
      </c>
      <c r="D20" s="12" t="s">
        <v>44</v>
      </c>
      <c r="E20" s="12" t="s">
        <v>54</v>
      </c>
      <c r="F20" s="105">
        <v>6</v>
      </c>
      <c r="G20" s="56">
        <v>3</v>
      </c>
      <c r="H20" s="106">
        <v>12</v>
      </c>
      <c r="I20" s="56">
        <v>2</v>
      </c>
      <c r="J20" s="423">
        <v>8054.18571428572</v>
      </c>
      <c r="K20" s="13">
        <f t="shared" si="0"/>
        <v>24162.5571428572</v>
      </c>
      <c r="L20" s="13">
        <v>1938.69817142857</v>
      </c>
      <c r="M20" s="13">
        <f t="shared" si="1"/>
        <v>5816.09451428571</v>
      </c>
      <c r="N20" s="165">
        <v>0.24070691193399</v>
      </c>
      <c r="O20" s="166">
        <v>9665.02285714286</v>
      </c>
      <c r="P20" s="166">
        <f t="shared" si="2"/>
        <v>28995.0685714286</v>
      </c>
      <c r="Q20" s="166">
        <v>2108.707088</v>
      </c>
      <c r="R20" s="166">
        <f t="shared" si="3"/>
        <v>6326.121264</v>
      </c>
      <c r="S20" s="167">
        <v>0.218179213765809</v>
      </c>
      <c r="T20" s="168">
        <v>11598.0274285714</v>
      </c>
      <c r="U20" s="168">
        <f t="shared" si="4"/>
        <v>34794.0822857142</v>
      </c>
      <c r="V20" s="168">
        <v>2290.64645485715</v>
      </c>
      <c r="W20" s="168">
        <f t="shared" si="5"/>
        <v>6871.93936457145</v>
      </c>
      <c r="X20" s="175">
        <v>0.197503107227889</v>
      </c>
      <c r="Y20" s="437">
        <v>32013.28</v>
      </c>
      <c r="Z20" s="14">
        <v>6180.35</v>
      </c>
      <c r="AA20" s="438">
        <v>1960</v>
      </c>
      <c r="AB20" s="438">
        <v>164</v>
      </c>
      <c r="AC20" s="438"/>
      <c r="AD20" s="438"/>
      <c r="AE20" s="439">
        <f t="shared" si="6"/>
        <v>30053.28</v>
      </c>
      <c r="AF20" s="439">
        <f t="shared" si="7"/>
        <v>6016.35</v>
      </c>
      <c r="AG20" s="15">
        <f t="shared" si="8"/>
        <v>1.32491274870978</v>
      </c>
      <c r="AH20" s="15">
        <f t="shared" si="15"/>
        <v>1.06262888005337</v>
      </c>
      <c r="AI20" s="15">
        <f t="shared" si="16"/>
        <v>1.10409395725815</v>
      </c>
      <c r="AJ20" s="446">
        <f t="shared" si="17"/>
        <v>0.920078297715128</v>
      </c>
      <c r="AK20" s="16">
        <f t="shared" si="9"/>
        <v>1.24379550650682</v>
      </c>
      <c r="AL20" s="16">
        <f t="shared" si="10"/>
        <v>1.03443126400756</v>
      </c>
      <c r="AM20" s="27">
        <f t="shared" si="11"/>
        <v>1.03649625542235</v>
      </c>
      <c r="AN20" s="31">
        <f t="shared" si="12"/>
        <v>0.951032986711334</v>
      </c>
      <c r="AO20" s="146">
        <f t="shared" si="13"/>
        <v>0.863746879518627</v>
      </c>
      <c r="AP20" s="146">
        <f t="shared" si="14"/>
        <v>0.875495210423061</v>
      </c>
      <c r="AQ20" s="28">
        <v>50</v>
      </c>
      <c r="AR20" s="28"/>
      <c r="AS20" s="28"/>
      <c r="AT20" s="29"/>
      <c r="AU20" s="30"/>
      <c r="AV20" s="30"/>
      <c r="AW20" s="106"/>
    </row>
    <row r="21" s="93" customFormat="1" spans="1:49">
      <c r="A21" s="11">
        <v>18</v>
      </c>
      <c r="B21" s="11">
        <v>730</v>
      </c>
      <c r="C21" s="12" t="s">
        <v>71</v>
      </c>
      <c r="D21" s="12" t="s">
        <v>44</v>
      </c>
      <c r="E21" s="12" t="s">
        <v>72</v>
      </c>
      <c r="F21" s="105">
        <v>10</v>
      </c>
      <c r="G21" s="56">
        <v>5</v>
      </c>
      <c r="H21" s="106">
        <v>25</v>
      </c>
      <c r="I21" s="56">
        <v>3</v>
      </c>
      <c r="J21" s="423">
        <v>17563.1121428571</v>
      </c>
      <c r="K21" s="13">
        <f t="shared" si="0"/>
        <v>52689.3364285713</v>
      </c>
      <c r="L21" s="13">
        <v>3987.1845</v>
      </c>
      <c r="M21" s="13">
        <f t="shared" si="1"/>
        <v>11961.5535</v>
      </c>
      <c r="N21" s="165">
        <v>0.227020386112013</v>
      </c>
      <c r="O21" s="166">
        <v>21075.7345714285</v>
      </c>
      <c r="P21" s="166">
        <f t="shared" si="2"/>
        <v>63227.2037142855</v>
      </c>
      <c r="Q21" s="166">
        <v>4336.82991</v>
      </c>
      <c r="R21" s="166">
        <f t="shared" si="3"/>
        <v>13010.48973</v>
      </c>
      <c r="S21" s="167">
        <v>0.205773606386145</v>
      </c>
      <c r="T21" s="168">
        <v>25290.8814857142</v>
      </c>
      <c r="U21" s="168">
        <f t="shared" si="4"/>
        <v>75872.6444571426</v>
      </c>
      <c r="V21" s="168">
        <v>4711.01184</v>
      </c>
      <c r="W21" s="168">
        <f t="shared" si="5"/>
        <v>14133.03552</v>
      </c>
      <c r="X21" s="175">
        <v>0.186273137322677</v>
      </c>
      <c r="Y21" s="437">
        <v>68159.7</v>
      </c>
      <c r="Z21" s="14">
        <v>17622.84</v>
      </c>
      <c r="AA21" s="438"/>
      <c r="AB21" s="438"/>
      <c r="AC21" s="438">
        <v>2890</v>
      </c>
      <c r="AD21" s="438">
        <v>441</v>
      </c>
      <c r="AE21" s="439">
        <f t="shared" si="6"/>
        <v>65269.7</v>
      </c>
      <c r="AF21" s="439">
        <f t="shared" si="7"/>
        <v>17181.84</v>
      </c>
      <c r="AG21" s="15">
        <f t="shared" si="8"/>
        <v>1.2936146973952</v>
      </c>
      <c r="AH21" s="15">
        <f t="shared" si="15"/>
        <v>1.47329023776051</v>
      </c>
      <c r="AI21" s="15">
        <f t="shared" si="16"/>
        <v>1.07801224782933</v>
      </c>
      <c r="AJ21" s="446">
        <f t="shared" si="17"/>
        <v>0.898343539857777</v>
      </c>
      <c r="AK21" s="16">
        <f t="shared" si="9"/>
        <v>1.23876488914381</v>
      </c>
      <c r="AL21" s="16">
        <f t="shared" si="10"/>
        <v>1.43642211690981</v>
      </c>
      <c r="AM21" s="27">
        <f t="shared" si="11"/>
        <v>1.03230407428651</v>
      </c>
      <c r="AN21" s="27">
        <f t="shared" si="12"/>
        <v>1.32061439319856</v>
      </c>
      <c r="AO21" s="146">
        <f t="shared" si="13"/>
        <v>0.860253395238757</v>
      </c>
      <c r="AP21" s="146">
        <f t="shared" si="14"/>
        <v>1.21572184373878</v>
      </c>
      <c r="AQ21" s="28">
        <v>50</v>
      </c>
      <c r="AR21" s="28">
        <v>50</v>
      </c>
      <c r="AS21" s="28"/>
      <c r="AT21" s="29">
        <f t="shared" si="20"/>
        <v>1566.08595</v>
      </c>
      <c r="AU21" s="30">
        <f t="shared" si="18"/>
        <v>1487.7816525</v>
      </c>
      <c r="AV21" s="30">
        <f t="shared" si="19"/>
        <v>78.3042975</v>
      </c>
      <c r="AW21" s="106"/>
    </row>
    <row r="22" s="93" customFormat="1" spans="1:49">
      <c r="A22" s="11">
        <v>19</v>
      </c>
      <c r="B22" s="11">
        <v>379</v>
      </c>
      <c r="C22" s="12" t="s">
        <v>73</v>
      </c>
      <c r="D22" s="12" t="s">
        <v>44</v>
      </c>
      <c r="E22" s="12" t="s">
        <v>51</v>
      </c>
      <c r="F22" s="105">
        <v>8</v>
      </c>
      <c r="G22" s="56">
        <v>4</v>
      </c>
      <c r="H22" s="106">
        <v>12</v>
      </c>
      <c r="I22" s="56">
        <v>2</v>
      </c>
      <c r="J22" s="423">
        <v>10901.0537142857</v>
      </c>
      <c r="K22" s="13">
        <f t="shared" si="0"/>
        <v>32703.1611428571</v>
      </c>
      <c r="L22" s="13">
        <v>2357.14038857143</v>
      </c>
      <c r="M22" s="13">
        <f t="shared" si="1"/>
        <v>7071.42116571429</v>
      </c>
      <c r="N22" s="165">
        <v>0.216230508568399</v>
      </c>
      <c r="O22" s="166">
        <v>13081.2644571429</v>
      </c>
      <c r="P22" s="166">
        <f t="shared" si="2"/>
        <v>39243.7933714287</v>
      </c>
      <c r="Q22" s="166">
        <v>2563.84346880001</v>
      </c>
      <c r="R22" s="166">
        <f t="shared" si="3"/>
        <v>7691.53040640003</v>
      </c>
      <c r="S22" s="167">
        <v>0.195993550715203</v>
      </c>
      <c r="T22" s="168">
        <v>15697.5173485714</v>
      </c>
      <c r="U22" s="168">
        <f t="shared" si="4"/>
        <v>47092.5520457142</v>
      </c>
      <c r="V22" s="168">
        <v>2785.05202834286</v>
      </c>
      <c r="W22" s="168">
        <f t="shared" si="5"/>
        <v>8355.15608502858</v>
      </c>
      <c r="X22" s="175">
        <v>0.177419904466379</v>
      </c>
      <c r="Y22" s="437">
        <v>42629.02</v>
      </c>
      <c r="Z22" s="14">
        <v>8445.98</v>
      </c>
      <c r="AA22" s="438">
        <v>1887.8</v>
      </c>
      <c r="AB22" s="438">
        <v>217.5550000001</v>
      </c>
      <c r="AC22" s="438">
        <v>1123.3</v>
      </c>
      <c r="AD22" s="438">
        <v>101.3449999999</v>
      </c>
      <c r="AE22" s="439">
        <f t="shared" si="6"/>
        <v>39617.92</v>
      </c>
      <c r="AF22" s="439">
        <f t="shared" si="7"/>
        <v>8127.08</v>
      </c>
      <c r="AG22" s="15">
        <f t="shared" si="8"/>
        <v>1.30351374332848</v>
      </c>
      <c r="AH22" s="15">
        <f t="shared" si="15"/>
        <v>1.19438226094498</v>
      </c>
      <c r="AI22" s="15">
        <f t="shared" si="16"/>
        <v>1.08626145277372</v>
      </c>
      <c r="AJ22" s="446">
        <f t="shared" si="17"/>
        <v>0.905217877311442</v>
      </c>
      <c r="AK22" s="16">
        <f t="shared" si="9"/>
        <v>1.21144007537795</v>
      </c>
      <c r="AL22" s="16">
        <f t="shared" si="10"/>
        <v>1.14928524401913</v>
      </c>
      <c r="AM22" s="27">
        <f t="shared" si="11"/>
        <v>1.00953339614829</v>
      </c>
      <c r="AN22" s="27">
        <f t="shared" si="12"/>
        <v>1.05662716918307</v>
      </c>
      <c r="AO22" s="146">
        <f t="shared" si="13"/>
        <v>0.841277830123576</v>
      </c>
      <c r="AP22" s="146">
        <f t="shared" si="14"/>
        <v>0.972702354964108</v>
      </c>
      <c r="AQ22" s="28">
        <v>50</v>
      </c>
      <c r="AR22" s="28"/>
      <c r="AS22" s="28">
        <v>50</v>
      </c>
      <c r="AT22" s="29">
        <f t="shared" si="20"/>
        <v>316.697650285713</v>
      </c>
      <c r="AU22" s="30">
        <f t="shared" si="18"/>
        <v>300.862767771427</v>
      </c>
      <c r="AV22" s="30">
        <f t="shared" si="19"/>
        <v>15.8348825142856</v>
      </c>
      <c r="AW22" s="106"/>
    </row>
    <row r="23" s="93" customFormat="1" hidden="1" spans="1:49">
      <c r="A23" s="11">
        <v>20</v>
      </c>
      <c r="B23" s="11">
        <v>713</v>
      </c>
      <c r="C23" s="12" t="s">
        <v>74</v>
      </c>
      <c r="D23" s="12" t="s">
        <v>50</v>
      </c>
      <c r="E23" s="12" t="s">
        <v>48</v>
      </c>
      <c r="F23" s="105">
        <v>8</v>
      </c>
      <c r="G23" s="56">
        <v>2</v>
      </c>
      <c r="H23" s="106">
        <v>10</v>
      </c>
      <c r="I23" s="56">
        <v>1</v>
      </c>
      <c r="J23" s="423">
        <v>5056.28476190476</v>
      </c>
      <c r="K23" s="13">
        <f t="shared" si="0"/>
        <v>15168.8542857143</v>
      </c>
      <c r="L23" s="13">
        <v>1331.21782857143</v>
      </c>
      <c r="M23" s="13">
        <f t="shared" si="1"/>
        <v>3993.65348571429</v>
      </c>
      <c r="N23" s="165">
        <v>0.263279837124906</v>
      </c>
      <c r="O23" s="166">
        <v>6067.54171428571</v>
      </c>
      <c r="P23" s="166">
        <f t="shared" si="2"/>
        <v>18202.6251428571</v>
      </c>
      <c r="Q23" s="166">
        <v>1447.955392</v>
      </c>
      <c r="R23" s="166">
        <f t="shared" si="3"/>
        <v>4343.866176</v>
      </c>
      <c r="S23" s="167">
        <v>0.238639544676036</v>
      </c>
      <c r="T23" s="168">
        <v>7281.05005714285</v>
      </c>
      <c r="U23" s="168">
        <f t="shared" si="4"/>
        <v>21843.1501714286</v>
      </c>
      <c r="V23" s="168">
        <v>1572.88506514286</v>
      </c>
      <c r="W23" s="168">
        <f t="shared" si="5"/>
        <v>4718.65519542858</v>
      </c>
      <c r="X23" s="175">
        <v>0.216024481743513</v>
      </c>
      <c r="Y23" s="437">
        <v>20230.21</v>
      </c>
      <c r="Z23" s="14">
        <v>5320.91</v>
      </c>
      <c r="AA23" s="438">
        <v>1960</v>
      </c>
      <c r="AB23" s="438">
        <v>164</v>
      </c>
      <c r="AC23" s="438"/>
      <c r="AD23" s="438"/>
      <c r="AE23" s="439">
        <f t="shared" si="6"/>
        <v>18270.21</v>
      </c>
      <c r="AF23" s="439">
        <f t="shared" si="7"/>
        <v>5156.91</v>
      </c>
      <c r="AG23" s="15">
        <f t="shared" si="8"/>
        <v>1.33366763362296</v>
      </c>
      <c r="AH23" s="15">
        <f t="shared" si="15"/>
        <v>1.33234143098129</v>
      </c>
      <c r="AI23" s="15">
        <f t="shared" si="16"/>
        <v>1.1113896946858</v>
      </c>
      <c r="AJ23" s="446">
        <f t="shared" si="17"/>
        <v>0.926158078904831</v>
      </c>
      <c r="AK23" s="16">
        <f t="shared" si="9"/>
        <v>1.20445550177158</v>
      </c>
      <c r="AL23" s="16">
        <f t="shared" si="10"/>
        <v>1.29127627583284</v>
      </c>
      <c r="AM23" s="27">
        <f t="shared" si="11"/>
        <v>1.00371291814298</v>
      </c>
      <c r="AN23" s="27">
        <f t="shared" si="12"/>
        <v>1.18717055062426</v>
      </c>
      <c r="AO23" s="146">
        <f t="shared" si="13"/>
        <v>0.836427431785821</v>
      </c>
      <c r="AP23" s="146">
        <f t="shared" si="14"/>
        <v>1.09287705636894</v>
      </c>
      <c r="AQ23" s="28"/>
      <c r="AR23" s="28">
        <v>50</v>
      </c>
      <c r="AS23" s="28">
        <v>50</v>
      </c>
      <c r="AT23" s="29">
        <f t="shared" si="20"/>
        <v>348.976954285713</v>
      </c>
      <c r="AU23" s="30">
        <f t="shared" si="18"/>
        <v>331.528106571427</v>
      </c>
      <c r="AV23" s="30">
        <f t="shared" si="19"/>
        <v>17.4488477142857</v>
      </c>
      <c r="AW23" s="106"/>
    </row>
    <row r="24" s="93" customFormat="1" hidden="1" spans="1:49">
      <c r="A24" s="11">
        <v>21</v>
      </c>
      <c r="B24" s="11">
        <v>549</v>
      </c>
      <c r="C24" s="12" t="s">
        <v>75</v>
      </c>
      <c r="D24" s="12" t="s">
        <v>56</v>
      </c>
      <c r="E24" s="12" t="s">
        <v>54</v>
      </c>
      <c r="F24" s="105">
        <v>6</v>
      </c>
      <c r="G24" s="56">
        <v>6</v>
      </c>
      <c r="H24" s="106">
        <v>8</v>
      </c>
      <c r="I24" s="56">
        <v>2</v>
      </c>
      <c r="J24" s="423">
        <v>8230.63523809524</v>
      </c>
      <c r="K24" s="13">
        <f t="shared" si="0"/>
        <v>24691.9057142857</v>
      </c>
      <c r="L24" s="13">
        <v>1899.29034285714</v>
      </c>
      <c r="M24" s="13">
        <f t="shared" si="1"/>
        <v>5697.87102857142</v>
      </c>
      <c r="N24" s="165">
        <v>0.230758658100451</v>
      </c>
      <c r="O24" s="166">
        <v>9876.76228571429</v>
      </c>
      <c r="P24" s="166">
        <f t="shared" si="2"/>
        <v>29630.2868571429</v>
      </c>
      <c r="Q24" s="166">
        <v>2065.843496</v>
      </c>
      <c r="R24" s="166">
        <f t="shared" si="3"/>
        <v>6197.530488</v>
      </c>
      <c r="S24" s="167">
        <v>0.209162014457716</v>
      </c>
      <c r="T24" s="168">
        <v>11852.1147428571</v>
      </c>
      <c r="U24" s="168">
        <f t="shared" si="4"/>
        <v>35556.3442285713</v>
      </c>
      <c r="V24" s="168">
        <v>2244.08458971429</v>
      </c>
      <c r="W24" s="168">
        <f t="shared" si="5"/>
        <v>6732.25376914287</v>
      </c>
      <c r="X24" s="175">
        <v>0.189340437415755</v>
      </c>
      <c r="Y24" s="437">
        <v>29679.97</v>
      </c>
      <c r="Z24" s="14">
        <v>7256.66</v>
      </c>
      <c r="AA24" s="438"/>
      <c r="AB24" s="438"/>
      <c r="AC24" s="438"/>
      <c r="AD24" s="438"/>
      <c r="AE24" s="439">
        <f t="shared" si="6"/>
        <v>29679.97</v>
      </c>
      <c r="AF24" s="439">
        <f t="shared" si="7"/>
        <v>7256.66</v>
      </c>
      <c r="AG24" s="15">
        <f t="shared" si="8"/>
        <v>1.20201212265396</v>
      </c>
      <c r="AH24" s="15">
        <f t="shared" si="15"/>
        <v>1.27357393026486</v>
      </c>
      <c r="AI24" s="15">
        <f t="shared" si="16"/>
        <v>1.0016767688783</v>
      </c>
      <c r="AJ24" s="446">
        <f t="shared" si="17"/>
        <v>0.834730640731919</v>
      </c>
      <c r="AK24" s="16">
        <f t="shared" si="9"/>
        <v>1.20201212265396</v>
      </c>
      <c r="AL24" s="16">
        <f t="shared" si="10"/>
        <v>1.27357393026486</v>
      </c>
      <c r="AM24" s="27">
        <f t="shared" si="11"/>
        <v>1.0016767688783</v>
      </c>
      <c r="AN24" s="27">
        <f t="shared" si="12"/>
        <v>1.17089540972017</v>
      </c>
      <c r="AO24" s="146">
        <f t="shared" si="13"/>
        <v>0.834730640731919</v>
      </c>
      <c r="AP24" s="146">
        <f t="shared" si="14"/>
        <v>1.07789460243771</v>
      </c>
      <c r="AQ24" s="28">
        <v>50</v>
      </c>
      <c r="AR24" s="28">
        <v>50</v>
      </c>
      <c r="AS24" s="28"/>
      <c r="AT24" s="29">
        <f t="shared" si="20"/>
        <v>467.636691428574</v>
      </c>
      <c r="AU24" s="30">
        <f t="shared" si="18"/>
        <v>444.254856857145</v>
      </c>
      <c r="AV24" s="30">
        <f t="shared" si="19"/>
        <v>23.3818345714287</v>
      </c>
      <c r="AW24" s="106"/>
    </row>
    <row r="25" s="93" customFormat="1" hidden="1" spans="1:49">
      <c r="A25" s="11">
        <v>22</v>
      </c>
      <c r="B25" s="11">
        <v>101453</v>
      </c>
      <c r="C25" s="12" t="s">
        <v>76</v>
      </c>
      <c r="D25" s="12" t="s">
        <v>50</v>
      </c>
      <c r="E25" s="12" t="s">
        <v>67</v>
      </c>
      <c r="F25" s="105">
        <v>8</v>
      </c>
      <c r="G25" s="56">
        <v>6</v>
      </c>
      <c r="H25" s="106">
        <v>12</v>
      </c>
      <c r="I25" s="56">
        <v>2</v>
      </c>
      <c r="J25" s="423">
        <v>9967.44857142857</v>
      </c>
      <c r="K25" s="13">
        <f t="shared" si="0"/>
        <v>29902.3457142857</v>
      </c>
      <c r="L25" s="13">
        <v>2656.93361142858</v>
      </c>
      <c r="M25" s="13">
        <f t="shared" si="1"/>
        <v>7970.80083428574</v>
      </c>
      <c r="N25" s="165">
        <v>0.266561055458526</v>
      </c>
      <c r="O25" s="166">
        <v>11960.9382857143</v>
      </c>
      <c r="P25" s="166">
        <f t="shared" si="2"/>
        <v>35882.8148571429</v>
      </c>
      <c r="Q25" s="166">
        <v>2889.9262512</v>
      </c>
      <c r="R25" s="166">
        <f t="shared" si="3"/>
        <v>8669.7787536</v>
      </c>
      <c r="S25" s="167">
        <v>0.241613674627151</v>
      </c>
      <c r="T25" s="168">
        <v>14353.1259428571</v>
      </c>
      <c r="U25" s="168">
        <f t="shared" si="4"/>
        <v>43059.3778285713</v>
      </c>
      <c r="V25" s="168">
        <v>3139.26925165715</v>
      </c>
      <c r="W25" s="168">
        <f t="shared" si="5"/>
        <v>9417.80775497145</v>
      </c>
      <c r="X25" s="175">
        <v>0.218716763453149</v>
      </c>
      <c r="Y25" s="437">
        <v>36121.15</v>
      </c>
      <c r="Z25" s="14">
        <v>10215.82</v>
      </c>
      <c r="AA25" s="438">
        <v>540</v>
      </c>
      <c r="AB25" s="438">
        <v>64</v>
      </c>
      <c r="AC25" s="438"/>
      <c r="AD25" s="438"/>
      <c r="AE25" s="439">
        <f t="shared" si="6"/>
        <v>35581.15</v>
      </c>
      <c r="AF25" s="439">
        <f t="shared" si="7"/>
        <v>10151.82</v>
      </c>
      <c r="AG25" s="15">
        <f t="shared" si="8"/>
        <v>1.20797044971436</v>
      </c>
      <c r="AH25" s="15">
        <f t="shared" si="15"/>
        <v>1.28165540858297</v>
      </c>
      <c r="AI25" s="15">
        <f t="shared" si="16"/>
        <v>1.00664204142863</v>
      </c>
      <c r="AJ25" s="446">
        <f t="shared" si="17"/>
        <v>0.838868367857198</v>
      </c>
      <c r="AK25" s="16">
        <f t="shared" si="9"/>
        <v>1.18991166579287</v>
      </c>
      <c r="AL25" s="16">
        <f t="shared" si="10"/>
        <v>1.27362610245294</v>
      </c>
      <c r="AM25" s="31">
        <f t="shared" si="11"/>
        <v>0.991593054827391</v>
      </c>
      <c r="AN25" s="31">
        <f t="shared" si="12"/>
        <v>1.17094337566395</v>
      </c>
      <c r="AO25" s="146">
        <f t="shared" si="13"/>
        <v>0.826327545689496</v>
      </c>
      <c r="AP25" s="146">
        <f t="shared" si="14"/>
        <v>1.07793875858647</v>
      </c>
      <c r="AQ25" s="28"/>
      <c r="AR25" s="28">
        <v>50</v>
      </c>
      <c r="AS25" s="28"/>
      <c r="AT25" s="29">
        <f>(AF25-M25)*0.25</f>
        <v>545.254791428565</v>
      </c>
      <c r="AU25" s="30">
        <f t="shared" si="18"/>
        <v>517.992051857136</v>
      </c>
      <c r="AV25" s="30">
        <f t="shared" si="19"/>
        <v>27.2627395714282</v>
      </c>
      <c r="AW25" s="106"/>
    </row>
    <row r="26" s="93" customFormat="1" hidden="1" spans="1:49">
      <c r="A26" s="11">
        <v>23</v>
      </c>
      <c r="B26" s="11">
        <v>511</v>
      </c>
      <c r="C26" s="12" t="s">
        <v>77</v>
      </c>
      <c r="D26" s="12" t="s">
        <v>53</v>
      </c>
      <c r="E26" s="12" t="s">
        <v>67</v>
      </c>
      <c r="F26" s="105">
        <v>8</v>
      </c>
      <c r="G26" s="56">
        <v>4</v>
      </c>
      <c r="H26" s="106">
        <v>12</v>
      </c>
      <c r="I26" s="56">
        <v>2</v>
      </c>
      <c r="J26" s="423">
        <v>11643.6533333333</v>
      </c>
      <c r="K26" s="13">
        <f t="shared" si="0"/>
        <v>34930.9599999999</v>
      </c>
      <c r="L26" s="13">
        <v>2742.91754285715</v>
      </c>
      <c r="M26" s="13">
        <f t="shared" si="1"/>
        <v>8228.75262857145</v>
      </c>
      <c r="N26" s="165">
        <v>0.235571900359207</v>
      </c>
      <c r="O26" s="166">
        <v>13972.384</v>
      </c>
      <c r="P26" s="166">
        <f t="shared" si="2"/>
        <v>41917.152</v>
      </c>
      <c r="Q26" s="166">
        <v>2983.45031200001</v>
      </c>
      <c r="R26" s="166">
        <f t="shared" si="3"/>
        <v>8950.35093600003</v>
      </c>
      <c r="S26" s="167">
        <v>0.21352478660764</v>
      </c>
      <c r="T26" s="168">
        <v>16766.8608</v>
      </c>
      <c r="U26" s="168">
        <f t="shared" si="4"/>
        <v>50300.5824</v>
      </c>
      <c r="V26" s="168">
        <v>3240.86257371429</v>
      </c>
      <c r="W26" s="168">
        <f t="shared" si="5"/>
        <v>9722.58772114287</v>
      </c>
      <c r="X26" s="175">
        <v>0.193289764397298</v>
      </c>
      <c r="Y26" s="437">
        <v>43427.59</v>
      </c>
      <c r="Z26" s="14">
        <v>9876.47</v>
      </c>
      <c r="AA26" s="438">
        <v>1960</v>
      </c>
      <c r="AB26" s="438">
        <v>164</v>
      </c>
      <c r="AC26" s="438"/>
      <c r="AD26" s="438"/>
      <c r="AE26" s="439">
        <f t="shared" si="6"/>
        <v>41467.59</v>
      </c>
      <c r="AF26" s="439">
        <f t="shared" si="7"/>
        <v>9712.47</v>
      </c>
      <c r="AG26" s="15">
        <f t="shared" si="8"/>
        <v>1.24324066673232</v>
      </c>
      <c r="AH26" s="15">
        <f t="shared" si="15"/>
        <v>1.20023902112544</v>
      </c>
      <c r="AI26" s="15">
        <f t="shared" si="16"/>
        <v>1.0360338889436</v>
      </c>
      <c r="AJ26" s="446">
        <f t="shared" si="17"/>
        <v>0.863361574119667</v>
      </c>
      <c r="AK26" s="16">
        <f t="shared" si="9"/>
        <v>1.18712998440352</v>
      </c>
      <c r="AL26" s="16">
        <f t="shared" si="10"/>
        <v>1.18030890444766</v>
      </c>
      <c r="AM26" s="31">
        <f t="shared" si="11"/>
        <v>0.989274987002934</v>
      </c>
      <c r="AN26" s="31">
        <f t="shared" si="12"/>
        <v>1.08514962926589</v>
      </c>
      <c r="AO26" s="146">
        <f t="shared" si="13"/>
        <v>0.824395822502445</v>
      </c>
      <c r="AP26" s="146">
        <f t="shared" si="14"/>
        <v>0.99895935923305</v>
      </c>
      <c r="AQ26" s="28">
        <v>50</v>
      </c>
      <c r="AR26" s="28"/>
      <c r="AS26" s="28">
        <v>50</v>
      </c>
      <c r="AT26" s="29">
        <f t="shared" ref="AT26:AT51" si="21">(AF26-M26)*0.25</f>
        <v>370.929342857138</v>
      </c>
      <c r="AU26" s="30">
        <f t="shared" si="18"/>
        <v>352.382875714281</v>
      </c>
      <c r="AV26" s="30">
        <f t="shared" si="19"/>
        <v>18.5464671428569</v>
      </c>
      <c r="AW26" s="106"/>
    </row>
    <row r="27" s="93" customFormat="1" hidden="1" spans="1:49">
      <c r="A27" s="11">
        <v>24</v>
      </c>
      <c r="B27" s="11">
        <v>514</v>
      </c>
      <c r="C27" s="12" t="s">
        <v>78</v>
      </c>
      <c r="D27" s="12" t="s">
        <v>56</v>
      </c>
      <c r="E27" s="12" t="s">
        <v>51</v>
      </c>
      <c r="F27" s="105">
        <v>8</v>
      </c>
      <c r="G27" s="56">
        <v>4</v>
      </c>
      <c r="H27" s="106">
        <v>30</v>
      </c>
      <c r="I27" s="56">
        <v>2</v>
      </c>
      <c r="J27" s="423">
        <v>12136.9645714286</v>
      </c>
      <c r="K27" s="13">
        <f t="shared" si="0"/>
        <v>36410.8937142858</v>
      </c>
      <c r="L27" s="13">
        <v>3080.92289142857</v>
      </c>
      <c r="M27" s="13">
        <f t="shared" si="1"/>
        <v>9242.76867428571</v>
      </c>
      <c r="N27" s="165">
        <v>0.253846245764061</v>
      </c>
      <c r="O27" s="166">
        <v>14564.3574857143</v>
      </c>
      <c r="P27" s="166">
        <f t="shared" si="2"/>
        <v>43693.0724571429</v>
      </c>
      <c r="Q27" s="166">
        <v>3351.09612959999</v>
      </c>
      <c r="R27" s="166">
        <f t="shared" si="3"/>
        <v>10053.2883888</v>
      </c>
      <c r="S27" s="167">
        <v>0.230088840711784</v>
      </c>
      <c r="T27" s="168">
        <v>17477.2289828572</v>
      </c>
      <c r="U27" s="168">
        <f t="shared" si="4"/>
        <v>52431.6869485716</v>
      </c>
      <c r="V27" s="168">
        <v>3640.22889325714</v>
      </c>
      <c r="W27" s="168">
        <f t="shared" si="5"/>
        <v>10920.6866797714</v>
      </c>
      <c r="X27" s="175">
        <v>0.208284099088461</v>
      </c>
      <c r="Y27" s="437">
        <v>42241.46</v>
      </c>
      <c r="Z27" s="14">
        <v>9087.66</v>
      </c>
      <c r="AA27" s="438"/>
      <c r="AB27" s="438"/>
      <c r="AC27" s="438"/>
      <c r="AD27" s="438"/>
      <c r="AE27" s="439">
        <f t="shared" si="6"/>
        <v>42241.46</v>
      </c>
      <c r="AF27" s="439">
        <f t="shared" si="7"/>
        <v>9087.66</v>
      </c>
      <c r="AG27" s="15">
        <f t="shared" si="8"/>
        <v>1.16013246836143</v>
      </c>
      <c r="AH27" s="446">
        <f t="shared" si="15"/>
        <v>0.983218375386021</v>
      </c>
      <c r="AI27" s="446">
        <f t="shared" si="16"/>
        <v>0.966777056967858</v>
      </c>
      <c r="AJ27" s="446">
        <f t="shared" si="17"/>
        <v>0.805647547473213</v>
      </c>
      <c r="AK27" s="16">
        <f t="shared" si="9"/>
        <v>1.16013246836143</v>
      </c>
      <c r="AL27" s="136">
        <f t="shared" si="10"/>
        <v>0.983218375386021</v>
      </c>
      <c r="AM27" s="31">
        <f t="shared" si="11"/>
        <v>0.966777056967858</v>
      </c>
      <c r="AN27" s="31">
        <f t="shared" si="12"/>
        <v>0.903949001415721</v>
      </c>
      <c r="AO27" s="146">
        <f t="shared" si="13"/>
        <v>0.805647547473213</v>
      </c>
      <c r="AP27" s="146">
        <f t="shared" si="14"/>
        <v>0.83215096875119</v>
      </c>
      <c r="AQ27" s="28"/>
      <c r="AR27" s="28"/>
      <c r="AS27" s="28"/>
      <c r="AT27" s="29"/>
      <c r="AU27" s="30"/>
      <c r="AV27" s="30"/>
      <c r="AW27" s="442">
        <f>(Z27-M27)*0.1</f>
        <v>-15.510867428571</v>
      </c>
    </row>
    <row r="28" s="93" customFormat="1" hidden="1" spans="1:49">
      <c r="A28" s="11">
        <v>25</v>
      </c>
      <c r="B28" s="11">
        <v>102478</v>
      </c>
      <c r="C28" s="12" t="s">
        <v>79</v>
      </c>
      <c r="D28" s="12" t="s">
        <v>53</v>
      </c>
      <c r="E28" s="12" t="s">
        <v>48</v>
      </c>
      <c r="F28" s="105">
        <v>6</v>
      </c>
      <c r="G28" s="56">
        <v>2</v>
      </c>
      <c r="H28" s="106">
        <v>10</v>
      </c>
      <c r="I28" s="56">
        <v>1</v>
      </c>
      <c r="J28" s="423">
        <v>4225.43209523809</v>
      </c>
      <c r="K28" s="13">
        <f t="shared" si="0"/>
        <v>12676.2962857143</v>
      </c>
      <c r="L28" s="13">
        <v>965.199337142857</v>
      </c>
      <c r="M28" s="13">
        <f t="shared" si="1"/>
        <v>2895.59801142857</v>
      </c>
      <c r="N28" s="165">
        <v>0.228426185864069</v>
      </c>
      <c r="O28" s="166">
        <v>5070.51851428571</v>
      </c>
      <c r="P28" s="166">
        <f t="shared" si="2"/>
        <v>15211.5555428571</v>
      </c>
      <c r="Q28" s="166">
        <v>1049.8398944</v>
      </c>
      <c r="R28" s="166">
        <f t="shared" si="3"/>
        <v>3149.5196832</v>
      </c>
      <c r="S28" s="167">
        <v>0.207047837699867</v>
      </c>
      <c r="T28" s="168">
        <v>6084.62221714285</v>
      </c>
      <c r="U28" s="168">
        <f t="shared" si="4"/>
        <v>18253.8666514286</v>
      </c>
      <c r="V28" s="168">
        <v>1140.42013988571</v>
      </c>
      <c r="W28" s="168">
        <f t="shared" si="5"/>
        <v>3421.26041965713</v>
      </c>
      <c r="X28" s="175">
        <v>0.187426614042313</v>
      </c>
      <c r="Y28" s="437">
        <v>14503.82</v>
      </c>
      <c r="Z28" s="14">
        <v>3873.96</v>
      </c>
      <c r="AA28" s="438"/>
      <c r="AB28" s="438"/>
      <c r="AC28" s="438"/>
      <c r="AD28" s="438"/>
      <c r="AE28" s="439">
        <f t="shared" si="6"/>
        <v>14503.82</v>
      </c>
      <c r="AF28" s="439">
        <f t="shared" si="7"/>
        <v>3873.96</v>
      </c>
      <c r="AG28" s="15">
        <f t="shared" si="8"/>
        <v>1.14416858624118</v>
      </c>
      <c r="AH28" s="15">
        <f t="shared" si="15"/>
        <v>1.33787907876368</v>
      </c>
      <c r="AI28" s="446">
        <f t="shared" si="16"/>
        <v>0.953473821867649</v>
      </c>
      <c r="AJ28" s="446">
        <f t="shared" si="17"/>
        <v>0.794561518223041</v>
      </c>
      <c r="AK28" s="16">
        <f t="shared" si="9"/>
        <v>1.14416858624118</v>
      </c>
      <c r="AL28" s="16">
        <f t="shared" si="10"/>
        <v>1.33787907876368</v>
      </c>
      <c r="AM28" s="31">
        <f t="shared" si="11"/>
        <v>0.953473821867649</v>
      </c>
      <c r="AN28" s="31">
        <f t="shared" si="12"/>
        <v>1.2300161261618</v>
      </c>
      <c r="AO28" s="146">
        <f t="shared" si="13"/>
        <v>0.794561518223041</v>
      </c>
      <c r="AP28" s="146">
        <f t="shared" si="14"/>
        <v>1.13231953280781</v>
      </c>
      <c r="AQ28" s="28"/>
      <c r="AR28" s="28">
        <v>50</v>
      </c>
      <c r="AS28" s="28"/>
      <c r="AT28" s="29">
        <f t="shared" si="21"/>
        <v>244.590497142857</v>
      </c>
      <c r="AU28" s="30">
        <f t="shared" si="18"/>
        <v>232.360972285714</v>
      </c>
      <c r="AV28" s="30">
        <f t="shared" si="19"/>
        <v>12.2295248571429</v>
      </c>
      <c r="AW28" s="106"/>
    </row>
    <row r="29" s="93" customFormat="1" hidden="1" spans="1:49">
      <c r="A29" s="11">
        <v>26</v>
      </c>
      <c r="B29" s="11">
        <v>706</v>
      </c>
      <c r="C29" s="12" t="s">
        <v>80</v>
      </c>
      <c r="D29" s="12" t="s">
        <v>50</v>
      </c>
      <c r="E29" s="12" t="s">
        <v>45</v>
      </c>
      <c r="F29" s="105">
        <v>6</v>
      </c>
      <c r="G29" s="56">
        <v>2</v>
      </c>
      <c r="H29" s="106">
        <v>10</v>
      </c>
      <c r="I29" s="56">
        <v>1</v>
      </c>
      <c r="J29" s="423">
        <v>5736.43047619048</v>
      </c>
      <c r="K29" s="13">
        <f t="shared" si="0"/>
        <v>17209.2914285714</v>
      </c>
      <c r="L29" s="13">
        <v>1503.21674285714</v>
      </c>
      <c r="M29" s="13">
        <f t="shared" si="1"/>
        <v>4509.65022857142</v>
      </c>
      <c r="N29" s="165">
        <v>0.262047408941216</v>
      </c>
      <c r="O29" s="166">
        <v>6883.71657142858</v>
      </c>
      <c r="P29" s="166">
        <f t="shared" si="2"/>
        <v>20651.1497142857</v>
      </c>
      <c r="Q29" s="166">
        <v>1635.037288</v>
      </c>
      <c r="R29" s="166">
        <f t="shared" si="3"/>
        <v>4905.111864</v>
      </c>
      <c r="S29" s="167">
        <v>0.237522459130051</v>
      </c>
      <c r="T29" s="168">
        <v>8260.45988571429</v>
      </c>
      <c r="U29" s="168">
        <f t="shared" si="4"/>
        <v>24781.3796571429</v>
      </c>
      <c r="V29" s="168">
        <v>1776.10839771429</v>
      </c>
      <c r="W29" s="168">
        <f t="shared" si="5"/>
        <v>5328.32519314287</v>
      </c>
      <c r="X29" s="175">
        <v>0.215013258618434</v>
      </c>
      <c r="Y29" s="437">
        <v>22466.31</v>
      </c>
      <c r="Z29" s="14">
        <v>5298.26</v>
      </c>
      <c r="AA29" s="438">
        <v>2940</v>
      </c>
      <c r="AB29" s="438">
        <v>246</v>
      </c>
      <c r="AC29" s="438"/>
      <c r="AD29" s="438"/>
      <c r="AE29" s="439">
        <f t="shared" si="6"/>
        <v>19526.31</v>
      </c>
      <c r="AF29" s="439">
        <f t="shared" si="7"/>
        <v>5052.26</v>
      </c>
      <c r="AG29" s="15">
        <f t="shared" si="8"/>
        <v>1.30547559690347</v>
      </c>
      <c r="AH29" s="15">
        <f t="shared" si="15"/>
        <v>1.17487160454978</v>
      </c>
      <c r="AI29" s="15">
        <f t="shared" si="16"/>
        <v>1.08789633075289</v>
      </c>
      <c r="AJ29" s="446">
        <f t="shared" si="17"/>
        <v>0.906580275627407</v>
      </c>
      <c r="AK29" s="16">
        <f t="shared" si="9"/>
        <v>1.13463765089025</v>
      </c>
      <c r="AL29" s="16">
        <f t="shared" si="10"/>
        <v>1.12032191942311</v>
      </c>
      <c r="AM29" s="31">
        <f t="shared" si="11"/>
        <v>0.945531375741874</v>
      </c>
      <c r="AN29" s="31">
        <f t="shared" si="12"/>
        <v>1.0299989358204</v>
      </c>
      <c r="AO29" s="146">
        <f t="shared" si="13"/>
        <v>0.787942813118229</v>
      </c>
      <c r="AP29" s="146">
        <f t="shared" si="14"/>
        <v>0.948189124511743</v>
      </c>
      <c r="AQ29" s="28"/>
      <c r="AR29" s="28"/>
      <c r="AS29" s="28">
        <v>50</v>
      </c>
      <c r="AT29" s="29">
        <f t="shared" si="21"/>
        <v>135.652442857145</v>
      </c>
      <c r="AU29" s="30">
        <f t="shared" si="18"/>
        <v>128.869820714288</v>
      </c>
      <c r="AV29" s="30">
        <f t="shared" si="19"/>
        <v>6.78262214285726</v>
      </c>
      <c r="AW29" s="106"/>
    </row>
    <row r="30" s="93" customFormat="1" spans="1:49">
      <c r="A30" s="11">
        <v>27</v>
      </c>
      <c r="B30" s="11">
        <v>709</v>
      </c>
      <c r="C30" s="12" t="s">
        <v>81</v>
      </c>
      <c r="D30" s="12" t="s">
        <v>44</v>
      </c>
      <c r="E30" s="12" t="s">
        <v>72</v>
      </c>
      <c r="F30" s="105">
        <v>10</v>
      </c>
      <c r="G30" s="56">
        <v>5</v>
      </c>
      <c r="H30" s="106">
        <v>9</v>
      </c>
      <c r="I30" s="56">
        <v>3</v>
      </c>
      <c r="J30" s="423">
        <v>13229.6586666667</v>
      </c>
      <c r="K30" s="13">
        <f t="shared" si="0"/>
        <v>39688.9760000001</v>
      </c>
      <c r="L30" s="13">
        <v>3033.65556</v>
      </c>
      <c r="M30" s="13">
        <f t="shared" si="1"/>
        <v>9100.96668</v>
      </c>
      <c r="N30" s="165">
        <v>0.229307167814055</v>
      </c>
      <c r="O30" s="166">
        <v>15875.5904</v>
      </c>
      <c r="P30" s="166">
        <f t="shared" si="2"/>
        <v>47626.7712</v>
      </c>
      <c r="Q30" s="166">
        <v>3299.6838168</v>
      </c>
      <c r="R30" s="166">
        <f t="shared" si="3"/>
        <v>9899.0514504</v>
      </c>
      <c r="S30" s="167">
        <v>0.207846368775047</v>
      </c>
      <c r="T30" s="168">
        <v>19050.70848</v>
      </c>
      <c r="U30" s="168">
        <f t="shared" si="4"/>
        <v>57152.12544</v>
      </c>
      <c r="V30" s="168">
        <v>3584.3807232</v>
      </c>
      <c r="W30" s="168">
        <f t="shared" si="5"/>
        <v>10753.1421696</v>
      </c>
      <c r="X30" s="175">
        <v>0.188149471026917</v>
      </c>
      <c r="Y30" s="437">
        <v>44848.62</v>
      </c>
      <c r="Z30" s="14">
        <v>10733.09</v>
      </c>
      <c r="AA30" s="438"/>
      <c r="AB30" s="438"/>
      <c r="AC30" s="438"/>
      <c r="AD30" s="438"/>
      <c r="AE30" s="439">
        <f t="shared" si="6"/>
        <v>44848.62</v>
      </c>
      <c r="AF30" s="439">
        <f t="shared" si="7"/>
        <v>10733.09</v>
      </c>
      <c r="AG30" s="15">
        <f t="shared" si="8"/>
        <v>1.13000194310883</v>
      </c>
      <c r="AH30" s="15">
        <f t="shared" si="15"/>
        <v>1.17933516047111</v>
      </c>
      <c r="AI30" s="446">
        <f t="shared" si="16"/>
        <v>0.941668285924031</v>
      </c>
      <c r="AJ30" s="446">
        <f t="shared" si="17"/>
        <v>0.784723571603359</v>
      </c>
      <c r="AK30" s="16">
        <f t="shared" si="9"/>
        <v>1.13000194310883</v>
      </c>
      <c r="AL30" s="16">
        <f t="shared" si="10"/>
        <v>1.17933516047111</v>
      </c>
      <c r="AM30" s="31">
        <f t="shared" si="11"/>
        <v>0.941668285924031</v>
      </c>
      <c r="AN30" s="31">
        <f t="shared" si="12"/>
        <v>1.08425439081502</v>
      </c>
      <c r="AO30" s="146">
        <f t="shared" si="13"/>
        <v>0.784723571603359</v>
      </c>
      <c r="AP30" s="146">
        <f t="shared" si="14"/>
        <v>0.998135226961224</v>
      </c>
      <c r="AQ30" s="28"/>
      <c r="AR30" s="28">
        <v>50</v>
      </c>
      <c r="AS30" s="28"/>
      <c r="AT30" s="29">
        <f t="shared" si="21"/>
        <v>408.03083</v>
      </c>
      <c r="AU30" s="30">
        <f t="shared" si="18"/>
        <v>387.6292885</v>
      </c>
      <c r="AV30" s="30">
        <f t="shared" si="19"/>
        <v>20.4015415</v>
      </c>
      <c r="AW30" s="106"/>
    </row>
    <row r="31" s="93" customFormat="1" spans="1:49">
      <c r="A31" s="11">
        <v>28</v>
      </c>
      <c r="B31" s="11">
        <v>102934</v>
      </c>
      <c r="C31" s="12" t="s">
        <v>82</v>
      </c>
      <c r="D31" s="12" t="s">
        <v>44</v>
      </c>
      <c r="E31" s="12" t="s">
        <v>51</v>
      </c>
      <c r="F31" s="105">
        <v>8</v>
      </c>
      <c r="G31" s="56">
        <v>4</v>
      </c>
      <c r="H31" s="106">
        <v>6</v>
      </c>
      <c r="I31" s="56">
        <v>2</v>
      </c>
      <c r="J31" s="423">
        <v>14550.8388571429</v>
      </c>
      <c r="K31" s="13">
        <f t="shared" si="0"/>
        <v>43652.5165714287</v>
      </c>
      <c r="L31" s="13">
        <v>2965.41618285714</v>
      </c>
      <c r="M31" s="13">
        <f t="shared" si="1"/>
        <v>8896.24854857142</v>
      </c>
      <c r="N31" s="165">
        <v>0.203796922773387</v>
      </c>
      <c r="O31" s="166">
        <v>17461.0066285714</v>
      </c>
      <c r="P31" s="166">
        <f t="shared" si="2"/>
        <v>52383.0198857142</v>
      </c>
      <c r="Q31" s="166">
        <v>3225.4603712</v>
      </c>
      <c r="R31" s="166">
        <f t="shared" si="3"/>
        <v>9676.3811136</v>
      </c>
      <c r="S31" s="167">
        <v>0.184723621026647</v>
      </c>
      <c r="T31" s="168">
        <v>20953.2079542857</v>
      </c>
      <c r="U31" s="168">
        <f t="shared" si="4"/>
        <v>62859.6238628571</v>
      </c>
      <c r="V31" s="168">
        <v>3503.75327451428</v>
      </c>
      <c r="W31" s="168">
        <f t="shared" si="5"/>
        <v>10511.2598235428</v>
      </c>
      <c r="X31" s="175">
        <v>0.167217987916625</v>
      </c>
      <c r="Y31" s="437">
        <v>50325.73</v>
      </c>
      <c r="Z31" s="14">
        <v>11785</v>
      </c>
      <c r="AA31" s="438">
        <v>1960</v>
      </c>
      <c r="AB31" s="438">
        <v>164</v>
      </c>
      <c r="AC31" s="438"/>
      <c r="AD31" s="438"/>
      <c r="AE31" s="439">
        <f t="shared" si="6"/>
        <v>48365.73</v>
      </c>
      <c r="AF31" s="439">
        <f t="shared" si="7"/>
        <v>11621</v>
      </c>
      <c r="AG31" s="15">
        <f t="shared" si="8"/>
        <v>1.1528712191805</v>
      </c>
      <c r="AH31" s="15">
        <f t="shared" si="15"/>
        <v>1.32471568612957</v>
      </c>
      <c r="AI31" s="446">
        <f t="shared" si="16"/>
        <v>0.960726015983755</v>
      </c>
      <c r="AJ31" s="446">
        <f t="shared" si="17"/>
        <v>0.800605013319795</v>
      </c>
      <c r="AK31" s="16">
        <f t="shared" si="9"/>
        <v>1.10797117322799</v>
      </c>
      <c r="AL31" s="16">
        <f t="shared" si="10"/>
        <v>1.30628094938581</v>
      </c>
      <c r="AM31" s="31">
        <f t="shared" si="11"/>
        <v>0.923309311023327</v>
      </c>
      <c r="AN31" s="31">
        <f t="shared" si="12"/>
        <v>1.20096551216517</v>
      </c>
      <c r="AO31" s="146">
        <f t="shared" si="13"/>
        <v>0.769424425852772</v>
      </c>
      <c r="AP31" s="146">
        <f t="shared" si="14"/>
        <v>1.10557632434997</v>
      </c>
      <c r="AQ31" s="28"/>
      <c r="AR31" s="28">
        <v>50</v>
      </c>
      <c r="AS31" s="28"/>
      <c r="AT31" s="29">
        <f t="shared" si="21"/>
        <v>681.187862857145</v>
      </c>
      <c r="AU31" s="30">
        <f t="shared" si="18"/>
        <v>647.128469714288</v>
      </c>
      <c r="AV31" s="30">
        <f t="shared" si="19"/>
        <v>34.0593931428572</v>
      </c>
      <c r="AW31" s="106"/>
    </row>
    <row r="32" s="93" customFormat="1" hidden="1" spans="1:49">
      <c r="A32" s="11">
        <v>29</v>
      </c>
      <c r="B32" s="11">
        <v>738</v>
      </c>
      <c r="C32" s="12" t="s">
        <v>83</v>
      </c>
      <c r="D32" s="12" t="s">
        <v>50</v>
      </c>
      <c r="E32" s="12" t="s">
        <v>45</v>
      </c>
      <c r="F32" s="105">
        <v>8</v>
      </c>
      <c r="G32" s="56">
        <v>2</v>
      </c>
      <c r="H32" s="106">
        <v>8</v>
      </c>
      <c r="I32" s="56">
        <v>1</v>
      </c>
      <c r="J32" s="423">
        <v>7359.137</v>
      </c>
      <c r="K32" s="13">
        <f t="shared" si="0"/>
        <v>22077.411</v>
      </c>
      <c r="L32" s="13">
        <v>1759.9491</v>
      </c>
      <c r="M32" s="13">
        <f t="shared" si="1"/>
        <v>5279.8473</v>
      </c>
      <c r="N32" s="165">
        <v>0.239151560841985</v>
      </c>
      <c r="O32" s="166">
        <v>8830.96439999999</v>
      </c>
      <c r="P32" s="166">
        <f t="shared" si="2"/>
        <v>26492.8932</v>
      </c>
      <c r="Q32" s="166">
        <v>1914.283098</v>
      </c>
      <c r="R32" s="166">
        <f t="shared" si="3"/>
        <v>5742.849294</v>
      </c>
      <c r="S32" s="167">
        <v>0.216769427583696</v>
      </c>
      <c r="T32" s="168">
        <v>10597.15728</v>
      </c>
      <c r="U32" s="168">
        <f t="shared" si="4"/>
        <v>31791.47184</v>
      </c>
      <c r="V32" s="168">
        <v>2079.447552</v>
      </c>
      <c r="W32" s="168">
        <f t="shared" si="5"/>
        <v>6238.342656</v>
      </c>
      <c r="X32" s="175">
        <v>0.1962269217165</v>
      </c>
      <c r="Y32" s="437">
        <v>24396.18</v>
      </c>
      <c r="Z32" s="14">
        <v>6286.19</v>
      </c>
      <c r="AA32" s="438"/>
      <c r="AB32" s="438"/>
      <c r="AC32" s="438"/>
      <c r="AD32" s="438"/>
      <c r="AE32" s="439">
        <f t="shared" si="6"/>
        <v>24396.18</v>
      </c>
      <c r="AF32" s="439">
        <f t="shared" si="7"/>
        <v>6286.19</v>
      </c>
      <c r="AG32" s="15">
        <f t="shared" si="8"/>
        <v>1.10502902718077</v>
      </c>
      <c r="AH32" s="15">
        <f t="shared" si="15"/>
        <v>1.19060072059281</v>
      </c>
      <c r="AI32" s="446">
        <f t="shared" si="16"/>
        <v>0.920857522650642</v>
      </c>
      <c r="AJ32" s="446">
        <f t="shared" si="17"/>
        <v>0.767381268875534</v>
      </c>
      <c r="AK32" s="16">
        <f t="shared" si="9"/>
        <v>1.10502902718077</v>
      </c>
      <c r="AL32" s="16">
        <f t="shared" si="10"/>
        <v>1.19060072059281</v>
      </c>
      <c r="AM32" s="31">
        <f t="shared" si="11"/>
        <v>0.920857522650642</v>
      </c>
      <c r="AN32" s="31">
        <f t="shared" si="12"/>
        <v>1.09461169502875</v>
      </c>
      <c r="AO32" s="146">
        <f t="shared" si="13"/>
        <v>0.767381268875534</v>
      </c>
      <c r="AP32" s="146">
        <f t="shared" si="14"/>
        <v>1.00766988071006</v>
      </c>
      <c r="AQ32" s="28"/>
      <c r="AR32" s="28">
        <v>50</v>
      </c>
      <c r="AS32" s="28">
        <v>50</v>
      </c>
      <c r="AT32" s="29">
        <f t="shared" si="21"/>
        <v>251.585675</v>
      </c>
      <c r="AU32" s="30">
        <f t="shared" si="18"/>
        <v>239.00639125</v>
      </c>
      <c r="AV32" s="30">
        <f t="shared" si="19"/>
        <v>12.57928375</v>
      </c>
      <c r="AW32" s="106"/>
    </row>
    <row r="33" s="93" customFormat="1" hidden="1" spans="1:49">
      <c r="A33" s="11">
        <v>30</v>
      </c>
      <c r="B33" s="11">
        <v>539</v>
      </c>
      <c r="C33" s="12" t="s">
        <v>84</v>
      </c>
      <c r="D33" s="12" t="s">
        <v>56</v>
      </c>
      <c r="E33" s="12" t="s">
        <v>54</v>
      </c>
      <c r="F33" s="105">
        <v>6</v>
      </c>
      <c r="G33" s="56">
        <v>3</v>
      </c>
      <c r="H33" s="106">
        <v>12</v>
      </c>
      <c r="I33" s="56">
        <v>2</v>
      </c>
      <c r="J33" s="423">
        <v>7314.084</v>
      </c>
      <c r="K33" s="13">
        <f t="shared" si="0"/>
        <v>21942.252</v>
      </c>
      <c r="L33" s="13">
        <v>1614.56122285714</v>
      </c>
      <c r="M33" s="13">
        <f t="shared" si="1"/>
        <v>4843.68366857142</v>
      </c>
      <c r="N33" s="165">
        <v>0.220746879972549</v>
      </c>
      <c r="O33" s="166">
        <v>8776.9008</v>
      </c>
      <c r="P33" s="166">
        <f t="shared" si="2"/>
        <v>26330.7024</v>
      </c>
      <c r="Q33" s="166">
        <v>1756.1458224</v>
      </c>
      <c r="R33" s="166">
        <f t="shared" si="3"/>
        <v>5268.4374672</v>
      </c>
      <c r="S33" s="167">
        <v>0.200087236077682</v>
      </c>
      <c r="T33" s="168">
        <v>10532.28096</v>
      </c>
      <c r="U33" s="168">
        <f t="shared" si="4"/>
        <v>31596.84288</v>
      </c>
      <c r="V33" s="168">
        <v>1907.66618331428</v>
      </c>
      <c r="W33" s="168">
        <f t="shared" si="5"/>
        <v>5722.99854994284</v>
      </c>
      <c r="X33" s="175">
        <v>0.181125645105681</v>
      </c>
      <c r="Y33" s="437">
        <v>24219.63</v>
      </c>
      <c r="Z33" s="14">
        <v>5851.57</v>
      </c>
      <c r="AA33" s="438"/>
      <c r="AB33" s="438"/>
      <c r="AC33" s="438"/>
      <c r="AD33" s="438"/>
      <c r="AE33" s="439">
        <f t="shared" si="6"/>
        <v>24219.63</v>
      </c>
      <c r="AF33" s="439">
        <f t="shared" si="7"/>
        <v>5851.57</v>
      </c>
      <c r="AG33" s="15">
        <f t="shared" si="8"/>
        <v>1.10378962013562</v>
      </c>
      <c r="AH33" s="15">
        <f t="shared" si="15"/>
        <v>1.20808260827773</v>
      </c>
      <c r="AI33" s="446">
        <f t="shared" si="16"/>
        <v>0.919824683446348</v>
      </c>
      <c r="AJ33" s="446">
        <f t="shared" si="17"/>
        <v>0.766520569538623</v>
      </c>
      <c r="AK33" s="16">
        <f t="shared" si="9"/>
        <v>1.10378962013562</v>
      </c>
      <c r="AL33" s="16">
        <f t="shared" si="10"/>
        <v>1.20808260827773</v>
      </c>
      <c r="AM33" s="31">
        <f t="shared" si="11"/>
        <v>0.919824683446348</v>
      </c>
      <c r="AN33" s="31">
        <f t="shared" si="12"/>
        <v>1.11068415188193</v>
      </c>
      <c r="AO33" s="146">
        <f t="shared" si="13"/>
        <v>0.766520569538623</v>
      </c>
      <c r="AP33" s="146">
        <f t="shared" si="14"/>
        <v>1.02246574919339</v>
      </c>
      <c r="AQ33" s="28">
        <v>50</v>
      </c>
      <c r="AR33" s="28"/>
      <c r="AS33" s="28"/>
      <c r="AT33" s="29">
        <f t="shared" si="21"/>
        <v>251.971582857145</v>
      </c>
      <c r="AU33" s="30">
        <f t="shared" si="18"/>
        <v>239.373003714288</v>
      </c>
      <c r="AV33" s="30">
        <f t="shared" si="19"/>
        <v>12.5985791428573</v>
      </c>
      <c r="AW33" s="106"/>
    </row>
    <row r="34" s="93" customFormat="1" hidden="1" spans="1:49">
      <c r="A34" s="11">
        <v>31</v>
      </c>
      <c r="B34" s="11">
        <v>367</v>
      </c>
      <c r="C34" s="12" t="s">
        <v>85</v>
      </c>
      <c r="D34" s="12" t="s">
        <v>50</v>
      </c>
      <c r="E34" s="12" t="s">
        <v>67</v>
      </c>
      <c r="F34" s="105">
        <v>6</v>
      </c>
      <c r="G34" s="56">
        <v>4</v>
      </c>
      <c r="H34" s="106">
        <v>20</v>
      </c>
      <c r="I34" s="56">
        <v>2</v>
      </c>
      <c r="J34" s="423">
        <v>9081.64028571428</v>
      </c>
      <c r="K34" s="13">
        <f t="shared" si="0"/>
        <v>27244.9208571428</v>
      </c>
      <c r="L34" s="13">
        <v>1833.81521142857</v>
      </c>
      <c r="M34" s="13">
        <f t="shared" si="1"/>
        <v>5501.44563428571</v>
      </c>
      <c r="N34" s="165">
        <v>0.201925550201897</v>
      </c>
      <c r="O34" s="166">
        <v>10897.9683428571</v>
      </c>
      <c r="P34" s="166">
        <f t="shared" si="2"/>
        <v>32693.9050285713</v>
      </c>
      <c r="Q34" s="166">
        <v>1994.6266992</v>
      </c>
      <c r="R34" s="166">
        <f t="shared" si="3"/>
        <v>5983.8800976</v>
      </c>
      <c r="S34" s="167">
        <v>0.183027389734284</v>
      </c>
      <c r="T34" s="168">
        <v>13077.5620114286</v>
      </c>
      <c r="U34" s="168">
        <f t="shared" si="4"/>
        <v>39232.6860342858</v>
      </c>
      <c r="V34" s="168">
        <v>2166.72320365714</v>
      </c>
      <c r="W34" s="168">
        <f t="shared" si="5"/>
        <v>6500.16961097142</v>
      </c>
      <c r="X34" s="175">
        <v>0.165682502729762</v>
      </c>
      <c r="Y34" s="437">
        <v>35938.48</v>
      </c>
      <c r="Z34" s="14">
        <v>6832.34</v>
      </c>
      <c r="AA34" s="438">
        <v>5880</v>
      </c>
      <c r="AB34" s="438">
        <v>492</v>
      </c>
      <c r="AC34" s="438"/>
      <c r="AD34" s="438"/>
      <c r="AE34" s="439">
        <f t="shared" si="6"/>
        <v>30058.48</v>
      </c>
      <c r="AF34" s="439">
        <f t="shared" si="7"/>
        <v>6340.34</v>
      </c>
      <c r="AG34" s="15">
        <f t="shared" si="8"/>
        <v>1.31908916852581</v>
      </c>
      <c r="AH34" s="15">
        <f t="shared" si="15"/>
        <v>1.24191720761903</v>
      </c>
      <c r="AI34" s="15">
        <f t="shared" si="16"/>
        <v>1.09924097377151</v>
      </c>
      <c r="AJ34" s="446">
        <f t="shared" si="17"/>
        <v>0.916034144809587</v>
      </c>
      <c r="AK34" s="16">
        <f t="shared" si="9"/>
        <v>1.10326912519254</v>
      </c>
      <c r="AL34" s="16">
        <f t="shared" si="10"/>
        <v>1.15248616845111</v>
      </c>
      <c r="AM34" s="31">
        <f t="shared" si="11"/>
        <v>0.919390937660454</v>
      </c>
      <c r="AN34" s="31">
        <f t="shared" si="12"/>
        <v>1.05957002757174</v>
      </c>
      <c r="AO34" s="146">
        <f t="shared" si="13"/>
        <v>0.76615911471704</v>
      </c>
      <c r="AP34" s="146">
        <f t="shared" si="14"/>
        <v>0.975411470694296</v>
      </c>
      <c r="AQ34" s="28"/>
      <c r="AR34" s="28">
        <v>50</v>
      </c>
      <c r="AS34" s="28">
        <v>50</v>
      </c>
      <c r="AT34" s="29">
        <f t="shared" si="21"/>
        <v>209.723591428572</v>
      </c>
      <c r="AU34" s="30">
        <f t="shared" si="18"/>
        <v>199.237411857144</v>
      </c>
      <c r="AV34" s="30">
        <f t="shared" si="19"/>
        <v>10.4861795714286</v>
      </c>
      <c r="AW34" s="106"/>
    </row>
    <row r="35" s="93" customFormat="1" hidden="1" spans="1:49">
      <c r="A35" s="11">
        <v>32</v>
      </c>
      <c r="B35" s="11">
        <v>341</v>
      </c>
      <c r="C35" s="12" t="s">
        <v>86</v>
      </c>
      <c r="D35" s="12" t="s">
        <v>56</v>
      </c>
      <c r="E35" s="12" t="s">
        <v>72</v>
      </c>
      <c r="F35" s="105">
        <v>10</v>
      </c>
      <c r="G35" s="56">
        <v>5</v>
      </c>
      <c r="H35" s="106">
        <v>130</v>
      </c>
      <c r="I35" s="56">
        <v>3</v>
      </c>
      <c r="J35" s="423">
        <v>30839.1748571429</v>
      </c>
      <c r="K35" s="13">
        <f t="shared" si="0"/>
        <v>92517.5245714287</v>
      </c>
      <c r="L35" s="13">
        <v>6298.30477714286</v>
      </c>
      <c r="M35" s="13">
        <f t="shared" si="1"/>
        <v>18894.9143314286</v>
      </c>
      <c r="N35" s="165">
        <v>0.204230651640929</v>
      </c>
      <c r="O35" s="166">
        <v>37007.0098285715</v>
      </c>
      <c r="P35" s="166">
        <f t="shared" si="2"/>
        <v>111021.029485715</v>
      </c>
      <c r="Q35" s="166">
        <v>6850.6176576</v>
      </c>
      <c r="R35" s="166">
        <f t="shared" si="3"/>
        <v>20551.8529728</v>
      </c>
      <c r="S35" s="167">
        <v>0.185116757320689</v>
      </c>
      <c r="T35" s="168">
        <v>44408.4117942857</v>
      </c>
      <c r="U35" s="168">
        <f t="shared" si="4"/>
        <v>133225.235382857</v>
      </c>
      <c r="V35" s="168">
        <v>7441.68933668571</v>
      </c>
      <c r="W35" s="168">
        <f t="shared" si="5"/>
        <v>22325.0680100571</v>
      </c>
      <c r="X35" s="175">
        <v>0.16757386801307</v>
      </c>
      <c r="Y35" s="437">
        <v>122073.31</v>
      </c>
      <c r="Z35" s="14">
        <v>29636.14</v>
      </c>
      <c r="AA35" s="438"/>
      <c r="AB35" s="438"/>
      <c r="AC35" s="438">
        <v>20761.74</v>
      </c>
      <c r="AD35" s="438">
        <v>4402.2746000004</v>
      </c>
      <c r="AE35" s="439">
        <f t="shared" si="6"/>
        <v>101311.57</v>
      </c>
      <c r="AF35" s="439">
        <f t="shared" si="7"/>
        <v>25233.8653999996</v>
      </c>
      <c r="AG35" s="15">
        <f t="shared" si="8"/>
        <v>1.3194614811138</v>
      </c>
      <c r="AH35" s="15">
        <f t="shared" si="15"/>
        <v>1.56847178453226</v>
      </c>
      <c r="AI35" s="15">
        <f t="shared" si="16"/>
        <v>1.0995512342615</v>
      </c>
      <c r="AJ35" s="446">
        <f t="shared" si="17"/>
        <v>0.916292695217921</v>
      </c>
      <c r="AK35" s="16">
        <f t="shared" si="9"/>
        <v>1.09505275318712</v>
      </c>
      <c r="AL35" s="16">
        <f t="shared" si="10"/>
        <v>1.33548450960835</v>
      </c>
      <c r="AM35" s="31">
        <f t="shared" si="11"/>
        <v>0.912543960989266</v>
      </c>
      <c r="AN35" s="31">
        <f t="shared" si="12"/>
        <v>1.22781461279409</v>
      </c>
      <c r="AO35" s="146">
        <f t="shared" si="13"/>
        <v>0.76045330082439</v>
      </c>
      <c r="AP35" s="146">
        <f t="shared" si="14"/>
        <v>1.13029287922581</v>
      </c>
      <c r="AQ35" s="28">
        <v>50</v>
      </c>
      <c r="AR35" s="28">
        <v>50</v>
      </c>
      <c r="AS35" s="28"/>
      <c r="AT35" s="29">
        <f t="shared" si="21"/>
        <v>1584.73776714275</v>
      </c>
      <c r="AU35" s="30">
        <f t="shared" si="18"/>
        <v>1505.50087878562</v>
      </c>
      <c r="AV35" s="30">
        <f t="shared" si="19"/>
        <v>79.2368883571377</v>
      </c>
      <c r="AW35" s="106"/>
    </row>
    <row r="36" s="93" customFormat="1" hidden="1" spans="1:49">
      <c r="A36" s="11">
        <v>33</v>
      </c>
      <c r="B36" s="11">
        <v>753</v>
      </c>
      <c r="C36" s="12" t="s">
        <v>87</v>
      </c>
      <c r="D36" s="12" t="s">
        <v>47</v>
      </c>
      <c r="E36" s="12" t="s">
        <v>48</v>
      </c>
      <c r="F36" s="105">
        <v>6</v>
      </c>
      <c r="G36" s="56">
        <v>4</v>
      </c>
      <c r="H36" s="106">
        <v>10</v>
      </c>
      <c r="I36" s="56">
        <v>1</v>
      </c>
      <c r="J36" s="423">
        <v>5275.2038095238</v>
      </c>
      <c r="K36" s="13">
        <f t="shared" si="0"/>
        <v>15825.6114285714</v>
      </c>
      <c r="L36" s="13">
        <v>1176.65897142857</v>
      </c>
      <c r="M36" s="13">
        <f t="shared" si="1"/>
        <v>3529.97691428571</v>
      </c>
      <c r="N36" s="165">
        <v>0.223054693982485</v>
      </c>
      <c r="O36" s="166">
        <v>6330.24457142856</v>
      </c>
      <c r="P36" s="166">
        <f t="shared" si="2"/>
        <v>18990.7337142857</v>
      </c>
      <c r="Q36" s="166">
        <v>1279.842912</v>
      </c>
      <c r="R36" s="166">
        <f t="shared" si="3"/>
        <v>3839.528736</v>
      </c>
      <c r="S36" s="167">
        <v>0.202179062366176</v>
      </c>
      <c r="T36" s="168">
        <v>7596.29348571427</v>
      </c>
      <c r="U36" s="168">
        <f t="shared" si="4"/>
        <v>22788.8804571428</v>
      </c>
      <c r="V36" s="168">
        <v>1390.26783085714</v>
      </c>
      <c r="W36" s="168">
        <f t="shared" si="5"/>
        <v>4170.80349257142</v>
      </c>
      <c r="X36" s="175">
        <v>0.183019236088193</v>
      </c>
      <c r="Y36" s="437">
        <v>17172.82</v>
      </c>
      <c r="Z36" s="14">
        <v>3417.19</v>
      </c>
      <c r="AA36" s="438"/>
      <c r="AB36" s="438"/>
      <c r="AC36" s="438"/>
      <c r="AD36" s="438"/>
      <c r="AE36" s="439">
        <f t="shared" si="6"/>
        <v>17172.82</v>
      </c>
      <c r="AF36" s="439">
        <f t="shared" si="7"/>
        <v>3417.19</v>
      </c>
      <c r="AG36" s="15">
        <f t="shared" si="8"/>
        <v>1.08512837418694</v>
      </c>
      <c r="AH36" s="446">
        <f t="shared" si="15"/>
        <v>0.968048823823956</v>
      </c>
      <c r="AI36" s="446">
        <f t="shared" si="16"/>
        <v>0.904273645155786</v>
      </c>
      <c r="AJ36" s="446">
        <f t="shared" si="17"/>
        <v>0.753561370963156</v>
      </c>
      <c r="AK36" s="16">
        <f t="shared" si="9"/>
        <v>1.08512837418694</v>
      </c>
      <c r="AL36" s="136">
        <f t="shared" si="10"/>
        <v>0.968048823823956</v>
      </c>
      <c r="AM36" s="31">
        <f t="shared" si="11"/>
        <v>0.904273645155786</v>
      </c>
      <c r="AN36" s="31">
        <f t="shared" si="12"/>
        <v>0.890002454717922</v>
      </c>
      <c r="AO36" s="146">
        <f t="shared" si="13"/>
        <v>0.753561370963156</v>
      </c>
      <c r="AP36" s="146">
        <f t="shared" si="14"/>
        <v>0.819312155580172</v>
      </c>
      <c r="AQ36" s="28"/>
      <c r="AR36" s="28"/>
      <c r="AS36" s="28"/>
      <c r="AT36" s="29"/>
      <c r="AU36" s="30"/>
      <c r="AV36" s="30"/>
      <c r="AW36" s="442">
        <f>(Z36-M36)*0.1</f>
        <v>-11.278691428571</v>
      </c>
    </row>
    <row r="37" s="93" customFormat="1" hidden="1" spans="1:49">
      <c r="A37" s="11">
        <v>34</v>
      </c>
      <c r="B37" s="11">
        <v>103639</v>
      </c>
      <c r="C37" s="12" t="s">
        <v>88</v>
      </c>
      <c r="D37" s="12" t="s">
        <v>47</v>
      </c>
      <c r="E37" s="12" t="s">
        <v>67</v>
      </c>
      <c r="F37" s="105">
        <v>8</v>
      </c>
      <c r="G37" s="56">
        <v>4</v>
      </c>
      <c r="H37" s="106">
        <v>12</v>
      </c>
      <c r="I37" s="56">
        <v>2</v>
      </c>
      <c r="J37" s="423">
        <v>9233.27847619048</v>
      </c>
      <c r="K37" s="13">
        <f t="shared" si="0"/>
        <v>27699.8354285714</v>
      </c>
      <c r="L37" s="13">
        <v>2225.02176</v>
      </c>
      <c r="M37" s="13">
        <f t="shared" si="1"/>
        <v>6675.06528</v>
      </c>
      <c r="N37" s="165">
        <v>0.240978517623787</v>
      </c>
      <c r="O37" s="166">
        <v>11079.9341714286</v>
      </c>
      <c r="P37" s="166">
        <f t="shared" si="2"/>
        <v>33239.8025142858</v>
      </c>
      <c r="Q37" s="166">
        <v>2420.1390528</v>
      </c>
      <c r="R37" s="166">
        <f t="shared" si="3"/>
        <v>7260.4171584</v>
      </c>
      <c r="S37" s="167">
        <v>0.21842539994874</v>
      </c>
      <c r="T37" s="168">
        <v>13295.9210057143</v>
      </c>
      <c r="U37" s="168">
        <f t="shared" si="4"/>
        <v>39887.7630171429</v>
      </c>
      <c r="V37" s="168">
        <v>2628.9487872</v>
      </c>
      <c r="W37" s="168">
        <f t="shared" si="5"/>
        <v>7886.8463616</v>
      </c>
      <c r="X37" s="175">
        <v>0.197725963178492</v>
      </c>
      <c r="Y37" s="437">
        <v>29869.63</v>
      </c>
      <c r="Z37" s="14">
        <v>7252.33</v>
      </c>
      <c r="AA37" s="438"/>
      <c r="AB37" s="438"/>
      <c r="AC37" s="438"/>
      <c r="AD37" s="438"/>
      <c r="AE37" s="439">
        <f t="shared" si="6"/>
        <v>29869.63</v>
      </c>
      <c r="AF37" s="439">
        <f t="shared" si="7"/>
        <v>7252.33</v>
      </c>
      <c r="AG37" s="15">
        <f t="shared" si="8"/>
        <v>1.07833239937557</v>
      </c>
      <c r="AH37" s="15">
        <f t="shared" ref="AH37:AH68" si="22">Z37/M37</f>
        <v>1.08648076023011</v>
      </c>
      <c r="AI37" s="446">
        <f t="shared" ref="AI37:AI68" si="23">Y37/P37</f>
        <v>0.898610332812977</v>
      </c>
      <c r="AJ37" s="446">
        <f t="shared" ref="AJ37:AJ68" si="24">Y37/U37</f>
        <v>0.748841944010816</v>
      </c>
      <c r="AK37" s="16">
        <f t="shared" si="9"/>
        <v>1.07833239937557</v>
      </c>
      <c r="AL37" s="16">
        <f t="shared" si="10"/>
        <v>1.08648076023011</v>
      </c>
      <c r="AM37" s="31">
        <f t="shared" si="11"/>
        <v>0.898610332812977</v>
      </c>
      <c r="AN37" s="31">
        <f t="shared" si="12"/>
        <v>0.998886130338855</v>
      </c>
      <c r="AO37" s="146">
        <f t="shared" si="13"/>
        <v>0.748841944010816</v>
      </c>
      <c r="AP37" s="146">
        <f t="shared" si="14"/>
        <v>0.91954751842392</v>
      </c>
      <c r="AQ37" s="28"/>
      <c r="AR37" s="28"/>
      <c r="AS37" s="28"/>
      <c r="AT37" s="29">
        <f t="shared" si="21"/>
        <v>144.31618</v>
      </c>
      <c r="AU37" s="30">
        <f t="shared" si="18"/>
        <v>137.100371</v>
      </c>
      <c r="AV37" s="30">
        <f t="shared" si="19"/>
        <v>7.21580899999999</v>
      </c>
      <c r="AW37" s="106"/>
    </row>
    <row r="38" s="93" customFormat="1" spans="1:49">
      <c r="A38" s="11">
        <v>35</v>
      </c>
      <c r="B38" s="11">
        <v>105267</v>
      </c>
      <c r="C38" s="12" t="s">
        <v>89</v>
      </c>
      <c r="D38" s="12" t="s">
        <v>44</v>
      </c>
      <c r="E38" s="12" t="s">
        <v>54</v>
      </c>
      <c r="F38" s="105">
        <v>6</v>
      </c>
      <c r="G38" s="56">
        <v>3</v>
      </c>
      <c r="H38" s="106">
        <v>6</v>
      </c>
      <c r="I38" s="56">
        <v>2</v>
      </c>
      <c r="J38" s="423">
        <v>6478.75580952381</v>
      </c>
      <c r="K38" s="13">
        <f t="shared" si="0"/>
        <v>19436.2674285714</v>
      </c>
      <c r="L38" s="13">
        <v>1271.94198857143</v>
      </c>
      <c r="M38" s="13">
        <f t="shared" si="1"/>
        <v>3815.82596571429</v>
      </c>
      <c r="N38" s="165">
        <v>0.196325039246219</v>
      </c>
      <c r="O38" s="166">
        <v>7774.50697142857</v>
      </c>
      <c r="P38" s="166">
        <f t="shared" si="2"/>
        <v>23323.5209142857</v>
      </c>
      <c r="Q38" s="166">
        <v>1383.48151680001</v>
      </c>
      <c r="R38" s="166">
        <f t="shared" si="3"/>
        <v>4150.44455040003</v>
      </c>
      <c r="S38" s="167">
        <v>0.177951029162919</v>
      </c>
      <c r="T38" s="168">
        <v>9329.40836571428</v>
      </c>
      <c r="U38" s="168">
        <f t="shared" si="4"/>
        <v>27988.2250971428</v>
      </c>
      <c r="V38" s="168">
        <v>1502.84838034286</v>
      </c>
      <c r="W38" s="168">
        <f t="shared" si="5"/>
        <v>4508.54514102858</v>
      </c>
      <c r="X38" s="175">
        <v>0.161087211689206</v>
      </c>
      <c r="Y38" s="437">
        <v>22891.47</v>
      </c>
      <c r="Z38" s="14">
        <v>5146.98</v>
      </c>
      <c r="AA38" s="438">
        <v>2220.8</v>
      </c>
      <c r="AB38" s="438">
        <v>194.8</v>
      </c>
      <c r="AC38" s="438"/>
      <c r="AD38" s="438"/>
      <c r="AE38" s="439">
        <f t="shared" si="6"/>
        <v>20670.67</v>
      </c>
      <c r="AF38" s="439">
        <f t="shared" si="7"/>
        <v>4952.18</v>
      </c>
      <c r="AG38" s="15">
        <f t="shared" si="8"/>
        <v>1.17777089063661</v>
      </c>
      <c r="AH38" s="15">
        <f t="shared" si="22"/>
        <v>1.34885082449942</v>
      </c>
      <c r="AI38" s="446">
        <f t="shared" si="23"/>
        <v>0.981475742197179</v>
      </c>
      <c r="AJ38" s="446">
        <f t="shared" si="24"/>
        <v>0.817896451830983</v>
      </c>
      <c r="AK38" s="16">
        <f t="shared" si="9"/>
        <v>1.06351026893229</v>
      </c>
      <c r="AL38" s="16">
        <f t="shared" si="10"/>
        <v>1.29780027823491</v>
      </c>
      <c r="AM38" s="31">
        <f t="shared" si="11"/>
        <v>0.886258557443579</v>
      </c>
      <c r="AN38" s="31">
        <f t="shared" si="12"/>
        <v>1.19316857263463</v>
      </c>
      <c r="AO38" s="146">
        <f t="shared" si="13"/>
        <v>0.73854879786965</v>
      </c>
      <c r="AP38" s="146">
        <f t="shared" si="14"/>
        <v>1.09839867298527</v>
      </c>
      <c r="AQ38" s="28">
        <v>50</v>
      </c>
      <c r="AR38" s="28">
        <v>50</v>
      </c>
      <c r="AS38" s="28"/>
      <c r="AT38" s="29">
        <f t="shared" si="21"/>
        <v>284.088508571427</v>
      </c>
      <c r="AU38" s="30">
        <f t="shared" si="18"/>
        <v>269.884083142856</v>
      </c>
      <c r="AV38" s="30">
        <f t="shared" si="19"/>
        <v>14.2044254285714</v>
      </c>
      <c r="AW38" s="106"/>
    </row>
    <row r="39" s="93" customFormat="1" hidden="1" spans="1:49">
      <c r="A39" s="11">
        <v>36</v>
      </c>
      <c r="B39" s="11">
        <v>102935</v>
      </c>
      <c r="C39" s="12" t="s">
        <v>90</v>
      </c>
      <c r="D39" s="12" t="s">
        <v>53</v>
      </c>
      <c r="E39" s="12" t="s">
        <v>67</v>
      </c>
      <c r="F39" s="105">
        <v>8</v>
      </c>
      <c r="G39" s="56">
        <v>4</v>
      </c>
      <c r="H39" s="106">
        <v>12</v>
      </c>
      <c r="I39" s="56">
        <v>2</v>
      </c>
      <c r="J39" s="423">
        <v>9459.56666666666</v>
      </c>
      <c r="K39" s="13">
        <f t="shared" si="0"/>
        <v>28378.7</v>
      </c>
      <c r="L39" s="13">
        <v>2280.38794285714</v>
      </c>
      <c r="M39" s="13">
        <f t="shared" si="1"/>
        <v>6841.16382857142</v>
      </c>
      <c r="N39" s="165">
        <v>0.24106685043964</v>
      </c>
      <c r="O39" s="166">
        <v>11351.48</v>
      </c>
      <c r="P39" s="166">
        <f t="shared" si="2"/>
        <v>34054.44</v>
      </c>
      <c r="Q39" s="166">
        <v>2480.36042399999</v>
      </c>
      <c r="R39" s="166">
        <f t="shared" si="3"/>
        <v>7441.08127199997</v>
      </c>
      <c r="S39" s="167">
        <v>0.218505465719007</v>
      </c>
      <c r="T39" s="168">
        <v>13621.776</v>
      </c>
      <c r="U39" s="168">
        <f t="shared" si="4"/>
        <v>40865.328</v>
      </c>
      <c r="V39" s="168">
        <v>2694.36606171428</v>
      </c>
      <c r="W39" s="168">
        <f t="shared" si="5"/>
        <v>8083.09818514284</v>
      </c>
      <c r="X39" s="175">
        <v>0.197798441386372</v>
      </c>
      <c r="Y39" s="437">
        <v>36953.94</v>
      </c>
      <c r="Z39" s="14">
        <v>8290.95</v>
      </c>
      <c r="AA39" s="438">
        <v>6860</v>
      </c>
      <c r="AB39" s="438">
        <v>574</v>
      </c>
      <c r="AC39" s="438"/>
      <c r="AD39" s="438"/>
      <c r="AE39" s="439">
        <f t="shared" si="6"/>
        <v>30093.94</v>
      </c>
      <c r="AF39" s="439">
        <f t="shared" si="7"/>
        <v>7716.95</v>
      </c>
      <c r="AG39" s="15">
        <f t="shared" si="8"/>
        <v>1.30217169919693</v>
      </c>
      <c r="AH39" s="15">
        <f t="shared" si="22"/>
        <v>1.21192098417139</v>
      </c>
      <c r="AI39" s="15">
        <f t="shared" si="23"/>
        <v>1.08514308266411</v>
      </c>
      <c r="AJ39" s="446">
        <f t="shared" si="24"/>
        <v>0.904285902220092</v>
      </c>
      <c r="AK39" s="16">
        <f t="shared" si="9"/>
        <v>1.060441105477</v>
      </c>
      <c r="AL39" s="16">
        <f t="shared" si="10"/>
        <v>1.12801713178845</v>
      </c>
      <c r="AM39" s="31">
        <f t="shared" si="11"/>
        <v>0.883700921230829</v>
      </c>
      <c r="AN39" s="31">
        <f t="shared" si="12"/>
        <v>1.03707374209688</v>
      </c>
      <c r="AO39" s="146">
        <f t="shared" si="13"/>
        <v>0.736417434359024</v>
      </c>
      <c r="AP39" s="146">
        <f t="shared" si="14"/>
        <v>0.954701999560535</v>
      </c>
      <c r="AQ39" s="28"/>
      <c r="AR39" s="28"/>
      <c r="AS39" s="28">
        <v>50</v>
      </c>
      <c r="AT39" s="29">
        <f t="shared" si="21"/>
        <v>218.946542857145</v>
      </c>
      <c r="AU39" s="30">
        <f t="shared" si="18"/>
        <v>207.999215714288</v>
      </c>
      <c r="AV39" s="30">
        <f t="shared" si="19"/>
        <v>10.9473271428573</v>
      </c>
      <c r="AW39" s="106"/>
    </row>
    <row r="40" s="93" customFormat="1" spans="1:49">
      <c r="A40" s="11">
        <v>37</v>
      </c>
      <c r="B40" s="11">
        <v>581</v>
      </c>
      <c r="C40" s="12" t="s">
        <v>91</v>
      </c>
      <c r="D40" s="12" t="s">
        <v>44</v>
      </c>
      <c r="E40" s="12" t="s">
        <v>72</v>
      </c>
      <c r="F40" s="105">
        <v>10</v>
      </c>
      <c r="G40" s="56">
        <v>5</v>
      </c>
      <c r="H40" s="106">
        <v>9</v>
      </c>
      <c r="I40" s="56">
        <v>3</v>
      </c>
      <c r="J40" s="423">
        <v>16739.3674285714</v>
      </c>
      <c r="K40" s="13">
        <f t="shared" si="0"/>
        <v>50218.1022857142</v>
      </c>
      <c r="L40" s="13">
        <v>4192.83406285715</v>
      </c>
      <c r="M40" s="13">
        <f t="shared" si="1"/>
        <v>12578.5021885714</v>
      </c>
      <c r="N40" s="165">
        <v>0.250477449685503</v>
      </c>
      <c r="O40" s="166">
        <v>20087.2409142857</v>
      </c>
      <c r="P40" s="166">
        <f t="shared" si="2"/>
        <v>60261.7227428571</v>
      </c>
      <c r="Q40" s="166">
        <v>4560.5133576</v>
      </c>
      <c r="R40" s="166">
        <f t="shared" si="3"/>
        <v>13681.5400728</v>
      </c>
      <c r="S40" s="167">
        <v>0.227035329394424</v>
      </c>
      <c r="T40" s="168">
        <v>24104.6890971429</v>
      </c>
      <c r="U40" s="168">
        <f t="shared" si="4"/>
        <v>72314.0672914287</v>
      </c>
      <c r="V40" s="168">
        <v>4953.99470811429</v>
      </c>
      <c r="W40" s="168">
        <f t="shared" si="5"/>
        <v>14861.9841243429</v>
      </c>
      <c r="X40" s="175">
        <v>0.20551995871631</v>
      </c>
      <c r="Y40" s="437">
        <v>56263.53</v>
      </c>
      <c r="Z40" s="14">
        <v>14427.26</v>
      </c>
      <c r="AA40" s="438">
        <v>1960</v>
      </c>
      <c r="AB40" s="438">
        <v>164</v>
      </c>
      <c r="AC40" s="438">
        <v>1198</v>
      </c>
      <c r="AD40" s="438">
        <v>288.5</v>
      </c>
      <c r="AE40" s="439">
        <f t="shared" si="6"/>
        <v>53105.53</v>
      </c>
      <c r="AF40" s="439">
        <f t="shared" si="7"/>
        <v>13974.76</v>
      </c>
      <c r="AG40" s="15">
        <f t="shared" si="8"/>
        <v>1.12038343623362</v>
      </c>
      <c r="AH40" s="15">
        <f t="shared" si="22"/>
        <v>1.14697757997835</v>
      </c>
      <c r="AI40" s="446">
        <f t="shared" si="23"/>
        <v>0.933652863528018</v>
      </c>
      <c r="AJ40" s="446">
        <f t="shared" si="24"/>
        <v>0.778044052940013</v>
      </c>
      <c r="AK40" s="16">
        <f t="shared" si="9"/>
        <v>1.05749774648707</v>
      </c>
      <c r="AL40" s="16">
        <f t="shared" si="10"/>
        <v>1.11100350347732</v>
      </c>
      <c r="AM40" s="31">
        <f t="shared" si="11"/>
        <v>0.881248122072558</v>
      </c>
      <c r="AN40" s="31">
        <f t="shared" si="12"/>
        <v>1.02143179244732</v>
      </c>
      <c r="AO40" s="146">
        <f t="shared" si="13"/>
        <v>0.734373435060463</v>
      </c>
      <c r="AP40" s="146">
        <f t="shared" si="14"/>
        <v>0.940302444349294</v>
      </c>
      <c r="AQ40" s="28"/>
      <c r="AR40" s="28">
        <v>50</v>
      </c>
      <c r="AS40" s="28"/>
      <c r="AT40" s="29">
        <f t="shared" si="21"/>
        <v>349.064452857138</v>
      </c>
      <c r="AU40" s="30">
        <f t="shared" si="18"/>
        <v>331.611230214281</v>
      </c>
      <c r="AV40" s="30">
        <f t="shared" si="19"/>
        <v>17.4532226428569</v>
      </c>
      <c r="AW40" s="106"/>
    </row>
    <row r="41" s="93" customFormat="1" hidden="1" spans="1:49">
      <c r="A41" s="11">
        <v>38</v>
      </c>
      <c r="B41" s="11">
        <v>587</v>
      </c>
      <c r="C41" s="12" t="s">
        <v>92</v>
      </c>
      <c r="D41" s="12" t="s">
        <v>50</v>
      </c>
      <c r="E41" s="12" t="s">
        <v>67</v>
      </c>
      <c r="F41" s="105">
        <v>8</v>
      </c>
      <c r="G41" s="56">
        <v>4</v>
      </c>
      <c r="H41" s="106">
        <v>10</v>
      </c>
      <c r="I41" s="56">
        <v>2</v>
      </c>
      <c r="J41" s="423">
        <v>9568.18452380952</v>
      </c>
      <c r="K41" s="13">
        <f t="shared" si="0"/>
        <v>28704.5535714286</v>
      </c>
      <c r="L41" s="13">
        <v>2291.74214285714</v>
      </c>
      <c r="M41" s="13">
        <f t="shared" si="1"/>
        <v>6875.22642857142</v>
      </c>
      <c r="N41" s="165">
        <v>0.23951692582374</v>
      </c>
      <c r="O41" s="166">
        <v>11481.8214285714</v>
      </c>
      <c r="P41" s="166">
        <f t="shared" si="2"/>
        <v>34445.4642857142</v>
      </c>
      <c r="Q41" s="166">
        <v>2492.7103</v>
      </c>
      <c r="R41" s="166">
        <f t="shared" si="3"/>
        <v>7478.1309</v>
      </c>
      <c r="S41" s="167">
        <v>0.217100598150492</v>
      </c>
      <c r="T41" s="168">
        <v>13778.1857142857</v>
      </c>
      <c r="U41" s="168">
        <f t="shared" si="4"/>
        <v>41334.5571428571</v>
      </c>
      <c r="V41" s="168">
        <v>2707.78148571428</v>
      </c>
      <c r="W41" s="168">
        <f t="shared" si="5"/>
        <v>8123.34445714284</v>
      </c>
      <c r="X41" s="175">
        <v>0.196526708368197</v>
      </c>
      <c r="Y41" s="437">
        <v>30249.51</v>
      </c>
      <c r="Z41" s="14">
        <v>8224.4</v>
      </c>
      <c r="AA41" s="438"/>
      <c r="AB41" s="438"/>
      <c r="AC41" s="438"/>
      <c r="AD41" s="438"/>
      <c r="AE41" s="439">
        <f t="shared" si="6"/>
        <v>30249.51</v>
      </c>
      <c r="AF41" s="439">
        <f t="shared" si="7"/>
        <v>8224.4</v>
      </c>
      <c r="AG41" s="15">
        <f t="shared" si="8"/>
        <v>1.05382269488104</v>
      </c>
      <c r="AH41" s="15">
        <f t="shared" si="22"/>
        <v>1.19623696549423</v>
      </c>
      <c r="AI41" s="446">
        <f t="shared" si="23"/>
        <v>0.878185579067534</v>
      </c>
      <c r="AJ41" s="446">
        <f t="shared" si="24"/>
        <v>0.731821315889611</v>
      </c>
      <c r="AK41" s="16">
        <f t="shared" si="9"/>
        <v>1.05382269488104</v>
      </c>
      <c r="AL41" s="16">
        <f t="shared" si="10"/>
        <v>1.19623696549423</v>
      </c>
      <c r="AM41" s="31">
        <f t="shared" si="11"/>
        <v>0.878185579067534</v>
      </c>
      <c r="AN41" s="31">
        <f t="shared" si="12"/>
        <v>1.0997935326326</v>
      </c>
      <c r="AO41" s="146">
        <f t="shared" si="13"/>
        <v>0.731821315889611</v>
      </c>
      <c r="AP41" s="146">
        <f t="shared" si="14"/>
        <v>1.01244014006673</v>
      </c>
      <c r="AQ41" s="28"/>
      <c r="AR41" s="28"/>
      <c r="AS41" s="28"/>
      <c r="AT41" s="29">
        <f t="shared" si="21"/>
        <v>337.293392857145</v>
      </c>
      <c r="AU41" s="30">
        <f t="shared" si="18"/>
        <v>320.428723214287</v>
      </c>
      <c r="AV41" s="30">
        <f t="shared" si="19"/>
        <v>16.8646696428572</v>
      </c>
      <c r="AW41" s="106"/>
    </row>
    <row r="42" s="93" customFormat="1" hidden="1" spans="1:49">
      <c r="A42" s="11">
        <v>39</v>
      </c>
      <c r="B42" s="11">
        <v>720</v>
      </c>
      <c r="C42" s="12" t="s">
        <v>93</v>
      </c>
      <c r="D42" s="12" t="s">
        <v>56</v>
      </c>
      <c r="E42" s="12" t="s">
        <v>54</v>
      </c>
      <c r="F42" s="105">
        <v>8</v>
      </c>
      <c r="G42" s="56">
        <v>3</v>
      </c>
      <c r="H42" s="106">
        <v>12</v>
      </c>
      <c r="I42" s="56">
        <v>2</v>
      </c>
      <c r="J42" s="423">
        <v>8509.79276190476</v>
      </c>
      <c r="K42" s="13">
        <f t="shared" si="0"/>
        <v>25529.3782857143</v>
      </c>
      <c r="L42" s="13">
        <v>2023.46552571428</v>
      </c>
      <c r="M42" s="13">
        <f t="shared" si="1"/>
        <v>6070.39657714284</v>
      </c>
      <c r="N42" s="165">
        <v>0.237780822909413</v>
      </c>
      <c r="O42" s="166">
        <v>10211.7513142857</v>
      </c>
      <c r="P42" s="166">
        <f t="shared" si="2"/>
        <v>30635.2539428571</v>
      </c>
      <c r="Q42" s="166">
        <v>2200.90788719999</v>
      </c>
      <c r="R42" s="166">
        <f t="shared" si="3"/>
        <v>6602.72366159997</v>
      </c>
      <c r="S42" s="167">
        <v>0.215526976662762</v>
      </c>
      <c r="T42" s="168">
        <v>12254.1015771429</v>
      </c>
      <c r="U42" s="168">
        <f t="shared" si="4"/>
        <v>36762.3047314287</v>
      </c>
      <c r="V42" s="168">
        <v>2390.80234422856</v>
      </c>
      <c r="W42" s="168">
        <f t="shared" si="5"/>
        <v>7172.40703268568</v>
      </c>
      <c r="X42" s="175">
        <v>0.195102213669262</v>
      </c>
      <c r="Y42" s="437">
        <v>26829.6</v>
      </c>
      <c r="Z42" s="14">
        <v>7186.17</v>
      </c>
      <c r="AA42" s="438"/>
      <c r="AB42" s="438"/>
      <c r="AC42" s="438"/>
      <c r="AD42" s="438"/>
      <c r="AE42" s="439">
        <f t="shared" si="6"/>
        <v>26829.6</v>
      </c>
      <c r="AF42" s="439">
        <f t="shared" si="7"/>
        <v>7186.17</v>
      </c>
      <c r="AG42" s="15">
        <f t="shared" si="8"/>
        <v>1.05093041043672</v>
      </c>
      <c r="AH42" s="15">
        <f t="shared" si="22"/>
        <v>1.18380568858688</v>
      </c>
      <c r="AI42" s="446">
        <f t="shared" si="23"/>
        <v>0.875775342030601</v>
      </c>
      <c r="AJ42" s="446">
        <f t="shared" si="24"/>
        <v>0.729812785025497</v>
      </c>
      <c r="AK42" s="16">
        <f t="shared" si="9"/>
        <v>1.05093041043672</v>
      </c>
      <c r="AL42" s="16">
        <f t="shared" si="10"/>
        <v>1.18380568858688</v>
      </c>
      <c r="AM42" s="31">
        <f t="shared" si="11"/>
        <v>0.875775342030601</v>
      </c>
      <c r="AN42" s="31">
        <f t="shared" si="12"/>
        <v>1.08836449445753</v>
      </c>
      <c r="AO42" s="146">
        <f t="shared" si="13"/>
        <v>0.729812785025497</v>
      </c>
      <c r="AP42" s="146">
        <f t="shared" si="14"/>
        <v>1.00191887705921</v>
      </c>
      <c r="AQ42" s="28"/>
      <c r="AR42" s="28">
        <v>50</v>
      </c>
      <c r="AS42" s="28"/>
      <c r="AT42" s="29">
        <f t="shared" si="21"/>
        <v>278.94335571429</v>
      </c>
      <c r="AU42" s="30">
        <f t="shared" si="18"/>
        <v>264.996187928576</v>
      </c>
      <c r="AV42" s="30">
        <f t="shared" si="19"/>
        <v>13.9471677857145</v>
      </c>
      <c r="AW42" s="106"/>
    </row>
    <row r="43" s="93" customFormat="1" spans="1:49">
      <c r="A43" s="11">
        <v>40</v>
      </c>
      <c r="B43" s="11">
        <v>343</v>
      </c>
      <c r="C43" s="12" t="s">
        <v>94</v>
      </c>
      <c r="D43" s="12" t="s">
        <v>44</v>
      </c>
      <c r="E43" s="12" t="s">
        <v>72</v>
      </c>
      <c r="F43" s="105">
        <v>10</v>
      </c>
      <c r="G43" s="56">
        <v>5</v>
      </c>
      <c r="H43" s="106">
        <v>80</v>
      </c>
      <c r="I43" s="56">
        <v>3</v>
      </c>
      <c r="J43" s="423">
        <v>27685.0179047619</v>
      </c>
      <c r="K43" s="13">
        <f t="shared" si="0"/>
        <v>83055.0537142857</v>
      </c>
      <c r="L43" s="13">
        <v>6010.45952</v>
      </c>
      <c r="M43" s="13">
        <f t="shared" si="1"/>
        <v>18031.37856</v>
      </c>
      <c r="N43" s="165">
        <v>0.217101521865593</v>
      </c>
      <c r="O43" s="166">
        <v>33222.0214857143</v>
      </c>
      <c r="P43" s="166">
        <f t="shared" si="2"/>
        <v>99666.0644571429</v>
      </c>
      <c r="Q43" s="166">
        <v>6537.53058559999</v>
      </c>
      <c r="R43" s="166">
        <f t="shared" si="3"/>
        <v>19612.5917568</v>
      </c>
      <c r="S43" s="167">
        <v>0.196783046101249</v>
      </c>
      <c r="T43" s="168">
        <v>39866.4257828572</v>
      </c>
      <c r="U43" s="168">
        <f t="shared" si="4"/>
        <v>119599.277348572</v>
      </c>
      <c r="V43" s="168">
        <v>7101.58909439999</v>
      </c>
      <c r="W43" s="168">
        <f t="shared" si="5"/>
        <v>21304.7672832</v>
      </c>
      <c r="X43" s="175">
        <v>0.178134582043563</v>
      </c>
      <c r="Y43" s="437">
        <v>94593.93</v>
      </c>
      <c r="Z43" s="14">
        <v>19241.7</v>
      </c>
      <c r="AA43" s="438">
        <v>7350</v>
      </c>
      <c r="AB43" s="438">
        <v>615</v>
      </c>
      <c r="AC43" s="438"/>
      <c r="AD43" s="438"/>
      <c r="AE43" s="439">
        <f t="shared" si="6"/>
        <v>87243.93</v>
      </c>
      <c r="AF43" s="439">
        <f t="shared" si="7"/>
        <v>18626.7</v>
      </c>
      <c r="AG43" s="15">
        <f t="shared" si="8"/>
        <v>1.13893045359297</v>
      </c>
      <c r="AH43" s="15">
        <f t="shared" si="22"/>
        <v>1.06712306748886</v>
      </c>
      <c r="AI43" s="446">
        <f t="shared" si="23"/>
        <v>0.949108711327475</v>
      </c>
      <c r="AJ43" s="446">
        <f t="shared" si="24"/>
        <v>0.790923926106229</v>
      </c>
      <c r="AK43" s="16">
        <f t="shared" si="9"/>
        <v>1.05043493560457</v>
      </c>
      <c r="AL43" s="16">
        <f t="shared" si="10"/>
        <v>1.03301585832825</v>
      </c>
      <c r="AM43" s="31">
        <f t="shared" si="11"/>
        <v>0.875362446337143</v>
      </c>
      <c r="AN43" s="31">
        <f t="shared" si="12"/>
        <v>0.949731694361193</v>
      </c>
      <c r="AO43" s="146">
        <f t="shared" si="13"/>
        <v>0.729468705280952</v>
      </c>
      <c r="AP43" s="146">
        <f t="shared" si="14"/>
        <v>0.874297275928859</v>
      </c>
      <c r="AQ43" s="28">
        <v>50</v>
      </c>
      <c r="AR43" s="28">
        <v>50</v>
      </c>
      <c r="AS43" s="28"/>
      <c r="AT43" s="29">
        <f t="shared" si="21"/>
        <v>148.83036</v>
      </c>
      <c r="AU43" s="30">
        <f t="shared" si="18"/>
        <v>141.388842</v>
      </c>
      <c r="AV43" s="30">
        <f t="shared" si="19"/>
        <v>7.441518</v>
      </c>
      <c r="AW43" s="106"/>
    </row>
    <row r="44" s="93" customFormat="1" hidden="1" spans="1:49">
      <c r="A44" s="11">
        <v>41</v>
      </c>
      <c r="B44" s="11">
        <v>723</v>
      </c>
      <c r="C44" s="12" t="s">
        <v>95</v>
      </c>
      <c r="D44" s="12" t="s">
        <v>53</v>
      </c>
      <c r="E44" s="12" t="s">
        <v>54</v>
      </c>
      <c r="F44" s="105">
        <v>8</v>
      </c>
      <c r="G44" s="56">
        <v>3</v>
      </c>
      <c r="H44" s="106">
        <v>12</v>
      </c>
      <c r="I44" s="56">
        <v>2</v>
      </c>
      <c r="J44" s="423">
        <v>7543.40476190476</v>
      </c>
      <c r="K44" s="13">
        <f t="shared" si="0"/>
        <v>22630.2142857143</v>
      </c>
      <c r="L44" s="13">
        <v>1757.78645714286</v>
      </c>
      <c r="M44" s="13">
        <f t="shared" si="1"/>
        <v>5273.35937142858</v>
      </c>
      <c r="N44" s="165">
        <v>0.23302295351032</v>
      </c>
      <c r="O44" s="166">
        <v>9052.08571428571</v>
      </c>
      <c r="P44" s="166">
        <f t="shared" si="2"/>
        <v>27156.2571428571</v>
      </c>
      <c r="Q44" s="166">
        <v>1911.930808</v>
      </c>
      <c r="R44" s="166">
        <f t="shared" si="3"/>
        <v>5735.792424</v>
      </c>
      <c r="S44" s="167">
        <v>0.211214395040764</v>
      </c>
      <c r="T44" s="168">
        <v>10862.5028571429</v>
      </c>
      <c r="U44" s="168">
        <f t="shared" si="4"/>
        <v>32587.5085714287</v>
      </c>
      <c r="V44" s="168">
        <v>2076.89230628571</v>
      </c>
      <c r="W44" s="168">
        <f t="shared" si="5"/>
        <v>6230.67691885713</v>
      </c>
      <c r="X44" s="175">
        <v>0.19119832082898</v>
      </c>
      <c r="Y44" s="437">
        <v>27686.4</v>
      </c>
      <c r="Z44" s="14">
        <v>6219.41</v>
      </c>
      <c r="AA44" s="438">
        <v>3920</v>
      </c>
      <c r="AB44" s="438">
        <v>996.53916916</v>
      </c>
      <c r="AC44" s="438"/>
      <c r="AD44" s="438"/>
      <c r="AE44" s="439">
        <f t="shared" si="6"/>
        <v>23766.4</v>
      </c>
      <c r="AF44" s="439">
        <f t="shared" si="7"/>
        <v>5222.87083084</v>
      </c>
      <c r="AG44" s="15">
        <f t="shared" si="8"/>
        <v>1.22342632952784</v>
      </c>
      <c r="AH44" s="15">
        <f t="shared" si="22"/>
        <v>1.17940188823413</v>
      </c>
      <c r="AI44" s="15">
        <f t="shared" si="23"/>
        <v>1.0195219412732</v>
      </c>
      <c r="AJ44" s="446">
        <f t="shared" si="24"/>
        <v>0.849601617727666</v>
      </c>
      <c r="AK44" s="16">
        <f t="shared" si="9"/>
        <v>1.05020658222414</v>
      </c>
      <c r="AL44" s="136">
        <f t="shared" si="10"/>
        <v>0.990425734900198</v>
      </c>
      <c r="AM44" s="31">
        <f t="shared" si="11"/>
        <v>0.875172151853454</v>
      </c>
      <c r="AN44" s="31">
        <f t="shared" si="12"/>
        <v>0.910575286683352</v>
      </c>
      <c r="AO44" s="146">
        <f t="shared" si="13"/>
        <v>0.729310126544542</v>
      </c>
      <c r="AP44" s="146">
        <f t="shared" si="14"/>
        <v>0.838250947506681</v>
      </c>
      <c r="AQ44" s="28"/>
      <c r="AR44" s="28"/>
      <c r="AS44" s="28">
        <v>50</v>
      </c>
      <c r="AT44" s="29"/>
      <c r="AU44" s="30"/>
      <c r="AV44" s="30"/>
      <c r="AW44" s="106"/>
    </row>
    <row r="45" s="93" customFormat="1" hidden="1" spans="1:49">
      <c r="A45" s="11">
        <v>42</v>
      </c>
      <c r="B45" s="11">
        <v>732</v>
      </c>
      <c r="C45" s="12" t="s">
        <v>96</v>
      </c>
      <c r="D45" s="12" t="s">
        <v>56</v>
      </c>
      <c r="E45" s="12" t="s">
        <v>45</v>
      </c>
      <c r="F45" s="105">
        <v>6</v>
      </c>
      <c r="G45" s="56">
        <v>2</v>
      </c>
      <c r="H45" s="106">
        <v>10</v>
      </c>
      <c r="I45" s="56">
        <v>1</v>
      </c>
      <c r="J45" s="423">
        <v>6513.54666666667</v>
      </c>
      <c r="K45" s="13">
        <f t="shared" si="0"/>
        <v>19540.64</v>
      </c>
      <c r="L45" s="13">
        <v>1323.80411428572</v>
      </c>
      <c r="M45" s="13">
        <f t="shared" si="1"/>
        <v>3971.41234285716</v>
      </c>
      <c r="N45" s="165">
        <v>0.203238601338398</v>
      </c>
      <c r="O45" s="166">
        <v>7816.25600000001</v>
      </c>
      <c r="P45" s="166">
        <f t="shared" si="2"/>
        <v>23448.768</v>
      </c>
      <c r="Q45" s="166">
        <v>1439.89155200001</v>
      </c>
      <c r="R45" s="166">
        <f t="shared" si="3"/>
        <v>4319.67465600003</v>
      </c>
      <c r="S45" s="167">
        <v>0.184217552751599</v>
      </c>
      <c r="T45" s="168">
        <v>9379.50720000001</v>
      </c>
      <c r="U45" s="168">
        <f t="shared" si="4"/>
        <v>28138.5216</v>
      </c>
      <c r="V45" s="168">
        <v>1564.12547657143</v>
      </c>
      <c r="W45" s="168">
        <f t="shared" si="5"/>
        <v>4692.37642971429</v>
      </c>
      <c r="X45" s="175">
        <v>0.16675987802125</v>
      </c>
      <c r="Y45" s="437">
        <v>20494.84</v>
      </c>
      <c r="Z45" s="14">
        <v>4378.48</v>
      </c>
      <c r="AA45" s="438"/>
      <c r="AB45" s="438"/>
      <c r="AC45" s="438"/>
      <c r="AD45" s="438"/>
      <c r="AE45" s="439">
        <f t="shared" si="6"/>
        <v>20494.84</v>
      </c>
      <c r="AF45" s="439">
        <f t="shared" si="7"/>
        <v>4378.48</v>
      </c>
      <c r="AG45" s="15">
        <f t="shared" si="8"/>
        <v>1.04883156334695</v>
      </c>
      <c r="AH45" s="15">
        <f t="shared" si="22"/>
        <v>1.10249946920646</v>
      </c>
      <c r="AI45" s="446">
        <f t="shared" si="23"/>
        <v>0.874026302789126</v>
      </c>
      <c r="AJ45" s="446">
        <f t="shared" si="24"/>
        <v>0.728355252324272</v>
      </c>
      <c r="AK45" s="16">
        <f t="shared" si="9"/>
        <v>1.04883156334695</v>
      </c>
      <c r="AL45" s="16">
        <f t="shared" si="10"/>
        <v>1.10249946920646</v>
      </c>
      <c r="AM45" s="31">
        <f t="shared" si="11"/>
        <v>0.874026302789126</v>
      </c>
      <c r="AN45" s="31">
        <f t="shared" si="12"/>
        <v>1.01361337338642</v>
      </c>
      <c r="AO45" s="146">
        <f t="shared" si="13"/>
        <v>0.728355252324272</v>
      </c>
      <c r="AP45" s="146">
        <f t="shared" si="14"/>
        <v>0.933105019510678</v>
      </c>
      <c r="AQ45" s="28"/>
      <c r="AR45" s="28"/>
      <c r="AS45" s="28"/>
      <c r="AT45" s="29">
        <f t="shared" si="21"/>
        <v>101.76691428571</v>
      </c>
      <c r="AU45" s="30">
        <f t="shared" si="18"/>
        <v>96.6785685714243</v>
      </c>
      <c r="AV45" s="30">
        <f t="shared" si="19"/>
        <v>5.08834571428549</v>
      </c>
      <c r="AW45" s="106"/>
    </row>
    <row r="46" s="402" customFormat="1" hidden="1" spans="1:49">
      <c r="A46" s="151">
        <v>43</v>
      </c>
      <c r="B46" s="151">
        <v>337</v>
      </c>
      <c r="C46" s="382" t="s">
        <v>97</v>
      </c>
      <c r="D46" s="382" t="s">
        <v>53</v>
      </c>
      <c r="E46" s="382" t="s">
        <v>58</v>
      </c>
      <c r="F46" s="105">
        <v>10</v>
      </c>
      <c r="G46" s="56">
        <v>8</v>
      </c>
      <c r="H46" s="106">
        <v>80</v>
      </c>
      <c r="I46" s="56">
        <v>3</v>
      </c>
      <c r="J46" s="422">
        <v>33565.7799999999</v>
      </c>
      <c r="K46" s="161">
        <f t="shared" si="0"/>
        <v>100697.34</v>
      </c>
      <c r="L46" s="161">
        <v>6836.77748</v>
      </c>
      <c r="M46" s="161">
        <f t="shared" si="1"/>
        <v>20510.33244</v>
      </c>
      <c r="N46" s="162">
        <v>0.203682961635333</v>
      </c>
      <c r="O46" s="163">
        <v>40278.9359999999</v>
      </c>
      <c r="P46" s="163">
        <f t="shared" si="2"/>
        <v>120836.808</v>
      </c>
      <c r="Q46" s="163">
        <v>7436.3102744</v>
      </c>
      <c r="R46" s="163">
        <f t="shared" si="3"/>
        <v>22308.9308232</v>
      </c>
      <c r="S46" s="16">
        <v>0.184620325482282</v>
      </c>
      <c r="T46" s="164">
        <v>48334.7231999999</v>
      </c>
      <c r="U46" s="164">
        <f t="shared" si="4"/>
        <v>145004.1696</v>
      </c>
      <c r="V46" s="164">
        <v>8077.9155456</v>
      </c>
      <c r="W46" s="164">
        <f t="shared" si="5"/>
        <v>24233.7466368</v>
      </c>
      <c r="X46" s="145">
        <v>0.167124481341811</v>
      </c>
      <c r="Y46" s="440">
        <v>109284.15</v>
      </c>
      <c r="Z46" s="441">
        <v>22860.39</v>
      </c>
      <c r="AA46" s="442"/>
      <c r="AB46" s="442"/>
      <c r="AC46" s="442">
        <v>4060</v>
      </c>
      <c r="AD46" s="442">
        <v>560</v>
      </c>
      <c r="AE46" s="443">
        <f t="shared" si="6"/>
        <v>105224.15</v>
      </c>
      <c r="AF46" s="443">
        <f t="shared" si="7"/>
        <v>22300.39</v>
      </c>
      <c r="AG46" s="447">
        <f t="shared" si="8"/>
        <v>1.08527345409522</v>
      </c>
      <c r="AH46" s="447">
        <f t="shared" si="22"/>
        <v>1.11457920376838</v>
      </c>
      <c r="AI46" s="447">
        <f t="shared" si="23"/>
        <v>0.904394545079346</v>
      </c>
      <c r="AJ46" s="447">
        <f t="shared" si="24"/>
        <v>0.753662120899455</v>
      </c>
      <c r="AK46" s="16">
        <f t="shared" si="9"/>
        <v>1.04495461349823</v>
      </c>
      <c r="AL46" s="16">
        <f t="shared" si="10"/>
        <v>1.08727589205278</v>
      </c>
      <c r="AM46" s="27">
        <f t="shared" si="11"/>
        <v>0.870795511248528</v>
      </c>
      <c r="AN46" s="27">
        <f t="shared" si="12"/>
        <v>0.999617156767051</v>
      </c>
      <c r="AO46" s="145">
        <f t="shared" si="13"/>
        <v>0.72566292604044</v>
      </c>
      <c r="AP46" s="145">
        <f t="shared" si="14"/>
        <v>0.920220481555084</v>
      </c>
      <c r="AQ46" s="56"/>
      <c r="AR46" s="56"/>
      <c r="AS46" s="56">
        <v>50</v>
      </c>
      <c r="AT46" s="29">
        <f t="shared" si="21"/>
        <v>447.51439</v>
      </c>
      <c r="AU46" s="30">
        <f t="shared" si="18"/>
        <v>425.1386705</v>
      </c>
      <c r="AV46" s="30">
        <f t="shared" si="19"/>
        <v>22.3757195</v>
      </c>
      <c r="AW46" s="106"/>
    </row>
    <row r="47" s="93" customFormat="1" hidden="1" spans="1:49">
      <c r="A47" s="11">
        <v>44</v>
      </c>
      <c r="B47" s="11">
        <v>748</v>
      </c>
      <c r="C47" s="12" t="s">
        <v>98</v>
      </c>
      <c r="D47" s="12" t="s">
        <v>56</v>
      </c>
      <c r="E47" s="12" t="s">
        <v>67</v>
      </c>
      <c r="F47" s="105">
        <v>8</v>
      </c>
      <c r="G47" s="56">
        <v>4</v>
      </c>
      <c r="H47" s="106">
        <v>12</v>
      </c>
      <c r="I47" s="56">
        <v>2</v>
      </c>
      <c r="J47" s="423">
        <v>9558.42590476191</v>
      </c>
      <c r="K47" s="13">
        <f t="shared" si="0"/>
        <v>28675.2777142857</v>
      </c>
      <c r="L47" s="13">
        <v>2282.41564571429</v>
      </c>
      <c r="M47" s="13">
        <f t="shared" si="1"/>
        <v>6847.24693714287</v>
      </c>
      <c r="N47" s="165">
        <v>0.238785723554881</v>
      </c>
      <c r="O47" s="166">
        <v>11470.1110857143</v>
      </c>
      <c r="P47" s="166">
        <f t="shared" si="2"/>
        <v>34410.3332571429</v>
      </c>
      <c r="Q47" s="166">
        <v>2482.5659408</v>
      </c>
      <c r="R47" s="166">
        <f t="shared" si="3"/>
        <v>7447.6978224</v>
      </c>
      <c r="S47" s="167">
        <v>0.216437828914488</v>
      </c>
      <c r="T47" s="168">
        <v>13764.1333028571</v>
      </c>
      <c r="U47" s="168">
        <f t="shared" si="4"/>
        <v>41292.3999085713</v>
      </c>
      <c r="V47" s="168">
        <v>2696.76187062858</v>
      </c>
      <c r="W47" s="168">
        <f t="shared" si="5"/>
        <v>8090.28561188574</v>
      </c>
      <c r="X47" s="175">
        <v>0.19592674753221</v>
      </c>
      <c r="Y47" s="437">
        <v>29839.26</v>
      </c>
      <c r="Z47" s="14">
        <v>6814.56</v>
      </c>
      <c r="AA47" s="438"/>
      <c r="AB47" s="438"/>
      <c r="AC47" s="438"/>
      <c r="AD47" s="438"/>
      <c r="AE47" s="439">
        <f t="shared" si="6"/>
        <v>29839.26</v>
      </c>
      <c r="AF47" s="439">
        <f t="shared" si="7"/>
        <v>6814.56</v>
      </c>
      <c r="AG47" s="15">
        <f t="shared" si="8"/>
        <v>1.04059184002722</v>
      </c>
      <c r="AH47" s="446">
        <f t="shared" si="22"/>
        <v>0.995226265761563</v>
      </c>
      <c r="AI47" s="446">
        <f t="shared" si="23"/>
        <v>0.867159866689346</v>
      </c>
      <c r="AJ47" s="446">
        <f t="shared" si="24"/>
        <v>0.722633222241125</v>
      </c>
      <c r="AK47" s="16">
        <f t="shared" si="9"/>
        <v>1.04059184002722</v>
      </c>
      <c r="AL47" s="136">
        <f t="shared" si="10"/>
        <v>0.995226265761563</v>
      </c>
      <c r="AM47" s="31">
        <f t="shared" si="11"/>
        <v>0.867159866689346</v>
      </c>
      <c r="AN47" s="31">
        <f t="shared" si="12"/>
        <v>0.914988787475272</v>
      </c>
      <c r="AO47" s="146">
        <f t="shared" si="13"/>
        <v>0.722633222241125</v>
      </c>
      <c r="AP47" s="146">
        <f t="shared" si="14"/>
        <v>0.842313896803405</v>
      </c>
      <c r="AQ47" s="28">
        <v>50</v>
      </c>
      <c r="AR47" s="28">
        <v>50</v>
      </c>
      <c r="AS47" s="28"/>
      <c r="AT47" s="29"/>
      <c r="AU47" s="30"/>
      <c r="AV47" s="30"/>
      <c r="AW47" s="442">
        <f>(Z47-M47)*0.1</f>
        <v>-3.26869371428693</v>
      </c>
    </row>
    <row r="48" s="93" customFormat="1" hidden="1" spans="1:49">
      <c r="A48" s="11">
        <v>45</v>
      </c>
      <c r="B48" s="11">
        <v>721</v>
      </c>
      <c r="C48" s="12" t="s">
        <v>99</v>
      </c>
      <c r="D48" s="12" t="s">
        <v>56</v>
      </c>
      <c r="E48" s="12" t="s">
        <v>67</v>
      </c>
      <c r="F48" s="105">
        <v>8</v>
      </c>
      <c r="G48" s="56">
        <v>4</v>
      </c>
      <c r="H48" s="106">
        <v>20</v>
      </c>
      <c r="I48" s="56">
        <v>2</v>
      </c>
      <c r="J48" s="423">
        <v>10606.0918571429</v>
      </c>
      <c r="K48" s="13">
        <f t="shared" si="0"/>
        <v>31818.2755714287</v>
      </c>
      <c r="L48" s="13">
        <v>2730.56966000001</v>
      </c>
      <c r="M48" s="13">
        <f t="shared" si="1"/>
        <v>8191.70898000003</v>
      </c>
      <c r="N48" s="165">
        <v>0.257452952206995</v>
      </c>
      <c r="O48" s="166">
        <v>12727.3102285714</v>
      </c>
      <c r="P48" s="166">
        <f t="shared" si="2"/>
        <v>38181.9306857142</v>
      </c>
      <c r="Q48" s="166">
        <v>2970.01961480001</v>
      </c>
      <c r="R48" s="166">
        <f t="shared" si="3"/>
        <v>8910.05884440003</v>
      </c>
      <c r="S48" s="167">
        <v>0.23335799642352</v>
      </c>
      <c r="T48" s="168">
        <v>15272.7722742857</v>
      </c>
      <c r="U48" s="168">
        <f t="shared" si="4"/>
        <v>45818.3168228571</v>
      </c>
      <c r="V48" s="168">
        <v>3226.27307520001</v>
      </c>
      <c r="W48" s="168">
        <f t="shared" si="5"/>
        <v>9678.81922560003</v>
      </c>
      <c r="X48" s="175">
        <v>0.211243447964714</v>
      </c>
      <c r="Y48" s="437">
        <v>32926.66</v>
      </c>
      <c r="Z48" s="14">
        <v>8343.91</v>
      </c>
      <c r="AA48" s="438"/>
      <c r="AB48" s="438"/>
      <c r="AC48" s="438"/>
      <c r="AD48" s="438"/>
      <c r="AE48" s="439">
        <f t="shared" si="6"/>
        <v>32926.66</v>
      </c>
      <c r="AF48" s="439">
        <f t="shared" si="7"/>
        <v>8343.91</v>
      </c>
      <c r="AG48" s="15">
        <f t="shared" si="8"/>
        <v>1.03483483654176</v>
      </c>
      <c r="AH48" s="15">
        <f t="shared" si="22"/>
        <v>1.01857988612285</v>
      </c>
      <c r="AI48" s="446">
        <f t="shared" si="23"/>
        <v>0.862362363784803</v>
      </c>
      <c r="AJ48" s="446">
        <f t="shared" si="24"/>
        <v>0.718635303154002</v>
      </c>
      <c r="AK48" s="16">
        <f t="shared" si="9"/>
        <v>1.03483483654176</v>
      </c>
      <c r="AL48" s="16">
        <f t="shared" si="10"/>
        <v>1.01857988612285</v>
      </c>
      <c r="AM48" s="31">
        <f t="shared" si="11"/>
        <v>0.862362363784803</v>
      </c>
      <c r="AN48" s="31">
        <f t="shared" si="12"/>
        <v>0.936459584129924</v>
      </c>
      <c r="AO48" s="146">
        <f t="shared" si="13"/>
        <v>0.718635303154002</v>
      </c>
      <c r="AP48" s="146">
        <f t="shared" si="14"/>
        <v>0.862079330702938</v>
      </c>
      <c r="AQ48" s="28"/>
      <c r="AR48" s="28"/>
      <c r="AS48" s="28"/>
      <c r="AT48" s="29">
        <f>(AF48-M48)*0.25</f>
        <v>38.0502549999924</v>
      </c>
      <c r="AU48" s="30">
        <f>AT48*0.95</f>
        <v>36.1477422499928</v>
      </c>
      <c r="AV48" s="30">
        <f>AT48*0.05</f>
        <v>1.90251274999962</v>
      </c>
      <c r="AW48" s="106"/>
    </row>
    <row r="49" s="93" customFormat="1" hidden="1" spans="1:49">
      <c r="A49" s="11">
        <v>46</v>
      </c>
      <c r="B49" s="11">
        <v>743</v>
      </c>
      <c r="C49" s="12" t="s">
        <v>100</v>
      </c>
      <c r="D49" s="12" t="s">
        <v>47</v>
      </c>
      <c r="E49" s="12" t="s">
        <v>54</v>
      </c>
      <c r="F49" s="105">
        <v>8</v>
      </c>
      <c r="G49" s="56">
        <v>3</v>
      </c>
      <c r="H49" s="106">
        <v>6</v>
      </c>
      <c r="I49" s="56">
        <v>2</v>
      </c>
      <c r="J49" s="423">
        <v>8706.71228571429</v>
      </c>
      <c r="K49" s="13">
        <f t="shared" si="0"/>
        <v>26120.1368571429</v>
      </c>
      <c r="L49" s="13">
        <v>2122.95296571428</v>
      </c>
      <c r="M49" s="13">
        <f t="shared" si="1"/>
        <v>6368.85889714284</v>
      </c>
      <c r="N49" s="165">
        <v>0.243829461230453</v>
      </c>
      <c r="O49" s="166">
        <v>10448.0547428571</v>
      </c>
      <c r="P49" s="166">
        <f t="shared" si="2"/>
        <v>31344.1642285713</v>
      </c>
      <c r="Q49" s="166">
        <v>2309.1196104</v>
      </c>
      <c r="R49" s="166">
        <f t="shared" si="3"/>
        <v>6927.3588312</v>
      </c>
      <c r="S49" s="167">
        <v>0.22100952447427</v>
      </c>
      <c r="T49" s="168">
        <v>12537.6656914286</v>
      </c>
      <c r="U49" s="168">
        <f t="shared" si="4"/>
        <v>37612.9970742858</v>
      </c>
      <c r="V49" s="168">
        <v>2508.35058102857</v>
      </c>
      <c r="W49" s="168">
        <f t="shared" si="5"/>
        <v>7525.05174308571</v>
      </c>
      <c r="X49" s="175">
        <v>0.200065198958321</v>
      </c>
      <c r="Y49" s="437">
        <v>27541.07</v>
      </c>
      <c r="Z49" s="14">
        <v>6308.65</v>
      </c>
      <c r="AA49" s="438">
        <v>520</v>
      </c>
      <c r="AB49" s="438">
        <v>71</v>
      </c>
      <c r="AC49" s="438"/>
      <c r="AD49" s="438"/>
      <c r="AE49" s="439">
        <f t="shared" si="6"/>
        <v>27021.07</v>
      </c>
      <c r="AF49" s="439">
        <f t="shared" si="7"/>
        <v>6237.65</v>
      </c>
      <c r="AG49" s="15">
        <f t="shared" si="8"/>
        <v>1.0543999118622</v>
      </c>
      <c r="AH49" s="446">
        <f t="shared" si="22"/>
        <v>0.990546360326832</v>
      </c>
      <c r="AI49" s="446">
        <f t="shared" si="23"/>
        <v>0.878666593218503</v>
      </c>
      <c r="AJ49" s="446">
        <f t="shared" si="24"/>
        <v>0.732222161015414</v>
      </c>
      <c r="AK49" s="16">
        <f t="shared" si="9"/>
        <v>1.03449189978539</v>
      </c>
      <c r="AL49" s="136">
        <f t="shared" si="10"/>
        <v>0.979398366448077</v>
      </c>
      <c r="AM49" s="31">
        <f t="shared" si="11"/>
        <v>0.862076583154492</v>
      </c>
      <c r="AN49" s="31">
        <f t="shared" si="12"/>
        <v>0.900436970567537</v>
      </c>
      <c r="AO49" s="146">
        <f t="shared" si="13"/>
        <v>0.718397152628739</v>
      </c>
      <c r="AP49" s="146">
        <f t="shared" si="14"/>
        <v>0.828917888269855</v>
      </c>
      <c r="AQ49" s="28"/>
      <c r="AR49" s="28"/>
      <c r="AS49" s="28"/>
      <c r="AT49" s="29"/>
      <c r="AU49" s="30"/>
      <c r="AV49" s="30"/>
      <c r="AW49" s="442">
        <f>(Z49-M49)*0.1</f>
        <v>-6.02088971428402</v>
      </c>
    </row>
    <row r="50" s="93" customFormat="1" hidden="1" spans="1:49">
      <c r="A50" s="11">
        <v>47</v>
      </c>
      <c r="B50" s="11">
        <v>373</v>
      </c>
      <c r="C50" s="12" t="s">
        <v>101</v>
      </c>
      <c r="D50" s="12" t="s">
        <v>53</v>
      </c>
      <c r="E50" s="12" t="s">
        <v>51</v>
      </c>
      <c r="F50" s="105">
        <v>8</v>
      </c>
      <c r="G50" s="56">
        <v>5</v>
      </c>
      <c r="H50" s="106">
        <v>6</v>
      </c>
      <c r="I50" s="56">
        <v>2</v>
      </c>
      <c r="J50" s="423">
        <v>15555.2792380952</v>
      </c>
      <c r="K50" s="13">
        <f t="shared" si="0"/>
        <v>46665.8377142856</v>
      </c>
      <c r="L50" s="13">
        <v>3414.31524571428</v>
      </c>
      <c r="M50" s="13">
        <f t="shared" si="1"/>
        <v>10242.9457371428</v>
      </c>
      <c r="N50" s="165">
        <v>0.219495593325805</v>
      </c>
      <c r="O50" s="166">
        <v>18666.3350857143</v>
      </c>
      <c r="P50" s="166">
        <f t="shared" si="2"/>
        <v>55999.0052571429</v>
      </c>
      <c r="Q50" s="166">
        <v>3713.7244288</v>
      </c>
      <c r="R50" s="166">
        <f t="shared" si="3"/>
        <v>11141.1732864</v>
      </c>
      <c r="S50" s="167">
        <v>0.198953057027364</v>
      </c>
      <c r="T50" s="168">
        <v>22399.6021028571</v>
      </c>
      <c r="U50" s="168">
        <f t="shared" si="4"/>
        <v>67198.8063085713</v>
      </c>
      <c r="V50" s="168">
        <v>4034.14478262857</v>
      </c>
      <c r="W50" s="168">
        <f t="shared" si="5"/>
        <v>12102.4343478857</v>
      </c>
      <c r="X50" s="175">
        <v>0.180098948369891</v>
      </c>
      <c r="Y50" s="437">
        <v>53180.61</v>
      </c>
      <c r="Z50" s="14">
        <v>10726.81</v>
      </c>
      <c r="AA50" s="438">
        <v>3920</v>
      </c>
      <c r="AB50" s="438">
        <v>328</v>
      </c>
      <c r="AC50" s="438">
        <v>1190</v>
      </c>
      <c r="AD50" s="438">
        <v>315</v>
      </c>
      <c r="AE50" s="439">
        <f t="shared" si="6"/>
        <v>48070.61</v>
      </c>
      <c r="AF50" s="439">
        <f t="shared" si="7"/>
        <v>10083.81</v>
      </c>
      <c r="AG50" s="15">
        <f t="shared" si="8"/>
        <v>1.1396047431014</v>
      </c>
      <c r="AH50" s="15">
        <f t="shared" si="22"/>
        <v>1.0472387802566</v>
      </c>
      <c r="AI50" s="446">
        <f t="shared" si="23"/>
        <v>0.949670619251162</v>
      </c>
      <c r="AJ50" s="446">
        <f t="shared" si="24"/>
        <v>0.791392182709304</v>
      </c>
      <c r="AK50" s="16">
        <f t="shared" si="9"/>
        <v>1.0301027979893</v>
      </c>
      <c r="AL50" s="136">
        <f t="shared" si="10"/>
        <v>0.984463869942629</v>
      </c>
      <c r="AM50" s="31">
        <f t="shared" si="11"/>
        <v>0.85841899832441</v>
      </c>
      <c r="AN50" s="31">
        <f t="shared" si="12"/>
        <v>0.905094081276815</v>
      </c>
      <c r="AO50" s="146">
        <f t="shared" si="13"/>
        <v>0.715349165270344</v>
      </c>
      <c r="AP50" s="146">
        <f t="shared" si="14"/>
        <v>0.833205098258735</v>
      </c>
      <c r="AQ50" s="28"/>
      <c r="AR50" s="28"/>
      <c r="AS50" s="28">
        <v>50</v>
      </c>
      <c r="AT50" s="29"/>
      <c r="AU50" s="30"/>
      <c r="AV50" s="30"/>
      <c r="AW50" s="106"/>
    </row>
    <row r="51" s="93" customFormat="1" hidden="1" spans="1:49">
      <c r="A51" s="11">
        <v>48</v>
      </c>
      <c r="B51" s="11">
        <v>718</v>
      </c>
      <c r="C51" s="12" t="s">
        <v>102</v>
      </c>
      <c r="D51" s="12" t="s">
        <v>53</v>
      </c>
      <c r="E51" s="12" t="s">
        <v>48</v>
      </c>
      <c r="F51" s="105">
        <v>4</v>
      </c>
      <c r="G51" s="56">
        <v>2</v>
      </c>
      <c r="H51" s="106">
        <v>6</v>
      </c>
      <c r="I51" s="56">
        <v>1</v>
      </c>
      <c r="J51" s="423">
        <v>4330.69238095238</v>
      </c>
      <c r="K51" s="13">
        <f t="shared" si="0"/>
        <v>12992.0771428571</v>
      </c>
      <c r="L51" s="13">
        <v>903.732514285714</v>
      </c>
      <c r="M51" s="13">
        <f t="shared" si="1"/>
        <v>2711.19754285714</v>
      </c>
      <c r="N51" s="165">
        <v>0.208680837794111</v>
      </c>
      <c r="O51" s="166">
        <v>5196.83085714286</v>
      </c>
      <c r="P51" s="166">
        <f t="shared" si="2"/>
        <v>15590.4925714286</v>
      </c>
      <c r="Q51" s="166">
        <v>982.982903999999</v>
      </c>
      <c r="R51" s="166">
        <f t="shared" si="3"/>
        <v>2948.948712</v>
      </c>
      <c r="S51" s="167">
        <v>0.189150451692867</v>
      </c>
      <c r="T51" s="168">
        <v>6236.19702857143</v>
      </c>
      <c r="U51" s="168">
        <f t="shared" si="4"/>
        <v>18708.5910857143</v>
      </c>
      <c r="V51" s="168">
        <v>1067.79472457143</v>
      </c>
      <c r="W51" s="168">
        <f t="shared" si="5"/>
        <v>3203.38417371429</v>
      </c>
      <c r="X51" s="175">
        <v>0.171225302805424</v>
      </c>
      <c r="Y51" s="437">
        <v>13127.08</v>
      </c>
      <c r="Z51" s="14">
        <v>3743.48</v>
      </c>
      <c r="AA51" s="438"/>
      <c r="AB51" s="438"/>
      <c r="AC51" s="438"/>
      <c r="AD51" s="438"/>
      <c r="AE51" s="439">
        <f t="shared" si="6"/>
        <v>13127.08</v>
      </c>
      <c r="AF51" s="439">
        <f t="shared" si="7"/>
        <v>3743.48</v>
      </c>
      <c r="AG51" s="15">
        <f t="shared" si="8"/>
        <v>1.01039116806792</v>
      </c>
      <c r="AH51" s="15">
        <f t="shared" si="22"/>
        <v>1.38074778426326</v>
      </c>
      <c r="AI51" s="446">
        <f t="shared" si="23"/>
        <v>0.841992640056603</v>
      </c>
      <c r="AJ51" s="446">
        <f t="shared" si="24"/>
        <v>0.701660533380502</v>
      </c>
      <c r="AK51" s="16">
        <f t="shared" si="9"/>
        <v>1.01039116806792</v>
      </c>
      <c r="AL51" s="16">
        <f t="shared" si="10"/>
        <v>1.38074778426326</v>
      </c>
      <c r="AM51" s="31">
        <f t="shared" si="11"/>
        <v>0.841992640056603</v>
      </c>
      <c r="AN51" s="31">
        <f t="shared" si="12"/>
        <v>1.26942865597047</v>
      </c>
      <c r="AO51" s="146">
        <f t="shared" si="13"/>
        <v>0.701660533380502</v>
      </c>
      <c r="AP51" s="146">
        <f t="shared" si="14"/>
        <v>1.16860164032698</v>
      </c>
      <c r="AQ51" s="28"/>
      <c r="AR51" s="28"/>
      <c r="AS51" s="28">
        <v>50</v>
      </c>
      <c r="AT51" s="29">
        <f>(AF51-M51)*0.25</f>
        <v>258.070614285714</v>
      </c>
      <c r="AU51" s="30">
        <f>AT51*0.95</f>
        <v>245.167083571429</v>
      </c>
      <c r="AV51" s="30">
        <f>AT51*0.05</f>
        <v>12.9035307142857</v>
      </c>
      <c r="AW51" s="106"/>
    </row>
    <row r="52" s="93" customFormat="1" spans="1:49">
      <c r="A52" s="11">
        <v>49</v>
      </c>
      <c r="B52" s="11">
        <v>585</v>
      </c>
      <c r="C52" s="12" t="s">
        <v>103</v>
      </c>
      <c r="D52" s="12" t="s">
        <v>44</v>
      </c>
      <c r="E52" s="12" t="s">
        <v>72</v>
      </c>
      <c r="F52" s="105">
        <v>10</v>
      </c>
      <c r="G52" s="56">
        <v>5</v>
      </c>
      <c r="H52" s="106">
        <v>30</v>
      </c>
      <c r="I52" s="56">
        <v>3</v>
      </c>
      <c r="J52" s="423">
        <v>18266.6399999999</v>
      </c>
      <c r="K52" s="13">
        <f t="shared" si="0"/>
        <v>54799.9199999997</v>
      </c>
      <c r="L52" s="13">
        <v>4261.99376571429</v>
      </c>
      <c r="M52" s="13">
        <f t="shared" si="1"/>
        <v>12785.9812971429</v>
      </c>
      <c r="N52" s="165">
        <v>0.233321167205042</v>
      </c>
      <c r="O52" s="166">
        <v>21919.9679999999</v>
      </c>
      <c r="P52" s="166">
        <f t="shared" si="2"/>
        <v>65759.9039999997</v>
      </c>
      <c r="Q52" s="166">
        <v>4635.73783440001</v>
      </c>
      <c r="R52" s="166">
        <f t="shared" si="3"/>
        <v>13907.2135032</v>
      </c>
      <c r="S52" s="167">
        <v>0.211484698992262</v>
      </c>
      <c r="T52" s="168">
        <v>26303.9615999999</v>
      </c>
      <c r="U52" s="168">
        <f t="shared" si="4"/>
        <v>78911.8847999997</v>
      </c>
      <c r="V52" s="168">
        <v>5035.70955702858</v>
      </c>
      <c r="W52" s="168">
        <f t="shared" si="5"/>
        <v>15107.1286710857</v>
      </c>
      <c r="X52" s="175">
        <v>0.191443008988752</v>
      </c>
      <c r="Y52" s="437">
        <v>58757.17</v>
      </c>
      <c r="Z52" s="14">
        <v>13714.53</v>
      </c>
      <c r="AA52" s="438">
        <v>3920</v>
      </c>
      <c r="AB52" s="438">
        <v>328</v>
      </c>
      <c r="AC52" s="438"/>
      <c r="AD52" s="438"/>
      <c r="AE52" s="439">
        <f t="shared" si="6"/>
        <v>54837.17</v>
      </c>
      <c r="AF52" s="439">
        <f t="shared" si="7"/>
        <v>13386.53</v>
      </c>
      <c r="AG52" s="15">
        <f t="shared" si="8"/>
        <v>1.07221269666088</v>
      </c>
      <c r="AH52" s="15">
        <f t="shared" si="22"/>
        <v>1.0726224042784</v>
      </c>
      <c r="AI52" s="446">
        <f t="shared" si="23"/>
        <v>0.89351058055073</v>
      </c>
      <c r="AJ52" s="446">
        <f t="shared" si="24"/>
        <v>0.744592150458941</v>
      </c>
      <c r="AK52" s="16">
        <f t="shared" si="9"/>
        <v>1.00067974551788</v>
      </c>
      <c r="AL52" s="16">
        <f t="shared" si="10"/>
        <v>1.04696930872184</v>
      </c>
      <c r="AM52" s="31">
        <f t="shared" si="11"/>
        <v>0.833899787931568</v>
      </c>
      <c r="AN52" s="31">
        <f t="shared" si="12"/>
        <v>0.962560184822055</v>
      </c>
      <c r="AO52" s="146">
        <f t="shared" si="13"/>
        <v>0.694916489942973</v>
      </c>
      <c r="AP52" s="146">
        <f t="shared" si="14"/>
        <v>0.886106836808845</v>
      </c>
      <c r="AQ52" s="28"/>
      <c r="AR52" s="28">
        <v>50</v>
      </c>
      <c r="AS52" s="28"/>
      <c r="AT52" s="29">
        <f>(AF52-M52)*0.25</f>
        <v>150.137175714283</v>
      </c>
      <c r="AU52" s="30">
        <f>AT52*0.95</f>
        <v>142.630316928569</v>
      </c>
      <c r="AV52" s="30">
        <f>AT52*0.05</f>
        <v>7.50685878571414</v>
      </c>
      <c r="AW52" s="106"/>
    </row>
    <row r="53" s="93" customFormat="1" spans="1:49">
      <c r="A53" s="11">
        <v>50</v>
      </c>
      <c r="B53" s="11">
        <v>726</v>
      </c>
      <c r="C53" s="12" t="s">
        <v>104</v>
      </c>
      <c r="D53" s="12" t="s">
        <v>44</v>
      </c>
      <c r="E53" s="12" t="s">
        <v>51</v>
      </c>
      <c r="F53" s="105">
        <v>8</v>
      </c>
      <c r="G53" s="56">
        <v>4</v>
      </c>
      <c r="H53" s="106">
        <v>20</v>
      </c>
      <c r="I53" s="56">
        <v>2</v>
      </c>
      <c r="J53" s="423">
        <v>13629.2961904762</v>
      </c>
      <c r="K53" s="13">
        <f t="shared" si="0"/>
        <v>40887.8885714286</v>
      </c>
      <c r="L53" s="13">
        <v>2917.122</v>
      </c>
      <c r="M53" s="13">
        <f t="shared" si="1"/>
        <v>8751.366</v>
      </c>
      <c r="N53" s="165">
        <v>0.214033208995664</v>
      </c>
      <c r="O53" s="166">
        <v>16355.1554285714</v>
      </c>
      <c r="P53" s="166">
        <f t="shared" si="2"/>
        <v>49065.4662857142</v>
      </c>
      <c r="Q53" s="166">
        <v>3172.93116</v>
      </c>
      <c r="R53" s="166">
        <f t="shared" si="3"/>
        <v>9518.79348</v>
      </c>
      <c r="S53" s="167">
        <v>0.19400189584607</v>
      </c>
      <c r="T53" s="168">
        <v>19626.1865142857</v>
      </c>
      <c r="U53" s="168">
        <f t="shared" si="4"/>
        <v>58878.5595428571</v>
      </c>
      <c r="V53" s="168">
        <v>3446.69184</v>
      </c>
      <c r="W53" s="168">
        <f t="shared" si="5"/>
        <v>10340.07552</v>
      </c>
      <c r="X53" s="175">
        <v>0.175616991996443</v>
      </c>
      <c r="Y53" s="437">
        <v>43261.16</v>
      </c>
      <c r="Z53" s="14">
        <v>8374.6</v>
      </c>
      <c r="AA53" s="438">
        <v>980</v>
      </c>
      <c r="AB53" s="438">
        <v>82</v>
      </c>
      <c r="AC53" s="438">
        <v>1705</v>
      </c>
      <c r="AD53" s="438">
        <v>300</v>
      </c>
      <c r="AE53" s="439">
        <f t="shared" si="6"/>
        <v>40576.16</v>
      </c>
      <c r="AF53" s="439">
        <f t="shared" si="7"/>
        <v>7992.6</v>
      </c>
      <c r="AG53" s="15">
        <f t="shared" si="8"/>
        <v>1.05804338427565</v>
      </c>
      <c r="AH53" s="446">
        <f t="shared" si="22"/>
        <v>0.956947749642742</v>
      </c>
      <c r="AI53" s="446">
        <f t="shared" si="23"/>
        <v>0.881702820229711</v>
      </c>
      <c r="AJ53" s="446">
        <f t="shared" si="24"/>
        <v>0.734752350191425</v>
      </c>
      <c r="AK53" s="136">
        <f t="shared" si="9"/>
        <v>0.992376016900848</v>
      </c>
      <c r="AL53" s="136">
        <f t="shared" si="10"/>
        <v>0.913297421225441</v>
      </c>
      <c r="AM53" s="31">
        <f t="shared" si="11"/>
        <v>0.826980014084042</v>
      </c>
      <c r="AN53" s="31">
        <f t="shared" si="12"/>
        <v>0.839665238750405</v>
      </c>
      <c r="AO53" s="146">
        <f t="shared" si="13"/>
        <v>0.689150011736701</v>
      </c>
      <c r="AP53" s="146">
        <f t="shared" si="14"/>
        <v>0.772973077860074</v>
      </c>
      <c r="AQ53" s="28"/>
      <c r="AR53" s="28"/>
      <c r="AS53" s="28"/>
      <c r="AT53" s="29"/>
      <c r="AU53" s="30"/>
      <c r="AV53" s="30"/>
      <c r="AW53" s="442">
        <f>(Z53-M53)*0.1</f>
        <v>-37.6766</v>
      </c>
    </row>
    <row r="54" s="93" customFormat="1" hidden="1" spans="1:49">
      <c r="A54" s="11">
        <v>51</v>
      </c>
      <c r="B54" s="11">
        <v>546</v>
      </c>
      <c r="C54" s="12" t="s">
        <v>105</v>
      </c>
      <c r="D54" s="12" t="s">
        <v>47</v>
      </c>
      <c r="E54" s="12" t="s">
        <v>51</v>
      </c>
      <c r="F54" s="105">
        <v>8</v>
      </c>
      <c r="G54" s="56">
        <v>6</v>
      </c>
      <c r="H54" s="106">
        <v>40</v>
      </c>
      <c r="I54" s="56">
        <v>2</v>
      </c>
      <c r="J54" s="423">
        <v>13080.1782857143</v>
      </c>
      <c r="K54" s="13">
        <f t="shared" si="0"/>
        <v>39240.5348571429</v>
      </c>
      <c r="L54" s="13">
        <v>3476.39017142857</v>
      </c>
      <c r="M54" s="13">
        <f t="shared" si="1"/>
        <v>10429.1705142857</v>
      </c>
      <c r="N54" s="165">
        <v>0.265775442466665</v>
      </c>
      <c r="O54" s="166">
        <v>15696.2139428571</v>
      </c>
      <c r="P54" s="166">
        <f t="shared" si="2"/>
        <v>47088.6418285713</v>
      </c>
      <c r="Q54" s="166">
        <v>3781.242848</v>
      </c>
      <c r="R54" s="166">
        <f t="shared" si="3"/>
        <v>11343.728544</v>
      </c>
      <c r="S54" s="167">
        <v>0.240901586953759</v>
      </c>
      <c r="T54" s="168">
        <v>18835.4567314286</v>
      </c>
      <c r="U54" s="168">
        <f t="shared" si="4"/>
        <v>56506.3701942858</v>
      </c>
      <c r="V54" s="168">
        <v>4107.48869485715</v>
      </c>
      <c r="W54" s="168">
        <f t="shared" si="5"/>
        <v>12322.4660845714</v>
      </c>
      <c r="X54" s="175">
        <v>0.218072157921366</v>
      </c>
      <c r="Y54" s="437">
        <v>38796.19</v>
      </c>
      <c r="Z54" s="14">
        <v>11190.52</v>
      </c>
      <c r="AA54" s="438"/>
      <c r="AB54" s="438"/>
      <c r="AC54" s="438"/>
      <c r="AD54" s="438"/>
      <c r="AE54" s="439">
        <f t="shared" si="6"/>
        <v>38796.19</v>
      </c>
      <c r="AF54" s="439">
        <f t="shared" si="7"/>
        <v>11190.52</v>
      </c>
      <c r="AG54" s="446">
        <f t="shared" si="8"/>
        <v>0.988676381227714</v>
      </c>
      <c r="AH54" s="15">
        <f t="shared" si="22"/>
        <v>1.07300192135812</v>
      </c>
      <c r="AI54" s="446">
        <f t="shared" si="23"/>
        <v>0.823896984356431</v>
      </c>
      <c r="AJ54" s="446">
        <f t="shared" si="24"/>
        <v>0.686580820297023</v>
      </c>
      <c r="AK54" s="136">
        <f t="shared" si="9"/>
        <v>0.988676381227714</v>
      </c>
      <c r="AL54" s="136">
        <f t="shared" si="10"/>
        <v>1.07300192135812</v>
      </c>
      <c r="AM54" s="31">
        <f t="shared" si="11"/>
        <v>0.823896984356431</v>
      </c>
      <c r="AN54" s="31">
        <f t="shared" si="12"/>
        <v>0.986493987104352</v>
      </c>
      <c r="AO54" s="146">
        <f t="shared" si="13"/>
        <v>0.686580820297023</v>
      </c>
      <c r="AP54" s="146">
        <f t="shared" si="14"/>
        <v>0.90813964698278</v>
      </c>
      <c r="AQ54" s="28"/>
      <c r="AR54" s="28"/>
      <c r="AS54" s="28"/>
      <c r="AT54" s="29"/>
      <c r="AU54" s="30"/>
      <c r="AV54" s="30"/>
      <c r="AW54" s="106"/>
    </row>
    <row r="55" s="93" customFormat="1" hidden="1" spans="1:49">
      <c r="A55" s="11">
        <v>52</v>
      </c>
      <c r="B55" s="11">
        <v>598</v>
      </c>
      <c r="C55" s="12" t="s">
        <v>106</v>
      </c>
      <c r="D55" s="12" t="s">
        <v>47</v>
      </c>
      <c r="E55" s="12" t="s">
        <v>51</v>
      </c>
      <c r="F55" s="105">
        <v>8</v>
      </c>
      <c r="G55" s="56">
        <v>4</v>
      </c>
      <c r="H55" s="106">
        <v>13</v>
      </c>
      <c r="I55" s="56">
        <v>2</v>
      </c>
      <c r="J55" s="423">
        <v>10126.1142857143</v>
      </c>
      <c r="K55" s="13">
        <f t="shared" si="0"/>
        <v>30378.3428571429</v>
      </c>
      <c r="L55" s="13">
        <v>2554.21095428571</v>
      </c>
      <c r="M55" s="13">
        <f t="shared" si="1"/>
        <v>7662.63286285713</v>
      </c>
      <c r="N55" s="165">
        <v>0.252239988826626</v>
      </c>
      <c r="O55" s="166">
        <v>12151.3371428571</v>
      </c>
      <c r="P55" s="166">
        <f t="shared" si="2"/>
        <v>36454.0114285713</v>
      </c>
      <c r="Q55" s="166">
        <v>2778.1956072</v>
      </c>
      <c r="R55" s="166">
        <f t="shared" si="3"/>
        <v>8334.5868216</v>
      </c>
      <c r="S55" s="167">
        <v>0.228632912949262</v>
      </c>
      <c r="T55" s="168">
        <v>14581.6045714286</v>
      </c>
      <c r="U55" s="168">
        <f t="shared" si="4"/>
        <v>43744.8137142858</v>
      </c>
      <c r="V55" s="168">
        <v>3017.89848137143</v>
      </c>
      <c r="W55" s="168">
        <f t="shared" si="5"/>
        <v>9053.69544411429</v>
      </c>
      <c r="X55" s="175">
        <v>0.206966144678257</v>
      </c>
      <c r="Y55" s="437">
        <v>29752.92</v>
      </c>
      <c r="Z55" s="14">
        <v>6902.31</v>
      </c>
      <c r="AA55" s="438"/>
      <c r="AB55" s="438"/>
      <c r="AC55" s="438"/>
      <c r="AD55" s="438"/>
      <c r="AE55" s="439">
        <f t="shared" si="6"/>
        <v>29752.92</v>
      </c>
      <c r="AF55" s="439">
        <f t="shared" si="7"/>
        <v>6902.31</v>
      </c>
      <c r="AG55" s="446">
        <f t="shared" si="8"/>
        <v>0.979412212835835</v>
      </c>
      <c r="AH55" s="446">
        <f t="shared" si="22"/>
        <v>0.900775245732753</v>
      </c>
      <c r="AI55" s="446">
        <f t="shared" si="23"/>
        <v>0.816176844029866</v>
      </c>
      <c r="AJ55" s="446">
        <f t="shared" si="24"/>
        <v>0.680147370024885</v>
      </c>
      <c r="AK55" s="136">
        <f t="shared" si="9"/>
        <v>0.979412212835835</v>
      </c>
      <c r="AL55" s="136">
        <f t="shared" si="10"/>
        <v>0.900775245732753</v>
      </c>
      <c r="AM55" s="31">
        <f t="shared" si="11"/>
        <v>0.816176844029866</v>
      </c>
      <c r="AN55" s="31">
        <f t="shared" si="12"/>
        <v>0.828152630447367</v>
      </c>
      <c r="AO55" s="146">
        <f t="shared" si="13"/>
        <v>0.680147370024885</v>
      </c>
      <c r="AP55" s="146">
        <f t="shared" si="14"/>
        <v>0.762374882456105</v>
      </c>
      <c r="AQ55" s="28"/>
      <c r="AR55" s="28"/>
      <c r="AS55" s="28"/>
      <c r="AT55" s="29"/>
      <c r="AU55" s="30"/>
      <c r="AV55" s="30"/>
      <c r="AW55" s="442">
        <f>(Z55-M55)*0.1</f>
        <v>-76.032286285713</v>
      </c>
    </row>
    <row r="56" s="93" customFormat="1" spans="1:49">
      <c r="A56" s="11">
        <v>53</v>
      </c>
      <c r="B56" s="11">
        <v>103199</v>
      </c>
      <c r="C56" s="12" t="s">
        <v>107</v>
      </c>
      <c r="D56" s="12" t="s">
        <v>44</v>
      </c>
      <c r="E56" s="12" t="s">
        <v>67</v>
      </c>
      <c r="F56" s="105">
        <v>6</v>
      </c>
      <c r="G56" s="56">
        <v>4</v>
      </c>
      <c r="H56" s="106">
        <v>6</v>
      </c>
      <c r="I56" s="56">
        <v>2</v>
      </c>
      <c r="J56" s="423">
        <v>8526.38657142857</v>
      </c>
      <c r="K56" s="13">
        <f t="shared" si="0"/>
        <v>25579.1597142857</v>
      </c>
      <c r="L56" s="13">
        <v>2239.11992571428</v>
      </c>
      <c r="M56" s="13">
        <f t="shared" si="1"/>
        <v>6717.35977714284</v>
      </c>
      <c r="N56" s="165">
        <v>0.262610650708407</v>
      </c>
      <c r="O56" s="166">
        <v>10231.6638857143</v>
      </c>
      <c r="P56" s="166">
        <f t="shared" si="2"/>
        <v>30694.9916571429</v>
      </c>
      <c r="Q56" s="166">
        <v>2435.4735192</v>
      </c>
      <c r="R56" s="166">
        <f t="shared" si="3"/>
        <v>7306.4205576</v>
      </c>
      <c r="S56" s="167">
        <v>0.238032987244672</v>
      </c>
      <c r="T56" s="168">
        <v>12277.9966628571</v>
      </c>
      <c r="U56" s="168">
        <f t="shared" si="4"/>
        <v>36833.9899885713</v>
      </c>
      <c r="V56" s="168">
        <v>2645.60631222857</v>
      </c>
      <c r="W56" s="168">
        <f t="shared" si="5"/>
        <v>7936.81893668571</v>
      </c>
      <c r="X56" s="175">
        <v>0.215475405709462</v>
      </c>
      <c r="Y56" s="437">
        <v>24865.44</v>
      </c>
      <c r="Z56" s="14">
        <v>7099.68</v>
      </c>
      <c r="AA56" s="438"/>
      <c r="AB56" s="438"/>
      <c r="AC56" s="438"/>
      <c r="AD56" s="438"/>
      <c r="AE56" s="439">
        <f t="shared" si="6"/>
        <v>24865.44</v>
      </c>
      <c r="AF56" s="439">
        <f t="shared" si="7"/>
        <v>7099.68</v>
      </c>
      <c r="AG56" s="446">
        <f t="shared" si="8"/>
        <v>0.972097609059179</v>
      </c>
      <c r="AH56" s="15">
        <f t="shared" si="22"/>
        <v>1.05691525175681</v>
      </c>
      <c r="AI56" s="446">
        <f t="shared" si="23"/>
        <v>0.810081340882647</v>
      </c>
      <c r="AJ56" s="446">
        <f t="shared" si="24"/>
        <v>0.675067784068876</v>
      </c>
      <c r="AK56" s="136">
        <f t="shared" si="9"/>
        <v>0.972097609059179</v>
      </c>
      <c r="AL56" s="136">
        <f t="shared" si="10"/>
        <v>1.05691525175681</v>
      </c>
      <c r="AM56" s="31">
        <f t="shared" si="11"/>
        <v>0.810081340882647</v>
      </c>
      <c r="AN56" s="31">
        <f t="shared" si="12"/>
        <v>0.971704262576981</v>
      </c>
      <c r="AO56" s="146">
        <f t="shared" si="13"/>
        <v>0.675067784068876</v>
      </c>
      <c r="AP56" s="146">
        <f t="shared" si="14"/>
        <v>0.894524627137924</v>
      </c>
      <c r="AQ56" s="28"/>
      <c r="AR56" s="28"/>
      <c r="AS56" s="28"/>
      <c r="AT56" s="29"/>
      <c r="AU56" s="30"/>
      <c r="AV56" s="30"/>
      <c r="AW56" s="106"/>
    </row>
    <row r="57" s="93" customFormat="1" hidden="1" spans="1:49">
      <c r="A57" s="11">
        <v>54</v>
      </c>
      <c r="B57" s="11">
        <v>707</v>
      </c>
      <c r="C57" s="12" t="s">
        <v>108</v>
      </c>
      <c r="D57" s="12" t="s">
        <v>47</v>
      </c>
      <c r="E57" s="12" t="s">
        <v>72</v>
      </c>
      <c r="F57" s="105">
        <v>10</v>
      </c>
      <c r="G57" s="56">
        <v>6</v>
      </c>
      <c r="H57" s="106">
        <v>30</v>
      </c>
      <c r="I57" s="56">
        <v>3</v>
      </c>
      <c r="J57" s="423">
        <v>19050.8845714286</v>
      </c>
      <c r="K57" s="13">
        <f t="shared" si="0"/>
        <v>57152.6537142858</v>
      </c>
      <c r="L57" s="13">
        <v>5023.14495428571</v>
      </c>
      <c r="M57" s="13">
        <f t="shared" si="1"/>
        <v>15069.4348628571</v>
      </c>
      <c r="N57" s="165">
        <v>0.263669906531223</v>
      </c>
      <c r="O57" s="166">
        <v>22861.0614857144</v>
      </c>
      <c r="P57" s="166">
        <f t="shared" si="2"/>
        <v>68583.1844571432</v>
      </c>
      <c r="Q57" s="166">
        <v>5463.6361272</v>
      </c>
      <c r="R57" s="166">
        <f t="shared" si="3"/>
        <v>16390.9083816</v>
      </c>
      <c r="S57" s="167">
        <v>0.238993107586634</v>
      </c>
      <c r="T57" s="168">
        <v>27433.2737828572</v>
      </c>
      <c r="U57" s="168">
        <f t="shared" si="4"/>
        <v>82299.8213485716</v>
      </c>
      <c r="V57" s="168">
        <v>5935.03896137143</v>
      </c>
      <c r="W57" s="168">
        <f t="shared" si="5"/>
        <v>17805.1168841143</v>
      </c>
      <c r="X57" s="175">
        <v>0.216344538692286</v>
      </c>
      <c r="Y57" s="437">
        <v>112139.92</v>
      </c>
      <c r="Z57" s="14">
        <v>25125.38</v>
      </c>
      <c r="AA57" s="438">
        <v>1470</v>
      </c>
      <c r="AB57" s="438">
        <v>123</v>
      </c>
      <c r="AC57" s="438">
        <v>55370</v>
      </c>
      <c r="AD57" s="438">
        <v>9876.0000000156</v>
      </c>
      <c r="AE57" s="439">
        <f t="shared" si="6"/>
        <v>55299.92</v>
      </c>
      <c r="AF57" s="439">
        <f t="shared" si="7"/>
        <v>15126.3799999844</v>
      </c>
      <c r="AG57" s="15">
        <f t="shared" si="8"/>
        <v>1.96211221548177</v>
      </c>
      <c r="AH57" s="15">
        <f t="shared" si="22"/>
        <v>1.66730738270276</v>
      </c>
      <c r="AI57" s="15">
        <f t="shared" si="23"/>
        <v>1.63509351290147</v>
      </c>
      <c r="AJ57" s="15">
        <f t="shared" si="24"/>
        <v>1.3625779274179</v>
      </c>
      <c r="AK57" s="136">
        <f t="shared" si="9"/>
        <v>0.96758271761889</v>
      </c>
      <c r="AL57" s="136">
        <f t="shared" si="10"/>
        <v>1.00377885021207</v>
      </c>
      <c r="AM57" s="31">
        <f t="shared" si="11"/>
        <v>0.806318931349072</v>
      </c>
      <c r="AN57" s="31">
        <f t="shared" si="12"/>
        <v>0.922851842486343</v>
      </c>
      <c r="AO57" s="146">
        <f t="shared" si="13"/>
        <v>0.671932442790895</v>
      </c>
      <c r="AP57" s="146">
        <f t="shared" si="14"/>
        <v>0.84955241228886</v>
      </c>
      <c r="AQ57" s="28">
        <v>50</v>
      </c>
      <c r="AR57" s="28">
        <v>50</v>
      </c>
      <c r="AS57" s="28">
        <v>50</v>
      </c>
      <c r="AT57" s="29"/>
      <c r="AU57" s="30"/>
      <c r="AV57" s="30"/>
      <c r="AW57" s="106"/>
    </row>
    <row r="58" s="93" customFormat="1" spans="1:49">
      <c r="A58" s="11">
        <v>55</v>
      </c>
      <c r="B58" s="11">
        <v>582</v>
      </c>
      <c r="C58" s="12" t="s">
        <v>109</v>
      </c>
      <c r="D58" s="12" t="s">
        <v>44</v>
      </c>
      <c r="E58" s="12" t="s">
        <v>58</v>
      </c>
      <c r="F58" s="105">
        <v>10</v>
      </c>
      <c r="G58" s="56">
        <v>8</v>
      </c>
      <c r="H58" s="106">
        <v>30</v>
      </c>
      <c r="I58" s="56">
        <v>3</v>
      </c>
      <c r="J58" s="423">
        <v>31454.709</v>
      </c>
      <c r="K58" s="13">
        <f t="shared" si="0"/>
        <v>94364.127</v>
      </c>
      <c r="L58" s="13">
        <v>5370.56438285715</v>
      </c>
      <c r="M58" s="13">
        <f t="shared" si="1"/>
        <v>16111.6931485715</v>
      </c>
      <c r="N58" s="165">
        <v>0.17073959841298</v>
      </c>
      <c r="O58" s="166">
        <v>37745.6508</v>
      </c>
      <c r="P58" s="166">
        <f t="shared" si="2"/>
        <v>113236.9524</v>
      </c>
      <c r="Q58" s="166">
        <v>5841.5215672</v>
      </c>
      <c r="R58" s="166">
        <f t="shared" si="3"/>
        <v>17524.5647016</v>
      </c>
      <c r="S58" s="167">
        <v>0.154760123176893</v>
      </c>
      <c r="T58" s="168">
        <v>45294.78096</v>
      </c>
      <c r="U58" s="168">
        <f t="shared" si="4"/>
        <v>135884.34288</v>
      </c>
      <c r="V58" s="168">
        <v>6345.52837851429</v>
      </c>
      <c r="W58" s="168">
        <f t="shared" si="5"/>
        <v>19036.5851355429</v>
      </c>
      <c r="X58" s="175">
        <v>0.14009402946706</v>
      </c>
      <c r="Y58" s="437">
        <v>90965.44</v>
      </c>
      <c r="Z58" s="14">
        <v>19733.84</v>
      </c>
      <c r="AA58" s="438"/>
      <c r="AB58" s="438"/>
      <c r="AC58" s="438"/>
      <c r="AD58" s="438"/>
      <c r="AE58" s="439">
        <f t="shared" si="6"/>
        <v>90965.44</v>
      </c>
      <c r="AF58" s="439">
        <f t="shared" si="7"/>
        <v>19733.84</v>
      </c>
      <c r="AG58" s="446">
        <f t="shared" si="8"/>
        <v>0.963983273007973</v>
      </c>
      <c r="AH58" s="15">
        <f t="shared" si="22"/>
        <v>1.22481478625663</v>
      </c>
      <c r="AI58" s="446">
        <f t="shared" si="23"/>
        <v>0.80331939417331</v>
      </c>
      <c r="AJ58" s="446">
        <f t="shared" si="24"/>
        <v>0.669432828477759</v>
      </c>
      <c r="AK58" s="136">
        <f t="shared" si="9"/>
        <v>0.963983273007973</v>
      </c>
      <c r="AL58" s="136">
        <f t="shared" si="10"/>
        <v>1.22481478625663</v>
      </c>
      <c r="AM58" s="31">
        <f t="shared" si="11"/>
        <v>0.80331939417331</v>
      </c>
      <c r="AN58" s="31">
        <f t="shared" si="12"/>
        <v>1.12606734238587</v>
      </c>
      <c r="AO58" s="146">
        <f t="shared" si="13"/>
        <v>0.669432828477759</v>
      </c>
      <c r="AP58" s="146">
        <f t="shared" si="14"/>
        <v>1.03662709774324</v>
      </c>
      <c r="AQ58" s="28"/>
      <c r="AR58" s="28"/>
      <c r="AS58" s="28">
        <v>50</v>
      </c>
      <c r="AT58" s="29"/>
      <c r="AU58" s="30"/>
      <c r="AV58" s="30"/>
      <c r="AW58" s="106"/>
    </row>
    <row r="59" s="93" customFormat="1" hidden="1" spans="1:49">
      <c r="A59" s="11">
        <v>56</v>
      </c>
      <c r="B59" s="11">
        <v>716</v>
      </c>
      <c r="C59" s="12" t="s">
        <v>110</v>
      </c>
      <c r="D59" s="12" t="s">
        <v>56</v>
      </c>
      <c r="E59" s="12" t="s">
        <v>67</v>
      </c>
      <c r="F59" s="105">
        <v>8</v>
      </c>
      <c r="G59" s="56">
        <v>4</v>
      </c>
      <c r="H59" s="106">
        <v>8</v>
      </c>
      <c r="I59" s="56">
        <v>2</v>
      </c>
      <c r="J59" s="423">
        <v>10228.4888571429</v>
      </c>
      <c r="K59" s="13">
        <f t="shared" si="0"/>
        <v>30685.4665714287</v>
      </c>
      <c r="L59" s="13">
        <v>2484.99776571429</v>
      </c>
      <c r="M59" s="13">
        <f t="shared" si="1"/>
        <v>7454.99329714287</v>
      </c>
      <c r="N59" s="165">
        <v>0.242948670172226</v>
      </c>
      <c r="O59" s="166">
        <v>12274.1866285714</v>
      </c>
      <c r="P59" s="166">
        <f t="shared" si="2"/>
        <v>36822.5598857142</v>
      </c>
      <c r="Q59" s="166">
        <v>2702.9129544</v>
      </c>
      <c r="R59" s="166">
        <f t="shared" si="3"/>
        <v>8108.7388632</v>
      </c>
      <c r="S59" s="167">
        <v>0.220211166425338</v>
      </c>
      <c r="T59" s="168">
        <v>14729.0239542857</v>
      </c>
      <c r="U59" s="168">
        <f t="shared" si="4"/>
        <v>44187.0718628571</v>
      </c>
      <c r="V59" s="168">
        <v>2936.12043702857</v>
      </c>
      <c r="W59" s="168">
        <f t="shared" si="5"/>
        <v>8808.36131108571</v>
      </c>
      <c r="X59" s="175">
        <v>0.199342498602852</v>
      </c>
      <c r="Y59" s="437">
        <v>35625.25</v>
      </c>
      <c r="Z59" s="14">
        <v>6941.73</v>
      </c>
      <c r="AA59" s="438"/>
      <c r="AB59" s="438"/>
      <c r="AC59" s="438">
        <v>6090</v>
      </c>
      <c r="AD59" s="438">
        <v>840.000000009</v>
      </c>
      <c r="AE59" s="439">
        <f t="shared" si="6"/>
        <v>29535.25</v>
      </c>
      <c r="AF59" s="439">
        <f t="shared" si="7"/>
        <v>6101.729999991</v>
      </c>
      <c r="AG59" s="15">
        <f t="shared" si="8"/>
        <v>1.16098120643115</v>
      </c>
      <c r="AH59" s="446">
        <f t="shared" si="22"/>
        <v>0.93115174263945</v>
      </c>
      <c r="AI59" s="446">
        <f t="shared" si="23"/>
        <v>0.967484338692631</v>
      </c>
      <c r="AJ59" s="446">
        <f t="shared" si="24"/>
        <v>0.806236948910525</v>
      </c>
      <c r="AK59" s="136">
        <f t="shared" si="9"/>
        <v>0.962515917144318</v>
      </c>
      <c r="AL59" s="136">
        <f t="shared" si="10"/>
        <v>0.818475584992074</v>
      </c>
      <c r="AM59" s="31">
        <f t="shared" si="11"/>
        <v>0.80209659762027</v>
      </c>
      <c r="AN59" s="31">
        <f t="shared" si="12"/>
        <v>0.752488161591017</v>
      </c>
      <c r="AO59" s="146">
        <f t="shared" si="13"/>
        <v>0.668413831350224</v>
      </c>
      <c r="AP59" s="146">
        <f t="shared" si="14"/>
        <v>0.692720221672981</v>
      </c>
      <c r="AQ59" s="28"/>
      <c r="AR59" s="28">
        <v>50</v>
      </c>
      <c r="AS59" s="28"/>
      <c r="AT59" s="29"/>
      <c r="AU59" s="30"/>
      <c r="AV59" s="30"/>
      <c r="AW59" s="442">
        <f>(Z59-M59)*0.1</f>
        <v>-51.326329714287</v>
      </c>
    </row>
    <row r="60" s="93" customFormat="1" hidden="1" spans="1:49">
      <c r="A60" s="11">
        <v>57</v>
      </c>
      <c r="B60" s="11">
        <v>104533</v>
      </c>
      <c r="C60" s="12" t="s">
        <v>111</v>
      </c>
      <c r="D60" s="12" t="s">
        <v>56</v>
      </c>
      <c r="E60" s="12" t="s">
        <v>48</v>
      </c>
      <c r="F60" s="105">
        <v>6</v>
      </c>
      <c r="G60" s="56">
        <v>2</v>
      </c>
      <c r="H60" s="106">
        <v>6</v>
      </c>
      <c r="I60" s="56">
        <v>1</v>
      </c>
      <c r="J60" s="423">
        <v>6543.34571428572</v>
      </c>
      <c r="K60" s="13">
        <f t="shared" si="0"/>
        <v>19630.0371428572</v>
      </c>
      <c r="L60" s="13">
        <v>1347.31628571429</v>
      </c>
      <c r="M60" s="13">
        <f t="shared" si="1"/>
        <v>4041.94885714287</v>
      </c>
      <c r="N60" s="165">
        <v>0.205906327518775</v>
      </c>
      <c r="O60" s="166">
        <v>7852.01485714286</v>
      </c>
      <c r="P60" s="166">
        <f t="shared" si="2"/>
        <v>23556.0445714286</v>
      </c>
      <c r="Q60" s="166">
        <v>1465.46556</v>
      </c>
      <c r="R60" s="166">
        <f t="shared" si="3"/>
        <v>4396.39668</v>
      </c>
      <c r="S60" s="167">
        <v>0.186635607122787</v>
      </c>
      <c r="T60" s="168">
        <v>9422.41782857144</v>
      </c>
      <c r="U60" s="168">
        <f t="shared" si="4"/>
        <v>28267.2534857143</v>
      </c>
      <c r="V60" s="168">
        <v>1591.90601142857</v>
      </c>
      <c r="W60" s="168">
        <f t="shared" si="5"/>
        <v>4775.71803428571</v>
      </c>
      <c r="X60" s="175">
        <v>0.168948781553866</v>
      </c>
      <c r="Y60" s="437">
        <v>18734.2</v>
      </c>
      <c r="Z60" s="14">
        <v>4111.64</v>
      </c>
      <c r="AA60" s="438"/>
      <c r="AB60" s="438"/>
      <c r="AC60" s="438"/>
      <c r="AD60" s="438"/>
      <c r="AE60" s="439">
        <f t="shared" si="6"/>
        <v>18734.2</v>
      </c>
      <c r="AF60" s="439">
        <f t="shared" si="7"/>
        <v>4111.64</v>
      </c>
      <c r="AG60" s="446">
        <f t="shared" si="8"/>
        <v>0.95436396088618</v>
      </c>
      <c r="AH60" s="15">
        <f t="shared" si="22"/>
        <v>1.01724196552709</v>
      </c>
      <c r="AI60" s="446">
        <f t="shared" si="23"/>
        <v>0.795303300738484</v>
      </c>
      <c r="AJ60" s="446">
        <f t="shared" si="24"/>
        <v>0.662752750615403</v>
      </c>
      <c r="AK60" s="136">
        <f t="shared" si="9"/>
        <v>0.95436396088618</v>
      </c>
      <c r="AL60" s="136">
        <f t="shared" si="10"/>
        <v>1.01724196552709</v>
      </c>
      <c r="AM60" s="31">
        <f t="shared" si="11"/>
        <v>0.795303300738484</v>
      </c>
      <c r="AN60" s="31">
        <f t="shared" si="12"/>
        <v>0.935229529833964</v>
      </c>
      <c r="AO60" s="146">
        <f t="shared" si="13"/>
        <v>0.662752750615403</v>
      </c>
      <c r="AP60" s="146">
        <f t="shared" si="14"/>
        <v>0.860946976032048</v>
      </c>
      <c r="AQ60" s="28"/>
      <c r="AR60" s="28"/>
      <c r="AS60" s="28"/>
      <c r="AT60" s="29"/>
      <c r="AU60" s="30"/>
      <c r="AV60" s="30"/>
      <c r="AW60" s="106"/>
    </row>
    <row r="61" s="93" customFormat="1" hidden="1" spans="1:49">
      <c r="A61" s="11">
        <v>58</v>
      </c>
      <c r="B61" s="11">
        <v>308</v>
      </c>
      <c r="C61" s="12" t="s">
        <v>112</v>
      </c>
      <c r="D61" s="12" t="s">
        <v>53</v>
      </c>
      <c r="E61" s="12" t="s">
        <v>51</v>
      </c>
      <c r="F61" s="105">
        <v>6</v>
      </c>
      <c r="G61" s="56">
        <v>4</v>
      </c>
      <c r="H61" s="106">
        <v>8</v>
      </c>
      <c r="I61" s="56">
        <v>2</v>
      </c>
      <c r="J61" s="423">
        <v>12894.3428571429</v>
      </c>
      <c r="K61" s="13">
        <f t="shared" si="0"/>
        <v>38683.0285714287</v>
      </c>
      <c r="L61" s="13">
        <v>3436.73192571428</v>
      </c>
      <c r="M61" s="13">
        <f t="shared" si="1"/>
        <v>10310.1957771428</v>
      </c>
      <c r="N61" s="165">
        <v>0.266530211255434</v>
      </c>
      <c r="O61" s="166">
        <v>15473.2114285714</v>
      </c>
      <c r="P61" s="166">
        <f t="shared" si="2"/>
        <v>46419.6342857142</v>
      </c>
      <c r="Q61" s="166">
        <v>3738.1068792</v>
      </c>
      <c r="R61" s="166">
        <f t="shared" si="3"/>
        <v>11214.3206376</v>
      </c>
      <c r="S61" s="167">
        <v>0.241585717125118</v>
      </c>
      <c r="T61" s="168">
        <v>18567.8537142857</v>
      </c>
      <c r="U61" s="168">
        <f t="shared" si="4"/>
        <v>55703.5611428571</v>
      </c>
      <c r="V61" s="168">
        <v>4060.63095222857</v>
      </c>
      <c r="W61" s="168">
        <f t="shared" si="5"/>
        <v>12181.8928566857</v>
      </c>
      <c r="X61" s="175">
        <v>0.218691455389074</v>
      </c>
      <c r="Y61" s="437">
        <v>45380.82</v>
      </c>
      <c r="Z61" s="14">
        <v>10342.66</v>
      </c>
      <c r="AA61" s="438">
        <v>1960</v>
      </c>
      <c r="AB61" s="438">
        <v>164</v>
      </c>
      <c r="AC61" s="438">
        <v>7016.6</v>
      </c>
      <c r="AD61" s="438">
        <v>1402.67</v>
      </c>
      <c r="AE61" s="439">
        <f t="shared" si="6"/>
        <v>36404.22</v>
      </c>
      <c r="AF61" s="439">
        <f t="shared" si="7"/>
        <v>8775.99</v>
      </c>
      <c r="AG61" s="15">
        <f t="shared" si="8"/>
        <v>1.17314547686471</v>
      </c>
      <c r="AH61" s="15">
        <f t="shared" si="22"/>
        <v>1.00314874940873</v>
      </c>
      <c r="AI61" s="446">
        <f t="shared" si="23"/>
        <v>0.977621230720598</v>
      </c>
      <c r="AJ61" s="446">
        <f t="shared" si="24"/>
        <v>0.814684358933831</v>
      </c>
      <c r="AK61" s="136">
        <f t="shared" si="9"/>
        <v>0.941090223398076</v>
      </c>
      <c r="AL61" s="136">
        <f t="shared" si="10"/>
        <v>0.851195281805987</v>
      </c>
      <c r="AM61" s="31">
        <f t="shared" si="11"/>
        <v>0.784241852831734</v>
      </c>
      <c r="AN61" s="31">
        <f t="shared" si="12"/>
        <v>0.782569919623608</v>
      </c>
      <c r="AO61" s="146">
        <f t="shared" si="13"/>
        <v>0.653534877359778</v>
      </c>
      <c r="AP61" s="146">
        <f t="shared" si="14"/>
        <v>0.720412673403504</v>
      </c>
      <c r="AQ61" s="28"/>
      <c r="AR61" s="28"/>
      <c r="AS61" s="28">
        <v>50</v>
      </c>
      <c r="AT61" s="29"/>
      <c r="AU61" s="30"/>
      <c r="AV61" s="30"/>
      <c r="AW61" s="106"/>
    </row>
    <row r="62" s="93" customFormat="1" spans="1:49">
      <c r="A62" s="11">
        <v>59</v>
      </c>
      <c r="B62" s="11">
        <v>365</v>
      </c>
      <c r="C62" s="12" t="s">
        <v>113</v>
      </c>
      <c r="D62" s="12" t="s">
        <v>44</v>
      </c>
      <c r="E62" s="12" t="s">
        <v>72</v>
      </c>
      <c r="F62" s="105">
        <v>10</v>
      </c>
      <c r="G62" s="56">
        <v>5</v>
      </c>
      <c r="H62" s="106">
        <v>30</v>
      </c>
      <c r="I62" s="56">
        <v>3</v>
      </c>
      <c r="J62" s="423">
        <v>14337.5611428571</v>
      </c>
      <c r="K62" s="13">
        <f t="shared" si="0"/>
        <v>43012.6834285713</v>
      </c>
      <c r="L62" s="13">
        <v>3441.43725714285</v>
      </c>
      <c r="M62" s="13">
        <f t="shared" si="1"/>
        <v>10324.3117714285</v>
      </c>
      <c r="N62" s="165">
        <v>0.240029473831214</v>
      </c>
      <c r="O62" s="166">
        <v>17205.0733714286</v>
      </c>
      <c r="P62" s="166">
        <f t="shared" si="2"/>
        <v>51615.2201142858</v>
      </c>
      <c r="Q62" s="166">
        <v>3743.22483199999</v>
      </c>
      <c r="R62" s="166">
        <f t="shared" si="3"/>
        <v>11229.674496</v>
      </c>
      <c r="S62" s="167">
        <v>0.217565176921369</v>
      </c>
      <c r="T62" s="168">
        <v>20646.0880457143</v>
      </c>
      <c r="U62" s="168">
        <f t="shared" si="4"/>
        <v>61938.2641371429</v>
      </c>
      <c r="V62" s="168">
        <v>4066.19048228571</v>
      </c>
      <c r="W62" s="168">
        <f t="shared" si="5"/>
        <v>12198.5714468571</v>
      </c>
      <c r="X62" s="175">
        <v>0.196947260579457</v>
      </c>
      <c r="Y62" s="437">
        <v>44030.01</v>
      </c>
      <c r="Z62" s="14">
        <v>10323.36</v>
      </c>
      <c r="AA62" s="438">
        <v>3920</v>
      </c>
      <c r="AB62" s="438">
        <v>328</v>
      </c>
      <c r="AC62" s="438"/>
      <c r="AD62" s="438"/>
      <c r="AE62" s="439">
        <f t="shared" si="6"/>
        <v>40110.01</v>
      </c>
      <c r="AF62" s="439">
        <f t="shared" si="7"/>
        <v>9995.36</v>
      </c>
      <c r="AG62" s="15">
        <f t="shared" si="8"/>
        <v>1.02365178106402</v>
      </c>
      <c r="AH62" s="15">
        <f t="shared" si="22"/>
        <v>0.999907812602949</v>
      </c>
      <c r="AI62" s="446">
        <f t="shared" si="23"/>
        <v>0.853043150886682</v>
      </c>
      <c r="AJ62" s="446">
        <f t="shared" si="24"/>
        <v>0.710869292405569</v>
      </c>
      <c r="AK62" s="136">
        <f t="shared" si="9"/>
        <v>0.932515872128936</v>
      </c>
      <c r="AL62" s="136">
        <f t="shared" si="10"/>
        <v>0.968138140467737</v>
      </c>
      <c r="AM62" s="31">
        <f t="shared" si="11"/>
        <v>0.777096560107443</v>
      </c>
      <c r="AN62" s="31">
        <f t="shared" si="12"/>
        <v>0.890084570444171</v>
      </c>
      <c r="AO62" s="146">
        <f t="shared" si="13"/>
        <v>0.647580466756203</v>
      </c>
      <c r="AP62" s="146">
        <f t="shared" si="14"/>
        <v>0.819387749093787</v>
      </c>
      <c r="AQ62" s="28"/>
      <c r="AR62" s="28"/>
      <c r="AS62" s="28">
        <v>50</v>
      </c>
      <c r="AT62" s="29"/>
      <c r="AU62" s="30"/>
      <c r="AV62" s="30"/>
      <c r="AW62" s="442" t="s">
        <v>114</v>
      </c>
    </row>
    <row r="63" s="93" customFormat="1" hidden="1" spans="1:49">
      <c r="A63" s="11">
        <v>60</v>
      </c>
      <c r="B63" s="11">
        <v>56</v>
      </c>
      <c r="C63" s="12" t="s">
        <v>115</v>
      </c>
      <c r="D63" s="12" t="s">
        <v>50</v>
      </c>
      <c r="E63" s="12" t="s">
        <v>45</v>
      </c>
      <c r="F63" s="105">
        <v>8</v>
      </c>
      <c r="G63" s="56">
        <v>2</v>
      </c>
      <c r="H63" s="106">
        <v>10</v>
      </c>
      <c r="I63" s="56">
        <v>1</v>
      </c>
      <c r="J63" s="423">
        <v>8829.38142857142</v>
      </c>
      <c r="K63" s="13">
        <f t="shared" si="0"/>
        <v>26488.1442857143</v>
      </c>
      <c r="L63" s="13">
        <v>2034.162</v>
      </c>
      <c r="M63" s="13">
        <f t="shared" si="1"/>
        <v>6102.486</v>
      </c>
      <c r="N63" s="165">
        <v>0.230385561713028</v>
      </c>
      <c r="O63" s="166">
        <v>10595.2577142857</v>
      </c>
      <c r="P63" s="166">
        <f t="shared" si="2"/>
        <v>31785.7731428571</v>
      </c>
      <c r="Q63" s="166">
        <v>2212.54236</v>
      </c>
      <c r="R63" s="166">
        <f t="shared" si="3"/>
        <v>6637.62708</v>
      </c>
      <c r="S63" s="167">
        <v>0.208823836065526</v>
      </c>
      <c r="T63" s="168">
        <v>12714.3092571428</v>
      </c>
      <c r="U63" s="168">
        <f t="shared" si="4"/>
        <v>38142.9277714284</v>
      </c>
      <c r="V63" s="168">
        <v>2403.44064</v>
      </c>
      <c r="W63" s="168">
        <f t="shared" si="5"/>
        <v>7210.32192</v>
      </c>
      <c r="X63" s="175">
        <v>0.189034307046587</v>
      </c>
      <c r="Y63" s="437">
        <v>26842.4</v>
      </c>
      <c r="Z63" s="14">
        <v>5354.39</v>
      </c>
      <c r="AA63" s="438"/>
      <c r="AB63" s="438"/>
      <c r="AC63" s="438">
        <v>2170</v>
      </c>
      <c r="AD63" s="438">
        <v>420</v>
      </c>
      <c r="AE63" s="439">
        <f t="shared" si="6"/>
        <v>24672.4</v>
      </c>
      <c r="AF63" s="439">
        <f t="shared" si="7"/>
        <v>4934.39</v>
      </c>
      <c r="AG63" s="15">
        <f t="shared" si="8"/>
        <v>1.01337412354994</v>
      </c>
      <c r="AH63" s="446">
        <f t="shared" si="22"/>
        <v>0.87741127140644</v>
      </c>
      <c r="AI63" s="446">
        <f t="shared" si="23"/>
        <v>0.844478436291616</v>
      </c>
      <c r="AJ63" s="446">
        <f t="shared" si="24"/>
        <v>0.703732030243015</v>
      </c>
      <c r="AK63" s="136">
        <f t="shared" si="9"/>
        <v>0.931450679740765</v>
      </c>
      <c r="AL63" s="136">
        <f t="shared" si="10"/>
        <v>0.808586861157895</v>
      </c>
      <c r="AM63" s="31">
        <f t="shared" si="11"/>
        <v>0.776208899783971</v>
      </c>
      <c r="AN63" s="31">
        <f t="shared" si="12"/>
        <v>0.743396689890569</v>
      </c>
      <c r="AO63" s="146">
        <f t="shared" si="13"/>
        <v>0.646840749819978</v>
      </c>
      <c r="AP63" s="146">
        <f t="shared" si="14"/>
        <v>0.684350859052906</v>
      </c>
      <c r="AQ63" s="28"/>
      <c r="AR63" s="28"/>
      <c r="AS63" s="28"/>
      <c r="AT63" s="29"/>
      <c r="AU63" s="30"/>
      <c r="AV63" s="30"/>
      <c r="AW63" s="442">
        <f>(Z63-M63)*0.1</f>
        <v>-74.8096</v>
      </c>
    </row>
    <row r="64" s="93" customFormat="1" hidden="1" spans="1:49">
      <c r="A64" s="11">
        <v>61</v>
      </c>
      <c r="B64" s="11">
        <v>724</v>
      </c>
      <c r="C64" s="12" t="s">
        <v>116</v>
      </c>
      <c r="D64" s="12" t="s">
        <v>47</v>
      </c>
      <c r="E64" s="12" t="s">
        <v>51</v>
      </c>
      <c r="F64" s="105">
        <v>8</v>
      </c>
      <c r="G64" s="56">
        <v>8</v>
      </c>
      <c r="H64" s="106">
        <v>64</v>
      </c>
      <c r="I64" s="56">
        <v>2</v>
      </c>
      <c r="J64" s="423">
        <v>14599.8650952381</v>
      </c>
      <c r="K64" s="13">
        <f t="shared" si="0"/>
        <v>43799.5952857143</v>
      </c>
      <c r="L64" s="13">
        <v>3380.51962857143</v>
      </c>
      <c r="M64" s="13">
        <f t="shared" si="1"/>
        <v>10141.5588857143</v>
      </c>
      <c r="N64" s="165">
        <v>0.231544579797112</v>
      </c>
      <c r="O64" s="166">
        <v>17519.8381142857</v>
      </c>
      <c r="P64" s="166">
        <f t="shared" si="2"/>
        <v>52559.5143428571</v>
      </c>
      <c r="Q64" s="166">
        <v>3676.965196</v>
      </c>
      <c r="R64" s="166">
        <f t="shared" si="3"/>
        <v>11030.895588</v>
      </c>
      <c r="S64" s="167">
        <v>0.209874381944305</v>
      </c>
      <c r="T64" s="168">
        <v>21023.8057371428</v>
      </c>
      <c r="U64" s="168">
        <f t="shared" si="4"/>
        <v>63071.4172114284</v>
      </c>
      <c r="V64" s="168">
        <v>3994.21396114286</v>
      </c>
      <c r="W64" s="168">
        <f t="shared" si="5"/>
        <v>11982.6418834286</v>
      </c>
      <c r="X64" s="175">
        <v>0.189985296243784</v>
      </c>
      <c r="Y64" s="437">
        <v>40263.37</v>
      </c>
      <c r="Z64" s="14">
        <v>10613.45</v>
      </c>
      <c r="AA64" s="438"/>
      <c r="AB64" s="438"/>
      <c r="AC64" s="438"/>
      <c r="AD64" s="438"/>
      <c r="AE64" s="439">
        <f t="shared" si="6"/>
        <v>40263.37</v>
      </c>
      <c r="AF64" s="439">
        <f t="shared" si="7"/>
        <v>10613.45</v>
      </c>
      <c r="AG64" s="446">
        <f t="shared" si="8"/>
        <v>0.919263516873918</v>
      </c>
      <c r="AH64" s="15">
        <f t="shared" si="22"/>
        <v>1.04653043182054</v>
      </c>
      <c r="AI64" s="446">
        <f t="shared" si="23"/>
        <v>0.766052930728266</v>
      </c>
      <c r="AJ64" s="446">
        <f t="shared" si="24"/>
        <v>0.638377442273556</v>
      </c>
      <c r="AK64" s="136">
        <f t="shared" si="9"/>
        <v>0.919263516873918</v>
      </c>
      <c r="AL64" s="136">
        <f t="shared" si="10"/>
        <v>1.04653043182054</v>
      </c>
      <c r="AM64" s="31">
        <f t="shared" si="11"/>
        <v>0.766052930728266</v>
      </c>
      <c r="AN64" s="31">
        <f t="shared" si="12"/>
        <v>0.962156691207002</v>
      </c>
      <c r="AO64" s="146">
        <f t="shared" si="13"/>
        <v>0.638377442273556</v>
      </c>
      <c r="AP64" s="146">
        <f t="shared" si="14"/>
        <v>0.885735391514779</v>
      </c>
      <c r="AQ64" s="28"/>
      <c r="AR64" s="28"/>
      <c r="AS64" s="28"/>
      <c r="AT64" s="29"/>
      <c r="AU64" s="30"/>
      <c r="AV64" s="30"/>
      <c r="AW64" s="106"/>
    </row>
    <row r="65" s="93" customFormat="1" spans="1:49">
      <c r="A65" s="11">
        <v>62</v>
      </c>
      <c r="B65" s="11">
        <v>359</v>
      </c>
      <c r="C65" s="12" t="s">
        <v>117</v>
      </c>
      <c r="D65" s="12" t="s">
        <v>44</v>
      </c>
      <c r="E65" s="12" t="s">
        <v>51</v>
      </c>
      <c r="F65" s="105">
        <v>8</v>
      </c>
      <c r="G65" s="56">
        <v>4</v>
      </c>
      <c r="H65" s="106">
        <v>8</v>
      </c>
      <c r="I65" s="56">
        <v>2</v>
      </c>
      <c r="J65" s="423">
        <v>9752.65047619048</v>
      </c>
      <c r="K65" s="13">
        <f t="shared" si="0"/>
        <v>29257.9514285714</v>
      </c>
      <c r="L65" s="13">
        <v>2029.57262857144</v>
      </c>
      <c r="M65" s="13">
        <f t="shared" si="1"/>
        <v>6088.71788571432</v>
      </c>
      <c r="N65" s="165">
        <v>0.208104723277668</v>
      </c>
      <c r="O65" s="166">
        <v>11703.1805714286</v>
      </c>
      <c r="P65" s="166">
        <f t="shared" si="2"/>
        <v>35109.5417142858</v>
      </c>
      <c r="Q65" s="166">
        <v>2207.55053600001</v>
      </c>
      <c r="R65" s="166">
        <f t="shared" si="3"/>
        <v>6622.65160800003</v>
      </c>
      <c r="S65" s="167">
        <v>0.188628255586296</v>
      </c>
      <c r="T65" s="168">
        <v>14043.8166857143</v>
      </c>
      <c r="U65" s="168">
        <f t="shared" si="4"/>
        <v>42131.4500571429</v>
      </c>
      <c r="V65" s="168">
        <v>2398.01812114287</v>
      </c>
      <c r="W65" s="168">
        <f t="shared" si="5"/>
        <v>7194.05436342861</v>
      </c>
      <c r="X65" s="175">
        <v>0.170752593458599</v>
      </c>
      <c r="Y65" s="437">
        <v>28486.85</v>
      </c>
      <c r="Z65" s="14">
        <v>5737.09</v>
      </c>
      <c r="AA65" s="438">
        <v>1960</v>
      </c>
      <c r="AB65" s="438">
        <v>164</v>
      </c>
      <c r="AC65" s="438"/>
      <c r="AD65" s="438"/>
      <c r="AE65" s="439">
        <f t="shared" si="6"/>
        <v>26526.85</v>
      </c>
      <c r="AF65" s="439">
        <f t="shared" si="7"/>
        <v>5573.09</v>
      </c>
      <c r="AG65" s="446">
        <f t="shared" si="8"/>
        <v>0.973644722514016</v>
      </c>
      <c r="AH65" s="446">
        <f t="shared" si="22"/>
        <v>0.942249272783794</v>
      </c>
      <c r="AI65" s="446">
        <f t="shared" si="23"/>
        <v>0.811370602095012</v>
      </c>
      <c r="AJ65" s="446">
        <f t="shared" si="24"/>
        <v>0.676142168412511</v>
      </c>
      <c r="AK65" s="136">
        <f t="shared" si="9"/>
        <v>0.906654386407094</v>
      </c>
      <c r="AL65" s="136">
        <f t="shared" si="10"/>
        <v>0.915314209757671</v>
      </c>
      <c r="AM65" s="31">
        <f t="shared" si="11"/>
        <v>0.75554532200591</v>
      </c>
      <c r="AN65" s="31">
        <f t="shared" si="12"/>
        <v>0.841519429055851</v>
      </c>
      <c r="AO65" s="146">
        <f t="shared" si="13"/>
        <v>0.629621101671593</v>
      </c>
      <c r="AP65" s="146">
        <f t="shared" si="14"/>
        <v>0.774679995237612</v>
      </c>
      <c r="AQ65" s="28"/>
      <c r="AR65" s="28"/>
      <c r="AS65" s="28"/>
      <c r="AT65" s="29"/>
      <c r="AU65" s="30"/>
      <c r="AV65" s="30"/>
      <c r="AW65" s="442">
        <f t="shared" ref="AW65:AW71" si="25">(Z65-M65)*0.1</f>
        <v>-35.162788571432</v>
      </c>
    </row>
    <row r="66" s="93" customFormat="1" hidden="1" spans="1:49">
      <c r="A66" s="11">
        <v>63</v>
      </c>
      <c r="B66" s="90">
        <v>571</v>
      </c>
      <c r="C66" s="12" t="s">
        <v>118</v>
      </c>
      <c r="D66" s="12" t="s">
        <v>119</v>
      </c>
      <c r="E66" s="12" t="s">
        <v>72</v>
      </c>
      <c r="F66" s="105">
        <v>10</v>
      </c>
      <c r="G66" s="56">
        <v>5</v>
      </c>
      <c r="H66" s="106">
        <v>80</v>
      </c>
      <c r="I66" s="56">
        <v>3</v>
      </c>
      <c r="J66" s="423">
        <v>25646.7462857143</v>
      </c>
      <c r="K66" s="13">
        <f t="shared" si="0"/>
        <v>76940.2388571429</v>
      </c>
      <c r="L66" s="13">
        <v>5710.67907428572</v>
      </c>
      <c r="M66" s="13">
        <f t="shared" si="1"/>
        <v>17132.0372228572</v>
      </c>
      <c r="N66" s="165">
        <v>0.222666805787628</v>
      </c>
      <c r="O66" s="166">
        <v>30776.0955428572</v>
      </c>
      <c r="P66" s="166">
        <f t="shared" si="2"/>
        <v>92328.2866285716</v>
      </c>
      <c r="Q66" s="166">
        <v>6211.4617008</v>
      </c>
      <c r="R66" s="166">
        <f t="shared" si="3"/>
        <v>18634.3851024</v>
      </c>
      <c r="S66" s="167">
        <v>0.201827476528017</v>
      </c>
      <c r="T66" s="168">
        <v>36931.3146514286</v>
      </c>
      <c r="U66" s="168">
        <f t="shared" si="4"/>
        <v>110793.943954286</v>
      </c>
      <c r="V66" s="168">
        <v>6747.38696777143</v>
      </c>
      <c r="W66" s="168">
        <f t="shared" si="5"/>
        <v>20242.1609033143</v>
      </c>
      <c r="X66" s="175">
        <v>0.182700968851387</v>
      </c>
      <c r="Y66" s="437">
        <v>69967.19</v>
      </c>
      <c r="Z66" s="14">
        <v>14543.94</v>
      </c>
      <c r="AA66" s="438">
        <v>980</v>
      </c>
      <c r="AB66" s="438">
        <v>82</v>
      </c>
      <c r="AC66" s="438">
        <v>109.8</v>
      </c>
      <c r="AD66" s="438">
        <v>4.72</v>
      </c>
      <c r="AE66" s="439">
        <f t="shared" si="6"/>
        <v>68877.39</v>
      </c>
      <c r="AF66" s="439">
        <f t="shared" si="7"/>
        <v>14457.22</v>
      </c>
      <c r="AG66" s="446">
        <f t="shared" si="8"/>
        <v>0.90937058474578</v>
      </c>
      <c r="AH66" s="446">
        <f t="shared" si="22"/>
        <v>0.848932313817052</v>
      </c>
      <c r="AI66" s="446">
        <f t="shared" si="23"/>
        <v>0.757808820621482</v>
      </c>
      <c r="AJ66" s="446">
        <f t="shared" si="24"/>
        <v>0.631507350517903</v>
      </c>
      <c r="AK66" s="136">
        <f t="shared" si="9"/>
        <v>0.895206344860543</v>
      </c>
      <c r="AL66" s="136">
        <f t="shared" si="10"/>
        <v>0.843870452295744</v>
      </c>
      <c r="AM66" s="31">
        <f t="shared" si="11"/>
        <v>0.746005287383785</v>
      </c>
      <c r="AN66" s="31">
        <f t="shared" si="12"/>
        <v>0.77583563506681</v>
      </c>
      <c r="AO66" s="146">
        <f t="shared" si="13"/>
        <v>0.621671072819821</v>
      </c>
      <c r="AP66" s="146">
        <f t="shared" si="14"/>
        <v>0.714213273427388</v>
      </c>
      <c r="AQ66" s="28"/>
      <c r="AR66" s="28"/>
      <c r="AS66" s="28"/>
      <c r="AT66" s="29"/>
      <c r="AU66" s="30"/>
      <c r="AV66" s="30"/>
      <c r="AW66" s="442">
        <f t="shared" si="25"/>
        <v>-258.809722285716</v>
      </c>
    </row>
    <row r="67" s="93" customFormat="1" hidden="1" spans="1:49">
      <c r="A67" s="11">
        <v>64</v>
      </c>
      <c r="B67" s="11">
        <v>104838</v>
      </c>
      <c r="C67" s="12" t="s">
        <v>120</v>
      </c>
      <c r="D67" s="12" t="s">
        <v>50</v>
      </c>
      <c r="E67" s="12" t="s">
        <v>48</v>
      </c>
      <c r="F67" s="105">
        <v>6</v>
      </c>
      <c r="G67" s="56">
        <v>2</v>
      </c>
      <c r="H67" s="106">
        <v>10</v>
      </c>
      <c r="I67" s="56">
        <v>1</v>
      </c>
      <c r="J67" s="423">
        <v>5828.14666666666</v>
      </c>
      <c r="K67" s="13">
        <f t="shared" si="0"/>
        <v>17484.44</v>
      </c>
      <c r="L67" s="13">
        <v>1170.62251428572</v>
      </c>
      <c r="M67" s="13">
        <f t="shared" si="1"/>
        <v>3511.86754285716</v>
      </c>
      <c r="N67" s="165">
        <v>0.200856735637924</v>
      </c>
      <c r="O67" s="166">
        <v>6993.77599999999</v>
      </c>
      <c r="P67" s="166">
        <f t="shared" si="2"/>
        <v>20981.328</v>
      </c>
      <c r="Q67" s="166">
        <v>1273.277104</v>
      </c>
      <c r="R67" s="166">
        <f t="shared" si="3"/>
        <v>3819.831312</v>
      </c>
      <c r="S67" s="167">
        <v>0.182058605251298</v>
      </c>
      <c r="T67" s="168">
        <v>8392.53119999999</v>
      </c>
      <c r="U67" s="168">
        <f t="shared" si="4"/>
        <v>25177.5936</v>
      </c>
      <c r="V67" s="168">
        <v>1383.13552457143</v>
      </c>
      <c r="W67" s="168">
        <f t="shared" si="5"/>
        <v>4149.40657371429</v>
      </c>
      <c r="X67" s="175">
        <v>0.164805526677271</v>
      </c>
      <c r="Y67" s="437">
        <v>18434.8</v>
      </c>
      <c r="Z67" s="14">
        <v>3132.64</v>
      </c>
      <c r="AA67" s="438">
        <v>2940</v>
      </c>
      <c r="AB67" s="438">
        <v>246</v>
      </c>
      <c r="AC67" s="438"/>
      <c r="AD67" s="438"/>
      <c r="AE67" s="439">
        <f t="shared" si="6"/>
        <v>15494.8</v>
      </c>
      <c r="AF67" s="439">
        <f t="shared" si="7"/>
        <v>2886.64</v>
      </c>
      <c r="AG67" s="15">
        <f t="shared" si="8"/>
        <v>1.05435461473173</v>
      </c>
      <c r="AH67" s="446">
        <f t="shared" si="22"/>
        <v>0.89201541965087</v>
      </c>
      <c r="AI67" s="446">
        <f t="shared" si="23"/>
        <v>0.878628845609774</v>
      </c>
      <c r="AJ67" s="446">
        <f t="shared" si="24"/>
        <v>0.732190704674811</v>
      </c>
      <c r="AK67" s="136">
        <f t="shared" si="9"/>
        <v>0.886205105796927</v>
      </c>
      <c r="AL67" s="136">
        <f t="shared" si="10"/>
        <v>0.821967219655303</v>
      </c>
      <c r="AM67" s="31">
        <f t="shared" si="11"/>
        <v>0.738504254830773</v>
      </c>
      <c r="AN67" s="31">
        <f t="shared" si="12"/>
        <v>0.755698292469518</v>
      </c>
      <c r="AO67" s="146">
        <f t="shared" si="13"/>
        <v>0.615420212358977</v>
      </c>
      <c r="AP67" s="146">
        <f t="shared" si="14"/>
        <v>0.695675381218683</v>
      </c>
      <c r="AQ67" s="28"/>
      <c r="AR67" s="28"/>
      <c r="AS67" s="28"/>
      <c r="AT67" s="29"/>
      <c r="AU67" s="30"/>
      <c r="AV67" s="30"/>
      <c r="AW67" s="442">
        <f t="shared" si="25"/>
        <v>-37.922754285716</v>
      </c>
    </row>
    <row r="68" s="93" customFormat="1" hidden="1" spans="1:49">
      <c r="A68" s="11">
        <v>65</v>
      </c>
      <c r="B68" s="11">
        <v>307</v>
      </c>
      <c r="C68" s="12" t="s">
        <v>121</v>
      </c>
      <c r="D68" s="12" t="s">
        <v>122</v>
      </c>
      <c r="E68" s="12" t="s">
        <v>123</v>
      </c>
      <c r="F68" s="105">
        <v>20</v>
      </c>
      <c r="G68" s="56">
        <v>16</v>
      </c>
      <c r="H68" s="106">
        <v>180</v>
      </c>
      <c r="I68" s="56">
        <v>5</v>
      </c>
      <c r="J68" s="423">
        <v>90204.8380952381</v>
      </c>
      <c r="K68" s="13">
        <f t="shared" ref="K68:K112" si="26">J68*3</f>
        <v>270614.514285714</v>
      </c>
      <c r="L68" s="13">
        <v>17470.3841371428</v>
      </c>
      <c r="M68" s="13">
        <f t="shared" ref="M68:M112" si="27">L68*3</f>
        <v>52411.1524114284</v>
      </c>
      <c r="N68" s="165">
        <v>0.193674580056312</v>
      </c>
      <c r="O68" s="166">
        <v>108245.805714286</v>
      </c>
      <c r="P68" s="166">
        <f t="shared" ref="P68:P112" si="28">O68*3</f>
        <v>324737.417142858</v>
      </c>
      <c r="Q68" s="166">
        <v>19002.4024383999</v>
      </c>
      <c r="R68" s="166">
        <f t="shared" ref="R68:R112" si="29">Q68*3</f>
        <v>57007.2073151997</v>
      </c>
      <c r="S68" s="167">
        <v>0.17554862576899</v>
      </c>
      <c r="T68" s="168">
        <v>129894.966857143</v>
      </c>
      <c r="U68" s="168">
        <f t="shared" ref="U68:U112" si="30">T68*3</f>
        <v>389684.900571429</v>
      </c>
      <c r="V68" s="168">
        <v>20641.9307958857</v>
      </c>
      <c r="W68" s="168">
        <f t="shared" ref="W68:W112" si="31">V68*3</f>
        <v>61925.7923876571</v>
      </c>
      <c r="X68" s="175">
        <v>0.15891247594364</v>
      </c>
      <c r="Y68" s="437">
        <v>247838.3</v>
      </c>
      <c r="Z68" s="14">
        <v>48382.72</v>
      </c>
      <c r="AA68" s="438">
        <v>9800</v>
      </c>
      <c r="AB68" s="438">
        <v>820</v>
      </c>
      <c r="AC68" s="438"/>
      <c r="AD68" s="438"/>
      <c r="AE68" s="439">
        <f t="shared" ref="AE68:AE113" si="32">Y68-AA68-AC68</f>
        <v>238038.3</v>
      </c>
      <c r="AF68" s="439">
        <f t="shared" ref="AF68:AF113" si="33">Z68-AB68-AD68</f>
        <v>47562.72</v>
      </c>
      <c r="AG68" s="446">
        <f t="shared" ref="AG68:AG113" si="34">Y68/K68</f>
        <v>0.915835208078799</v>
      </c>
      <c r="AH68" s="446">
        <f t="shared" si="22"/>
        <v>0.923137877606561</v>
      </c>
      <c r="AI68" s="446">
        <f t="shared" si="23"/>
        <v>0.76319600673233</v>
      </c>
      <c r="AJ68" s="446">
        <f t="shared" si="24"/>
        <v>0.635996672276942</v>
      </c>
      <c r="AK68" s="136">
        <f t="shared" ref="AK68:AK113" si="35">AE68/K68</f>
        <v>0.879621333793944</v>
      </c>
      <c r="AL68" s="136">
        <f t="shared" ref="AL68:AL113" si="36">AF68/M68</f>
        <v>0.907492352517492</v>
      </c>
      <c r="AM68" s="31">
        <f t="shared" ref="AM68:AM113" si="37">AE68/P68</f>
        <v>0.733017778161617</v>
      </c>
      <c r="AN68" s="31">
        <f t="shared" ref="AN68:AN113" si="38">AF68/R68</f>
        <v>0.834328188311699</v>
      </c>
      <c r="AO68" s="146">
        <f t="shared" ref="AO68:AO113" si="39">AE68/U68</f>
        <v>0.610848148468015</v>
      </c>
      <c r="AP68" s="146">
        <f t="shared" ref="AP68:AP113" si="40">AF68/W68</f>
        <v>0.768059933771313</v>
      </c>
      <c r="AQ68" s="28"/>
      <c r="AR68" s="28"/>
      <c r="AS68" s="28"/>
      <c r="AT68" s="29"/>
      <c r="AU68" s="30"/>
      <c r="AV68" s="30"/>
      <c r="AW68" s="442">
        <f t="shared" si="25"/>
        <v>-402.84324114284</v>
      </c>
    </row>
    <row r="69" s="93" customFormat="1" spans="1:49">
      <c r="A69" s="11">
        <v>66</v>
      </c>
      <c r="B69" s="11">
        <v>570</v>
      </c>
      <c r="C69" s="12" t="s">
        <v>124</v>
      </c>
      <c r="D69" s="12" t="s">
        <v>44</v>
      </c>
      <c r="E69" s="12" t="s">
        <v>54</v>
      </c>
      <c r="F69" s="105">
        <v>6</v>
      </c>
      <c r="G69" s="56">
        <v>3</v>
      </c>
      <c r="H69" s="106">
        <v>6</v>
      </c>
      <c r="I69" s="56">
        <v>2</v>
      </c>
      <c r="J69" s="423">
        <v>7829.87657142857</v>
      </c>
      <c r="K69" s="13">
        <f t="shared" si="26"/>
        <v>23489.6297142857</v>
      </c>
      <c r="L69" s="13">
        <v>1655.03854285714</v>
      </c>
      <c r="M69" s="13">
        <f t="shared" si="27"/>
        <v>4965.11562857142</v>
      </c>
      <c r="N69" s="165">
        <v>0.211374793428599</v>
      </c>
      <c r="O69" s="166">
        <v>9395.85188571429</v>
      </c>
      <c r="P69" s="166">
        <f t="shared" si="28"/>
        <v>28187.5556571429</v>
      </c>
      <c r="Q69" s="166">
        <v>1800.172692</v>
      </c>
      <c r="R69" s="166">
        <f t="shared" si="29"/>
        <v>5400.518076</v>
      </c>
      <c r="S69" s="167">
        <v>0.191592280710281</v>
      </c>
      <c r="T69" s="168">
        <v>11275.0222628571</v>
      </c>
      <c r="U69" s="168">
        <f t="shared" si="30"/>
        <v>33825.0667885713</v>
      </c>
      <c r="V69" s="168">
        <v>1955.49169371428</v>
      </c>
      <c r="W69" s="168">
        <f t="shared" si="31"/>
        <v>5866.47508114284</v>
      </c>
      <c r="X69" s="175">
        <v>0.173435727941415</v>
      </c>
      <c r="Y69" s="437">
        <v>20578.72</v>
      </c>
      <c r="Z69" s="14">
        <v>4330.75</v>
      </c>
      <c r="AA69" s="438"/>
      <c r="AB69" s="438"/>
      <c r="AC69" s="438"/>
      <c r="AD69" s="438"/>
      <c r="AE69" s="439">
        <f t="shared" si="32"/>
        <v>20578.72</v>
      </c>
      <c r="AF69" s="439">
        <f t="shared" si="33"/>
        <v>4330.75</v>
      </c>
      <c r="AG69" s="446">
        <f t="shared" si="34"/>
        <v>0.876076815612152</v>
      </c>
      <c r="AH69" s="446">
        <f t="shared" ref="AH69:AH113" si="41">Z69/M69</f>
        <v>0.872235477272472</v>
      </c>
      <c r="AI69" s="446">
        <f t="shared" ref="AI69:AI113" si="42">Y69/P69</f>
        <v>0.730064013010125</v>
      </c>
      <c r="AJ69" s="446">
        <f t="shared" ref="AJ69:AJ113" si="43">Y69/U69</f>
        <v>0.608386677508441</v>
      </c>
      <c r="AK69" s="136">
        <f t="shared" si="35"/>
        <v>0.876076815612152</v>
      </c>
      <c r="AL69" s="136">
        <f t="shared" si="36"/>
        <v>0.872235477272472</v>
      </c>
      <c r="AM69" s="31">
        <f t="shared" si="37"/>
        <v>0.730064013010125</v>
      </c>
      <c r="AN69" s="31">
        <f t="shared" si="38"/>
        <v>0.801913805130277</v>
      </c>
      <c r="AO69" s="146">
        <f t="shared" si="39"/>
        <v>0.608386677508441</v>
      </c>
      <c r="AP69" s="146">
        <f t="shared" si="40"/>
        <v>0.738220130504046</v>
      </c>
      <c r="AQ69" s="28"/>
      <c r="AR69" s="28"/>
      <c r="AS69" s="28"/>
      <c r="AT69" s="29"/>
      <c r="AU69" s="30"/>
      <c r="AV69" s="30"/>
      <c r="AW69" s="442">
        <f t="shared" si="25"/>
        <v>-63.4365628571421</v>
      </c>
    </row>
    <row r="70" s="93" customFormat="1" hidden="1" spans="1:49">
      <c r="A70" s="11">
        <v>67</v>
      </c>
      <c r="B70" s="11">
        <v>594</v>
      </c>
      <c r="C70" s="12" t="s">
        <v>125</v>
      </c>
      <c r="D70" s="12" t="s">
        <v>56</v>
      </c>
      <c r="E70" s="12" t="s">
        <v>54</v>
      </c>
      <c r="F70" s="105">
        <v>6</v>
      </c>
      <c r="G70" s="56">
        <v>3</v>
      </c>
      <c r="H70" s="106">
        <v>6</v>
      </c>
      <c r="I70" s="56">
        <v>2</v>
      </c>
      <c r="J70" s="423">
        <v>6948.05333333334</v>
      </c>
      <c r="K70" s="13">
        <f t="shared" si="26"/>
        <v>20844.16</v>
      </c>
      <c r="L70" s="13">
        <v>1582.17577142857</v>
      </c>
      <c r="M70" s="13">
        <f t="shared" si="27"/>
        <v>4746.52731428571</v>
      </c>
      <c r="N70" s="165">
        <v>0.227714972168978</v>
      </c>
      <c r="O70" s="166">
        <v>8337.66400000001</v>
      </c>
      <c r="P70" s="166">
        <f t="shared" si="28"/>
        <v>25012.992</v>
      </c>
      <c r="Q70" s="166">
        <v>1720.920416</v>
      </c>
      <c r="R70" s="166">
        <f t="shared" si="29"/>
        <v>5162.761248</v>
      </c>
      <c r="S70" s="167">
        <v>0.206403186312137</v>
      </c>
      <c r="T70" s="168">
        <v>10005.1968</v>
      </c>
      <c r="U70" s="168">
        <f t="shared" si="30"/>
        <v>30015.5904</v>
      </c>
      <c r="V70" s="168">
        <v>1869.40152685715</v>
      </c>
      <c r="W70" s="168">
        <f t="shared" si="31"/>
        <v>5608.20458057145</v>
      </c>
      <c r="X70" s="175">
        <v>0.186843054087366</v>
      </c>
      <c r="Y70" s="437">
        <v>18171.9</v>
      </c>
      <c r="Z70" s="14">
        <v>3939.23</v>
      </c>
      <c r="AA70" s="438"/>
      <c r="AB70" s="438"/>
      <c r="AC70" s="438"/>
      <c r="AD70" s="438"/>
      <c r="AE70" s="439">
        <f t="shared" si="32"/>
        <v>18171.9</v>
      </c>
      <c r="AF70" s="439">
        <f t="shared" si="33"/>
        <v>3939.23</v>
      </c>
      <c r="AG70" s="446">
        <f t="shared" si="34"/>
        <v>0.871798143940557</v>
      </c>
      <c r="AH70" s="446">
        <f t="shared" si="41"/>
        <v>0.829918325371062</v>
      </c>
      <c r="AI70" s="446">
        <f t="shared" si="42"/>
        <v>0.726498453283798</v>
      </c>
      <c r="AJ70" s="446">
        <f t="shared" si="43"/>
        <v>0.605415377736498</v>
      </c>
      <c r="AK70" s="136">
        <f t="shared" si="35"/>
        <v>0.871798143940557</v>
      </c>
      <c r="AL70" s="136">
        <f t="shared" si="36"/>
        <v>0.829918325371062</v>
      </c>
      <c r="AM70" s="31">
        <f t="shared" si="37"/>
        <v>0.726498453283798</v>
      </c>
      <c r="AN70" s="31">
        <f t="shared" si="38"/>
        <v>0.763008361373677</v>
      </c>
      <c r="AO70" s="146">
        <f t="shared" si="39"/>
        <v>0.605415377736498</v>
      </c>
      <c r="AP70" s="146">
        <f t="shared" si="40"/>
        <v>0.702404832670817</v>
      </c>
      <c r="AQ70" s="28"/>
      <c r="AR70" s="28"/>
      <c r="AS70" s="28"/>
      <c r="AT70" s="29"/>
      <c r="AU70" s="30"/>
      <c r="AV70" s="30"/>
      <c r="AW70" s="442">
        <f t="shared" si="25"/>
        <v>-80.729731428571</v>
      </c>
    </row>
    <row r="71" s="93" customFormat="1" hidden="1" spans="1:49">
      <c r="A71" s="11">
        <v>68</v>
      </c>
      <c r="B71" s="11">
        <v>102567</v>
      </c>
      <c r="C71" s="12" t="s">
        <v>126</v>
      </c>
      <c r="D71" s="12" t="s">
        <v>56</v>
      </c>
      <c r="E71" s="12" t="s">
        <v>45</v>
      </c>
      <c r="F71" s="105">
        <v>8</v>
      </c>
      <c r="G71" s="56">
        <v>2</v>
      </c>
      <c r="H71" s="106">
        <v>8</v>
      </c>
      <c r="I71" s="56">
        <v>1</v>
      </c>
      <c r="J71" s="423">
        <v>6898.7438095238</v>
      </c>
      <c r="K71" s="13">
        <f t="shared" si="26"/>
        <v>20696.2314285714</v>
      </c>
      <c r="L71" s="13">
        <v>1513.81211428571</v>
      </c>
      <c r="M71" s="13">
        <f t="shared" si="27"/>
        <v>4541.43634285713</v>
      </c>
      <c r="N71" s="165">
        <v>0.219433009266974</v>
      </c>
      <c r="O71" s="166">
        <v>8278.49257142856</v>
      </c>
      <c r="P71" s="166">
        <f t="shared" si="28"/>
        <v>24835.4777142857</v>
      </c>
      <c r="Q71" s="166">
        <v>1646.561792</v>
      </c>
      <c r="R71" s="166">
        <f t="shared" si="29"/>
        <v>4939.685376</v>
      </c>
      <c r="S71" s="167">
        <v>0.198896330194552</v>
      </c>
      <c r="T71" s="168">
        <v>9934.19108571427</v>
      </c>
      <c r="U71" s="168">
        <f t="shared" si="30"/>
        <v>29802.5732571428</v>
      </c>
      <c r="V71" s="168">
        <v>1788.62723657143</v>
      </c>
      <c r="W71" s="168">
        <f t="shared" si="31"/>
        <v>5365.88170971429</v>
      </c>
      <c r="X71" s="175">
        <v>0.180047597347261</v>
      </c>
      <c r="Y71" s="437">
        <v>22435.15</v>
      </c>
      <c r="Z71" s="14">
        <v>4078.43</v>
      </c>
      <c r="AA71" s="438"/>
      <c r="AB71" s="438"/>
      <c r="AC71" s="438">
        <v>4500</v>
      </c>
      <c r="AD71" s="438">
        <v>342.5300000275</v>
      </c>
      <c r="AE71" s="439">
        <f t="shared" si="32"/>
        <v>17935.15</v>
      </c>
      <c r="AF71" s="439">
        <f t="shared" si="33"/>
        <v>3735.8999999725</v>
      </c>
      <c r="AG71" s="15">
        <f t="shared" si="34"/>
        <v>1.08402102466964</v>
      </c>
      <c r="AH71" s="446">
        <f t="shared" si="41"/>
        <v>0.898048478960768</v>
      </c>
      <c r="AI71" s="446">
        <f t="shared" si="42"/>
        <v>0.903350853891367</v>
      </c>
      <c r="AJ71" s="446">
        <f t="shared" si="43"/>
        <v>0.752792378242807</v>
      </c>
      <c r="AK71" s="136">
        <f t="shared" si="35"/>
        <v>0.866590135595426</v>
      </c>
      <c r="AL71" s="136">
        <f t="shared" si="36"/>
        <v>0.822625204435245</v>
      </c>
      <c r="AM71" s="31">
        <f t="shared" si="37"/>
        <v>0.722158446329521</v>
      </c>
      <c r="AN71" s="31">
        <f t="shared" si="38"/>
        <v>0.756303228971581</v>
      </c>
      <c r="AO71" s="146">
        <f t="shared" si="39"/>
        <v>0.601798705274602</v>
      </c>
      <c r="AP71" s="146">
        <f t="shared" si="40"/>
        <v>0.696232269378786</v>
      </c>
      <c r="AQ71" s="28"/>
      <c r="AR71" s="28"/>
      <c r="AS71" s="28">
        <v>50</v>
      </c>
      <c r="AT71" s="29"/>
      <c r="AU71" s="30"/>
      <c r="AV71" s="30"/>
      <c r="AW71" s="442">
        <f t="shared" si="25"/>
        <v>-46.3006342857131</v>
      </c>
    </row>
    <row r="72" s="402" customFormat="1" spans="1:49">
      <c r="A72" s="151">
        <v>69</v>
      </c>
      <c r="B72" s="151">
        <v>357</v>
      </c>
      <c r="C72" s="382" t="s">
        <v>127</v>
      </c>
      <c r="D72" s="382" t="s">
        <v>44</v>
      </c>
      <c r="E72" s="382" t="s">
        <v>51</v>
      </c>
      <c r="F72" s="105">
        <v>8</v>
      </c>
      <c r="G72" s="56">
        <v>4</v>
      </c>
      <c r="H72" s="106">
        <v>20</v>
      </c>
      <c r="I72" s="56">
        <v>2</v>
      </c>
      <c r="J72" s="422">
        <v>12771.672</v>
      </c>
      <c r="K72" s="161">
        <f t="shared" si="26"/>
        <v>38315.016</v>
      </c>
      <c r="L72" s="161">
        <v>2445.014</v>
      </c>
      <c r="M72" s="161">
        <f t="shared" si="27"/>
        <v>7335.042</v>
      </c>
      <c r="N72" s="162">
        <v>0.191440400285883</v>
      </c>
      <c r="O72" s="163">
        <v>15326.0064</v>
      </c>
      <c r="P72" s="163">
        <f t="shared" si="28"/>
        <v>45978.0192</v>
      </c>
      <c r="Q72" s="163">
        <v>2659.42292</v>
      </c>
      <c r="R72" s="163">
        <f t="shared" si="29"/>
        <v>7978.26876</v>
      </c>
      <c r="S72" s="16">
        <v>0.173523542310409</v>
      </c>
      <c r="T72" s="164">
        <v>18391.20768</v>
      </c>
      <c r="U72" s="164">
        <f t="shared" si="30"/>
        <v>55173.62304</v>
      </c>
      <c r="V72" s="164">
        <v>2888.87808</v>
      </c>
      <c r="W72" s="164">
        <f t="shared" si="31"/>
        <v>8666.63424</v>
      </c>
      <c r="X72" s="145">
        <v>0.157079302798673</v>
      </c>
      <c r="Y72" s="440">
        <v>39573.49</v>
      </c>
      <c r="Z72" s="441">
        <v>9791.11</v>
      </c>
      <c r="AA72" s="442"/>
      <c r="AB72" s="442"/>
      <c r="AC72" s="442">
        <v>6373</v>
      </c>
      <c r="AD72" s="442">
        <v>854.06</v>
      </c>
      <c r="AE72" s="443">
        <f t="shared" si="32"/>
        <v>33200.49</v>
      </c>
      <c r="AF72" s="443">
        <f t="shared" si="33"/>
        <v>8937.05</v>
      </c>
      <c r="AG72" s="447">
        <f t="shared" si="34"/>
        <v>1.03284545150653</v>
      </c>
      <c r="AH72" s="447">
        <f t="shared" si="41"/>
        <v>1.33484034583578</v>
      </c>
      <c r="AI72" s="447">
        <f t="shared" si="42"/>
        <v>0.86070454292211</v>
      </c>
      <c r="AJ72" s="447">
        <f t="shared" si="43"/>
        <v>0.717253785768425</v>
      </c>
      <c r="AK72" s="16">
        <f t="shared" si="35"/>
        <v>0.866513797097201</v>
      </c>
      <c r="AL72" s="16">
        <f t="shared" si="36"/>
        <v>1.21840474805734</v>
      </c>
      <c r="AM72" s="27">
        <f t="shared" si="37"/>
        <v>0.722094830914334</v>
      </c>
      <c r="AN72" s="27">
        <f t="shared" si="38"/>
        <v>1.12017409651665</v>
      </c>
      <c r="AO72" s="145">
        <f t="shared" si="39"/>
        <v>0.601745692428612</v>
      </c>
      <c r="AP72" s="145">
        <f t="shared" si="40"/>
        <v>1.03120193520478</v>
      </c>
      <c r="AQ72" s="56"/>
      <c r="AR72" s="56"/>
      <c r="AS72" s="56">
        <v>50</v>
      </c>
      <c r="AT72" s="29"/>
      <c r="AU72" s="442"/>
      <c r="AV72" s="442"/>
      <c r="AW72" s="106"/>
    </row>
    <row r="73" s="93" customFormat="1" hidden="1" spans="1:49">
      <c r="A73" s="11">
        <v>70</v>
      </c>
      <c r="B73" s="11">
        <v>573</v>
      </c>
      <c r="C73" s="12" t="s">
        <v>128</v>
      </c>
      <c r="D73" s="12" t="s">
        <v>47</v>
      </c>
      <c r="E73" s="12" t="s">
        <v>54</v>
      </c>
      <c r="F73" s="105">
        <v>6</v>
      </c>
      <c r="G73" s="56">
        <v>3</v>
      </c>
      <c r="H73" s="106">
        <v>12</v>
      </c>
      <c r="I73" s="56">
        <v>2</v>
      </c>
      <c r="J73" s="423">
        <v>6856.44285714286</v>
      </c>
      <c r="K73" s="13">
        <f t="shared" si="26"/>
        <v>20569.3285714286</v>
      </c>
      <c r="L73" s="13">
        <v>1539.83217142857</v>
      </c>
      <c r="M73" s="13">
        <f t="shared" si="27"/>
        <v>4619.49651428571</v>
      </c>
      <c r="N73" s="165">
        <v>0.22458178439049</v>
      </c>
      <c r="O73" s="166">
        <v>8227.73142857143</v>
      </c>
      <c r="P73" s="166">
        <f t="shared" si="28"/>
        <v>24683.1942857143</v>
      </c>
      <c r="Q73" s="166">
        <v>1674.863608</v>
      </c>
      <c r="R73" s="166">
        <f t="shared" si="29"/>
        <v>5024.590824</v>
      </c>
      <c r="S73" s="167">
        <v>0.203563232774457</v>
      </c>
      <c r="T73" s="168">
        <v>9873.27771428572</v>
      </c>
      <c r="U73" s="168">
        <f t="shared" si="30"/>
        <v>29619.8331428572</v>
      </c>
      <c r="V73" s="168">
        <v>1819.37093485714</v>
      </c>
      <c r="W73" s="168">
        <f t="shared" si="31"/>
        <v>5458.11280457142</v>
      </c>
      <c r="X73" s="175">
        <v>0.184272233346043</v>
      </c>
      <c r="Y73" s="437">
        <v>17615.4</v>
      </c>
      <c r="Z73" s="14">
        <v>3486.46</v>
      </c>
      <c r="AA73" s="438"/>
      <c r="AB73" s="438"/>
      <c r="AC73" s="438"/>
      <c r="AD73" s="438"/>
      <c r="AE73" s="439">
        <f t="shared" si="32"/>
        <v>17615.4</v>
      </c>
      <c r="AF73" s="439">
        <f t="shared" si="33"/>
        <v>3486.46</v>
      </c>
      <c r="AG73" s="446">
        <f t="shared" si="34"/>
        <v>0.856391589974809</v>
      </c>
      <c r="AH73" s="446">
        <f t="shared" si="41"/>
        <v>0.75472727151502</v>
      </c>
      <c r="AI73" s="446">
        <f t="shared" si="42"/>
        <v>0.713659658312341</v>
      </c>
      <c r="AJ73" s="446">
        <f t="shared" si="43"/>
        <v>0.59471638192695</v>
      </c>
      <c r="AK73" s="136">
        <f t="shared" si="35"/>
        <v>0.856391589974809</v>
      </c>
      <c r="AL73" s="136">
        <f t="shared" si="36"/>
        <v>0.75472727151502</v>
      </c>
      <c r="AM73" s="31">
        <f t="shared" si="37"/>
        <v>0.713659658312341</v>
      </c>
      <c r="AN73" s="31">
        <f t="shared" si="38"/>
        <v>0.693879386824275</v>
      </c>
      <c r="AO73" s="146">
        <f t="shared" si="39"/>
        <v>0.59471638192695</v>
      </c>
      <c r="AP73" s="146">
        <f t="shared" si="40"/>
        <v>0.638766570943702</v>
      </c>
      <c r="AQ73" s="28"/>
      <c r="AR73" s="28"/>
      <c r="AS73" s="28"/>
      <c r="AT73" s="29"/>
      <c r="AU73" s="30"/>
      <c r="AV73" s="30"/>
      <c r="AW73" s="442">
        <f>(Z73-M73)*0.1</f>
        <v>-113.303651428571</v>
      </c>
    </row>
    <row r="74" s="93" customFormat="1" hidden="1" spans="1:49">
      <c r="A74" s="11">
        <v>71</v>
      </c>
      <c r="B74" s="11">
        <v>105751</v>
      </c>
      <c r="C74" s="12" t="s">
        <v>129</v>
      </c>
      <c r="D74" s="12" t="s">
        <v>47</v>
      </c>
      <c r="E74" s="12" t="s">
        <v>45</v>
      </c>
      <c r="F74" s="105">
        <v>6</v>
      </c>
      <c r="G74" s="56">
        <v>2</v>
      </c>
      <c r="H74" s="106">
        <v>6</v>
      </c>
      <c r="I74" s="56">
        <v>1</v>
      </c>
      <c r="J74" s="423">
        <v>8987.55047619048</v>
      </c>
      <c r="K74" s="13">
        <f t="shared" si="26"/>
        <v>26962.6514285714</v>
      </c>
      <c r="L74" s="13">
        <v>2121.10674285714</v>
      </c>
      <c r="M74" s="13">
        <f t="shared" si="27"/>
        <v>6363.32022857142</v>
      </c>
      <c r="N74" s="165">
        <v>0.236004988063912</v>
      </c>
      <c r="O74" s="166">
        <v>10785.0605714286</v>
      </c>
      <c r="P74" s="166">
        <f t="shared" si="28"/>
        <v>32355.1817142858</v>
      </c>
      <c r="Q74" s="166">
        <v>2307.111488</v>
      </c>
      <c r="R74" s="166">
        <f t="shared" si="29"/>
        <v>6921.334464</v>
      </c>
      <c r="S74" s="167">
        <v>0.21391734174511</v>
      </c>
      <c r="T74" s="168">
        <v>12942.0726857143</v>
      </c>
      <c r="U74" s="168">
        <f t="shared" si="30"/>
        <v>38826.2180571429</v>
      </c>
      <c r="V74" s="168">
        <v>2506.16919771429</v>
      </c>
      <c r="W74" s="168">
        <f t="shared" si="31"/>
        <v>7518.50759314287</v>
      </c>
      <c r="X74" s="175">
        <v>0.193645118411415</v>
      </c>
      <c r="Y74" s="437">
        <v>22708.88</v>
      </c>
      <c r="Z74" s="14">
        <v>5675.56</v>
      </c>
      <c r="AA74" s="438"/>
      <c r="AB74" s="438"/>
      <c r="AC74" s="438"/>
      <c r="AD74" s="438"/>
      <c r="AE74" s="439">
        <f t="shared" si="32"/>
        <v>22708.88</v>
      </c>
      <c r="AF74" s="439">
        <f t="shared" si="33"/>
        <v>5675.56</v>
      </c>
      <c r="AG74" s="446">
        <f t="shared" si="34"/>
        <v>0.84223467636926</v>
      </c>
      <c r="AH74" s="446">
        <f t="shared" si="41"/>
        <v>0.891918023316921</v>
      </c>
      <c r="AI74" s="446">
        <f t="shared" si="42"/>
        <v>0.701862230307714</v>
      </c>
      <c r="AJ74" s="446">
        <f t="shared" si="43"/>
        <v>0.584885191923096</v>
      </c>
      <c r="AK74" s="136">
        <f t="shared" si="35"/>
        <v>0.84223467636926</v>
      </c>
      <c r="AL74" s="136">
        <f t="shared" si="36"/>
        <v>0.891918023316921</v>
      </c>
      <c r="AM74" s="31">
        <f t="shared" si="37"/>
        <v>0.701862230307714</v>
      </c>
      <c r="AN74" s="31">
        <f t="shared" si="38"/>
        <v>0.820009498099007</v>
      </c>
      <c r="AO74" s="146">
        <f t="shared" si="39"/>
        <v>0.584885191923096</v>
      </c>
      <c r="AP74" s="146">
        <f t="shared" si="40"/>
        <v>0.754878535359371</v>
      </c>
      <c r="AQ74" s="28"/>
      <c r="AR74" s="28"/>
      <c r="AS74" s="28"/>
      <c r="AT74" s="29"/>
      <c r="AU74" s="30"/>
      <c r="AV74" s="30"/>
      <c r="AW74" s="442">
        <f>(Z74-M74)*0.1</f>
        <v>-68.7760228571419</v>
      </c>
    </row>
    <row r="75" s="93" customFormat="1" hidden="1" spans="1:49">
      <c r="A75" s="11">
        <v>72</v>
      </c>
      <c r="B75" s="11">
        <v>515</v>
      </c>
      <c r="C75" s="12" t="s">
        <v>130</v>
      </c>
      <c r="D75" s="12" t="s">
        <v>53</v>
      </c>
      <c r="E75" s="12" t="s">
        <v>51</v>
      </c>
      <c r="F75" s="105">
        <v>8</v>
      </c>
      <c r="G75" s="56">
        <v>5</v>
      </c>
      <c r="H75" s="106">
        <v>15</v>
      </c>
      <c r="I75" s="56">
        <v>2</v>
      </c>
      <c r="J75" s="423">
        <v>11146.2231428571</v>
      </c>
      <c r="K75" s="13">
        <f t="shared" si="26"/>
        <v>33438.6694285713</v>
      </c>
      <c r="L75" s="13">
        <v>2704.28919428571</v>
      </c>
      <c r="M75" s="13">
        <f t="shared" si="27"/>
        <v>8112.86758285713</v>
      </c>
      <c r="N75" s="165">
        <v>0.242619330299224</v>
      </c>
      <c r="O75" s="166">
        <v>13375.4677714286</v>
      </c>
      <c r="P75" s="166">
        <f t="shared" si="28"/>
        <v>40126.4033142858</v>
      </c>
      <c r="Q75" s="166">
        <v>2941.43455439999</v>
      </c>
      <c r="R75" s="166">
        <f t="shared" si="29"/>
        <v>8824.30366319997</v>
      </c>
      <c r="S75" s="167">
        <v>0.219912649386604</v>
      </c>
      <c r="T75" s="168">
        <v>16050.5613257143</v>
      </c>
      <c r="U75" s="168">
        <f t="shared" si="30"/>
        <v>48151.6839771429</v>
      </c>
      <c r="V75" s="168">
        <v>3195.22169417142</v>
      </c>
      <c r="W75" s="168">
        <f t="shared" si="31"/>
        <v>9585.66508251426</v>
      </c>
      <c r="X75" s="175">
        <v>0.199072271014748</v>
      </c>
      <c r="Y75" s="437">
        <v>30097.02</v>
      </c>
      <c r="Z75" s="14">
        <v>7446.43</v>
      </c>
      <c r="AA75" s="438">
        <v>1960</v>
      </c>
      <c r="AB75" s="438">
        <v>164</v>
      </c>
      <c r="AC75" s="438"/>
      <c r="AD75" s="438"/>
      <c r="AE75" s="439">
        <f t="shared" si="32"/>
        <v>28137.02</v>
      </c>
      <c r="AF75" s="439">
        <f t="shared" si="33"/>
        <v>7282.43</v>
      </c>
      <c r="AG75" s="446">
        <f t="shared" si="34"/>
        <v>0.900066315864947</v>
      </c>
      <c r="AH75" s="446">
        <f t="shared" si="41"/>
        <v>0.917854251157095</v>
      </c>
      <c r="AI75" s="446">
        <f t="shared" si="42"/>
        <v>0.750055263220785</v>
      </c>
      <c r="AJ75" s="446">
        <f t="shared" si="43"/>
        <v>0.625046052683988</v>
      </c>
      <c r="AK75" s="136">
        <f t="shared" si="35"/>
        <v>0.84145154340258</v>
      </c>
      <c r="AL75" s="136">
        <f t="shared" si="36"/>
        <v>0.897639450616465</v>
      </c>
      <c r="AM75" s="31">
        <f t="shared" si="37"/>
        <v>0.701209619502146</v>
      </c>
      <c r="AN75" s="31">
        <f t="shared" si="38"/>
        <v>0.825269650496044</v>
      </c>
      <c r="AO75" s="146">
        <f t="shared" si="39"/>
        <v>0.584341349585123</v>
      </c>
      <c r="AP75" s="146">
        <f t="shared" si="40"/>
        <v>0.759720889193623</v>
      </c>
      <c r="AQ75" s="28"/>
      <c r="AR75" s="28"/>
      <c r="AS75" s="28"/>
      <c r="AT75" s="29"/>
      <c r="AU75" s="30"/>
      <c r="AV75" s="30"/>
      <c r="AW75" s="442">
        <f>(Z75-M75)*0.1</f>
        <v>-66.643758285713</v>
      </c>
    </row>
    <row r="76" s="93" customFormat="1" hidden="1" spans="1:49">
      <c r="A76" s="11">
        <v>73</v>
      </c>
      <c r="B76" s="11">
        <v>385</v>
      </c>
      <c r="C76" s="17" t="s">
        <v>131</v>
      </c>
      <c r="D76" s="12" t="s">
        <v>56</v>
      </c>
      <c r="E76" s="12" t="s">
        <v>72</v>
      </c>
      <c r="F76" s="105">
        <v>10</v>
      </c>
      <c r="G76" s="56">
        <v>8</v>
      </c>
      <c r="H76" s="106">
        <v>30</v>
      </c>
      <c r="I76" s="56">
        <v>3</v>
      </c>
      <c r="J76" s="423">
        <v>21033.8102857142</v>
      </c>
      <c r="K76" s="13">
        <f t="shared" si="26"/>
        <v>63101.4308571426</v>
      </c>
      <c r="L76" s="13">
        <v>3802.67323428571</v>
      </c>
      <c r="M76" s="13">
        <f t="shared" si="27"/>
        <v>11408.0197028571</v>
      </c>
      <c r="N76" s="165">
        <v>0.18078860570823</v>
      </c>
      <c r="O76" s="166">
        <v>25240.5723428571</v>
      </c>
      <c r="P76" s="166">
        <f t="shared" si="28"/>
        <v>75721.7170285713</v>
      </c>
      <c r="Q76" s="166">
        <v>4136.1384256</v>
      </c>
      <c r="R76" s="166">
        <f t="shared" si="29"/>
        <v>12408.4152768</v>
      </c>
      <c r="S76" s="167">
        <v>0.16386864645605</v>
      </c>
      <c r="T76" s="168">
        <v>30288.6868114285</v>
      </c>
      <c r="U76" s="168">
        <f t="shared" si="30"/>
        <v>90866.0604342855</v>
      </c>
      <c r="V76" s="168">
        <v>4493.00468297143</v>
      </c>
      <c r="W76" s="168">
        <f t="shared" si="31"/>
        <v>13479.0140489143</v>
      </c>
      <c r="X76" s="175">
        <v>0.14833936878624</v>
      </c>
      <c r="Y76" s="437">
        <v>92230.87</v>
      </c>
      <c r="Z76" s="14">
        <v>16143.32</v>
      </c>
      <c r="AA76" s="438"/>
      <c r="AB76" s="438"/>
      <c r="AC76" s="438">
        <v>39342</v>
      </c>
      <c r="AD76" s="438">
        <v>5599.1699999999</v>
      </c>
      <c r="AE76" s="439">
        <f t="shared" si="32"/>
        <v>52888.87</v>
      </c>
      <c r="AF76" s="439">
        <f t="shared" si="33"/>
        <v>10544.1500000001</v>
      </c>
      <c r="AG76" s="15">
        <f t="shared" si="34"/>
        <v>1.46162882120382</v>
      </c>
      <c r="AH76" s="15">
        <f t="shared" si="41"/>
        <v>1.4150852137779</v>
      </c>
      <c r="AI76" s="15">
        <f t="shared" si="42"/>
        <v>1.21802401766985</v>
      </c>
      <c r="AJ76" s="15">
        <f t="shared" si="43"/>
        <v>1.01502001472488</v>
      </c>
      <c r="AK76" s="136">
        <f t="shared" si="35"/>
        <v>0.838156429760473</v>
      </c>
      <c r="AL76" s="136">
        <f t="shared" si="36"/>
        <v>0.924275226958045</v>
      </c>
      <c r="AM76" s="31">
        <f t="shared" si="37"/>
        <v>0.698463691467059</v>
      </c>
      <c r="AN76" s="31">
        <f t="shared" si="38"/>
        <v>0.849757988009515</v>
      </c>
      <c r="AO76" s="146">
        <f t="shared" si="39"/>
        <v>0.58205307622255</v>
      </c>
      <c r="AP76" s="146">
        <f t="shared" si="40"/>
        <v>0.782264189482717</v>
      </c>
      <c r="AQ76" s="28"/>
      <c r="AR76" s="28">
        <v>50</v>
      </c>
      <c r="AS76" s="28">
        <v>50</v>
      </c>
      <c r="AT76" s="29"/>
      <c r="AU76" s="30"/>
      <c r="AV76" s="30"/>
      <c r="AW76" s="106"/>
    </row>
    <row r="77" s="93" customFormat="1" spans="1:49">
      <c r="A77" s="11">
        <v>74</v>
      </c>
      <c r="B77" s="11">
        <v>741</v>
      </c>
      <c r="C77" s="12" t="s">
        <v>132</v>
      </c>
      <c r="D77" s="12" t="s">
        <v>44</v>
      </c>
      <c r="E77" s="12" t="s">
        <v>48</v>
      </c>
      <c r="F77" s="105">
        <v>4</v>
      </c>
      <c r="G77" s="56">
        <v>2</v>
      </c>
      <c r="H77" s="106">
        <v>10</v>
      </c>
      <c r="I77" s="56">
        <v>1</v>
      </c>
      <c r="J77" s="423">
        <v>4709.14761904762</v>
      </c>
      <c r="K77" s="13">
        <f t="shared" si="26"/>
        <v>14127.4428571429</v>
      </c>
      <c r="L77" s="13">
        <v>867.075485714286</v>
      </c>
      <c r="M77" s="13">
        <f t="shared" si="27"/>
        <v>2601.22645714286</v>
      </c>
      <c r="N77" s="165">
        <v>0.184125781533611</v>
      </c>
      <c r="O77" s="166">
        <v>5650.97714285714</v>
      </c>
      <c r="P77" s="166">
        <f t="shared" si="28"/>
        <v>16952.9314285714</v>
      </c>
      <c r="Q77" s="166">
        <v>943.111336</v>
      </c>
      <c r="R77" s="166">
        <f t="shared" si="29"/>
        <v>2829.334008</v>
      </c>
      <c r="S77" s="167">
        <v>0.166893496851619</v>
      </c>
      <c r="T77" s="168">
        <v>6781.17257142857</v>
      </c>
      <c r="U77" s="168">
        <f t="shared" si="30"/>
        <v>20343.5177142857</v>
      </c>
      <c r="V77" s="168">
        <v>1024.48303542857</v>
      </c>
      <c r="W77" s="168">
        <f t="shared" si="31"/>
        <v>3073.44910628571</v>
      </c>
      <c r="X77" s="175">
        <v>0.15107756433527</v>
      </c>
      <c r="Y77" s="437">
        <v>11700.8</v>
      </c>
      <c r="Z77" s="14">
        <v>2323.94</v>
      </c>
      <c r="AA77" s="438"/>
      <c r="AB77" s="438"/>
      <c r="AC77" s="438"/>
      <c r="AD77" s="438"/>
      <c r="AE77" s="439">
        <f t="shared" si="32"/>
        <v>11700.8</v>
      </c>
      <c r="AF77" s="439">
        <f t="shared" si="33"/>
        <v>2323.94</v>
      </c>
      <c r="AG77" s="446">
        <f t="shared" si="34"/>
        <v>0.828231982130016</v>
      </c>
      <c r="AH77" s="446">
        <f t="shared" si="41"/>
        <v>0.893401646603492</v>
      </c>
      <c r="AI77" s="446">
        <f t="shared" si="42"/>
        <v>0.690193318441683</v>
      </c>
      <c r="AJ77" s="446">
        <f t="shared" si="43"/>
        <v>0.575161098701402</v>
      </c>
      <c r="AK77" s="136">
        <f t="shared" si="35"/>
        <v>0.828231982130016</v>
      </c>
      <c r="AL77" s="136">
        <f t="shared" si="36"/>
        <v>0.893401646603492</v>
      </c>
      <c r="AM77" s="31">
        <f t="shared" si="37"/>
        <v>0.690193318441683</v>
      </c>
      <c r="AN77" s="31">
        <f t="shared" si="38"/>
        <v>0.821373508192745</v>
      </c>
      <c r="AO77" s="146">
        <f t="shared" si="39"/>
        <v>0.575161098701402</v>
      </c>
      <c r="AP77" s="146">
        <f t="shared" si="40"/>
        <v>0.756134206109729</v>
      </c>
      <c r="AQ77" s="28"/>
      <c r="AR77" s="28"/>
      <c r="AS77" s="28"/>
      <c r="AT77" s="29"/>
      <c r="AU77" s="30"/>
      <c r="AV77" s="30"/>
      <c r="AW77" s="442">
        <f>(Z77-M77)*0.1</f>
        <v>-27.7286457142858</v>
      </c>
    </row>
    <row r="78" s="93" customFormat="1" hidden="1" spans="1:49">
      <c r="A78" s="11">
        <v>75</v>
      </c>
      <c r="B78" s="11">
        <v>102564</v>
      </c>
      <c r="C78" s="12" t="s">
        <v>133</v>
      </c>
      <c r="D78" s="12" t="s">
        <v>56</v>
      </c>
      <c r="E78" s="12" t="s">
        <v>45</v>
      </c>
      <c r="F78" s="105">
        <v>6</v>
      </c>
      <c r="G78" s="56">
        <v>2</v>
      </c>
      <c r="H78" s="106">
        <v>10</v>
      </c>
      <c r="I78" s="56">
        <v>1</v>
      </c>
      <c r="J78" s="423">
        <v>6561.10714285714</v>
      </c>
      <c r="K78" s="13">
        <f t="shared" si="26"/>
        <v>19683.3214285714</v>
      </c>
      <c r="L78" s="13">
        <v>1450.54326857143</v>
      </c>
      <c r="M78" s="13">
        <f t="shared" si="27"/>
        <v>4351.62980571429</v>
      </c>
      <c r="N78" s="165">
        <v>0.221082088279963</v>
      </c>
      <c r="O78" s="166">
        <v>7873.32857142856</v>
      </c>
      <c r="P78" s="166">
        <f t="shared" si="28"/>
        <v>23619.9857142857</v>
      </c>
      <c r="Q78" s="166">
        <v>1577.74475520001</v>
      </c>
      <c r="R78" s="166">
        <f t="shared" si="29"/>
        <v>4733.23426560003</v>
      </c>
      <c r="S78" s="167">
        <v>0.200391072325556</v>
      </c>
      <c r="T78" s="168">
        <v>9447.99428571428</v>
      </c>
      <c r="U78" s="168">
        <f t="shared" si="30"/>
        <v>28343.9828571428</v>
      </c>
      <c r="V78" s="168">
        <v>1713.87266194286</v>
      </c>
      <c r="W78" s="168">
        <f t="shared" si="31"/>
        <v>5141.61798582858</v>
      </c>
      <c r="X78" s="175">
        <v>0.181400687819456</v>
      </c>
      <c r="Y78" s="437">
        <v>16217.62</v>
      </c>
      <c r="Z78" s="14">
        <v>4049.75</v>
      </c>
      <c r="AA78" s="438"/>
      <c r="AB78" s="438"/>
      <c r="AC78" s="438"/>
      <c r="AD78" s="438"/>
      <c r="AE78" s="439">
        <f t="shared" si="32"/>
        <v>16217.62</v>
      </c>
      <c r="AF78" s="439">
        <f t="shared" si="33"/>
        <v>4049.75</v>
      </c>
      <c r="AG78" s="446">
        <f t="shared" si="34"/>
        <v>0.823927001286442</v>
      </c>
      <c r="AH78" s="446">
        <f t="shared" si="41"/>
        <v>0.930628334855626</v>
      </c>
      <c r="AI78" s="446">
        <f t="shared" si="42"/>
        <v>0.686605834405368</v>
      </c>
      <c r="AJ78" s="446">
        <f t="shared" si="43"/>
        <v>0.572171528671141</v>
      </c>
      <c r="AK78" s="136">
        <f t="shared" si="35"/>
        <v>0.823927001286442</v>
      </c>
      <c r="AL78" s="136">
        <f t="shared" si="36"/>
        <v>0.930628334855626</v>
      </c>
      <c r="AM78" s="31">
        <f t="shared" si="37"/>
        <v>0.686605834405368</v>
      </c>
      <c r="AN78" s="31">
        <f t="shared" si="38"/>
        <v>0.855598893431617</v>
      </c>
      <c r="AO78" s="146">
        <f t="shared" si="39"/>
        <v>0.572171528671141</v>
      </c>
      <c r="AP78" s="146">
        <f t="shared" si="40"/>
        <v>0.78764116882312</v>
      </c>
      <c r="AQ78" s="28"/>
      <c r="AR78" s="28"/>
      <c r="AS78" s="28"/>
      <c r="AT78" s="29"/>
      <c r="AU78" s="30"/>
      <c r="AV78" s="30"/>
      <c r="AW78" s="442">
        <f>(Z78-M78)*0.1</f>
        <v>-30.187980571429</v>
      </c>
    </row>
    <row r="79" s="93" customFormat="1" spans="1:49">
      <c r="A79" s="11">
        <v>76</v>
      </c>
      <c r="B79" s="11">
        <v>752</v>
      </c>
      <c r="C79" s="12" t="s">
        <v>134</v>
      </c>
      <c r="D79" s="12" t="s">
        <v>44</v>
      </c>
      <c r="E79" s="12" t="s">
        <v>45</v>
      </c>
      <c r="F79" s="105">
        <v>8</v>
      </c>
      <c r="G79" s="56">
        <v>2</v>
      </c>
      <c r="H79" s="106">
        <v>6</v>
      </c>
      <c r="I79" s="56">
        <v>1</v>
      </c>
      <c r="J79" s="423">
        <v>7750.96761904762</v>
      </c>
      <c r="K79" s="13">
        <f t="shared" si="26"/>
        <v>23252.9028571429</v>
      </c>
      <c r="L79" s="13">
        <v>1647.29537142857</v>
      </c>
      <c r="M79" s="13">
        <f t="shared" si="27"/>
        <v>4941.88611428571</v>
      </c>
      <c r="N79" s="165">
        <v>0.212527706525366</v>
      </c>
      <c r="O79" s="166">
        <v>9301.16114285714</v>
      </c>
      <c r="P79" s="166">
        <f t="shared" si="28"/>
        <v>27903.4834285714</v>
      </c>
      <c r="Q79" s="166">
        <v>1791.750504</v>
      </c>
      <c r="R79" s="166">
        <f t="shared" si="29"/>
        <v>5375.251512</v>
      </c>
      <c r="S79" s="167">
        <v>0.192637292965941</v>
      </c>
      <c r="T79" s="168">
        <v>11161.3933714286</v>
      </c>
      <c r="U79" s="168">
        <f t="shared" si="30"/>
        <v>33484.1801142858</v>
      </c>
      <c r="V79" s="168">
        <v>1946.34283885714</v>
      </c>
      <c r="W79" s="168">
        <f t="shared" si="31"/>
        <v>5839.02851657142</v>
      </c>
      <c r="X79" s="175">
        <v>0.174381707918249</v>
      </c>
      <c r="Y79" s="437">
        <v>19034.26</v>
      </c>
      <c r="Z79" s="14">
        <v>4263.63</v>
      </c>
      <c r="AA79" s="438"/>
      <c r="AB79" s="438"/>
      <c r="AC79" s="438"/>
      <c r="AD79" s="438"/>
      <c r="AE79" s="439">
        <f t="shared" si="32"/>
        <v>19034.26</v>
      </c>
      <c r="AF79" s="439">
        <f t="shared" si="33"/>
        <v>4263.63</v>
      </c>
      <c r="AG79" s="446">
        <f t="shared" si="34"/>
        <v>0.818575646960697</v>
      </c>
      <c r="AH79" s="446">
        <f t="shared" si="41"/>
        <v>0.862753592737589</v>
      </c>
      <c r="AI79" s="446">
        <f t="shared" si="42"/>
        <v>0.68214637246725</v>
      </c>
      <c r="AJ79" s="446">
        <f t="shared" si="43"/>
        <v>0.568455310389373</v>
      </c>
      <c r="AK79" s="136">
        <f t="shared" si="35"/>
        <v>0.818575646960697</v>
      </c>
      <c r="AL79" s="136">
        <f t="shared" si="36"/>
        <v>0.862753592737589</v>
      </c>
      <c r="AM79" s="31">
        <f t="shared" si="37"/>
        <v>0.68214637246725</v>
      </c>
      <c r="AN79" s="31">
        <f t="shared" si="38"/>
        <v>0.793196372389579</v>
      </c>
      <c r="AO79" s="146">
        <f t="shared" si="39"/>
        <v>0.568455310389373</v>
      </c>
      <c r="AP79" s="146">
        <f t="shared" si="40"/>
        <v>0.730195098020095</v>
      </c>
      <c r="AQ79" s="28"/>
      <c r="AR79" s="28"/>
      <c r="AS79" s="28"/>
      <c r="AT79" s="29"/>
      <c r="AU79" s="30"/>
      <c r="AV79" s="30"/>
      <c r="AW79" s="442">
        <f>(Z79-M79)*0.1</f>
        <v>-67.8256114285709</v>
      </c>
    </row>
    <row r="80" s="93" customFormat="1" hidden="1" spans="1:49">
      <c r="A80" s="11">
        <v>77</v>
      </c>
      <c r="B80" s="11">
        <v>355</v>
      </c>
      <c r="C80" s="12" t="s">
        <v>135</v>
      </c>
      <c r="D80" s="12" t="s">
        <v>53</v>
      </c>
      <c r="E80" s="12" t="s">
        <v>51</v>
      </c>
      <c r="F80" s="105">
        <v>8</v>
      </c>
      <c r="G80" s="56">
        <v>5</v>
      </c>
      <c r="H80" s="106">
        <v>36</v>
      </c>
      <c r="I80" s="56">
        <v>2</v>
      </c>
      <c r="J80" s="423">
        <v>12584.5037142857</v>
      </c>
      <c r="K80" s="13">
        <f t="shared" si="26"/>
        <v>37753.5111428571</v>
      </c>
      <c r="L80" s="13">
        <v>2965.57426285714</v>
      </c>
      <c r="M80" s="13">
        <f t="shared" si="27"/>
        <v>8896.72278857142</v>
      </c>
      <c r="N80" s="165">
        <v>0.235652857688037</v>
      </c>
      <c r="O80" s="166">
        <v>15101.4044571428</v>
      </c>
      <c r="P80" s="166">
        <f t="shared" si="28"/>
        <v>45304.2133714284</v>
      </c>
      <c r="Q80" s="166">
        <v>3225.6323136</v>
      </c>
      <c r="R80" s="166">
        <f t="shared" si="29"/>
        <v>9676.8969408</v>
      </c>
      <c r="S80" s="167">
        <v>0.213598167160823</v>
      </c>
      <c r="T80" s="168">
        <v>18121.6853485714</v>
      </c>
      <c r="U80" s="168">
        <f t="shared" si="30"/>
        <v>54365.0560457142</v>
      </c>
      <c r="V80" s="168">
        <v>3503.94005211428</v>
      </c>
      <c r="W80" s="168">
        <f t="shared" si="31"/>
        <v>10511.8201563428</v>
      </c>
      <c r="X80" s="175">
        <v>0.193356190923517</v>
      </c>
      <c r="Y80" s="437">
        <v>50372.49</v>
      </c>
      <c r="Z80" s="14">
        <v>11674.41</v>
      </c>
      <c r="AA80" s="438">
        <v>2940</v>
      </c>
      <c r="AB80" s="438">
        <v>1137.38555888</v>
      </c>
      <c r="AC80" s="438">
        <v>16652.5</v>
      </c>
      <c r="AD80" s="438">
        <v>3009.4749999992</v>
      </c>
      <c r="AE80" s="439">
        <f t="shared" si="32"/>
        <v>30779.99</v>
      </c>
      <c r="AF80" s="439">
        <f t="shared" si="33"/>
        <v>7527.5494411208</v>
      </c>
      <c r="AG80" s="15">
        <f t="shared" si="34"/>
        <v>1.334246497217</v>
      </c>
      <c r="AH80" s="15">
        <f t="shared" si="41"/>
        <v>1.3122146522309</v>
      </c>
      <c r="AI80" s="15">
        <f t="shared" si="42"/>
        <v>1.11187208101417</v>
      </c>
      <c r="AJ80" s="446">
        <f t="shared" si="43"/>
        <v>0.926560067511805</v>
      </c>
      <c r="AK80" s="136">
        <f t="shared" si="35"/>
        <v>0.815288143228064</v>
      </c>
      <c r="AL80" s="136">
        <f t="shared" si="36"/>
        <v>0.846103629393799</v>
      </c>
      <c r="AM80" s="31">
        <f t="shared" si="37"/>
        <v>0.679406786023389</v>
      </c>
      <c r="AN80" s="31">
        <f t="shared" si="38"/>
        <v>0.777888768183832</v>
      </c>
      <c r="AO80" s="146">
        <f t="shared" si="39"/>
        <v>0.566172321686156</v>
      </c>
      <c r="AP80" s="146">
        <f t="shared" si="40"/>
        <v>0.716103332169234</v>
      </c>
      <c r="AQ80" s="28"/>
      <c r="AR80" s="28">
        <v>50</v>
      </c>
      <c r="AS80" s="28"/>
      <c r="AT80" s="29"/>
      <c r="AU80" s="30"/>
      <c r="AV80" s="30"/>
      <c r="AW80" s="106"/>
    </row>
    <row r="81" s="93" customFormat="1" hidden="1" spans="1:49">
      <c r="A81" s="11">
        <v>78</v>
      </c>
      <c r="B81" s="11">
        <v>106066</v>
      </c>
      <c r="C81" s="12" t="s">
        <v>136</v>
      </c>
      <c r="D81" s="12" t="s">
        <v>122</v>
      </c>
      <c r="E81" s="12" t="s">
        <v>54</v>
      </c>
      <c r="F81" s="105">
        <v>6</v>
      </c>
      <c r="G81" s="56">
        <v>3</v>
      </c>
      <c r="H81" s="106">
        <v>6</v>
      </c>
      <c r="I81" s="56">
        <v>2</v>
      </c>
      <c r="J81" s="423">
        <v>7901.46533333333</v>
      </c>
      <c r="K81" s="13">
        <f t="shared" si="26"/>
        <v>23704.396</v>
      </c>
      <c r="L81" s="13">
        <v>2147.6</v>
      </c>
      <c r="M81" s="13">
        <f t="shared" si="27"/>
        <v>6442.8</v>
      </c>
      <c r="N81" s="165">
        <v>0.271778667551791</v>
      </c>
      <c r="O81" s="166">
        <v>9481.7584</v>
      </c>
      <c r="P81" s="166">
        <f t="shared" si="28"/>
        <v>28445.2752</v>
      </c>
      <c r="Q81" s="166">
        <v>2335.7645416</v>
      </c>
      <c r="R81" s="166">
        <f t="shared" si="29"/>
        <v>7007.2936248</v>
      </c>
      <c r="S81" s="167">
        <v>0.246342971742457</v>
      </c>
      <c r="T81" s="168">
        <v>11378.11008</v>
      </c>
      <c r="U81" s="168">
        <f t="shared" si="30"/>
        <v>34134.33024</v>
      </c>
      <c r="V81" s="168">
        <v>2537.2944384</v>
      </c>
      <c r="W81" s="168">
        <f t="shared" si="31"/>
        <v>7611.8833152</v>
      </c>
      <c r="X81" s="175">
        <v>0.222997881068136</v>
      </c>
      <c r="Y81" s="437">
        <v>19278.03</v>
      </c>
      <c r="Z81" s="14">
        <v>6118.6</v>
      </c>
      <c r="AA81" s="438"/>
      <c r="AB81" s="438"/>
      <c r="AC81" s="438"/>
      <c r="AD81" s="438"/>
      <c r="AE81" s="439">
        <f t="shared" si="32"/>
        <v>19278.03</v>
      </c>
      <c r="AF81" s="439">
        <f t="shared" si="33"/>
        <v>6118.6</v>
      </c>
      <c r="AG81" s="446">
        <f t="shared" si="34"/>
        <v>0.813268138112441</v>
      </c>
      <c r="AH81" s="446">
        <f t="shared" si="41"/>
        <v>0.949680263239585</v>
      </c>
      <c r="AI81" s="446">
        <f t="shared" si="42"/>
        <v>0.677723448427034</v>
      </c>
      <c r="AJ81" s="446">
        <f t="shared" si="43"/>
        <v>0.564769540355862</v>
      </c>
      <c r="AK81" s="136">
        <f t="shared" si="35"/>
        <v>0.813268138112441</v>
      </c>
      <c r="AL81" s="136">
        <f t="shared" si="36"/>
        <v>0.949680263239585</v>
      </c>
      <c r="AM81" s="31">
        <f t="shared" si="37"/>
        <v>0.677723448427034</v>
      </c>
      <c r="AN81" s="31">
        <f t="shared" si="38"/>
        <v>0.87317591178786</v>
      </c>
      <c r="AO81" s="146">
        <f t="shared" si="39"/>
        <v>0.564769540355862</v>
      </c>
      <c r="AP81" s="146">
        <f t="shared" si="40"/>
        <v>0.803822095877627</v>
      </c>
      <c r="AQ81" s="28"/>
      <c r="AR81" s="28"/>
      <c r="AS81" s="28"/>
      <c r="AT81" s="29"/>
      <c r="AU81" s="30"/>
      <c r="AV81" s="30"/>
      <c r="AW81" s="442">
        <f>(Z81-M81)*0.1</f>
        <v>-32.4199999999999</v>
      </c>
    </row>
    <row r="82" s="93" customFormat="1" spans="1:49">
      <c r="A82" s="11">
        <v>79</v>
      </c>
      <c r="B82" s="11">
        <v>103198</v>
      </c>
      <c r="C82" s="12" t="s">
        <v>137</v>
      </c>
      <c r="D82" s="12" t="s">
        <v>44</v>
      </c>
      <c r="E82" s="12" t="s">
        <v>67</v>
      </c>
      <c r="F82" s="105">
        <v>8</v>
      </c>
      <c r="G82" s="56">
        <v>4</v>
      </c>
      <c r="H82" s="106">
        <v>8</v>
      </c>
      <c r="I82" s="56">
        <v>2</v>
      </c>
      <c r="J82" s="423">
        <v>10066.7185714286</v>
      </c>
      <c r="K82" s="13">
        <f t="shared" si="26"/>
        <v>30200.1557142858</v>
      </c>
      <c r="L82" s="13">
        <v>1954.99044</v>
      </c>
      <c r="M82" s="13">
        <f t="shared" si="27"/>
        <v>5864.97132</v>
      </c>
      <c r="N82" s="165">
        <v>0.19420334701207</v>
      </c>
      <c r="O82" s="166">
        <v>12080.0622857143</v>
      </c>
      <c r="P82" s="166">
        <f t="shared" si="28"/>
        <v>36240.1868571429</v>
      </c>
      <c r="Q82" s="166">
        <v>2126.42806319999</v>
      </c>
      <c r="R82" s="166">
        <f t="shared" si="29"/>
        <v>6379.28418959997</v>
      </c>
      <c r="S82" s="167">
        <v>0.176027905560941</v>
      </c>
      <c r="T82" s="168">
        <v>14496.0747428571</v>
      </c>
      <c r="U82" s="168">
        <f t="shared" si="30"/>
        <v>43488.2242285713</v>
      </c>
      <c r="V82" s="168">
        <v>2309.89639679999</v>
      </c>
      <c r="W82" s="168">
        <f t="shared" si="31"/>
        <v>6929.68919039997</v>
      </c>
      <c r="X82" s="175">
        <v>0.159346336009904</v>
      </c>
      <c r="Y82" s="437">
        <v>28842.76</v>
      </c>
      <c r="Z82" s="14">
        <v>6378.23</v>
      </c>
      <c r="AA82" s="438">
        <v>3920</v>
      </c>
      <c r="AB82" s="438">
        <v>996.53916916</v>
      </c>
      <c r="AC82" s="438">
        <v>453.61</v>
      </c>
      <c r="AD82" s="438">
        <v>127.8</v>
      </c>
      <c r="AE82" s="439">
        <f t="shared" si="32"/>
        <v>24469.15</v>
      </c>
      <c r="AF82" s="439">
        <f t="shared" si="33"/>
        <v>5253.89083084</v>
      </c>
      <c r="AG82" s="446">
        <f t="shared" si="34"/>
        <v>0.955053353793017</v>
      </c>
      <c r="AH82" s="446">
        <f t="shared" si="41"/>
        <v>1.08751256434106</v>
      </c>
      <c r="AI82" s="446">
        <f t="shared" si="42"/>
        <v>0.795877794827515</v>
      </c>
      <c r="AJ82" s="446">
        <f t="shared" si="43"/>
        <v>0.663231495689599</v>
      </c>
      <c r="AK82" s="136">
        <f t="shared" si="35"/>
        <v>0.81023257732493</v>
      </c>
      <c r="AL82" s="136">
        <f t="shared" si="36"/>
        <v>0.895808443755527</v>
      </c>
      <c r="AM82" s="31">
        <f t="shared" si="37"/>
        <v>0.675193814437443</v>
      </c>
      <c r="AN82" s="31">
        <f t="shared" si="38"/>
        <v>0.823586263707348</v>
      </c>
      <c r="AO82" s="146">
        <f t="shared" si="39"/>
        <v>0.562661512031205</v>
      </c>
      <c r="AP82" s="146">
        <f t="shared" si="40"/>
        <v>0.758171208907676</v>
      </c>
      <c r="AQ82" s="28"/>
      <c r="AR82" s="28">
        <v>50</v>
      </c>
      <c r="AS82" s="28"/>
      <c r="AT82" s="29"/>
      <c r="AU82" s="30"/>
      <c r="AV82" s="30"/>
      <c r="AW82" s="106"/>
    </row>
    <row r="83" s="402" customFormat="1" spans="1:49">
      <c r="A83" s="151">
        <v>80</v>
      </c>
      <c r="B83" s="151">
        <v>102565</v>
      </c>
      <c r="C83" s="382" t="s">
        <v>138</v>
      </c>
      <c r="D83" s="382" t="s">
        <v>44</v>
      </c>
      <c r="E83" s="382" t="s">
        <v>67</v>
      </c>
      <c r="F83" s="105">
        <v>8</v>
      </c>
      <c r="G83" s="56">
        <v>4</v>
      </c>
      <c r="H83" s="106">
        <v>6</v>
      </c>
      <c r="I83" s="56">
        <v>2</v>
      </c>
      <c r="J83" s="422">
        <v>10542.8031428571</v>
      </c>
      <c r="K83" s="161">
        <f t="shared" si="26"/>
        <v>31628.4094285713</v>
      </c>
      <c r="L83" s="161">
        <v>2359.24081714285</v>
      </c>
      <c r="M83" s="161">
        <f t="shared" si="27"/>
        <v>7077.72245142855</v>
      </c>
      <c r="N83" s="162">
        <v>0.223777375445093</v>
      </c>
      <c r="O83" s="163">
        <v>12651.3637714286</v>
      </c>
      <c r="P83" s="163">
        <f t="shared" si="28"/>
        <v>37954.0913142858</v>
      </c>
      <c r="Q83" s="163">
        <v>2566.1280888</v>
      </c>
      <c r="R83" s="163">
        <f t="shared" si="29"/>
        <v>7698.3842664</v>
      </c>
      <c r="S83" s="16">
        <v>0.202834108256001</v>
      </c>
      <c r="T83" s="164">
        <v>15181.6365257143</v>
      </c>
      <c r="U83" s="164">
        <f t="shared" si="30"/>
        <v>45544.9095771429</v>
      </c>
      <c r="V83" s="164">
        <v>2787.53376548571</v>
      </c>
      <c r="W83" s="164">
        <f t="shared" si="31"/>
        <v>8362.60129645713</v>
      </c>
      <c r="X83" s="145">
        <v>0.18361220549341</v>
      </c>
      <c r="Y83" s="440">
        <v>32285.48</v>
      </c>
      <c r="Z83" s="441">
        <v>7719.33</v>
      </c>
      <c r="AA83" s="442">
        <v>1470</v>
      </c>
      <c r="AB83" s="442">
        <v>123</v>
      </c>
      <c r="AC83" s="442"/>
      <c r="AD83" s="442"/>
      <c r="AE83" s="443">
        <f t="shared" si="32"/>
        <v>30815.48</v>
      </c>
      <c r="AF83" s="443">
        <f t="shared" si="33"/>
        <v>7596.33</v>
      </c>
      <c r="AG83" s="447">
        <f t="shared" si="34"/>
        <v>1.0207746953862</v>
      </c>
      <c r="AH83" s="447">
        <f t="shared" si="41"/>
        <v>1.09065169664034</v>
      </c>
      <c r="AI83" s="447">
        <f t="shared" si="42"/>
        <v>0.850645579488498</v>
      </c>
      <c r="AJ83" s="447">
        <f t="shared" si="43"/>
        <v>0.708871316240416</v>
      </c>
      <c r="AK83" s="16">
        <f t="shared" si="35"/>
        <v>0.97429749256259</v>
      </c>
      <c r="AL83" s="16">
        <f t="shared" si="36"/>
        <v>1.07327322484464</v>
      </c>
      <c r="AM83" s="27">
        <f t="shared" si="37"/>
        <v>0.811914577135487</v>
      </c>
      <c r="AN83" s="27">
        <f t="shared" si="38"/>
        <v>0.986743417466777</v>
      </c>
      <c r="AO83" s="145">
        <f t="shared" si="39"/>
        <v>0.67659548094624</v>
      </c>
      <c r="AP83" s="145">
        <f t="shared" si="40"/>
        <v>0.908369265819026</v>
      </c>
      <c r="AQ83" s="56"/>
      <c r="AR83" s="56"/>
      <c r="AS83" s="56"/>
      <c r="AT83" s="29"/>
      <c r="AU83" s="442"/>
      <c r="AV83" s="442"/>
      <c r="AW83" s="442">
        <v>0</v>
      </c>
    </row>
    <row r="84" s="93" customFormat="1" hidden="1" spans="1:49">
      <c r="A84" s="11">
        <v>81</v>
      </c>
      <c r="B84" s="11">
        <v>591</v>
      </c>
      <c r="C84" s="12" t="s">
        <v>139</v>
      </c>
      <c r="D84" s="12" t="s">
        <v>56</v>
      </c>
      <c r="E84" s="12" t="s">
        <v>54</v>
      </c>
      <c r="F84" s="105">
        <v>6</v>
      </c>
      <c r="G84" s="56">
        <v>3</v>
      </c>
      <c r="H84" s="106">
        <v>12</v>
      </c>
      <c r="I84" s="56">
        <v>2</v>
      </c>
      <c r="J84" s="423">
        <v>8681.3897142857</v>
      </c>
      <c r="K84" s="13">
        <f t="shared" si="26"/>
        <v>26044.1691428571</v>
      </c>
      <c r="L84" s="13">
        <v>2141.02690285714</v>
      </c>
      <c r="M84" s="13">
        <f t="shared" si="27"/>
        <v>6423.08070857142</v>
      </c>
      <c r="N84" s="165">
        <v>0.246622599989258</v>
      </c>
      <c r="O84" s="166">
        <v>10417.6676571428</v>
      </c>
      <c r="P84" s="166">
        <f t="shared" si="28"/>
        <v>31253.0029714284</v>
      </c>
      <c r="Q84" s="166">
        <v>2328.7784928</v>
      </c>
      <c r="R84" s="166">
        <f t="shared" si="29"/>
        <v>6986.3354784</v>
      </c>
      <c r="S84" s="167">
        <v>0.223541254092827</v>
      </c>
      <c r="T84" s="168">
        <v>12501.2011885714</v>
      </c>
      <c r="U84" s="168">
        <f t="shared" si="30"/>
        <v>37503.6035657142</v>
      </c>
      <c r="V84" s="168">
        <v>2529.70563291428</v>
      </c>
      <c r="W84" s="168">
        <f t="shared" si="31"/>
        <v>7589.11689874284</v>
      </c>
      <c r="X84" s="175">
        <v>0.202357005119391</v>
      </c>
      <c r="Y84" s="437">
        <v>20464.69</v>
      </c>
      <c r="Z84" s="14">
        <v>4180.36</v>
      </c>
      <c r="AA84" s="438"/>
      <c r="AB84" s="438"/>
      <c r="AC84" s="438"/>
      <c r="AD84" s="438"/>
      <c r="AE84" s="439">
        <f t="shared" si="32"/>
        <v>20464.69</v>
      </c>
      <c r="AF84" s="439">
        <f t="shared" si="33"/>
        <v>4180.36</v>
      </c>
      <c r="AG84" s="446">
        <f t="shared" si="34"/>
        <v>0.785768587500234</v>
      </c>
      <c r="AH84" s="446">
        <f t="shared" si="41"/>
        <v>0.6508341074434</v>
      </c>
      <c r="AI84" s="446">
        <f t="shared" si="42"/>
        <v>0.654807156250197</v>
      </c>
      <c r="AJ84" s="446">
        <f t="shared" si="43"/>
        <v>0.545672630208496</v>
      </c>
      <c r="AK84" s="136">
        <f t="shared" si="35"/>
        <v>0.785768587500234</v>
      </c>
      <c r="AL84" s="136">
        <f t="shared" si="36"/>
        <v>0.6508341074434</v>
      </c>
      <c r="AM84" s="31">
        <f t="shared" si="37"/>
        <v>0.654807156250197</v>
      </c>
      <c r="AN84" s="31">
        <f t="shared" si="38"/>
        <v>0.598362333575968</v>
      </c>
      <c r="AO84" s="146">
        <f t="shared" si="39"/>
        <v>0.545672630208496</v>
      </c>
      <c r="AP84" s="146">
        <f t="shared" si="40"/>
        <v>0.550836158643503</v>
      </c>
      <c r="AQ84" s="28"/>
      <c r="AR84" s="28"/>
      <c r="AS84" s="28"/>
      <c r="AT84" s="29"/>
      <c r="AU84" s="30"/>
      <c r="AV84" s="30"/>
      <c r="AW84" s="442">
        <f t="shared" ref="AW83:AW93" si="44">(Z84-M84)*0.1</f>
        <v>-224.272070857142</v>
      </c>
    </row>
    <row r="85" s="93" customFormat="1" hidden="1" spans="1:49">
      <c r="A85" s="11">
        <v>82</v>
      </c>
      <c r="B85" s="11">
        <v>750</v>
      </c>
      <c r="C85" s="12" t="s">
        <v>140</v>
      </c>
      <c r="D85" s="12" t="s">
        <v>47</v>
      </c>
      <c r="E85" s="12" t="s">
        <v>58</v>
      </c>
      <c r="F85" s="105">
        <v>10</v>
      </c>
      <c r="G85" s="56">
        <v>8</v>
      </c>
      <c r="H85" s="106">
        <v>70</v>
      </c>
      <c r="I85" s="56">
        <v>3</v>
      </c>
      <c r="J85" s="423">
        <v>30969.5206666667</v>
      </c>
      <c r="K85" s="13">
        <f t="shared" si="26"/>
        <v>92908.5620000001</v>
      </c>
      <c r="L85" s="13">
        <v>7552.60792</v>
      </c>
      <c r="M85" s="13">
        <f t="shared" si="27"/>
        <v>22657.82376</v>
      </c>
      <c r="N85" s="165">
        <v>0.243872289832664</v>
      </c>
      <c r="O85" s="166">
        <v>37163.4248</v>
      </c>
      <c r="P85" s="166">
        <f t="shared" si="28"/>
        <v>111490.2744</v>
      </c>
      <c r="Q85" s="166">
        <v>8214.9135376</v>
      </c>
      <c r="R85" s="166">
        <f t="shared" si="29"/>
        <v>24644.7406128</v>
      </c>
      <c r="S85" s="167">
        <v>0.221048344758581</v>
      </c>
      <c r="T85" s="168">
        <v>44596.10976</v>
      </c>
      <c r="U85" s="168">
        <f t="shared" si="30"/>
        <v>133788.32928</v>
      </c>
      <c r="V85" s="168">
        <v>8923.6967424</v>
      </c>
      <c r="W85" s="168">
        <f t="shared" si="31"/>
        <v>26771.0902272</v>
      </c>
      <c r="X85" s="175">
        <v>0.200100340375519</v>
      </c>
      <c r="Y85" s="437">
        <v>71478.01</v>
      </c>
      <c r="Z85" s="14">
        <v>20711.15</v>
      </c>
      <c r="AA85" s="438"/>
      <c r="AB85" s="438"/>
      <c r="AC85" s="438"/>
      <c r="AD85" s="438"/>
      <c r="AE85" s="439">
        <f t="shared" si="32"/>
        <v>71478.01</v>
      </c>
      <c r="AF85" s="439">
        <f t="shared" si="33"/>
        <v>20711.15</v>
      </c>
      <c r="AG85" s="446">
        <f t="shared" si="34"/>
        <v>0.769337168301022</v>
      </c>
      <c r="AH85" s="446">
        <f t="shared" si="41"/>
        <v>0.914083815788317</v>
      </c>
      <c r="AI85" s="446">
        <f t="shared" si="42"/>
        <v>0.641114306917519</v>
      </c>
      <c r="AJ85" s="446">
        <f t="shared" si="43"/>
        <v>0.534261922431266</v>
      </c>
      <c r="AK85" s="136">
        <f t="shared" si="35"/>
        <v>0.769337168301022</v>
      </c>
      <c r="AL85" s="136">
        <f t="shared" si="36"/>
        <v>0.914083815788317</v>
      </c>
      <c r="AM85" s="31">
        <f t="shared" si="37"/>
        <v>0.641114306917519</v>
      </c>
      <c r="AN85" s="31">
        <f t="shared" si="38"/>
        <v>0.840388232337208</v>
      </c>
      <c r="AO85" s="146">
        <f t="shared" si="39"/>
        <v>0.534261922431266</v>
      </c>
      <c r="AP85" s="146">
        <f t="shared" si="40"/>
        <v>0.773638646175008</v>
      </c>
      <c r="AQ85" s="28"/>
      <c r="AR85" s="28"/>
      <c r="AS85" s="28"/>
      <c r="AT85" s="29"/>
      <c r="AU85" s="30"/>
      <c r="AV85" s="30"/>
      <c r="AW85" s="442">
        <f t="shared" si="44"/>
        <v>-194.667376</v>
      </c>
    </row>
    <row r="86" s="93" customFormat="1" hidden="1" spans="1:49">
      <c r="A86" s="11">
        <v>83</v>
      </c>
      <c r="B86" s="11">
        <v>377</v>
      </c>
      <c r="C86" s="12" t="s">
        <v>141</v>
      </c>
      <c r="D86" s="12" t="s">
        <v>47</v>
      </c>
      <c r="E86" s="12" t="s">
        <v>51</v>
      </c>
      <c r="F86" s="105">
        <v>8</v>
      </c>
      <c r="G86" s="56">
        <v>4</v>
      </c>
      <c r="H86" s="106">
        <v>20</v>
      </c>
      <c r="I86" s="56">
        <v>2</v>
      </c>
      <c r="J86" s="423">
        <v>12252.8957142857</v>
      </c>
      <c r="K86" s="13">
        <f t="shared" si="26"/>
        <v>36758.6871428571</v>
      </c>
      <c r="L86" s="13">
        <v>3208.92289714286</v>
      </c>
      <c r="M86" s="13">
        <f t="shared" si="27"/>
        <v>9626.76869142858</v>
      </c>
      <c r="N86" s="165">
        <v>0.261890982504777</v>
      </c>
      <c r="O86" s="166">
        <v>14703.4748571429</v>
      </c>
      <c r="P86" s="166">
        <f t="shared" si="28"/>
        <v>44110.4245714287</v>
      </c>
      <c r="Q86" s="166">
        <v>3490.3207512</v>
      </c>
      <c r="R86" s="166">
        <f t="shared" si="29"/>
        <v>10470.9622536</v>
      </c>
      <c r="S86" s="167">
        <v>0.237380672603689</v>
      </c>
      <c r="T86" s="168">
        <v>17644.1698285714</v>
      </c>
      <c r="U86" s="168">
        <f t="shared" si="30"/>
        <v>52932.5094857142</v>
      </c>
      <c r="V86" s="168">
        <v>3791.46582308572</v>
      </c>
      <c r="W86" s="168">
        <f t="shared" si="31"/>
        <v>11374.3974692572</v>
      </c>
      <c r="X86" s="175">
        <v>0.214884908721868</v>
      </c>
      <c r="Y86" s="437">
        <v>30455.32</v>
      </c>
      <c r="Z86" s="14">
        <v>6550.12</v>
      </c>
      <c r="AA86" s="438"/>
      <c r="AB86" s="438"/>
      <c r="AC86" s="438">
        <v>2240</v>
      </c>
      <c r="AD86" s="438">
        <v>490</v>
      </c>
      <c r="AE86" s="439">
        <f t="shared" si="32"/>
        <v>28215.32</v>
      </c>
      <c r="AF86" s="439">
        <f t="shared" si="33"/>
        <v>6060.12</v>
      </c>
      <c r="AG86" s="446">
        <f t="shared" si="34"/>
        <v>0.828520340828278</v>
      </c>
      <c r="AH86" s="446">
        <f t="shared" si="41"/>
        <v>0.680406916376006</v>
      </c>
      <c r="AI86" s="446">
        <f t="shared" si="42"/>
        <v>0.690433617356895</v>
      </c>
      <c r="AJ86" s="446">
        <f t="shared" si="43"/>
        <v>0.575361347797415</v>
      </c>
      <c r="AK86" s="136">
        <f t="shared" si="35"/>
        <v>0.767582364689615</v>
      </c>
      <c r="AL86" s="136">
        <f t="shared" si="36"/>
        <v>0.629507178810245</v>
      </c>
      <c r="AM86" s="31">
        <f t="shared" si="37"/>
        <v>0.639651970574676</v>
      </c>
      <c r="AN86" s="31">
        <f t="shared" si="38"/>
        <v>0.578754832003762</v>
      </c>
      <c r="AO86" s="146">
        <f t="shared" si="39"/>
        <v>0.533043308812233</v>
      </c>
      <c r="AP86" s="146">
        <f t="shared" si="40"/>
        <v>0.532786023732627</v>
      </c>
      <c r="AQ86" s="28"/>
      <c r="AR86" s="28"/>
      <c r="AS86" s="28"/>
      <c r="AT86" s="29"/>
      <c r="AU86" s="30"/>
      <c r="AV86" s="30"/>
      <c r="AW86" s="442">
        <f t="shared" si="44"/>
        <v>-307.664869142858</v>
      </c>
    </row>
    <row r="87" s="93" customFormat="1" hidden="1" spans="1:49">
      <c r="A87" s="11">
        <v>84</v>
      </c>
      <c r="B87" s="11">
        <v>545</v>
      </c>
      <c r="C87" s="12" t="s">
        <v>142</v>
      </c>
      <c r="D87" s="12" t="s">
        <v>47</v>
      </c>
      <c r="E87" s="12" t="s">
        <v>48</v>
      </c>
      <c r="F87" s="105">
        <v>6</v>
      </c>
      <c r="G87" s="56">
        <v>2</v>
      </c>
      <c r="H87" s="106">
        <v>10</v>
      </c>
      <c r="I87" s="56">
        <v>1</v>
      </c>
      <c r="J87" s="423">
        <v>5783.9369047619</v>
      </c>
      <c r="K87" s="13">
        <f t="shared" si="26"/>
        <v>17351.8107142857</v>
      </c>
      <c r="L87" s="13">
        <v>1371.09514285714</v>
      </c>
      <c r="M87" s="13">
        <f t="shared" si="27"/>
        <v>4113.28542857142</v>
      </c>
      <c r="N87" s="165">
        <v>0.237052230242748</v>
      </c>
      <c r="O87" s="166">
        <v>6940.72428571428</v>
      </c>
      <c r="P87" s="166">
        <f t="shared" si="28"/>
        <v>20822.1728571428</v>
      </c>
      <c r="Q87" s="166">
        <v>1491.32964</v>
      </c>
      <c r="R87" s="166">
        <f t="shared" si="29"/>
        <v>4473.98892</v>
      </c>
      <c r="S87" s="167">
        <v>0.214866572796952</v>
      </c>
      <c r="T87" s="168">
        <v>8328.86914285714</v>
      </c>
      <c r="U87" s="168">
        <f t="shared" si="30"/>
        <v>24986.6074285714</v>
      </c>
      <c r="V87" s="168">
        <v>1620.00164571429</v>
      </c>
      <c r="W87" s="168">
        <f t="shared" si="31"/>
        <v>4860.00493714287</v>
      </c>
      <c r="X87" s="175">
        <v>0.194504394045331</v>
      </c>
      <c r="Y87" s="437">
        <v>14285.68</v>
      </c>
      <c r="Z87" s="14">
        <v>3176.42</v>
      </c>
      <c r="AA87" s="438">
        <v>980</v>
      </c>
      <c r="AB87" s="438">
        <v>82</v>
      </c>
      <c r="AC87" s="438"/>
      <c r="AD87" s="438"/>
      <c r="AE87" s="439">
        <f t="shared" si="32"/>
        <v>13305.68</v>
      </c>
      <c r="AF87" s="439">
        <f t="shared" si="33"/>
        <v>3094.42</v>
      </c>
      <c r="AG87" s="446">
        <f t="shared" si="34"/>
        <v>0.823296210132043</v>
      </c>
      <c r="AH87" s="446">
        <f t="shared" si="41"/>
        <v>0.772234277236432</v>
      </c>
      <c r="AI87" s="446">
        <f t="shared" si="42"/>
        <v>0.686080175110037</v>
      </c>
      <c r="AJ87" s="446">
        <f t="shared" si="43"/>
        <v>0.571733479258364</v>
      </c>
      <c r="AK87" s="136">
        <f t="shared" si="35"/>
        <v>0.766817954569172</v>
      </c>
      <c r="AL87" s="136">
        <f t="shared" si="36"/>
        <v>0.752298874886181</v>
      </c>
      <c r="AM87" s="31">
        <f t="shared" si="37"/>
        <v>0.639014962140978</v>
      </c>
      <c r="AN87" s="31">
        <f t="shared" si="38"/>
        <v>0.691646773233404</v>
      </c>
      <c r="AO87" s="146">
        <f t="shared" si="39"/>
        <v>0.532512468450814</v>
      </c>
      <c r="AP87" s="146">
        <f t="shared" si="40"/>
        <v>0.636711287338561</v>
      </c>
      <c r="AQ87" s="28"/>
      <c r="AR87" s="28"/>
      <c r="AS87" s="28"/>
      <c r="AT87" s="29"/>
      <c r="AU87" s="30"/>
      <c r="AV87" s="30"/>
      <c r="AW87" s="442">
        <f t="shared" si="44"/>
        <v>-93.686542857142</v>
      </c>
    </row>
    <row r="88" s="93" customFormat="1" hidden="1" spans="1:49">
      <c r="A88" s="11">
        <v>85</v>
      </c>
      <c r="B88" s="11">
        <v>329</v>
      </c>
      <c r="C88" s="12" t="s">
        <v>143</v>
      </c>
      <c r="D88" s="12" t="s">
        <v>50</v>
      </c>
      <c r="E88" s="12" t="s">
        <v>67</v>
      </c>
      <c r="F88" s="105">
        <v>8</v>
      </c>
      <c r="G88" s="56">
        <v>4</v>
      </c>
      <c r="H88" s="106">
        <v>12</v>
      </c>
      <c r="I88" s="56">
        <v>2</v>
      </c>
      <c r="J88" s="423">
        <v>9562.54133333334</v>
      </c>
      <c r="K88" s="13">
        <f t="shared" si="26"/>
        <v>28687.624</v>
      </c>
      <c r="L88" s="13">
        <v>1898.14938857144</v>
      </c>
      <c r="M88" s="13">
        <f t="shared" si="27"/>
        <v>5694.44816571432</v>
      </c>
      <c r="N88" s="165">
        <v>0.19849842446744</v>
      </c>
      <c r="O88" s="166">
        <v>11475.0496</v>
      </c>
      <c r="P88" s="166">
        <f t="shared" si="28"/>
        <v>34425.1488</v>
      </c>
      <c r="Q88" s="166">
        <v>2064.60248880001</v>
      </c>
      <c r="R88" s="166">
        <f t="shared" si="29"/>
        <v>6193.80746640003</v>
      </c>
      <c r="S88" s="167">
        <v>0.179921007818564</v>
      </c>
      <c r="T88" s="168">
        <v>13770.05952</v>
      </c>
      <c r="U88" s="168">
        <f t="shared" si="30"/>
        <v>41310.17856</v>
      </c>
      <c r="V88" s="168">
        <v>2242.73650834287</v>
      </c>
      <c r="W88" s="168">
        <f t="shared" si="31"/>
        <v>6728.20952502861</v>
      </c>
      <c r="X88" s="175">
        <v>0.16287050212713</v>
      </c>
      <c r="Y88" s="437">
        <v>23360.12</v>
      </c>
      <c r="Z88" s="14">
        <v>4677.08</v>
      </c>
      <c r="AA88" s="438"/>
      <c r="AB88" s="438"/>
      <c r="AC88" s="438">
        <v>1566.4</v>
      </c>
      <c r="AD88" s="438">
        <v>466.4</v>
      </c>
      <c r="AE88" s="439">
        <f t="shared" si="32"/>
        <v>21793.72</v>
      </c>
      <c r="AF88" s="439">
        <f t="shared" si="33"/>
        <v>4210.68</v>
      </c>
      <c r="AG88" s="446">
        <f t="shared" si="34"/>
        <v>0.814292602273371</v>
      </c>
      <c r="AH88" s="446">
        <f t="shared" si="41"/>
        <v>0.821340341310017</v>
      </c>
      <c r="AI88" s="446">
        <f t="shared" si="42"/>
        <v>0.678577168561142</v>
      </c>
      <c r="AJ88" s="446">
        <f t="shared" si="43"/>
        <v>0.565480973800952</v>
      </c>
      <c r="AK88" s="136">
        <f t="shared" si="35"/>
        <v>0.759690659637759</v>
      </c>
      <c r="AL88" s="136">
        <f t="shared" si="36"/>
        <v>0.739436004589886</v>
      </c>
      <c r="AM88" s="31">
        <f t="shared" si="37"/>
        <v>0.633075549698132</v>
      </c>
      <c r="AN88" s="31">
        <f t="shared" si="38"/>
        <v>0.679820937741763</v>
      </c>
      <c r="AO88" s="146">
        <f t="shared" si="39"/>
        <v>0.527562958081777</v>
      </c>
      <c r="AP88" s="146">
        <f t="shared" si="40"/>
        <v>0.625824743468002</v>
      </c>
      <c r="AQ88" s="28"/>
      <c r="AR88" s="28"/>
      <c r="AS88" s="28"/>
      <c r="AT88" s="29"/>
      <c r="AU88" s="30"/>
      <c r="AV88" s="30"/>
      <c r="AW88" s="442">
        <f t="shared" si="44"/>
        <v>-101.736816571432</v>
      </c>
    </row>
    <row r="89" s="93" customFormat="1" hidden="1" spans="1:49">
      <c r="A89" s="11">
        <v>86</v>
      </c>
      <c r="B89" s="11">
        <v>704</v>
      </c>
      <c r="C89" s="12" t="s">
        <v>144</v>
      </c>
      <c r="D89" s="12" t="s">
        <v>50</v>
      </c>
      <c r="E89" s="12" t="s">
        <v>54</v>
      </c>
      <c r="F89" s="105">
        <v>8</v>
      </c>
      <c r="G89" s="56">
        <v>3</v>
      </c>
      <c r="H89" s="106">
        <v>15</v>
      </c>
      <c r="I89" s="56">
        <v>2</v>
      </c>
      <c r="J89" s="423">
        <v>10535.8706666667</v>
      </c>
      <c r="K89" s="13">
        <f t="shared" si="26"/>
        <v>31607.6120000001</v>
      </c>
      <c r="L89" s="13">
        <v>2575.71287999999</v>
      </c>
      <c r="M89" s="13">
        <f t="shared" si="27"/>
        <v>7727.13863999997</v>
      </c>
      <c r="N89" s="165">
        <v>0.244470814182355</v>
      </c>
      <c r="O89" s="166">
        <v>12643.0448</v>
      </c>
      <c r="P89" s="166">
        <f t="shared" si="28"/>
        <v>37929.1344</v>
      </c>
      <c r="Q89" s="166">
        <v>2801.58308639999</v>
      </c>
      <c r="R89" s="166">
        <f t="shared" si="29"/>
        <v>8404.74925919997</v>
      </c>
      <c r="S89" s="167">
        <v>0.221590853367853</v>
      </c>
      <c r="T89" s="168">
        <v>15171.65376</v>
      </c>
      <c r="U89" s="168">
        <f t="shared" si="30"/>
        <v>45514.96128</v>
      </c>
      <c r="V89" s="168">
        <v>3043.30383359999</v>
      </c>
      <c r="W89" s="168">
        <f t="shared" si="31"/>
        <v>9129.91150079997</v>
      </c>
      <c r="X89" s="175">
        <v>0.20059143727783</v>
      </c>
      <c r="Y89" s="437">
        <v>24960.12</v>
      </c>
      <c r="Z89" s="14">
        <v>5880.67</v>
      </c>
      <c r="AA89" s="438">
        <v>980</v>
      </c>
      <c r="AB89" s="438">
        <v>82</v>
      </c>
      <c r="AC89" s="438"/>
      <c r="AD89" s="438"/>
      <c r="AE89" s="439">
        <f t="shared" si="32"/>
        <v>23980.12</v>
      </c>
      <c r="AF89" s="439">
        <f t="shared" si="33"/>
        <v>5798.67</v>
      </c>
      <c r="AG89" s="446">
        <f t="shared" si="34"/>
        <v>0.78968699058948</v>
      </c>
      <c r="AH89" s="446">
        <f t="shared" si="41"/>
        <v>0.761041088296045</v>
      </c>
      <c r="AI89" s="446">
        <f t="shared" si="42"/>
        <v>0.658072492157902</v>
      </c>
      <c r="AJ89" s="446">
        <f t="shared" si="43"/>
        <v>0.548393743464918</v>
      </c>
      <c r="AK89" s="136">
        <f t="shared" si="35"/>
        <v>0.758681801080067</v>
      </c>
      <c r="AL89" s="136">
        <f t="shared" si="36"/>
        <v>0.750429139446633</v>
      </c>
      <c r="AM89" s="31">
        <f t="shared" si="37"/>
        <v>0.632234834233391</v>
      </c>
      <c r="AN89" s="31">
        <f t="shared" si="38"/>
        <v>0.689927780255037</v>
      </c>
      <c r="AO89" s="146">
        <f t="shared" si="39"/>
        <v>0.526862361861159</v>
      </c>
      <c r="AP89" s="146">
        <f t="shared" si="40"/>
        <v>0.635128828958738</v>
      </c>
      <c r="AQ89" s="28">
        <v>50</v>
      </c>
      <c r="AR89" s="28"/>
      <c r="AS89" s="28"/>
      <c r="AT89" s="29"/>
      <c r="AU89" s="30"/>
      <c r="AV89" s="30"/>
      <c r="AW89" s="442">
        <f t="shared" si="44"/>
        <v>-184.646863999997</v>
      </c>
    </row>
    <row r="90" s="93" customFormat="1" hidden="1" spans="1:49">
      <c r="A90" s="11">
        <v>87</v>
      </c>
      <c r="B90" s="11">
        <v>740</v>
      </c>
      <c r="C90" s="12" t="s">
        <v>145</v>
      </c>
      <c r="D90" s="12" t="s">
        <v>47</v>
      </c>
      <c r="E90" s="12" t="s">
        <v>45</v>
      </c>
      <c r="F90" s="105">
        <v>8</v>
      </c>
      <c r="G90" s="56">
        <v>2</v>
      </c>
      <c r="H90" s="106">
        <v>10</v>
      </c>
      <c r="I90" s="56">
        <v>1</v>
      </c>
      <c r="J90" s="423">
        <v>6622.36952380952</v>
      </c>
      <c r="K90" s="13">
        <f t="shared" si="26"/>
        <v>19867.1085714286</v>
      </c>
      <c r="L90" s="13">
        <v>1672.73302857143</v>
      </c>
      <c r="M90" s="13">
        <f t="shared" si="27"/>
        <v>5018.19908571429</v>
      </c>
      <c r="N90" s="165">
        <v>0.252588295255561</v>
      </c>
      <c r="O90" s="166">
        <v>7946.84342857142</v>
      </c>
      <c r="P90" s="166">
        <f t="shared" si="28"/>
        <v>23840.5302857143</v>
      </c>
      <c r="Q90" s="166">
        <v>1819.418848</v>
      </c>
      <c r="R90" s="166">
        <f t="shared" si="29"/>
        <v>5458.256544</v>
      </c>
      <c r="S90" s="167">
        <v>0.228948621468822</v>
      </c>
      <c r="T90" s="168">
        <v>9536.21211428571</v>
      </c>
      <c r="U90" s="168">
        <f t="shared" si="30"/>
        <v>28608.6363428571</v>
      </c>
      <c r="V90" s="168">
        <v>1976.39840914285</v>
      </c>
      <c r="W90" s="168">
        <f t="shared" si="31"/>
        <v>5929.19522742855</v>
      </c>
      <c r="X90" s="175">
        <v>0.207251934568665</v>
      </c>
      <c r="Y90" s="437">
        <v>14941.37</v>
      </c>
      <c r="Z90" s="14">
        <v>3185.09</v>
      </c>
      <c r="AA90" s="438"/>
      <c r="AB90" s="438"/>
      <c r="AC90" s="438"/>
      <c r="AD90" s="438"/>
      <c r="AE90" s="439">
        <f t="shared" si="32"/>
        <v>14941.37</v>
      </c>
      <c r="AF90" s="439">
        <f t="shared" si="33"/>
        <v>3185.09</v>
      </c>
      <c r="AG90" s="446">
        <f t="shared" si="34"/>
        <v>0.75206565395669</v>
      </c>
      <c r="AH90" s="446">
        <f t="shared" si="41"/>
        <v>0.634707779742588</v>
      </c>
      <c r="AI90" s="446">
        <f t="shared" si="42"/>
        <v>0.626721378297242</v>
      </c>
      <c r="AJ90" s="446">
        <f t="shared" si="43"/>
        <v>0.522267815247703</v>
      </c>
      <c r="AK90" s="136">
        <f t="shared" si="35"/>
        <v>0.75206565395669</v>
      </c>
      <c r="AL90" s="136">
        <f t="shared" si="36"/>
        <v>0.634707779742588</v>
      </c>
      <c r="AM90" s="31">
        <f t="shared" si="37"/>
        <v>0.626721378297242</v>
      </c>
      <c r="AN90" s="31">
        <f t="shared" si="38"/>
        <v>0.583536148278193</v>
      </c>
      <c r="AO90" s="146">
        <f t="shared" si="39"/>
        <v>0.522267815247703</v>
      </c>
      <c r="AP90" s="146">
        <f t="shared" si="40"/>
        <v>0.53718757400089</v>
      </c>
      <c r="AQ90" s="28"/>
      <c r="AR90" s="28"/>
      <c r="AS90" s="28"/>
      <c r="AT90" s="29"/>
      <c r="AU90" s="30"/>
      <c r="AV90" s="30"/>
      <c r="AW90" s="442">
        <f t="shared" si="44"/>
        <v>-183.310908571429</v>
      </c>
    </row>
    <row r="91" s="93" customFormat="1" hidden="1" spans="1:49">
      <c r="A91" s="11">
        <v>88</v>
      </c>
      <c r="B91" s="11">
        <v>572</v>
      </c>
      <c r="C91" s="12" t="s">
        <v>146</v>
      </c>
      <c r="D91" s="12" t="s">
        <v>53</v>
      </c>
      <c r="E91" s="12" t="s">
        <v>67</v>
      </c>
      <c r="F91" s="105">
        <v>8</v>
      </c>
      <c r="G91" s="56">
        <v>4</v>
      </c>
      <c r="H91" s="106">
        <v>12</v>
      </c>
      <c r="I91" s="56">
        <v>2</v>
      </c>
      <c r="J91" s="423">
        <v>11007.740952381</v>
      </c>
      <c r="K91" s="13">
        <f t="shared" si="26"/>
        <v>33023.222857143</v>
      </c>
      <c r="L91" s="13">
        <v>2448.78771428571</v>
      </c>
      <c r="M91" s="13">
        <f t="shared" si="27"/>
        <v>7346.36314285713</v>
      </c>
      <c r="N91" s="165">
        <v>0.222460514367032</v>
      </c>
      <c r="O91" s="166">
        <v>13209.2891428572</v>
      </c>
      <c r="P91" s="166">
        <f t="shared" si="28"/>
        <v>39627.8674285716</v>
      </c>
      <c r="Q91" s="166">
        <v>2663.52755999999</v>
      </c>
      <c r="R91" s="166">
        <f t="shared" si="29"/>
        <v>7990.58267999997</v>
      </c>
      <c r="S91" s="167">
        <v>0.201640491868579</v>
      </c>
      <c r="T91" s="168">
        <v>15851.1469714286</v>
      </c>
      <c r="U91" s="168">
        <f t="shared" si="30"/>
        <v>47553.4409142858</v>
      </c>
      <c r="V91" s="168">
        <v>2893.33686857142</v>
      </c>
      <c r="W91" s="168">
        <f t="shared" si="31"/>
        <v>8680.01060571426</v>
      </c>
      <c r="X91" s="175">
        <v>0.182531704096026</v>
      </c>
      <c r="Y91" s="437">
        <v>25675.3</v>
      </c>
      <c r="Z91" s="14">
        <v>6203.87</v>
      </c>
      <c r="AA91" s="438">
        <v>980</v>
      </c>
      <c r="AB91" s="438">
        <v>82</v>
      </c>
      <c r="AC91" s="438"/>
      <c r="AD91" s="438"/>
      <c r="AE91" s="439">
        <f t="shared" si="32"/>
        <v>24695.3</v>
      </c>
      <c r="AF91" s="439">
        <f t="shared" si="33"/>
        <v>6121.87</v>
      </c>
      <c r="AG91" s="446">
        <f t="shared" si="34"/>
        <v>0.77749225480112</v>
      </c>
      <c r="AH91" s="446">
        <f t="shared" si="41"/>
        <v>0.844481804038237</v>
      </c>
      <c r="AI91" s="446">
        <f t="shared" si="42"/>
        <v>0.647910212334267</v>
      </c>
      <c r="AJ91" s="446">
        <f t="shared" si="43"/>
        <v>0.539925176945224</v>
      </c>
      <c r="AK91" s="136">
        <f t="shared" si="35"/>
        <v>0.747816168846717</v>
      </c>
      <c r="AL91" s="136">
        <f t="shared" si="36"/>
        <v>0.83331981838555</v>
      </c>
      <c r="AM91" s="31">
        <f t="shared" si="37"/>
        <v>0.623180140705597</v>
      </c>
      <c r="AN91" s="31">
        <f t="shared" si="38"/>
        <v>0.766135618034807</v>
      </c>
      <c r="AO91" s="146">
        <f t="shared" si="39"/>
        <v>0.519316783921332</v>
      </c>
      <c r="AP91" s="146">
        <f t="shared" si="40"/>
        <v>0.705283700456521</v>
      </c>
      <c r="AQ91" s="28"/>
      <c r="AR91" s="28"/>
      <c r="AS91" s="28"/>
      <c r="AT91" s="29"/>
      <c r="AU91" s="30"/>
      <c r="AV91" s="30"/>
      <c r="AW91" s="442">
        <f t="shared" si="44"/>
        <v>-114.249314285713</v>
      </c>
    </row>
    <row r="92" s="93" customFormat="1" hidden="1" spans="1:49">
      <c r="A92" s="11">
        <v>89</v>
      </c>
      <c r="B92" s="11">
        <v>371</v>
      </c>
      <c r="C92" s="12" t="s">
        <v>147</v>
      </c>
      <c r="D92" s="12" t="s">
        <v>56</v>
      </c>
      <c r="E92" s="12" t="s">
        <v>45</v>
      </c>
      <c r="F92" s="105">
        <v>6</v>
      </c>
      <c r="G92" s="56">
        <v>2</v>
      </c>
      <c r="H92" s="106">
        <v>10</v>
      </c>
      <c r="I92" s="56">
        <v>1</v>
      </c>
      <c r="J92" s="423">
        <v>6023.45238095238</v>
      </c>
      <c r="K92" s="13">
        <f t="shared" si="26"/>
        <v>18070.3571428571</v>
      </c>
      <c r="L92" s="13">
        <v>1579.01417142857</v>
      </c>
      <c r="M92" s="13">
        <f t="shared" si="27"/>
        <v>4737.04251428571</v>
      </c>
      <c r="N92" s="165">
        <v>0.262144376939344</v>
      </c>
      <c r="O92" s="166">
        <v>7228.14285714286</v>
      </c>
      <c r="P92" s="166">
        <f t="shared" si="28"/>
        <v>21684.4285714286</v>
      </c>
      <c r="Q92" s="166">
        <v>1717.481568</v>
      </c>
      <c r="R92" s="166">
        <f t="shared" si="29"/>
        <v>5152.444704</v>
      </c>
      <c r="S92" s="167">
        <v>0.237610351918098</v>
      </c>
      <c r="T92" s="168">
        <v>8673.77142857143</v>
      </c>
      <c r="U92" s="168">
        <f t="shared" si="30"/>
        <v>26021.3142857143</v>
      </c>
      <c r="V92" s="168">
        <v>1865.66597485714</v>
      </c>
      <c r="W92" s="168">
        <f t="shared" si="31"/>
        <v>5596.99792457142</v>
      </c>
      <c r="X92" s="175">
        <v>0.215092822104077</v>
      </c>
      <c r="Y92" s="437">
        <v>13481.72</v>
      </c>
      <c r="Z92" s="14">
        <v>3313.25</v>
      </c>
      <c r="AA92" s="438"/>
      <c r="AB92" s="438"/>
      <c r="AC92" s="438"/>
      <c r="AD92" s="438"/>
      <c r="AE92" s="439">
        <f t="shared" si="32"/>
        <v>13481.72</v>
      </c>
      <c r="AF92" s="439">
        <f t="shared" si="33"/>
        <v>3313.25</v>
      </c>
      <c r="AG92" s="446">
        <f t="shared" si="34"/>
        <v>0.746068264916894</v>
      </c>
      <c r="AH92" s="446">
        <f t="shared" si="41"/>
        <v>0.699434296822983</v>
      </c>
      <c r="AI92" s="446">
        <f t="shared" si="42"/>
        <v>0.621723554097409</v>
      </c>
      <c r="AJ92" s="446">
        <f t="shared" si="43"/>
        <v>0.518102961747842</v>
      </c>
      <c r="AK92" s="136">
        <f t="shared" si="35"/>
        <v>0.746068264916894</v>
      </c>
      <c r="AL92" s="136">
        <f t="shared" si="36"/>
        <v>0.699434296822983</v>
      </c>
      <c r="AM92" s="31">
        <f t="shared" si="37"/>
        <v>0.621723554097409</v>
      </c>
      <c r="AN92" s="31">
        <f t="shared" si="38"/>
        <v>0.643044261576999</v>
      </c>
      <c r="AO92" s="146">
        <f t="shared" si="39"/>
        <v>0.518102961747842</v>
      </c>
      <c r="AP92" s="146">
        <f t="shared" si="40"/>
        <v>0.591969131425702</v>
      </c>
      <c r="AQ92" s="28"/>
      <c r="AR92" s="28"/>
      <c r="AS92" s="28"/>
      <c r="AT92" s="29"/>
      <c r="AU92" s="30"/>
      <c r="AV92" s="30"/>
      <c r="AW92" s="442">
        <f t="shared" si="44"/>
        <v>-142.379251428571</v>
      </c>
    </row>
    <row r="93" s="93" customFormat="1" hidden="1" spans="1:49">
      <c r="A93" s="11">
        <v>90</v>
      </c>
      <c r="B93" s="11">
        <v>399</v>
      </c>
      <c r="C93" s="12" t="s">
        <v>148</v>
      </c>
      <c r="D93" s="12" t="s">
        <v>47</v>
      </c>
      <c r="E93" s="12" t="s">
        <v>51</v>
      </c>
      <c r="F93" s="105">
        <v>8</v>
      </c>
      <c r="G93" s="56">
        <v>3</v>
      </c>
      <c r="H93" s="106">
        <v>18</v>
      </c>
      <c r="I93" s="56">
        <v>2</v>
      </c>
      <c r="J93" s="423">
        <v>11891.9914285714</v>
      </c>
      <c r="K93" s="13">
        <f t="shared" si="26"/>
        <v>35675.9742857142</v>
      </c>
      <c r="L93" s="13">
        <v>2967.57262285714</v>
      </c>
      <c r="M93" s="13">
        <f t="shared" si="27"/>
        <v>8902.71786857142</v>
      </c>
      <c r="N93" s="165">
        <v>0.249543790935412</v>
      </c>
      <c r="O93" s="166">
        <v>14270.3897142857</v>
      </c>
      <c r="P93" s="166">
        <f t="shared" si="28"/>
        <v>42811.1691428571</v>
      </c>
      <c r="Q93" s="166">
        <v>3227.80591439999</v>
      </c>
      <c r="R93" s="166">
        <f t="shared" si="29"/>
        <v>9683.41774319997</v>
      </c>
      <c r="S93" s="167">
        <v>0.226189051527354</v>
      </c>
      <c r="T93" s="168">
        <v>17124.4676571428</v>
      </c>
      <c r="U93" s="168">
        <f t="shared" si="30"/>
        <v>51373.4029714284</v>
      </c>
      <c r="V93" s="168">
        <v>3506.30119131428</v>
      </c>
      <c r="W93" s="168">
        <f t="shared" si="31"/>
        <v>10518.9035739428</v>
      </c>
      <c r="X93" s="175">
        <v>0.204753879741876</v>
      </c>
      <c r="Y93" s="437">
        <v>26282.02</v>
      </c>
      <c r="Z93" s="14">
        <v>6125.52</v>
      </c>
      <c r="AA93" s="438"/>
      <c r="AB93" s="438"/>
      <c r="AC93" s="438"/>
      <c r="AD93" s="438"/>
      <c r="AE93" s="439">
        <f t="shared" si="32"/>
        <v>26282.02</v>
      </c>
      <c r="AF93" s="439">
        <f t="shared" si="33"/>
        <v>6125.52</v>
      </c>
      <c r="AG93" s="446">
        <f t="shared" si="34"/>
        <v>0.736686818684141</v>
      </c>
      <c r="AH93" s="446">
        <f t="shared" si="41"/>
        <v>0.688050558315956</v>
      </c>
      <c r="AI93" s="446">
        <f t="shared" si="42"/>
        <v>0.613905682236783</v>
      </c>
      <c r="AJ93" s="446">
        <f t="shared" si="43"/>
        <v>0.511588068530654</v>
      </c>
      <c r="AK93" s="136">
        <f t="shared" si="35"/>
        <v>0.736686818684141</v>
      </c>
      <c r="AL93" s="136">
        <f t="shared" si="36"/>
        <v>0.688050558315956</v>
      </c>
      <c r="AM93" s="31">
        <f t="shared" si="37"/>
        <v>0.613905682236783</v>
      </c>
      <c r="AN93" s="31">
        <f t="shared" si="38"/>
        <v>0.632578306796849</v>
      </c>
      <c r="AO93" s="146">
        <f t="shared" si="39"/>
        <v>0.511588068530654</v>
      </c>
      <c r="AP93" s="146">
        <f t="shared" si="40"/>
        <v>0.582334456908038</v>
      </c>
      <c r="AQ93" s="28"/>
      <c r="AR93" s="28"/>
      <c r="AS93" s="28"/>
      <c r="AT93" s="29"/>
      <c r="AU93" s="30"/>
      <c r="AV93" s="30"/>
      <c r="AW93" s="442">
        <f t="shared" si="44"/>
        <v>-277.719786857142</v>
      </c>
    </row>
    <row r="94" s="93" customFormat="1" hidden="1" spans="1:49">
      <c r="A94" s="11">
        <v>91</v>
      </c>
      <c r="B94" s="11">
        <v>744</v>
      </c>
      <c r="C94" s="12" t="s">
        <v>149</v>
      </c>
      <c r="D94" s="12" t="s">
        <v>53</v>
      </c>
      <c r="E94" s="12" t="s">
        <v>51</v>
      </c>
      <c r="F94" s="105">
        <v>8</v>
      </c>
      <c r="G94" s="56">
        <v>5</v>
      </c>
      <c r="H94" s="106">
        <v>16</v>
      </c>
      <c r="I94" s="56">
        <v>2</v>
      </c>
      <c r="J94" s="423">
        <v>15716.8731428571</v>
      </c>
      <c r="K94" s="13">
        <f t="shared" si="26"/>
        <v>47150.6194285713</v>
      </c>
      <c r="L94" s="13">
        <v>3132.63622285714</v>
      </c>
      <c r="M94" s="13">
        <f t="shared" si="27"/>
        <v>9397.90866857142</v>
      </c>
      <c r="N94" s="165">
        <v>0.19931675940776</v>
      </c>
      <c r="O94" s="166">
        <v>18860.2477714286</v>
      </c>
      <c r="P94" s="166">
        <f t="shared" si="28"/>
        <v>56580.7433142858</v>
      </c>
      <c r="Q94" s="166">
        <v>3407.3443224</v>
      </c>
      <c r="R94" s="166">
        <f t="shared" si="29"/>
        <v>10222.0329672</v>
      </c>
      <c r="S94" s="167">
        <v>0.180662755001649</v>
      </c>
      <c r="T94" s="168">
        <v>22632.2973257143</v>
      </c>
      <c r="U94" s="168">
        <f t="shared" si="30"/>
        <v>67896.8919771429</v>
      </c>
      <c r="V94" s="168">
        <v>3701.33018331428</v>
      </c>
      <c r="W94" s="168">
        <f t="shared" si="31"/>
        <v>11103.9905499428</v>
      </c>
      <c r="X94" s="175">
        <v>0.163541956437136</v>
      </c>
      <c r="Y94" s="437">
        <v>48979.22</v>
      </c>
      <c r="Z94" s="14">
        <v>10689.54</v>
      </c>
      <c r="AA94" s="438">
        <v>6370</v>
      </c>
      <c r="AB94" s="438">
        <v>533</v>
      </c>
      <c r="AC94" s="438">
        <v>9142.5</v>
      </c>
      <c r="AD94" s="438">
        <v>1009.25</v>
      </c>
      <c r="AE94" s="439">
        <f t="shared" si="32"/>
        <v>33466.72</v>
      </c>
      <c r="AF94" s="439">
        <f t="shared" si="33"/>
        <v>9147.29</v>
      </c>
      <c r="AG94" s="15">
        <f t="shared" si="34"/>
        <v>1.03878211131879</v>
      </c>
      <c r="AH94" s="15">
        <f t="shared" si="41"/>
        <v>1.13743816597708</v>
      </c>
      <c r="AI94" s="446">
        <f t="shared" si="42"/>
        <v>0.86565175943232</v>
      </c>
      <c r="AJ94" s="446">
        <f t="shared" si="43"/>
        <v>0.721376466193601</v>
      </c>
      <c r="AK94" s="136">
        <f t="shared" si="35"/>
        <v>0.709783252173365</v>
      </c>
      <c r="AL94" s="136">
        <f t="shared" si="36"/>
        <v>0.973332506474601</v>
      </c>
      <c r="AM94" s="31">
        <f t="shared" si="37"/>
        <v>0.591486043477802</v>
      </c>
      <c r="AN94" s="31">
        <f t="shared" si="38"/>
        <v>0.894860154467454</v>
      </c>
      <c r="AO94" s="146">
        <f t="shared" si="39"/>
        <v>0.492905036231502</v>
      </c>
      <c r="AP94" s="146">
        <f t="shared" si="40"/>
        <v>0.823784022406892</v>
      </c>
      <c r="AQ94" s="28"/>
      <c r="AR94" s="28"/>
      <c r="AS94" s="28"/>
      <c r="AT94" s="29"/>
      <c r="AU94" s="30"/>
      <c r="AV94" s="30"/>
      <c r="AW94" s="106"/>
    </row>
    <row r="95" s="93" customFormat="1" hidden="1" spans="1:49">
      <c r="A95" s="11">
        <v>92</v>
      </c>
      <c r="B95" s="11">
        <v>733</v>
      </c>
      <c r="C95" s="12" t="s">
        <v>150</v>
      </c>
      <c r="D95" s="12" t="s">
        <v>47</v>
      </c>
      <c r="E95" s="12" t="s">
        <v>45</v>
      </c>
      <c r="F95" s="105">
        <v>8</v>
      </c>
      <c r="G95" s="56">
        <v>2</v>
      </c>
      <c r="H95" s="106">
        <v>10</v>
      </c>
      <c r="I95" s="56">
        <v>1</v>
      </c>
      <c r="J95" s="423">
        <v>6620.6780952381</v>
      </c>
      <c r="K95" s="13">
        <f t="shared" si="26"/>
        <v>19862.0342857143</v>
      </c>
      <c r="L95" s="13">
        <v>1509.15662857143</v>
      </c>
      <c r="M95" s="13">
        <f t="shared" si="27"/>
        <v>4527.46988571429</v>
      </c>
      <c r="N95" s="165">
        <v>0.227945930441307</v>
      </c>
      <c r="O95" s="166">
        <v>7944.81371428572</v>
      </c>
      <c r="P95" s="166">
        <f t="shared" si="28"/>
        <v>23834.4411428572</v>
      </c>
      <c r="Q95" s="166">
        <v>1641.498056</v>
      </c>
      <c r="R95" s="166">
        <f t="shared" si="29"/>
        <v>4924.494168</v>
      </c>
      <c r="S95" s="167">
        <v>0.206612529258979</v>
      </c>
      <c r="T95" s="168">
        <v>9533.77645714286</v>
      </c>
      <c r="U95" s="168">
        <f t="shared" si="30"/>
        <v>28601.3293714286</v>
      </c>
      <c r="V95" s="168">
        <v>1783.12660114286</v>
      </c>
      <c r="W95" s="168">
        <f t="shared" si="31"/>
        <v>5349.37980342858</v>
      </c>
      <c r="X95" s="175">
        <v>0.187032558310816</v>
      </c>
      <c r="Y95" s="437">
        <v>13980.11</v>
      </c>
      <c r="Z95" s="14">
        <v>3584.38</v>
      </c>
      <c r="AA95" s="438"/>
      <c r="AB95" s="438"/>
      <c r="AC95" s="438"/>
      <c r="AD95" s="438"/>
      <c r="AE95" s="439">
        <f t="shared" si="32"/>
        <v>13980.11</v>
      </c>
      <c r="AF95" s="439">
        <f t="shared" si="33"/>
        <v>3584.38</v>
      </c>
      <c r="AG95" s="446">
        <f t="shared" si="34"/>
        <v>0.703860933824646</v>
      </c>
      <c r="AH95" s="446">
        <f t="shared" si="41"/>
        <v>0.79169604447507</v>
      </c>
      <c r="AI95" s="446">
        <f t="shared" si="42"/>
        <v>0.586550778187204</v>
      </c>
      <c r="AJ95" s="446">
        <f t="shared" si="43"/>
        <v>0.488792315156004</v>
      </c>
      <c r="AK95" s="136">
        <f t="shared" si="35"/>
        <v>0.703860933824646</v>
      </c>
      <c r="AL95" s="136">
        <f t="shared" si="36"/>
        <v>0.79169604447507</v>
      </c>
      <c r="AM95" s="31">
        <f t="shared" si="37"/>
        <v>0.586550778187204</v>
      </c>
      <c r="AN95" s="31">
        <f t="shared" si="38"/>
        <v>0.727867650507491</v>
      </c>
      <c r="AO95" s="146">
        <f t="shared" si="39"/>
        <v>0.488792315156004</v>
      </c>
      <c r="AP95" s="146">
        <f t="shared" si="40"/>
        <v>0.670055245974994</v>
      </c>
      <c r="AQ95" s="28"/>
      <c r="AR95" s="28"/>
      <c r="AS95" s="28"/>
      <c r="AT95" s="29"/>
      <c r="AU95" s="30"/>
      <c r="AV95" s="30"/>
      <c r="AW95" s="442">
        <f t="shared" ref="AW95:AW109" si="45">(Z95-M95)*0.1</f>
        <v>-94.308988571429</v>
      </c>
    </row>
    <row r="96" s="93" customFormat="1" hidden="1" spans="1:49">
      <c r="A96" s="11">
        <v>93</v>
      </c>
      <c r="B96" s="11">
        <v>387</v>
      </c>
      <c r="C96" s="12" t="s">
        <v>151</v>
      </c>
      <c r="D96" s="12" t="s">
        <v>47</v>
      </c>
      <c r="E96" s="12" t="s">
        <v>72</v>
      </c>
      <c r="F96" s="105">
        <v>10</v>
      </c>
      <c r="G96" s="56">
        <v>5</v>
      </c>
      <c r="H96" s="106">
        <v>60</v>
      </c>
      <c r="I96" s="56">
        <v>3</v>
      </c>
      <c r="J96" s="423">
        <v>15760.9602857143</v>
      </c>
      <c r="K96" s="13">
        <f t="shared" si="26"/>
        <v>47282.8808571429</v>
      </c>
      <c r="L96" s="13">
        <v>3266.18804571428</v>
      </c>
      <c r="M96" s="13">
        <f t="shared" si="27"/>
        <v>9798.56413714284</v>
      </c>
      <c r="N96" s="165">
        <v>0.207232807297583</v>
      </c>
      <c r="O96" s="166">
        <v>18913.1523428571</v>
      </c>
      <c r="P96" s="166">
        <f t="shared" si="28"/>
        <v>56739.4570285713</v>
      </c>
      <c r="Q96" s="166">
        <v>3552.6076128</v>
      </c>
      <c r="R96" s="166">
        <f t="shared" si="29"/>
        <v>10657.8228384</v>
      </c>
      <c r="S96" s="167">
        <v>0.187837941999219</v>
      </c>
      <c r="T96" s="168">
        <v>22695.7828114286</v>
      </c>
      <c r="U96" s="168">
        <f t="shared" si="30"/>
        <v>68087.3484342858</v>
      </c>
      <c r="V96" s="168">
        <v>3859.12679862857</v>
      </c>
      <c r="W96" s="168">
        <f t="shared" si="31"/>
        <v>11577.3803958857</v>
      </c>
      <c r="X96" s="175">
        <v>0.170037175218529</v>
      </c>
      <c r="Y96" s="437">
        <v>33961.32</v>
      </c>
      <c r="Z96" s="14">
        <v>6645.18</v>
      </c>
      <c r="AA96" s="438">
        <v>980</v>
      </c>
      <c r="AB96" s="438">
        <v>82</v>
      </c>
      <c r="AC96" s="438"/>
      <c r="AD96" s="438"/>
      <c r="AE96" s="439">
        <f t="shared" si="32"/>
        <v>32981.32</v>
      </c>
      <c r="AF96" s="439">
        <f t="shared" si="33"/>
        <v>6563.18</v>
      </c>
      <c r="AG96" s="446">
        <f t="shared" si="34"/>
        <v>0.718258265662963</v>
      </c>
      <c r="AH96" s="446">
        <f t="shared" si="41"/>
        <v>0.678178956323867</v>
      </c>
      <c r="AI96" s="446">
        <f t="shared" si="42"/>
        <v>0.598548554719138</v>
      </c>
      <c r="AJ96" s="446">
        <f t="shared" si="43"/>
        <v>0.498790462265947</v>
      </c>
      <c r="AK96" s="136">
        <f t="shared" si="35"/>
        <v>0.697531948183263</v>
      </c>
      <c r="AL96" s="136">
        <f t="shared" si="36"/>
        <v>0.669810383250066</v>
      </c>
      <c r="AM96" s="31">
        <f t="shared" si="37"/>
        <v>0.581276623486054</v>
      </c>
      <c r="AN96" s="31">
        <f t="shared" si="38"/>
        <v>0.615808697471771</v>
      </c>
      <c r="AO96" s="146">
        <f t="shared" si="39"/>
        <v>0.484397186238377</v>
      </c>
      <c r="AP96" s="146">
        <f t="shared" si="40"/>
        <v>0.56689680874029</v>
      </c>
      <c r="AQ96" s="28"/>
      <c r="AR96" s="28"/>
      <c r="AS96" s="28"/>
      <c r="AT96" s="29"/>
      <c r="AU96" s="30"/>
      <c r="AV96" s="30"/>
      <c r="AW96" s="442">
        <f t="shared" si="45"/>
        <v>-315.338413714284</v>
      </c>
    </row>
    <row r="97" s="93" customFormat="1" hidden="1" spans="1:49">
      <c r="A97" s="11">
        <v>94</v>
      </c>
      <c r="B97" s="11">
        <v>391</v>
      </c>
      <c r="C97" s="12" t="s">
        <v>152</v>
      </c>
      <c r="D97" s="12" t="s">
        <v>53</v>
      </c>
      <c r="E97" s="12" t="s">
        <v>51</v>
      </c>
      <c r="F97" s="105">
        <v>8</v>
      </c>
      <c r="G97" s="56">
        <v>5</v>
      </c>
      <c r="H97" s="106">
        <v>10</v>
      </c>
      <c r="I97" s="56">
        <v>2</v>
      </c>
      <c r="J97" s="423">
        <v>11896.338</v>
      </c>
      <c r="K97" s="13">
        <f t="shared" si="26"/>
        <v>35689.014</v>
      </c>
      <c r="L97" s="13">
        <v>3035.72612571429</v>
      </c>
      <c r="M97" s="13">
        <f t="shared" si="27"/>
        <v>9107.17837714287</v>
      </c>
      <c r="N97" s="165">
        <v>0.255181563075485</v>
      </c>
      <c r="O97" s="166">
        <v>14275.6056</v>
      </c>
      <c r="P97" s="166">
        <f t="shared" si="28"/>
        <v>42826.8168</v>
      </c>
      <c r="Q97" s="166">
        <v>3301.93595520001</v>
      </c>
      <c r="R97" s="166">
        <f t="shared" si="29"/>
        <v>9905.80786560003</v>
      </c>
      <c r="S97" s="167">
        <v>0.231299186018421</v>
      </c>
      <c r="T97" s="168">
        <v>17130.72672</v>
      </c>
      <c r="U97" s="168">
        <f t="shared" si="30"/>
        <v>51392.18016</v>
      </c>
      <c r="V97" s="168">
        <v>3586.82717622858</v>
      </c>
      <c r="W97" s="168">
        <f t="shared" si="31"/>
        <v>10760.4815286857</v>
      </c>
      <c r="X97" s="175">
        <v>0.209379744061937</v>
      </c>
      <c r="Y97" s="437">
        <v>24674.87</v>
      </c>
      <c r="Z97" s="14">
        <v>6884.79</v>
      </c>
      <c r="AA97" s="438"/>
      <c r="AB97" s="438"/>
      <c r="AC97" s="438"/>
      <c r="AD97" s="438"/>
      <c r="AE97" s="439">
        <f t="shared" si="32"/>
        <v>24674.87</v>
      </c>
      <c r="AF97" s="439">
        <f t="shared" si="33"/>
        <v>6884.79</v>
      </c>
      <c r="AG97" s="446">
        <f t="shared" si="34"/>
        <v>0.691385589974551</v>
      </c>
      <c r="AH97" s="446">
        <f t="shared" si="41"/>
        <v>0.755973992700022</v>
      </c>
      <c r="AI97" s="446">
        <f t="shared" si="42"/>
        <v>0.576154658312126</v>
      </c>
      <c r="AJ97" s="446">
        <f t="shared" si="43"/>
        <v>0.480128881926771</v>
      </c>
      <c r="AK97" s="136">
        <f t="shared" si="35"/>
        <v>0.691385589974551</v>
      </c>
      <c r="AL97" s="136">
        <f t="shared" si="36"/>
        <v>0.755973992700022</v>
      </c>
      <c r="AM97" s="31">
        <f t="shared" si="37"/>
        <v>0.576154658312126</v>
      </c>
      <c r="AN97" s="31">
        <f t="shared" si="38"/>
        <v>0.695025594420104</v>
      </c>
      <c r="AO97" s="146">
        <f t="shared" si="39"/>
        <v>0.480128881926771</v>
      </c>
      <c r="AP97" s="146">
        <f t="shared" si="40"/>
        <v>0.639821738613301</v>
      </c>
      <c r="AQ97" s="28"/>
      <c r="AR97" s="28"/>
      <c r="AS97" s="28"/>
      <c r="AT97" s="29"/>
      <c r="AU97" s="30"/>
      <c r="AV97" s="30"/>
      <c r="AW97" s="442">
        <f t="shared" si="45"/>
        <v>-222.238837714287</v>
      </c>
    </row>
    <row r="98" s="93" customFormat="1" spans="1:49">
      <c r="A98" s="11">
        <v>95</v>
      </c>
      <c r="B98" s="11">
        <v>745</v>
      </c>
      <c r="C98" s="12" t="s">
        <v>153</v>
      </c>
      <c r="D98" s="12" t="s">
        <v>44</v>
      </c>
      <c r="E98" s="12" t="s">
        <v>67</v>
      </c>
      <c r="F98" s="105">
        <v>6</v>
      </c>
      <c r="G98" s="56">
        <v>4</v>
      </c>
      <c r="H98" s="106">
        <v>8</v>
      </c>
      <c r="I98" s="56">
        <v>2</v>
      </c>
      <c r="J98" s="423">
        <v>8790.94166666667</v>
      </c>
      <c r="K98" s="13">
        <f t="shared" si="26"/>
        <v>26372.825</v>
      </c>
      <c r="L98" s="13">
        <v>2000.45392857143</v>
      </c>
      <c r="M98" s="13">
        <f t="shared" si="27"/>
        <v>6001.36178571429</v>
      </c>
      <c r="N98" s="165">
        <v>0.227558548836322</v>
      </c>
      <c r="O98" s="166">
        <v>10549.13</v>
      </c>
      <c r="P98" s="166">
        <f t="shared" si="28"/>
        <v>31647.39</v>
      </c>
      <c r="Q98" s="166">
        <v>2175.87835</v>
      </c>
      <c r="R98" s="166">
        <f t="shared" si="29"/>
        <v>6527.63505</v>
      </c>
      <c r="S98" s="167">
        <v>0.206261402599077</v>
      </c>
      <c r="T98" s="168">
        <v>12658.956</v>
      </c>
      <c r="U98" s="168">
        <f t="shared" si="30"/>
        <v>37976.868</v>
      </c>
      <c r="V98" s="168">
        <v>2363.61325714286</v>
      </c>
      <c r="W98" s="168">
        <f t="shared" si="31"/>
        <v>7090.83977142858</v>
      </c>
      <c r="X98" s="175">
        <v>0.186714706737495</v>
      </c>
      <c r="Y98" s="437">
        <v>18154.26</v>
      </c>
      <c r="Z98" s="14">
        <v>3988.2</v>
      </c>
      <c r="AA98" s="438"/>
      <c r="AB98" s="438"/>
      <c r="AC98" s="438"/>
      <c r="AD98" s="438"/>
      <c r="AE98" s="439">
        <f t="shared" si="32"/>
        <v>18154.26</v>
      </c>
      <c r="AF98" s="439">
        <f t="shared" si="33"/>
        <v>3988.2</v>
      </c>
      <c r="AG98" s="446">
        <f t="shared" si="34"/>
        <v>0.68836994140749</v>
      </c>
      <c r="AH98" s="446">
        <f t="shared" si="41"/>
        <v>0.664549171072065</v>
      </c>
      <c r="AI98" s="446">
        <f t="shared" si="42"/>
        <v>0.573641617839575</v>
      </c>
      <c r="AJ98" s="446">
        <f t="shared" si="43"/>
        <v>0.478034681532979</v>
      </c>
      <c r="AK98" s="136">
        <f t="shared" si="35"/>
        <v>0.68836994140749</v>
      </c>
      <c r="AL98" s="136">
        <f t="shared" si="36"/>
        <v>0.664549171072065</v>
      </c>
      <c r="AM98" s="31">
        <f t="shared" si="37"/>
        <v>0.573641617839575</v>
      </c>
      <c r="AN98" s="31">
        <f t="shared" si="38"/>
        <v>0.61097165657262</v>
      </c>
      <c r="AO98" s="146">
        <f t="shared" si="39"/>
        <v>0.478034681532979</v>
      </c>
      <c r="AP98" s="146">
        <f t="shared" si="40"/>
        <v>0.562443959891721</v>
      </c>
      <c r="AQ98" s="28"/>
      <c r="AR98" s="28"/>
      <c r="AS98" s="28"/>
      <c r="AT98" s="29"/>
      <c r="AU98" s="30"/>
      <c r="AV98" s="30"/>
      <c r="AW98" s="442">
        <f t="shared" si="45"/>
        <v>-201.316178571429</v>
      </c>
    </row>
    <row r="99" s="93" customFormat="1" hidden="1" spans="1:49">
      <c r="A99" s="11">
        <v>96</v>
      </c>
      <c r="B99" s="11">
        <v>712</v>
      </c>
      <c r="C99" s="12" t="s">
        <v>154</v>
      </c>
      <c r="D99" s="12" t="s">
        <v>47</v>
      </c>
      <c r="E99" s="12" t="s">
        <v>72</v>
      </c>
      <c r="F99" s="105">
        <v>10</v>
      </c>
      <c r="G99" s="56">
        <v>6</v>
      </c>
      <c r="H99" s="106">
        <v>20</v>
      </c>
      <c r="I99" s="56">
        <v>3</v>
      </c>
      <c r="J99" s="423">
        <v>19529.9400000001</v>
      </c>
      <c r="K99" s="13">
        <f t="shared" si="26"/>
        <v>58589.8200000003</v>
      </c>
      <c r="L99" s="13">
        <v>5146.37136</v>
      </c>
      <c r="M99" s="13">
        <f t="shared" si="27"/>
        <v>15439.11408</v>
      </c>
      <c r="N99" s="165">
        <v>0.263511887901345</v>
      </c>
      <c r="O99" s="166">
        <v>23435.9280000001</v>
      </c>
      <c r="P99" s="166">
        <f t="shared" si="28"/>
        <v>70307.7840000003</v>
      </c>
      <c r="Q99" s="166">
        <v>5597.6685408</v>
      </c>
      <c r="R99" s="166">
        <f t="shared" si="29"/>
        <v>16793.0056224</v>
      </c>
      <c r="S99" s="167">
        <v>0.238849877879809</v>
      </c>
      <c r="T99" s="168">
        <v>28123.1136000001</v>
      </c>
      <c r="U99" s="168">
        <f t="shared" si="30"/>
        <v>84369.3408000003</v>
      </c>
      <c r="V99" s="168">
        <v>6080.63569920001</v>
      </c>
      <c r="W99" s="168">
        <f t="shared" si="31"/>
        <v>18241.9070976</v>
      </c>
      <c r="X99" s="175">
        <v>0.216214882380591</v>
      </c>
      <c r="Y99" s="437">
        <v>41230.07</v>
      </c>
      <c r="Z99" s="14">
        <v>11572.6</v>
      </c>
      <c r="AA99" s="438">
        <v>980</v>
      </c>
      <c r="AB99" s="438">
        <v>82</v>
      </c>
      <c r="AC99" s="438"/>
      <c r="AD99" s="438"/>
      <c r="AE99" s="439">
        <f t="shared" si="32"/>
        <v>40250.07</v>
      </c>
      <c r="AF99" s="439">
        <f t="shared" si="33"/>
        <v>11490.6</v>
      </c>
      <c r="AG99" s="446">
        <f t="shared" si="34"/>
        <v>0.703707060373283</v>
      </c>
      <c r="AH99" s="446">
        <f t="shared" si="41"/>
        <v>0.749563734035185</v>
      </c>
      <c r="AI99" s="446">
        <f t="shared" si="42"/>
        <v>0.58642255031107</v>
      </c>
      <c r="AJ99" s="446">
        <f t="shared" si="43"/>
        <v>0.488685458592558</v>
      </c>
      <c r="AK99" s="136">
        <f t="shared" si="35"/>
        <v>0.686980605163146</v>
      </c>
      <c r="AL99" s="136">
        <f t="shared" si="36"/>
        <v>0.744252548459698</v>
      </c>
      <c r="AM99" s="31">
        <f t="shared" si="37"/>
        <v>0.572483837635955</v>
      </c>
      <c r="AN99" s="31">
        <f t="shared" si="38"/>
        <v>0.68424916053579</v>
      </c>
      <c r="AO99" s="146">
        <f t="shared" si="39"/>
        <v>0.47706986469663</v>
      </c>
      <c r="AP99" s="146">
        <f t="shared" si="40"/>
        <v>0.62990124544115</v>
      </c>
      <c r="AQ99" s="28"/>
      <c r="AR99" s="28"/>
      <c r="AS99" s="28"/>
      <c r="AT99" s="29"/>
      <c r="AU99" s="30"/>
      <c r="AV99" s="30"/>
      <c r="AW99" s="442">
        <f t="shared" si="45"/>
        <v>-386.651408</v>
      </c>
    </row>
    <row r="100" s="93" customFormat="1" hidden="1" spans="1:49">
      <c r="A100" s="11">
        <v>97</v>
      </c>
      <c r="B100" s="11">
        <v>105910</v>
      </c>
      <c r="C100" s="12" t="s">
        <v>155</v>
      </c>
      <c r="D100" s="12" t="s">
        <v>47</v>
      </c>
      <c r="E100" s="12" t="s">
        <v>48</v>
      </c>
      <c r="F100" s="105">
        <v>4</v>
      </c>
      <c r="G100" s="56">
        <v>2</v>
      </c>
      <c r="H100" s="106">
        <v>0</v>
      </c>
      <c r="I100" s="56">
        <v>1</v>
      </c>
      <c r="J100" s="423">
        <v>4731.56409523809</v>
      </c>
      <c r="K100" s="13">
        <f t="shared" si="26"/>
        <v>14194.6922857143</v>
      </c>
      <c r="L100" s="13">
        <v>992.329297142857</v>
      </c>
      <c r="M100" s="13">
        <f t="shared" si="27"/>
        <v>2976.98789142857</v>
      </c>
      <c r="N100" s="165">
        <v>0.209725426342961</v>
      </c>
      <c r="O100" s="166">
        <v>5677.87691428571</v>
      </c>
      <c r="P100" s="166">
        <f t="shared" si="28"/>
        <v>17033.6307428571</v>
      </c>
      <c r="Q100" s="166">
        <v>1079.3489432</v>
      </c>
      <c r="R100" s="166">
        <f t="shared" si="29"/>
        <v>3238.0468296</v>
      </c>
      <c r="S100" s="167">
        <v>0.190097277467274</v>
      </c>
      <c r="T100" s="168">
        <v>6813.45229714285</v>
      </c>
      <c r="U100" s="168">
        <f t="shared" si="30"/>
        <v>20440.3568914285</v>
      </c>
      <c r="V100" s="168">
        <v>1172.47523108571</v>
      </c>
      <c r="W100" s="168">
        <f t="shared" si="31"/>
        <v>3517.42569325713</v>
      </c>
      <c r="X100" s="175">
        <v>0.172082401101917</v>
      </c>
      <c r="Y100" s="437">
        <v>9526.05</v>
      </c>
      <c r="Z100" s="14">
        <v>1957.67</v>
      </c>
      <c r="AA100" s="438"/>
      <c r="AB100" s="438"/>
      <c r="AC100" s="438"/>
      <c r="AD100" s="438"/>
      <c r="AE100" s="439">
        <f t="shared" si="32"/>
        <v>9526.05</v>
      </c>
      <c r="AF100" s="439">
        <f t="shared" si="33"/>
        <v>1957.67</v>
      </c>
      <c r="AG100" s="446">
        <f t="shared" si="34"/>
        <v>0.671099436906225</v>
      </c>
      <c r="AH100" s="446">
        <f t="shared" si="41"/>
        <v>0.657600927983812</v>
      </c>
      <c r="AI100" s="446">
        <f t="shared" si="42"/>
        <v>0.559249530755189</v>
      </c>
      <c r="AJ100" s="446">
        <f t="shared" si="43"/>
        <v>0.466041275629325</v>
      </c>
      <c r="AK100" s="136">
        <f t="shared" si="35"/>
        <v>0.671099436906225</v>
      </c>
      <c r="AL100" s="136">
        <f t="shared" si="36"/>
        <v>0.657600927983812</v>
      </c>
      <c r="AM100" s="31">
        <f t="shared" si="37"/>
        <v>0.559249530755189</v>
      </c>
      <c r="AN100" s="31">
        <f t="shared" si="38"/>
        <v>0.604583597156263</v>
      </c>
      <c r="AO100" s="146">
        <f t="shared" si="39"/>
        <v>0.466041275629325</v>
      </c>
      <c r="AP100" s="146">
        <f t="shared" si="40"/>
        <v>0.556563285402968</v>
      </c>
      <c r="AQ100" s="28"/>
      <c r="AR100" s="28"/>
      <c r="AS100" s="28"/>
      <c r="AT100" s="29"/>
      <c r="AU100" s="30"/>
      <c r="AV100" s="30"/>
      <c r="AW100" s="442">
        <f t="shared" si="45"/>
        <v>-101.931789142857</v>
      </c>
    </row>
    <row r="101" s="93" customFormat="1" hidden="1" spans="1:49">
      <c r="A101" s="11">
        <v>98</v>
      </c>
      <c r="B101" s="11">
        <v>349</v>
      </c>
      <c r="C101" s="12" t="s">
        <v>156</v>
      </c>
      <c r="D101" s="12" t="s">
        <v>53</v>
      </c>
      <c r="E101" s="12" t="s">
        <v>67</v>
      </c>
      <c r="F101" s="105">
        <v>8</v>
      </c>
      <c r="G101" s="56">
        <v>4</v>
      </c>
      <c r="H101" s="106">
        <v>12</v>
      </c>
      <c r="I101" s="56">
        <v>2</v>
      </c>
      <c r="J101" s="423">
        <v>10215.7266666667</v>
      </c>
      <c r="K101" s="13">
        <f t="shared" si="26"/>
        <v>30647.1800000001</v>
      </c>
      <c r="L101" s="13">
        <v>2673.43142857144</v>
      </c>
      <c r="M101" s="13">
        <f t="shared" si="27"/>
        <v>8020.29428571432</v>
      </c>
      <c r="N101" s="165">
        <v>0.261697627178563</v>
      </c>
      <c r="O101" s="166">
        <v>12258.872</v>
      </c>
      <c r="P101" s="166">
        <f t="shared" si="28"/>
        <v>36776.616</v>
      </c>
      <c r="Q101" s="166">
        <v>2907.87080000001</v>
      </c>
      <c r="R101" s="166">
        <f t="shared" si="29"/>
        <v>8723.61240000003</v>
      </c>
      <c r="S101" s="167">
        <v>0.237205413352877</v>
      </c>
      <c r="T101" s="168">
        <v>14710.6464</v>
      </c>
      <c r="U101" s="168">
        <f t="shared" si="30"/>
        <v>44131.9392</v>
      </c>
      <c r="V101" s="168">
        <v>3158.76205714287</v>
      </c>
      <c r="W101" s="168">
        <f t="shared" si="31"/>
        <v>9476.28617142861</v>
      </c>
      <c r="X101" s="175">
        <v>0.214726258197795</v>
      </c>
      <c r="Y101" s="437">
        <v>21713.75</v>
      </c>
      <c r="Z101" s="14">
        <v>6325.29</v>
      </c>
      <c r="AA101" s="438">
        <v>1470</v>
      </c>
      <c r="AB101" s="438">
        <v>123</v>
      </c>
      <c r="AC101" s="438"/>
      <c r="AD101" s="438"/>
      <c r="AE101" s="439">
        <f t="shared" si="32"/>
        <v>20243.75</v>
      </c>
      <c r="AF101" s="439">
        <f t="shared" si="33"/>
        <v>6202.29</v>
      </c>
      <c r="AG101" s="446">
        <f t="shared" si="34"/>
        <v>0.708507275383899</v>
      </c>
      <c r="AH101" s="446">
        <f t="shared" si="41"/>
        <v>0.788660587089248</v>
      </c>
      <c r="AI101" s="446">
        <f t="shared" si="42"/>
        <v>0.590422729486585</v>
      </c>
      <c r="AJ101" s="446">
        <f t="shared" si="43"/>
        <v>0.492018941238821</v>
      </c>
      <c r="AK101" s="136">
        <f t="shared" si="35"/>
        <v>0.660542013979751</v>
      </c>
      <c r="AL101" s="136">
        <f t="shared" si="36"/>
        <v>0.773324491477509</v>
      </c>
      <c r="AM101" s="31">
        <f t="shared" si="37"/>
        <v>0.550451678316461</v>
      </c>
      <c r="AN101" s="31">
        <f t="shared" si="38"/>
        <v>0.710977255248064</v>
      </c>
      <c r="AO101" s="146">
        <f t="shared" si="39"/>
        <v>0.458709731930384</v>
      </c>
      <c r="AP101" s="146">
        <f t="shared" si="40"/>
        <v>0.654506405547371</v>
      </c>
      <c r="AQ101" s="28"/>
      <c r="AR101" s="28"/>
      <c r="AS101" s="28">
        <v>50</v>
      </c>
      <c r="AT101" s="29"/>
      <c r="AU101" s="30"/>
      <c r="AV101" s="30"/>
      <c r="AW101" s="442">
        <f t="shared" si="45"/>
        <v>-169.500428571432</v>
      </c>
    </row>
    <row r="102" s="93" customFormat="1" hidden="1" spans="1:49">
      <c r="A102" s="11">
        <v>99</v>
      </c>
      <c r="B102" s="11">
        <v>737</v>
      </c>
      <c r="C102" s="12" t="s">
        <v>157</v>
      </c>
      <c r="D102" s="12" t="s">
        <v>47</v>
      </c>
      <c r="E102" s="12" t="s">
        <v>67</v>
      </c>
      <c r="F102" s="105">
        <v>6</v>
      </c>
      <c r="G102" s="56">
        <v>4</v>
      </c>
      <c r="H102" s="106">
        <v>20</v>
      </c>
      <c r="I102" s="56">
        <v>2</v>
      </c>
      <c r="J102" s="423">
        <v>11490.4193333333</v>
      </c>
      <c r="K102" s="13">
        <f t="shared" si="26"/>
        <v>34471.2579999999</v>
      </c>
      <c r="L102" s="13">
        <v>2247.18728</v>
      </c>
      <c r="M102" s="13">
        <f t="shared" si="27"/>
        <v>6741.56184</v>
      </c>
      <c r="N102" s="165">
        <v>0.195570519648572</v>
      </c>
      <c r="O102" s="166">
        <v>13788.5032</v>
      </c>
      <c r="P102" s="166">
        <f t="shared" si="28"/>
        <v>41365.5096</v>
      </c>
      <c r="Q102" s="166">
        <v>2444.2483184</v>
      </c>
      <c r="R102" s="166">
        <f t="shared" si="29"/>
        <v>7332.7449552</v>
      </c>
      <c r="S102" s="167">
        <v>0.177267124860949</v>
      </c>
      <c r="T102" s="168">
        <v>16546.20384</v>
      </c>
      <c r="U102" s="168">
        <f t="shared" si="30"/>
        <v>49638.61152</v>
      </c>
      <c r="V102" s="168">
        <v>2655.1382016</v>
      </c>
      <c r="W102" s="168">
        <f t="shared" si="31"/>
        <v>7965.4146048</v>
      </c>
      <c r="X102" s="175">
        <v>0.160468118686008</v>
      </c>
      <c r="Y102" s="437">
        <v>22639.41</v>
      </c>
      <c r="Z102" s="14">
        <v>6632.68</v>
      </c>
      <c r="AA102" s="438"/>
      <c r="AB102" s="438"/>
      <c r="AC102" s="438"/>
      <c r="AD102" s="438"/>
      <c r="AE102" s="439">
        <f t="shared" si="32"/>
        <v>22639.41</v>
      </c>
      <c r="AF102" s="439">
        <f t="shared" si="33"/>
        <v>6632.68</v>
      </c>
      <c r="AG102" s="446">
        <f t="shared" si="34"/>
        <v>0.656761931926014</v>
      </c>
      <c r="AH102" s="446">
        <f t="shared" si="41"/>
        <v>0.98384916691649</v>
      </c>
      <c r="AI102" s="446">
        <f t="shared" si="42"/>
        <v>0.547301609938343</v>
      </c>
      <c r="AJ102" s="446">
        <f t="shared" si="43"/>
        <v>0.45608467494862</v>
      </c>
      <c r="AK102" s="136">
        <f t="shared" si="35"/>
        <v>0.656761931926014</v>
      </c>
      <c r="AL102" s="136">
        <f t="shared" si="36"/>
        <v>0.98384916691649</v>
      </c>
      <c r="AM102" s="31">
        <f t="shared" si="37"/>
        <v>0.547301609938343</v>
      </c>
      <c r="AN102" s="31">
        <f t="shared" si="38"/>
        <v>0.904528937051936</v>
      </c>
      <c r="AO102" s="146">
        <f t="shared" si="39"/>
        <v>0.45608467494862</v>
      </c>
      <c r="AP102" s="146">
        <f t="shared" si="40"/>
        <v>0.8326848417913</v>
      </c>
      <c r="AQ102" s="28"/>
      <c r="AR102" s="28"/>
      <c r="AS102" s="28"/>
      <c r="AT102" s="29"/>
      <c r="AU102" s="30"/>
      <c r="AV102" s="30"/>
      <c r="AW102" s="442">
        <f t="shared" si="45"/>
        <v>-10.888184</v>
      </c>
    </row>
    <row r="103" s="93" customFormat="1" spans="1:49">
      <c r="A103" s="11">
        <v>100</v>
      </c>
      <c r="B103" s="11">
        <v>347</v>
      </c>
      <c r="C103" s="12" t="s">
        <v>158</v>
      </c>
      <c r="D103" s="12" t="s">
        <v>44</v>
      </c>
      <c r="E103" s="12" t="s">
        <v>67</v>
      </c>
      <c r="F103" s="105">
        <v>6</v>
      </c>
      <c r="G103" s="56">
        <v>4</v>
      </c>
      <c r="H103" s="106">
        <v>8</v>
      </c>
      <c r="I103" s="56">
        <v>2</v>
      </c>
      <c r="J103" s="423">
        <v>9044.68819047618</v>
      </c>
      <c r="K103" s="13">
        <f t="shared" si="26"/>
        <v>27134.0645714285</v>
      </c>
      <c r="L103" s="13">
        <v>1991.11157142857</v>
      </c>
      <c r="M103" s="13">
        <f t="shared" si="27"/>
        <v>5973.33471428571</v>
      </c>
      <c r="N103" s="165">
        <v>0.220141538270514</v>
      </c>
      <c r="O103" s="166">
        <v>10853.6258285714</v>
      </c>
      <c r="P103" s="166">
        <f t="shared" si="28"/>
        <v>32560.8774857142</v>
      </c>
      <c r="Q103" s="166">
        <v>2165.71674</v>
      </c>
      <c r="R103" s="166">
        <f t="shared" si="29"/>
        <v>6497.15022</v>
      </c>
      <c r="S103" s="167">
        <v>0.199538548150324</v>
      </c>
      <c r="T103" s="168">
        <v>13024.3509942857</v>
      </c>
      <c r="U103" s="168">
        <f t="shared" si="30"/>
        <v>39073.0529828571</v>
      </c>
      <c r="V103" s="168">
        <v>2352.57490285715</v>
      </c>
      <c r="W103" s="168">
        <f t="shared" si="31"/>
        <v>7057.72470857145</v>
      </c>
      <c r="X103" s="175">
        <v>0.18062895447837</v>
      </c>
      <c r="Y103" s="437">
        <v>18689.49</v>
      </c>
      <c r="Z103" s="14">
        <v>4779.42</v>
      </c>
      <c r="AA103" s="438">
        <v>980</v>
      </c>
      <c r="AB103" s="438">
        <v>82</v>
      </c>
      <c r="AC103" s="438"/>
      <c r="AD103" s="438"/>
      <c r="AE103" s="439">
        <f t="shared" si="32"/>
        <v>17709.49</v>
      </c>
      <c r="AF103" s="439">
        <f t="shared" si="33"/>
        <v>4697.42</v>
      </c>
      <c r="AG103" s="446">
        <f t="shared" si="34"/>
        <v>0.688783280175414</v>
      </c>
      <c r="AH103" s="446">
        <f t="shared" si="41"/>
        <v>0.800125931093336</v>
      </c>
      <c r="AI103" s="446">
        <f t="shared" si="42"/>
        <v>0.573986066812845</v>
      </c>
      <c r="AJ103" s="446">
        <f t="shared" si="43"/>
        <v>0.478321722344036</v>
      </c>
      <c r="AK103" s="136">
        <f t="shared" si="35"/>
        <v>0.652666317402652</v>
      </c>
      <c r="AL103" s="136">
        <f t="shared" si="36"/>
        <v>0.786398255695557</v>
      </c>
      <c r="AM103" s="31">
        <f t="shared" si="37"/>
        <v>0.543888597835543</v>
      </c>
      <c r="AN103" s="31">
        <f t="shared" si="38"/>
        <v>0.722996981898319</v>
      </c>
      <c r="AO103" s="146">
        <f t="shared" si="39"/>
        <v>0.453240498196285</v>
      </c>
      <c r="AP103" s="146">
        <f t="shared" si="40"/>
        <v>0.665571440367331</v>
      </c>
      <c r="AQ103" s="28"/>
      <c r="AR103" s="28"/>
      <c r="AS103" s="28"/>
      <c r="AT103" s="29"/>
      <c r="AU103" s="30"/>
      <c r="AV103" s="30"/>
      <c r="AW103" s="442">
        <f t="shared" si="45"/>
        <v>-119.391471428571</v>
      </c>
    </row>
    <row r="104" s="93" customFormat="1" spans="1:49">
      <c r="A104" s="11">
        <v>101</v>
      </c>
      <c r="B104" s="11">
        <v>104429</v>
      </c>
      <c r="C104" s="12" t="s">
        <v>159</v>
      </c>
      <c r="D104" s="12" t="s">
        <v>44</v>
      </c>
      <c r="E104" s="12" t="s">
        <v>48</v>
      </c>
      <c r="F104" s="105">
        <v>4</v>
      </c>
      <c r="G104" s="56">
        <v>2</v>
      </c>
      <c r="H104" s="106">
        <v>10</v>
      </c>
      <c r="I104" s="56">
        <v>1</v>
      </c>
      <c r="J104" s="423">
        <v>5735.82199999999</v>
      </c>
      <c r="K104" s="13">
        <f t="shared" si="26"/>
        <v>17207.466</v>
      </c>
      <c r="L104" s="13">
        <v>892.61328</v>
      </c>
      <c r="M104" s="13">
        <f t="shared" si="27"/>
        <v>2677.83984</v>
      </c>
      <c r="N104" s="165">
        <v>0.155620812500807</v>
      </c>
      <c r="O104" s="166">
        <v>6882.98639999999</v>
      </c>
      <c r="P104" s="166">
        <f t="shared" si="28"/>
        <v>20648.9592</v>
      </c>
      <c r="Q104" s="166">
        <v>970.8885984</v>
      </c>
      <c r="R104" s="166">
        <f t="shared" si="29"/>
        <v>2912.6657952</v>
      </c>
      <c r="S104" s="167">
        <v>0.141056300561629</v>
      </c>
      <c r="T104" s="168">
        <v>8259.58367999999</v>
      </c>
      <c r="U104" s="168">
        <f t="shared" si="30"/>
        <v>24778.75104</v>
      </c>
      <c r="V104" s="168">
        <v>1054.6569216</v>
      </c>
      <c r="W104" s="168">
        <f t="shared" si="31"/>
        <v>3163.9707648</v>
      </c>
      <c r="X104" s="175">
        <v>0.127688871795534</v>
      </c>
      <c r="Y104" s="437">
        <v>12141.66</v>
      </c>
      <c r="Z104" s="14">
        <v>2053.81</v>
      </c>
      <c r="AA104" s="438">
        <v>980</v>
      </c>
      <c r="AB104" s="438">
        <v>82</v>
      </c>
      <c r="AC104" s="438"/>
      <c r="AD104" s="438"/>
      <c r="AE104" s="439">
        <f t="shared" si="32"/>
        <v>11161.66</v>
      </c>
      <c r="AF104" s="439">
        <f t="shared" si="33"/>
        <v>1971.81</v>
      </c>
      <c r="AG104" s="446">
        <f t="shared" si="34"/>
        <v>0.705604183672366</v>
      </c>
      <c r="AH104" s="446">
        <f t="shared" si="41"/>
        <v>0.766965211780552</v>
      </c>
      <c r="AI104" s="446">
        <f t="shared" si="42"/>
        <v>0.588003486393639</v>
      </c>
      <c r="AJ104" s="446">
        <f t="shared" si="43"/>
        <v>0.490002905328032</v>
      </c>
      <c r="AK104" s="136">
        <f t="shared" si="35"/>
        <v>0.648652160637714</v>
      </c>
      <c r="AL104" s="136">
        <f t="shared" si="36"/>
        <v>0.736343514853375</v>
      </c>
      <c r="AM104" s="31">
        <f t="shared" si="37"/>
        <v>0.540543467198095</v>
      </c>
      <c r="AN104" s="31">
        <f t="shared" si="38"/>
        <v>0.676977771788817</v>
      </c>
      <c r="AO104" s="146">
        <f t="shared" si="39"/>
        <v>0.450452889331746</v>
      </c>
      <c r="AP104" s="146">
        <f t="shared" si="40"/>
        <v>0.623207401894133</v>
      </c>
      <c r="AQ104" s="28"/>
      <c r="AR104" s="28"/>
      <c r="AS104" s="28"/>
      <c r="AT104" s="29"/>
      <c r="AU104" s="30"/>
      <c r="AV104" s="30"/>
      <c r="AW104" s="442">
        <f t="shared" si="45"/>
        <v>-62.402984</v>
      </c>
    </row>
    <row r="105" s="93" customFormat="1" hidden="1" spans="1:49">
      <c r="A105" s="11">
        <v>102</v>
      </c>
      <c r="B105" s="11">
        <v>106485</v>
      </c>
      <c r="C105" s="17" t="s">
        <v>160</v>
      </c>
      <c r="D105" s="12" t="s">
        <v>47</v>
      </c>
      <c r="E105" s="12" t="s">
        <v>48</v>
      </c>
      <c r="F105" s="105">
        <v>4</v>
      </c>
      <c r="G105" s="56">
        <v>2</v>
      </c>
      <c r="H105" s="106">
        <v>6</v>
      </c>
      <c r="I105" s="56">
        <v>1</v>
      </c>
      <c r="J105" s="423">
        <v>3060.94642857142</v>
      </c>
      <c r="K105" s="13">
        <f t="shared" si="26"/>
        <v>9182.83928571426</v>
      </c>
      <c r="L105" s="13">
        <v>251.308571428571</v>
      </c>
      <c r="M105" s="13">
        <f t="shared" si="27"/>
        <v>753.925714285713</v>
      </c>
      <c r="N105" s="165">
        <v>0.0821015908945061</v>
      </c>
      <c r="O105" s="166">
        <v>3673.13571428571</v>
      </c>
      <c r="P105" s="166">
        <f t="shared" si="28"/>
        <v>11019.4071428571</v>
      </c>
      <c r="Q105" s="166">
        <v>273.346399999999</v>
      </c>
      <c r="R105" s="166">
        <f t="shared" si="29"/>
        <v>820.039199999997</v>
      </c>
      <c r="S105" s="167">
        <v>0.0744177240543792</v>
      </c>
      <c r="T105" s="168">
        <v>4407.76285714285</v>
      </c>
      <c r="U105" s="168">
        <f t="shared" si="30"/>
        <v>13223.2885714286</v>
      </c>
      <c r="V105" s="168">
        <v>296.930742857142</v>
      </c>
      <c r="W105" s="168">
        <f t="shared" si="31"/>
        <v>890.792228571426</v>
      </c>
      <c r="X105" s="175">
        <v>0.0673654079134409</v>
      </c>
      <c r="Y105" s="437">
        <v>5681.08</v>
      </c>
      <c r="Z105" s="14">
        <v>607.9</v>
      </c>
      <c r="AA105" s="438"/>
      <c r="AB105" s="438"/>
      <c r="AC105" s="438"/>
      <c r="AD105" s="438"/>
      <c r="AE105" s="439">
        <f t="shared" si="32"/>
        <v>5681.08</v>
      </c>
      <c r="AF105" s="439">
        <f t="shared" si="33"/>
        <v>607.9</v>
      </c>
      <c r="AG105" s="446">
        <f t="shared" si="34"/>
        <v>0.618662684082695</v>
      </c>
      <c r="AH105" s="446">
        <f t="shared" si="41"/>
        <v>0.806312861441447</v>
      </c>
      <c r="AI105" s="446">
        <f t="shared" si="42"/>
        <v>0.515552236735579</v>
      </c>
      <c r="AJ105" s="446">
        <f t="shared" si="43"/>
        <v>0.429626863946314</v>
      </c>
      <c r="AK105" s="136">
        <f t="shared" si="35"/>
        <v>0.618662684082695</v>
      </c>
      <c r="AL105" s="136">
        <f t="shared" si="36"/>
        <v>0.806312861441447</v>
      </c>
      <c r="AM105" s="31">
        <f t="shared" si="37"/>
        <v>0.515552236735579</v>
      </c>
      <c r="AN105" s="31">
        <f t="shared" si="38"/>
        <v>0.741306025370497</v>
      </c>
      <c r="AO105" s="146">
        <f t="shared" si="39"/>
        <v>0.429626863946314</v>
      </c>
      <c r="AP105" s="146">
        <f t="shared" si="40"/>
        <v>0.682426249917892</v>
      </c>
      <c r="AQ105" s="28"/>
      <c r="AR105" s="28"/>
      <c r="AS105" s="28"/>
      <c r="AT105" s="29"/>
      <c r="AU105" s="30"/>
      <c r="AV105" s="30"/>
      <c r="AW105" s="442">
        <f t="shared" si="45"/>
        <v>-14.6025714285713</v>
      </c>
    </row>
    <row r="106" s="93" customFormat="1" hidden="1" spans="1:49">
      <c r="A106" s="11">
        <v>103</v>
      </c>
      <c r="B106" s="11">
        <v>105396</v>
      </c>
      <c r="C106" s="12" t="s">
        <v>161</v>
      </c>
      <c r="D106" s="12" t="s">
        <v>47</v>
      </c>
      <c r="E106" s="12" t="s">
        <v>48</v>
      </c>
      <c r="F106" s="105">
        <v>6</v>
      </c>
      <c r="G106" s="56">
        <v>2</v>
      </c>
      <c r="H106" s="106">
        <v>10</v>
      </c>
      <c r="I106" s="56">
        <v>1</v>
      </c>
      <c r="J106" s="423">
        <v>5675.4038095238</v>
      </c>
      <c r="K106" s="13">
        <f t="shared" si="26"/>
        <v>17026.2114285714</v>
      </c>
      <c r="L106" s="13">
        <v>1351.60777142857</v>
      </c>
      <c r="M106" s="13">
        <f t="shared" si="27"/>
        <v>4054.82331428571</v>
      </c>
      <c r="N106" s="165">
        <v>0.23815182439714</v>
      </c>
      <c r="O106" s="166">
        <v>6810.48457142856</v>
      </c>
      <c r="P106" s="166">
        <f t="shared" si="28"/>
        <v>20431.4537142857</v>
      </c>
      <c r="Q106" s="166">
        <v>1470.133376</v>
      </c>
      <c r="R106" s="166">
        <f t="shared" si="29"/>
        <v>4410.400128</v>
      </c>
      <c r="S106" s="167">
        <v>0.215863256216382</v>
      </c>
      <c r="T106" s="168">
        <v>8172.58148571427</v>
      </c>
      <c r="U106" s="168">
        <f t="shared" si="30"/>
        <v>24517.7444571428</v>
      </c>
      <c r="V106" s="168">
        <v>1596.97656685714</v>
      </c>
      <c r="W106" s="168">
        <f t="shared" si="31"/>
        <v>4790.92970057142</v>
      </c>
      <c r="X106" s="175">
        <v>0.195406625146371</v>
      </c>
      <c r="Y106" s="437">
        <v>10431.15</v>
      </c>
      <c r="Z106" s="14">
        <v>2297.84</v>
      </c>
      <c r="AA106" s="438"/>
      <c r="AB106" s="438"/>
      <c r="AC106" s="438"/>
      <c r="AD106" s="438"/>
      <c r="AE106" s="439">
        <f t="shared" si="32"/>
        <v>10431.15</v>
      </c>
      <c r="AF106" s="439">
        <f t="shared" si="33"/>
        <v>2297.84</v>
      </c>
      <c r="AG106" s="446">
        <f t="shared" si="34"/>
        <v>0.612652441428964</v>
      </c>
      <c r="AH106" s="446">
        <f t="shared" si="41"/>
        <v>0.566693002850306</v>
      </c>
      <c r="AI106" s="446">
        <f t="shared" si="42"/>
        <v>0.510543701190803</v>
      </c>
      <c r="AJ106" s="446">
        <f t="shared" si="43"/>
        <v>0.42545308432567</v>
      </c>
      <c r="AK106" s="136">
        <f t="shared" si="35"/>
        <v>0.612652441428964</v>
      </c>
      <c r="AL106" s="136">
        <f t="shared" si="36"/>
        <v>0.566693002850306</v>
      </c>
      <c r="AM106" s="31">
        <f t="shared" si="37"/>
        <v>0.510543701190803</v>
      </c>
      <c r="AN106" s="31">
        <f t="shared" si="38"/>
        <v>0.521004882394199</v>
      </c>
      <c r="AO106" s="146">
        <f t="shared" si="39"/>
        <v>0.42545308432567</v>
      </c>
      <c r="AP106" s="146">
        <f t="shared" si="40"/>
        <v>0.479622984183202</v>
      </c>
      <c r="AQ106" s="28"/>
      <c r="AR106" s="28"/>
      <c r="AS106" s="28"/>
      <c r="AT106" s="29"/>
      <c r="AU106" s="30"/>
      <c r="AV106" s="30"/>
      <c r="AW106" s="442">
        <f t="shared" si="45"/>
        <v>-175.698331428571</v>
      </c>
    </row>
    <row r="107" s="93" customFormat="1" hidden="1" spans="1:49">
      <c r="A107" s="11">
        <v>104</v>
      </c>
      <c r="B107" s="11">
        <v>104430</v>
      </c>
      <c r="C107" s="12" t="s">
        <v>162</v>
      </c>
      <c r="D107" s="12" t="s">
        <v>47</v>
      </c>
      <c r="E107" s="12" t="s">
        <v>45</v>
      </c>
      <c r="F107" s="105">
        <v>6</v>
      </c>
      <c r="G107" s="56">
        <v>2</v>
      </c>
      <c r="H107" s="106">
        <v>6</v>
      </c>
      <c r="I107" s="56">
        <v>1</v>
      </c>
      <c r="J107" s="423">
        <v>5216.4980952381</v>
      </c>
      <c r="K107" s="13">
        <f t="shared" si="26"/>
        <v>15649.4942857143</v>
      </c>
      <c r="L107" s="13">
        <v>1015.50057142857</v>
      </c>
      <c r="M107" s="13">
        <f t="shared" si="27"/>
        <v>3046.50171428571</v>
      </c>
      <c r="N107" s="165">
        <v>0.194670936879202</v>
      </c>
      <c r="O107" s="166">
        <v>6259.79771428572</v>
      </c>
      <c r="P107" s="166">
        <f t="shared" si="28"/>
        <v>18779.3931428572</v>
      </c>
      <c r="Q107" s="166">
        <v>1104.55216</v>
      </c>
      <c r="R107" s="166">
        <f t="shared" si="29"/>
        <v>3313.65648</v>
      </c>
      <c r="S107" s="167">
        <v>0.176451733812302</v>
      </c>
      <c r="T107" s="168">
        <v>7511.75725714286</v>
      </c>
      <c r="U107" s="168">
        <f t="shared" si="30"/>
        <v>22535.2717714286</v>
      </c>
      <c r="V107" s="168">
        <v>1199.85298285714</v>
      </c>
      <c r="W107" s="168">
        <f t="shared" si="31"/>
        <v>3599.55894857142</v>
      </c>
      <c r="X107" s="175">
        <v>0.159729999490627</v>
      </c>
      <c r="Y107" s="437">
        <v>9891.56</v>
      </c>
      <c r="Z107" s="14">
        <v>2108.46</v>
      </c>
      <c r="AA107" s="438">
        <v>980</v>
      </c>
      <c r="AB107" s="438">
        <v>82</v>
      </c>
      <c r="AC107" s="438"/>
      <c r="AD107" s="438"/>
      <c r="AE107" s="439">
        <f t="shared" si="32"/>
        <v>8911.56</v>
      </c>
      <c r="AF107" s="439">
        <f t="shared" si="33"/>
        <v>2026.46</v>
      </c>
      <c r="AG107" s="446">
        <f t="shared" si="34"/>
        <v>0.632068986985065</v>
      </c>
      <c r="AH107" s="446">
        <f t="shared" si="41"/>
        <v>0.692092175793951</v>
      </c>
      <c r="AI107" s="446">
        <f t="shared" si="42"/>
        <v>0.526724155820886</v>
      </c>
      <c r="AJ107" s="446">
        <f t="shared" si="43"/>
        <v>0.438936796517406</v>
      </c>
      <c r="AK107" s="136">
        <f t="shared" si="35"/>
        <v>0.569447155115738</v>
      </c>
      <c r="AL107" s="136">
        <f t="shared" si="36"/>
        <v>0.665176057672145</v>
      </c>
      <c r="AM107" s="31">
        <f t="shared" si="37"/>
        <v>0.47453929592978</v>
      </c>
      <c r="AN107" s="31">
        <f t="shared" si="38"/>
        <v>0.611548002103103</v>
      </c>
      <c r="AO107" s="146">
        <f t="shared" si="39"/>
        <v>0.395449413274818</v>
      </c>
      <c r="AP107" s="146">
        <f t="shared" si="40"/>
        <v>0.562974527977727</v>
      </c>
      <c r="AQ107" s="28"/>
      <c r="AR107" s="28"/>
      <c r="AS107" s="28"/>
      <c r="AT107" s="29"/>
      <c r="AU107" s="30"/>
      <c r="AV107" s="30"/>
      <c r="AW107" s="442">
        <f t="shared" si="45"/>
        <v>-93.804171428571</v>
      </c>
    </row>
    <row r="108" s="93" customFormat="1" hidden="1" spans="1:49">
      <c r="A108" s="11">
        <v>105</v>
      </c>
      <c r="B108" s="11">
        <v>52</v>
      </c>
      <c r="C108" s="12" t="s">
        <v>163</v>
      </c>
      <c r="D108" s="12" t="s">
        <v>50</v>
      </c>
      <c r="E108" s="12" t="s">
        <v>54</v>
      </c>
      <c r="F108" s="105">
        <v>8</v>
      </c>
      <c r="G108" s="56">
        <v>3</v>
      </c>
      <c r="H108" s="106">
        <v>20</v>
      </c>
      <c r="I108" s="56">
        <v>2</v>
      </c>
      <c r="J108" s="423">
        <v>10826.3964285714</v>
      </c>
      <c r="K108" s="13">
        <f t="shared" si="26"/>
        <v>32479.1892857142</v>
      </c>
      <c r="L108" s="13">
        <v>2892.27992857144</v>
      </c>
      <c r="M108" s="13">
        <f t="shared" si="27"/>
        <v>8676.83978571432</v>
      </c>
      <c r="N108" s="165">
        <v>0.267150750266133</v>
      </c>
      <c r="O108" s="166">
        <v>12991.6757142857</v>
      </c>
      <c r="P108" s="166">
        <f t="shared" si="28"/>
        <v>38975.0271428571</v>
      </c>
      <c r="Q108" s="166">
        <v>3145.91063000001</v>
      </c>
      <c r="R108" s="166">
        <f t="shared" si="29"/>
        <v>9437.73189000003</v>
      </c>
      <c r="S108" s="167">
        <v>0.242148180048918</v>
      </c>
      <c r="T108" s="168">
        <v>15590.0108571428</v>
      </c>
      <c r="U108" s="168">
        <f t="shared" si="30"/>
        <v>46770.0325714284</v>
      </c>
      <c r="V108" s="168">
        <v>3417.33997714287</v>
      </c>
      <c r="W108" s="168">
        <f t="shared" si="31"/>
        <v>10252.0199314286</v>
      </c>
      <c r="X108" s="175">
        <v>0.219200615602981</v>
      </c>
      <c r="Y108" s="437">
        <v>18439.65</v>
      </c>
      <c r="Z108" s="14">
        <v>4953.84</v>
      </c>
      <c r="AA108" s="438"/>
      <c r="AB108" s="438"/>
      <c r="AC108" s="438"/>
      <c r="AD108" s="438"/>
      <c r="AE108" s="439">
        <f t="shared" si="32"/>
        <v>18439.65</v>
      </c>
      <c r="AF108" s="439">
        <f t="shared" si="33"/>
        <v>4953.84</v>
      </c>
      <c r="AG108" s="446">
        <f t="shared" si="34"/>
        <v>0.567737385246576</v>
      </c>
      <c r="AH108" s="446">
        <f t="shared" si="41"/>
        <v>0.570926757015391</v>
      </c>
      <c r="AI108" s="446">
        <f t="shared" si="42"/>
        <v>0.47311448770548</v>
      </c>
      <c r="AJ108" s="446">
        <f t="shared" si="43"/>
        <v>0.394262073087901</v>
      </c>
      <c r="AK108" s="136">
        <f t="shared" si="35"/>
        <v>0.567737385246576</v>
      </c>
      <c r="AL108" s="136">
        <f t="shared" si="36"/>
        <v>0.570926757015391</v>
      </c>
      <c r="AM108" s="31">
        <f t="shared" si="37"/>
        <v>0.47311448770548</v>
      </c>
      <c r="AN108" s="31">
        <f t="shared" si="38"/>
        <v>0.524897301357857</v>
      </c>
      <c r="AO108" s="146">
        <f t="shared" si="39"/>
        <v>0.394262073087901</v>
      </c>
      <c r="AP108" s="146">
        <f t="shared" si="40"/>
        <v>0.483206239661465</v>
      </c>
      <c r="AQ108" s="28"/>
      <c r="AR108" s="28"/>
      <c r="AS108" s="28"/>
      <c r="AT108" s="29"/>
      <c r="AU108" s="30"/>
      <c r="AV108" s="30"/>
      <c r="AW108" s="442">
        <f t="shared" si="45"/>
        <v>-372.299978571432</v>
      </c>
    </row>
    <row r="109" s="93" customFormat="1" ht="17" hidden="1" customHeight="1" spans="1:49">
      <c r="A109" s="11">
        <v>106</v>
      </c>
      <c r="B109" s="11">
        <v>106865</v>
      </c>
      <c r="C109" s="17" t="s">
        <v>164</v>
      </c>
      <c r="D109" s="12" t="s">
        <v>53</v>
      </c>
      <c r="E109" s="12" t="s">
        <v>165</v>
      </c>
      <c r="F109" s="105">
        <v>0</v>
      </c>
      <c r="G109" s="56">
        <v>2</v>
      </c>
      <c r="H109" s="106">
        <v>0</v>
      </c>
      <c r="I109" s="56">
        <v>1</v>
      </c>
      <c r="J109" s="423">
        <v>3457.328</v>
      </c>
      <c r="K109" s="13">
        <f t="shared" si="26"/>
        <v>10371.984</v>
      </c>
      <c r="L109" s="13">
        <v>582.44316</v>
      </c>
      <c r="M109" s="13">
        <f t="shared" si="27"/>
        <v>1747.32948</v>
      </c>
      <c r="N109" s="165">
        <v>0.168466272219471</v>
      </c>
      <c r="O109" s="166">
        <v>4148.7936</v>
      </c>
      <c r="P109" s="166">
        <f t="shared" si="28"/>
        <v>12446.3808</v>
      </c>
      <c r="Q109" s="166">
        <v>633.5189448</v>
      </c>
      <c r="R109" s="166">
        <f t="shared" si="29"/>
        <v>1900.5568344</v>
      </c>
      <c r="S109" s="167">
        <v>0.152699556998931</v>
      </c>
      <c r="T109" s="168">
        <v>4978.55232</v>
      </c>
      <c r="U109" s="168">
        <f t="shared" si="30"/>
        <v>14935.65696</v>
      </c>
      <c r="V109" s="168">
        <v>688.1789952</v>
      </c>
      <c r="W109" s="168">
        <f t="shared" si="31"/>
        <v>2064.5369856</v>
      </c>
      <c r="X109" s="175">
        <v>0.138228736180079</v>
      </c>
      <c r="Y109" s="437">
        <v>6684.07</v>
      </c>
      <c r="Z109" s="14">
        <v>1212.66</v>
      </c>
      <c r="AA109" s="438">
        <v>980</v>
      </c>
      <c r="AB109" s="438">
        <v>82</v>
      </c>
      <c r="AC109" s="438"/>
      <c r="AD109" s="438"/>
      <c r="AE109" s="439">
        <f t="shared" si="32"/>
        <v>5704.07</v>
      </c>
      <c r="AF109" s="439">
        <f t="shared" si="33"/>
        <v>1130.66</v>
      </c>
      <c r="AG109" s="446">
        <f t="shared" si="34"/>
        <v>0.644435047335206</v>
      </c>
      <c r="AH109" s="446">
        <f t="shared" si="41"/>
        <v>0.694007635011114</v>
      </c>
      <c r="AI109" s="446">
        <f t="shared" si="42"/>
        <v>0.537029206112672</v>
      </c>
      <c r="AJ109" s="446">
        <f t="shared" si="43"/>
        <v>0.447524338427226</v>
      </c>
      <c r="AK109" s="136">
        <f t="shared" si="35"/>
        <v>0.549949749247588</v>
      </c>
      <c r="AL109" s="136">
        <f t="shared" si="36"/>
        <v>0.647078878334955</v>
      </c>
      <c r="AM109" s="31">
        <f t="shared" si="37"/>
        <v>0.458291457706324</v>
      </c>
      <c r="AN109" s="31">
        <f t="shared" si="38"/>
        <v>0.594909859855333</v>
      </c>
      <c r="AO109" s="146">
        <f t="shared" si="39"/>
        <v>0.381909548088603</v>
      </c>
      <c r="AP109" s="146">
        <f t="shared" si="40"/>
        <v>0.547657904840782</v>
      </c>
      <c r="AQ109" s="28"/>
      <c r="AR109" s="28"/>
      <c r="AS109" s="28"/>
      <c r="AT109" s="29"/>
      <c r="AU109" s="30"/>
      <c r="AV109" s="30"/>
      <c r="AW109" s="442">
        <v>0</v>
      </c>
    </row>
    <row r="110" s="93" customFormat="1" ht="18" customHeight="1" spans="1:49">
      <c r="A110" s="11">
        <v>107</v>
      </c>
      <c r="B110" s="11">
        <v>311</v>
      </c>
      <c r="C110" s="12" t="s">
        <v>166</v>
      </c>
      <c r="D110" s="12" t="s">
        <v>44</v>
      </c>
      <c r="E110" s="12" t="s">
        <v>51</v>
      </c>
      <c r="F110" s="105">
        <v>8</v>
      </c>
      <c r="G110" s="56">
        <v>4</v>
      </c>
      <c r="H110" s="106">
        <v>8</v>
      </c>
      <c r="I110" s="56">
        <v>2</v>
      </c>
      <c r="J110" s="422">
        <v>12535.3187142857</v>
      </c>
      <c r="K110" s="13">
        <f t="shared" si="26"/>
        <v>37605.9561428571</v>
      </c>
      <c r="L110" s="161">
        <v>2290.8027257143</v>
      </c>
      <c r="M110" s="13">
        <f t="shared" si="27"/>
        <v>6872.4081771429</v>
      </c>
      <c r="N110" s="162">
        <v>0.182747864488169</v>
      </c>
      <c r="O110" s="163">
        <v>15042.3824571429</v>
      </c>
      <c r="P110" s="166">
        <f t="shared" si="28"/>
        <v>45127.1473714287</v>
      </c>
      <c r="Q110" s="163">
        <v>2491.68850320001</v>
      </c>
      <c r="R110" s="166">
        <f t="shared" si="29"/>
        <v>7475.06550960003</v>
      </c>
      <c r="S110" s="16">
        <v>0.165644538709148</v>
      </c>
      <c r="T110" s="164">
        <v>18050.8589485714</v>
      </c>
      <c r="U110" s="168">
        <f t="shared" si="30"/>
        <v>54152.5768457142</v>
      </c>
      <c r="V110" s="164">
        <v>2706.67152822858</v>
      </c>
      <c r="W110" s="168">
        <f t="shared" si="31"/>
        <v>8120.01458468574</v>
      </c>
      <c r="X110" s="145">
        <v>0.149946965733882</v>
      </c>
      <c r="Y110" s="437">
        <v>370153.92</v>
      </c>
      <c r="Z110" s="14">
        <v>84668.41</v>
      </c>
      <c r="AA110" s="438">
        <v>2940</v>
      </c>
      <c r="AB110" s="438">
        <v>246</v>
      </c>
      <c r="AC110" s="438">
        <v>346856.05</v>
      </c>
      <c r="AD110" s="438">
        <v>80220.3368048915</v>
      </c>
      <c r="AE110" s="439">
        <f t="shared" si="32"/>
        <v>20357.87</v>
      </c>
      <c r="AF110" s="439">
        <f t="shared" si="33"/>
        <v>4202.0731951085</v>
      </c>
      <c r="AG110" s="446">
        <f t="shared" si="34"/>
        <v>9.84295994479872</v>
      </c>
      <c r="AH110" s="446">
        <f t="shared" si="41"/>
        <v>12.320049656189</v>
      </c>
      <c r="AI110" s="446">
        <f t="shared" si="42"/>
        <v>8.20246662066557</v>
      </c>
      <c r="AJ110" s="446">
        <f t="shared" si="43"/>
        <v>6.83538885055467</v>
      </c>
      <c r="AK110" s="136">
        <f t="shared" si="35"/>
        <v>0.541346959047251</v>
      </c>
      <c r="AL110" s="136">
        <f t="shared" si="36"/>
        <v>0.611441155239335</v>
      </c>
      <c r="AM110" s="31">
        <f t="shared" si="37"/>
        <v>0.451122465872708</v>
      </c>
      <c r="AN110" s="31">
        <f t="shared" si="38"/>
        <v>0.562145333671242</v>
      </c>
      <c r="AO110" s="146">
        <f t="shared" si="39"/>
        <v>0.375935388227258</v>
      </c>
      <c r="AP110" s="146">
        <f t="shared" si="40"/>
        <v>0.517495769408292</v>
      </c>
      <c r="AQ110" s="28"/>
      <c r="AR110" s="28">
        <v>50</v>
      </c>
      <c r="AS110" s="28"/>
      <c r="AT110" s="29"/>
      <c r="AU110" s="30"/>
      <c r="AV110" s="30"/>
      <c r="AW110" s="106"/>
    </row>
    <row r="111" s="93" customFormat="1" ht="20" customHeight="1" spans="1:49">
      <c r="A111" s="11">
        <v>108</v>
      </c>
      <c r="B111" s="11">
        <v>106399</v>
      </c>
      <c r="C111" s="17" t="s">
        <v>167</v>
      </c>
      <c r="D111" s="12" t="s">
        <v>44</v>
      </c>
      <c r="E111" s="12" t="s">
        <v>48</v>
      </c>
      <c r="F111" s="105">
        <v>0</v>
      </c>
      <c r="G111" s="56">
        <v>2</v>
      </c>
      <c r="H111" s="106">
        <v>0</v>
      </c>
      <c r="I111" s="56">
        <v>1</v>
      </c>
      <c r="J111" s="423">
        <v>5328.09685714286</v>
      </c>
      <c r="K111" s="13">
        <f t="shared" si="26"/>
        <v>15984.2905714286</v>
      </c>
      <c r="L111" s="13">
        <v>984.669994285715</v>
      </c>
      <c r="M111" s="13">
        <f t="shared" si="27"/>
        <v>2954.00998285715</v>
      </c>
      <c r="N111" s="165">
        <v>0.184807074774863</v>
      </c>
      <c r="O111" s="166">
        <v>6393.71622857143</v>
      </c>
      <c r="P111" s="166">
        <f t="shared" si="28"/>
        <v>19181.1486857143</v>
      </c>
      <c r="Q111" s="166">
        <v>1071.0179784</v>
      </c>
      <c r="R111" s="166">
        <f t="shared" si="29"/>
        <v>3213.0539352</v>
      </c>
      <c r="S111" s="167">
        <v>0.167511028033113</v>
      </c>
      <c r="T111" s="168">
        <v>7672.45947428571</v>
      </c>
      <c r="U111" s="168">
        <f t="shared" si="30"/>
        <v>23017.3784228571</v>
      </c>
      <c r="V111" s="168">
        <v>1163.42547017143</v>
      </c>
      <c r="W111" s="168">
        <f t="shared" si="31"/>
        <v>3490.27641051429</v>
      </c>
      <c r="X111" s="175">
        <v>0.151636574174247</v>
      </c>
      <c r="Y111" s="437">
        <v>7246.9</v>
      </c>
      <c r="Z111" s="14">
        <v>1916.75</v>
      </c>
      <c r="AA111" s="438">
        <v>48</v>
      </c>
      <c r="AB111" s="438">
        <v>12.2</v>
      </c>
      <c r="AC111" s="438"/>
      <c r="AD111" s="438"/>
      <c r="AE111" s="439">
        <f t="shared" si="32"/>
        <v>7198.9</v>
      </c>
      <c r="AF111" s="439">
        <f t="shared" si="33"/>
        <v>1904.55</v>
      </c>
      <c r="AG111" s="446">
        <f t="shared" si="34"/>
        <v>0.45337639275362</v>
      </c>
      <c r="AH111" s="446">
        <f t="shared" si="41"/>
        <v>0.648863751687832</v>
      </c>
      <c r="AI111" s="446">
        <f t="shared" si="42"/>
        <v>0.377813660628017</v>
      </c>
      <c r="AJ111" s="446">
        <f t="shared" si="43"/>
        <v>0.314844717190015</v>
      </c>
      <c r="AK111" s="136">
        <f t="shared" si="35"/>
        <v>0.450373444340895</v>
      </c>
      <c r="AL111" s="136">
        <f t="shared" si="36"/>
        <v>0.644733772415318</v>
      </c>
      <c r="AM111" s="31">
        <f t="shared" si="37"/>
        <v>0.375311203617413</v>
      </c>
      <c r="AN111" s="31">
        <f t="shared" si="38"/>
        <v>0.592753821881129</v>
      </c>
      <c r="AO111" s="146">
        <f t="shared" si="39"/>
        <v>0.312759336347845</v>
      </c>
      <c r="AP111" s="146">
        <f t="shared" si="40"/>
        <v>0.545673114674424</v>
      </c>
      <c r="AQ111" s="28"/>
      <c r="AR111" s="28"/>
      <c r="AS111" s="28"/>
      <c r="AT111" s="29"/>
      <c r="AU111" s="30"/>
      <c r="AV111" s="30"/>
      <c r="AW111" s="442">
        <f>(Z111-M111)*0.1</f>
        <v>-103.725998285715</v>
      </c>
    </row>
    <row r="112" s="403" customFormat="1" ht="21" customHeight="1" spans="1:49">
      <c r="A112" s="11">
        <v>109</v>
      </c>
      <c r="B112" s="11">
        <v>107658</v>
      </c>
      <c r="C112" s="17" t="s">
        <v>168</v>
      </c>
      <c r="D112" s="12" t="s">
        <v>44</v>
      </c>
      <c r="E112" s="12" t="s">
        <v>165</v>
      </c>
      <c r="F112" s="105">
        <v>0</v>
      </c>
      <c r="G112" s="56">
        <v>2</v>
      </c>
      <c r="H112" s="106">
        <v>0</v>
      </c>
      <c r="I112" s="56">
        <v>1</v>
      </c>
      <c r="J112" s="423">
        <v>3181.541</v>
      </c>
      <c r="K112" s="13">
        <f t="shared" si="26"/>
        <v>9544.623</v>
      </c>
      <c r="L112" s="13">
        <v>663.050959999999</v>
      </c>
      <c r="M112" s="13">
        <f t="shared" si="27"/>
        <v>1989.15288</v>
      </c>
      <c r="N112" s="165">
        <v>0.208405599676383</v>
      </c>
      <c r="O112" s="166">
        <v>3817.8492</v>
      </c>
      <c r="P112" s="166">
        <f t="shared" si="28"/>
        <v>11453.5476</v>
      </c>
      <c r="Q112" s="166">
        <v>721.195428799999</v>
      </c>
      <c r="R112" s="166">
        <f t="shared" si="29"/>
        <v>2163.5862864</v>
      </c>
      <c r="S112" s="167">
        <v>0.188900973040004</v>
      </c>
      <c r="T112" s="168">
        <v>4581.41904</v>
      </c>
      <c r="U112" s="168">
        <f t="shared" si="30"/>
        <v>13744.25712</v>
      </c>
      <c r="V112" s="168">
        <v>783.420211199999</v>
      </c>
      <c r="W112" s="168">
        <f t="shared" si="31"/>
        <v>2350.2606336</v>
      </c>
      <c r="X112" s="175">
        <v>0.170999466401135</v>
      </c>
      <c r="Y112" s="437">
        <v>4122.37</v>
      </c>
      <c r="Z112" s="14">
        <v>1205.88</v>
      </c>
      <c r="AA112" s="438"/>
      <c r="AB112" s="438"/>
      <c r="AC112" s="438"/>
      <c r="AD112" s="438"/>
      <c r="AE112" s="439">
        <f t="shared" si="32"/>
        <v>4122.37</v>
      </c>
      <c r="AF112" s="439">
        <f t="shared" si="33"/>
        <v>1205.88</v>
      </c>
      <c r="AG112" s="446">
        <f t="shared" si="34"/>
        <v>0.431904958425283</v>
      </c>
      <c r="AH112" s="446">
        <f t="shared" si="41"/>
        <v>0.606227913462338</v>
      </c>
      <c r="AI112" s="446">
        <f t="shared" si="42"/>
        <v>0.359920798687736</v>
      </c>
      <c r="AJ112" s="446">
        <f t="shared" si="43"/>
        <v>0.299933998906447</v>
      </c>
      <c r="AK112" s="136">
        <f t="shared" si="35"/>
        <v>0.431904958425283</v>
      </c>
      <c r="AL112" s="136">
        <f t="shared" si="36"/>
        <v>0.606227913462338</v>
      </c>
      <c r="AM112" s="31">
        <f t="shared" si="37"/>
        <v>0.359920798687736</v>
      </c>
      <c r="AN112" s="31">
        <f t="shared" si="38"/>
        <v>0.557352395686732</v>
      </c>
      <c r="AO112" s="146">
        <f t="shared" si="39"/>
        <v>0.299933998906447</v>
      </c>
      <c r="AP112" s="146">
        <f t="shared" si="40"/>
        <v>0.513083520508489</v>
      </c>
      <c r="AQ112" s="28"/>
      <c r="AR112" s="28"/>
      <c r="AS112" s="28"/>
      <c r="AT112" s="29"/>
      <c r="AU112" s="30"/>
      <c r="AV112" s="30"/>
      <c r="AW112" s="442">
        <v>0</v>
      </c>
    </row>
    <row r="113" s="93" customFormat="1" ht="19" hidden="1" customHeight="1" spans="1:49">
      <c r="A113" s="448"/>
      <c r="B113" s="449"/>
      <c r="C113" s="450" t="s">
        <v>169</v>
      </c>
      <c r="D113" s="448"/>
      <c r="E113" s="448"/>
      <c r="F113" s="451">
        <f t="shared" ref="F113:M113" si="46">SUM(F4:F112)</f>
        <v>800</v>
      </c>
      <c r="G113" s="452">
        <f t="shared" si="46"/>
        <v>422</v>
      </c>
      <c r="H113" s="453">
        <f t="shared" si="46"/>
        <v>2043</v>
      </c>
      <c r="I113" s="452">
        <f t="shared" si="46"/>
        <v>206</v>
      </c>
      <c r="J113" s="454">
        <f t="shared" si="46"/>
        <v>1271185.53785714</v>
      </c>
      <c r="K113" s="455">
        <f t="shared" si="46"/>
        <v>3813556.61357143</v>
      </c>
      <c r="L113" s="455">
        <f t="shared" si="46"/>
        <v>283654.48202</v>
      </c>
      <c r="M113" s="455">
        <f t="shared" si="46"/>
        <v>850963.446059999</v>
      </c>
      <c r="N113" s="456">
        <v>0.22087971023604</v>
      </c>
      <c r="O113" s="457">
        <f>SUM(O4:O112)</f>
        <v>1524014.08157381</v>
      </c>
      <c r="P113" s="457">
        <f>SUM(P4:P112)</f>
        <v>4572042.24472143</v>
      </c>
      <c r="Q113" s="457">
        <f>SUM(Q4:Q112)</f>
        <v>308293.2727713</v>
      </c>
      <c r="R113" s="457">
        <f>SUM(R4:R112)</f>
        <v>924879.818313899</v>
      </c>
      <c r="S113" s="458">
        <v>0.200207634790872</v>
      </c>
      <c r="T113" s="459">
        <f>SUM(T4:T112)</f>
        <v>1827197.04945559</v>
      </c>
      <c r="U113" s="459">
        <f>SUM(U4:U112)</f>
        <v>5481591.14836678</v>
      </c>
      <c r="V113" s="459">
        <f>SUM(V4:V112)</f>
        <v>334647.817716571</v>
      </c>
      <c r="W113" s="459">
        <f>SUM(W4:W112)</f>
        <v>1003943.45314971</v>
      </c>
      <c r="X113" s="460">
        <v>0.181234634039828</v>
      </c>
      <c r="Y113" s="461">
        <f>SUM(Y4:Y112)</f>
        <v>4422127.7</v>
      </c>
      <c r="Z113" s="462">
        <f>SUM(Z4:Z112)</f>
        <v>991532.46</v>
      </c>
      <c r="AA113" s="463">
        <v>123796.6</v>
      </c>
      <c r="AB113" s="463">
        <v>12710.0188972001</v>
      </c>
      <c r="AC113" s="463">
        <v>588637.4</v>
      </c>
      <c r="AD113" s="463">
        <v>114766.271404933</v>
      </c>
      <c r="AE113" s="439">
        <f t="shared" si="32"/>
        <v>3709693.7</v>
      </c>
      <c r="AF113" s="439">
        <f t="shared" si="33"/>
        <v>864056.169697867</v>
      </c>
      <c r="AG113" s="446">
        <f t="shared" si="34"/>
        <v>1.15958097600094</v>
      </c>
      <c r="AH113" s="446">
        <f t="shared" si="41"/>
        <v>1.16518807545828</v>
      </c>
      <c r="AI113" s="446">
        <f t="shared" si="42"/>
        <v>0.967210595025776</v>
      </c>
      <c r="AJ113" s="446">
        <f t="shared" si="43"/>
        <v>0.806723372887369</v>
      </c>
      <c r="AK113" s="136">
        <f t="shared" si="35"/>
        <v>0.972764816653879</v>
      </c>
      <c r="AL113" s="136">
        <f t="shared" si="36"/>
        <v>1.01538576503901</v>
      </c>
      <c r="AM113" s="31">
        <f t="shared" si="37"/>
        <v>0.811386575503094</v>
      </c>
      <c r="AN113" s="31">
        <f t="shared" si="38"/>
        <v>0.9342361597565</v>
      </c>
      <c r="AO113" s="146">
        <f t="shared" si="39"/>
        <v>0.676754905572497</v>
      </c>
      <c r="AP113" s="146">
        <f t="shared" si="40"/>
        <v>0.860662188679081</v>
      </c>
      <c r="AQ113" s="464">
        <v>1050</v>
      </c>
      <c r="AR113" s="464">
        <v>1650</v>
      </c>
      <c r="AS113" s="464">
        <v>1650</v>
      </c>
      <c r="AT113" s="465"/>
      <c r="AU113" s="30"/>
      <c r="AV113" s="30"/>
      <c r="AW113" s="106"/>
    </row>
  </sheetData>
  <autoFilter ref="A3:AW113">
    <filterColumn colId="3">
      <customFilters>
        <customFilter operator="equal" val="西北片"/>
      </customFilters>
    </filterColumn>
    <extLst/>
  </autoFilter>
  <sortState ref="A3:AT113">
    <sortCondition ref="AK3" descending="1"/>
  </sortState>
  <mergeCells count="25">
    <mergeCell ref="A1:AJ1"/>
    <mergeCell ref="AK1:AP1"/>
    <mergeCell ref="AQ1:AW1"/>
    <mergeCell ref="F2:I2"/>
    <mergeCell ref="K2:M2"/>
    <mergeCell ref="P2:R2"/>
    <mergeCell ref="U2:W2"/>
    <mergeCell ref="Y2:Z2"/>
    <mergeCell ref="AA2:AB2"/>
    <mergeCell ref="AC2:AD2"/>
    <mergeCell ref="AE2:AF2"/>
    <mergeCell ref="AK2:AL2"/>
    <mergeCell ref="AM2:AN2"/>
    <mergeCell ref="AO2:AP2"/>
    <mergeCell ref="AQ2:AS2"/>
    <mergeCell ref="AT2:AV2"/>
    <mergeCell ref="A2:A3"/>
    <mergeCell ref="B2:B3"/>
    <mergeCell ref="C2:C3"/>
    <mergeCell ref="D2:D3"/>
    <mergeCell ref="AG2:AG3"/>
    <mergeCell ref="AH2:AH3"/>
    <mergeCell ref="AI2:AI3"/>
    <mergeCell ref="AJ2:AJ3"/>
    <mergeCell ref="AW2:AW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AI383"/>
  <sheetViews>
    <sheetView workbookViewId="0">
      <selection activeCell="A2" sqref="$A2:$XFD2"/>
    </sheetView>
  </sheetViews>
  <sheetFormatPr defaultColWidth="9" defaultRowHeight="13"/>
  <cols>
    <col min="1" max="1" width="4.37272727272727" style="306" customWidth="1"/>
    <col min="2" max="2" width="9" style="303"/>
    <col min="3" max="3" width="7.12727272727273" style="303" customWidth="1"/>
    <col min="4" max="4" width="12.8727272727273" style="303" customWidth="1"/>
    <col min="5" max="5" width="7.5" style="303" customWidth="1"/>
    <col min="6" max="6" width="8.12727272727273" style="306" customWidth="1"/>
    <col min="7" max="7" width="10.3727272727273" style="307" customWidth="1"/>
    <col min="8" max="8" width="15.8727272727273" style="303" hidden="1" customWidth="1"/>
    <col min="9" max="9" width="4.37272727272727" style="308" hidden="1" customWidth="1"/>
    <col min="10" max="10" width="8.12727272727273" style="309" customWidth="1"/>
    <col min="11" max="11" width="7.87272727272727" style="303" customWidth="1"/>
    <col min="12" max="12" width="5.12727272727273" style="308" hidden="1" customWidth="1"/>
    <col min="13" max="13" width="10.1272727272727" style="310" hidden="1" customWidth="1"/>
    <col min="14" max="14" width="9.37272727272727" style="310" customWidth="1"/>
    <col min="15" max="15" width="9.5" style="310" hidden="1" customWidth="1"/>
    <col min="16" max="16" width="10.1272727272727" style="310"/>
    <col min="17" max="17" width="9.25454545454545" style="310" hidden="1" customWidth="1"/>
    <col min="18" max="18" width="9.25454545454545" style="310"/>
    <col min="19" max="19" width="9" style="310" hidden="1" customWidth="1"/>
    <col min="20" max="20" width="9" style="310"/>
    <col min="21" max="21" width="9.37272727272727" style="311" hidden="1" customWidth="1"/>
    <col min="22" max="22" width="9.5" style="311" customWidth="1"/>
    <col min="23" max="23" width="9.37272727272727" style="311" hidden="1" customWidth="1"/>
    <col min="24" max="24" width="7.87272727272727" style="311" customWidth="1"/>
    <col min="25" max="25" width="10" style="311" customWidth="1"/>
    <col min="26" max="26" width="8.62727272727273" style="311" customWidth="1"/>
    <col min="27" max="27" width="7.5" style="312" customWidth="1"/>
    <col min="28" max="28" width="7.75454545454545" style="312" customWidth="1"/>
    <col min="29" max="29" width="8.25454545454545" style="312" customWidth="1"/>
    <col min="30" max="30" width="10.1272727272727" style="312" customWidth="1"/>
    <col min="31" max="31" width="7.87272727272727" style="312" customWidth="1"/>
    <col min="32" max="32" width="9.12727272727273" style="312" customWidth="1"/>
    <col min="33" max="33" width="8.12727272727273" style="313" customWidth="1"/>
    <col min="34" max="34" width="9" style="314" customWidth="1"/>
    <col min="35" max="35" width="6.37272727272727" style="315" customWidth="1"/>
    <col min="36" max="16384" width="9" style="304"/>
  </cols>
  <sheetData>
    <row r="1" ht="17" customHeight="1" spans="1:35">
      <c r="A1" s="47" t="s">
        <v>170</v>
      </c>
      <c r="B1" s="47"/>
      <c r="C1" s="47"/>
      <c r="D1" s="47"/>
      <c r="E1" s="47"/>
      <c r="F1" s="47"/>
      <c r="G1" s="316"/>
      <c r="H1" s="47"/>
      <c r="I1" s="331"/>
      <c r="J1" s="332"/>
      <c r="K1" s="47"/>
      <c r="L1" s="331"/>
      <c r="M1" s="333" t="s">
        <v>9</v>
      </c>
      <c r="N1" s="334"/>
      <c r="O1" s="334"/>
      <c r="P1" s="335"/>
      <c r="Q1" s="340" t="s">
        <v>10</v>
      </c>
      <c r="R1" s="341"/>
      <c r="S1" s="341"/>
      <c r="T1" s="341"/>
      <c r="U1" s="342" t="s">
        <v>11</v>
      </c>
      <c r="V1" s="343"/>
      <c r="W1" s="343"/>
      <c r="X1" s="343"/>
      <c r="Y1" s="348" t="s">
        <v>171</v>
      </c>
      <c r="Z1" s="349"/>
      <c r="AA1" s="350" t="s">
        <v>172</v>
      </c>
      <c r="AB1" s="350"/>
      <c r="AC1" s="350"/>
      <c r="AD1" s="351" t="s">
        <v>173</v>
      </c>
      <c r="AE1" s="351"/>
      <c r="AF1" s="351"/>
      <c r="AG1" s="353" t="s">
        <v>2</v>
      </c>
      <c r="AH1" s="360"/>
      <c r="AI1" s="353"/>
    </row>
    <row r="2" ht="30" customHeight="1" spans="1:35">
      <c r="A2" s="317" t="s">
        <v>3</v>
      </c>
      <c r="B2" s="318" t="s">
        <v>6</v>
      </c>
      <c r="C2" s="317" t="s">
        <v>4</v>
      </c>
      <c r="D2" s="319" t="s">
        <v>174</v>
      </c>
      <c r="E2" s="317" t="s">
        <v>175</v>
      </c>
      <c r="F2" s="317" t="s">
        <v>176</v>
      </c>
      <c r="G2" s="320" t="s">
        <v>177</v>
      </c>
      <c r="H2" s="317" t="s">
        <v>178</v>
      </c>
      <c r="I2" s="286" t="s">
        <v>179</v>
      </c>
      <c r="J2" s="104" t="s">
        <v>180</v>
      </c>
      <c r="K2" s="286" t="s">
        <v>181</v>
      </c>
      <c r="L2" s="286" t="s">
        <v>182</v>
      </c>
      <c r="M2" s="336" t="s">
        <v>183</v>
      </c>
      <c r="N2" s="336" t="s">
        <v>30</v>
      </c>
      <c r="O2" s="336" t="s">
        <v>184</v>
      </c>
      <c r="P2" s="336" t="s">
        <v>32</v>
      </c>
      <c r="Q2" s="344" t="s">
        <v>183</v>
      </c>
      <c r="R2" s="344" t="s">
        <v>30</v>
      </c>
      <c r="S2" s="344" t="s">
        <v>184</v>
      </c>
      <c r="T2" s="344" t="s">
        <v>32</v>
      </c>
      <c r="U2" s="345" t="s">
        <v>183</v>
      </c>
      <c r="V2" s="345" t="s">
        <v>30</v>
      </c>
      <c r="W2" s="345" t="s">
        <v>184</v>
      </c>
      <c r="X2" s="345" t="s">
        <v>32</v>
      </c>
      <c r="Y2" s="352" t="s">
        <v>29</v>
      </c>
      <c r="Z2" s="352" t="s">
        <v>31</v>
      </c>
      <c r="AA2" s="353" t="s">
        <v>9</v>
      </c>
      <c r="AB2" s="353" t="s">
        <v>10</v>
      </c>
      <c r="AC2" s="353" t="s">
        <v>11</v>
      </c>
      <c r="AD2" s="354" t="s">
        <v>185</v>
      </c>
      <c r="AE2" s="355" t="s">
        <v>186</v>
      </c>
      <c r="AF2" s="351" t="s">
        <v>187</v>
      </c>
      <c r="AG2" s="294" t="s">
        <v>188</v>
      </c>
      <c r="AH2" s="361" t="s">
        <v>189</v>
      </c>
      <c r="AI2" s="362" t="s">
        <v>190</v>
      </c>
    </row>
    <row r="3" hidden="1" spans="1:35">
      <c r="A3" s="289">
        <v>1</v>
      </c>
      <c r="B3" s="90" t="s">
        <v>191</v>
      </c>
      <c r="C3" s="90">
        <v>307</v>
      </c>
      <c r="D3" s="12" t="s">
        <v>192</v>
      </c>
      <c r="E3" s="90" t="s">
        <v>193</v>
      </c>
      <c r="F3" s="90">
        <v>10613</v>
      </c>
      <c r="G3" s="12" t="s">
        <v>194</v>
      </c>
      <c r="H3" s="90"/>
      <c r="I3" s="337">
        <v>3</v>
      </c>
      <c r="J3" s="338">
        <v>220</v>
      </c>
      <c r="K3" s="289">
        <v>20</v>
      </c>
      <c r="L3" s="337"/>
      <c r="M3" s="339">
        <v>7800.53333333333</v>
      </c>
      <c r="N3" s="339">
        <f>M3*3</f>
        <v>23401.6</v>
      </c>
      <c r="O3" s="339">
        <v>1510.96330666667</v>
      </c>
      <c r="P3" s="339">
        <f>O3*3</f>
        <v>4532.88992</v>
      </c>
      <c r="Q3" s="346">
        <v>8693.97777777777</v>
      </c>
      <c r="R3" s="346">
        <f>Q3*3</f>
        <v>26081.9333333333</v>
      </c>
      <c r="S3" s="346">
        <v>1525.7931</v>
      </c>
      <c r="T3" s="346">
        <f>S3*3</f>
        <v>4577.3793</v>
      </c>
      <c r="U3" s="347">
        <v>11111.0666666667</v>
      </c>
      <c r="V3" s="347">
        <f>U3*3</f>
        <v>33333.2</v>
      </c>
      <c r="W3" s="347">
        <v>1765.54849333333</v>
      </c>
      <c r="X3" s="347">
        <f>W3*3</f>
        <v>5296.64548</v>
      </c>
      <c r="Y3" s="356">
        <v>48960.97</v>
      </c>
      <c r="Z3" s="356">
        <v>8722.37679398959</v>
      </c>
      <c r="AA3" s="357">
        <v>0.879621333793943</v>
      </c>
      <c r="AB3" s="357">
        <v>0.733017778161617</v>
      </c>
      <c r="AC3" s="357">
        <v>0.610848148468015</v>
      </c>
      <c r="AD3" s="358">
        <f>Y3/N3</f>
        <v>2.09220608847258</v>
      </c>
      <c r="AE3" s="146">
        <f>Y3/R3</f>
        <v>1.87719864836196</v>
      </c>
      <c r="AF3" s="146">
        <f>Y3/V3</f>
        <v>1.4688349753399</v>
      </c>
      <c r="AG3" s="296">
        <v>100</v>
      </c>
      <c r="AH3" s="363">
        <f>J3-AG3</f>
        <v>120</v>
      </c>
      <c r="AI3" s="364"/>
    </row>
    <row r="4" hidden="1" spans="1:35">
      <c r="A4" s="289">
        <v>2</v>
      </c>
      <c r="B4" s="90" t="s">
        <v>191</v>
      </c>
      <c r="C4" s="90">
        <v>307</v>
      </c>
      <c r="D4" s="12" t="s">
        <v>192</v>
      </c>
      <c r="E4" s="90" t="s">
        <v>195</v>
      </c>
      <c r="F4" s="90">
        <v>7107</v>
      </c>
      <c r="G4" s="12" t="s">
        <v>194</v>
      </c>
      <c r="H4" s="90"/>
      <c r="I4" s="337">
        <v>3</v>
      </c>
      <c r="J4" s="338">
        <v>278</v>
      </c>
      <c r="K4" s="289">
        <v>20</v>
      </c>
      <c r="L4" s="337"/>
      <c r="M4" s="339">
        <v>9750.66666666667</v>
      </c>
      <c r="N4" s="339">
        <f t="shared" ref="N4:N67" si="0">M4*3</f>
        <v>29252</v>
      </c>
      <c r="O4" s="339">
        <v>1888.70413333333</v>
      </c>
      <c r="P4" s="339">
        <f t="shared" ref="P4:P67" si="1">O4*3</f>
        <v>5666.1124</v>
      </c>
      <c r="Q4" s="346">
        <v>10867.4722222222</v>
      </c>
      <c r="R4" s="346">
        <f t="shared" ref="R4:R67" si="2">Q4*3</f>
        <v>32602.4166666667</v>
      </c>
      <c r="S4" s="346">
        <v>1907.241375</v>
      </c>
      <c r="T4" s="346">
        <f t="shared" ref="T4:T67" si="3">S4*3</f>
        <v>5721.724125</v>
      </c>
      <c r="U4" s="347">
        <v>13888.8333333333</v>
      </c>
      <c r="V4" s="347">
        <f t="shared" ref="V4:V67" si="4">U4*3</f>
        <v>41666.5</v>
      </c>
      <c r="W4" s="347">
        <v>2206.93561666667</v>
      </c>
      <c r="X4" s="347">
        <f t="shared" ref="X4:X67" si="5">W4*3</f>
        <v>6620.80685</v>
      </c>
      <c r="Y4" s="356">
        <v>33042.11</v>
      </c>
      <c r="Z4" s="356">
        <v>6745.3833811999</v>
      </c>
      <c r="AA4" s="357">
        <v>0.879621333793943</v>
      </c>
      <c r="AB4" s="357">
        <v>0.733017778161617</v>
      </c>
      <c r="AC4" s="357">
        <v>0.610848148468015</v>
      </c>
      <c r="AD4" s="358">
        <f t="shared" ref="AD4:AD67" si="6">Y4/N4</f>
        <v>1.12956755093669</v>
      </c>
      <c r="AE4" s="146">
        <f t="shared" ref="AE4:AE67" si="7">Y4/R4</f>
        <v>1.01348652579435</v>
      </c>
      <c r="AF4" s="146">
        <f t="shared" ref="AF4:AF67" si="8">Y4/V4</f>
        <v>0.793013812055248</v>
      </c>
      <c r="AG4" s="296">
        <v>100</v>
      </c>
      <c r="AH4" s="363">
        <f t="shared" ref="AH4:AH67" si="9">J4-AG4</f>
        <v>178</v>
      </c>
      <c r="AI4" s="364"/>
    </row>
    <row r="5" hidden="1" spans="1:35">
      <c r="A5" s="289">
        <v>3</v>
      </c>
      <c r="B5" s="90" t="s">
        <v>191</v>
      </c>
      <c r="C5" s="90">
        <v>307</v>
      </c>
      <c r="D5" s="12" t="s">
        <v>192</v>
      </c>
      <c r="E5" s="90" t="s">
        <v>196</v>
      </c>
      <c r="F5" s="90">
        <v>4291</v>
      </c>
      <c r="G5" s="12" t="s">
        <v>194</v>
      </c>
      <c r="H5" s="90"/>
      <c r="I5" s="337">
        <v>3</v>
      </c>
      <c r="J5" s="338">
        <v>100</v>
      </c>
      <c r="K5" s="289">
        <v>20</v>
      </c>
      <c r="L5" s="337"/>
      <c r="M5" s="339">
        <v>3333.33333333333</v>
      </c>
      <c r="N5" s="339">
        <f t="shared" si="0"/>
        <v>10000</v>
      </c>
      <c r="O5" s="339">
        <v>645.666666666667</v>
      </c>
      <c r="P5" s="339">
        <f t="shared" si="1"/>
        <v>1937</v>
      </c>
      <c r="Q5" s="346">
        <v>5000</v>
      </c>
      <c r="R5" s="346">
        <f t="shared" si="2"/>
        <v>15000</v>
      </c>
      <c r="S5" s="346">
        <v>877.5</v>
      </c>
      <c r="T5" s="346">
        <f t="shared" si="3"/>
        <v>2632.5</v>
      </c>
      <c r="U5" s="347">
        <v>4982.5</v>
      </c>
      <c r="V5" s="347">
        <f t="shared" si="4"/>
        <v>14947.5</v>
      </c>
      <c r="W5" s="347">
        <v>791.71925</v>
      </c>
      <c r="X5" s="347">
        <f t="shared" si="5"/>
        <v>2375.15775</v>
      </c>
      <c r="Y5" s="356">
        <v>271.3</v>
      </c>
      <c r="Z5" s="356">
        <v>67.7</v>
      </c>
      <c r="AA5" s="357">
        <v>0.879621333793943</v>
      </c>
      <c r="AB5" s="357">
        <v>0.733017778161617</v>
      </c>
      <c r="AC5" s="357">
        <v>0.610848148468015</v>
      </c>
      <c r="AD5" s="145">
        <f t="shared" si="6"/>
        <v>0.02713</v>
      </c>
      <c r="AE5" s="146">
        <f t="shared" si="7"/>
        <v>0.0180866666666667</v>
      </c>
      <c r="AF5" s="146">
        <f t="shared" si="8"/>
        <v>0.0181501923398562</v>
      </c>
      <c r="AG5" s="365"/>
      <c r="AH5" s="363">
        <f t="shared" si="9"/>
        <v>100</v>
      </c>
      <c r="AI5" s="366">
        <v>-50</v>
      </c>
    </row>
    <row r="6" hidden="1" spans="1:35">
      <c r="A6" s="289">
        <v>4</v>
      </c>
      <c r="B6" s="90" t="s">
        <v>191</v>
      </c>
      <c r="C6" s="90">
        <v>307</v>
      </c>
      <c r="D6" s="12" t="s">
        <v>192</v>
      </c>
      <c r="E6" s="90" t="s">
        <v>197</v>
      </c>
      <c r="F6" s="90">
        <v>8592</v>
      </c>
      <c r="G6" s="321" t="s">
        <v>194</v>
      </c>
      <c r="H6" s="322"/>
      <c r="I6" s="337">
        <v>3</v>
      </c>
      <c r="J6" s="338">
        <v>100</v>
      </c>
      <c r="K6" s="289">
        <v>20</v>
      </c>
      <c r="L6" s="337"/>
      <c r="M6" s="339">
        <v>3333.33333333333</v>
      </c>
      <c r="N6" s="339">
        <f t="shared" si="0"/>
        <v>10000</v>
      </c>
      <c r="O6" s="339">
        <v>645.666666666667</v>
      </c>
      <c r="P6" s="339">
        <f t="shared" si="1"/>
        <v>1937</v>
      </c>
      <c r="Q6" s="346">
        <v>5000</v>
      </c>
      <c r="R6" s="346">
        <f t="shared" si="2"/>
        <v>15000</v>
      </c>
      <c r="S6" s="346">
        <v>877.5</v>
      </c>
      <c r="T6" s="346">
        <f t="shared" si="3"/>
        <v>2632.5</v>
      </c>
      <c r="U6" s="347">
        <v>4982.5</v>
      </c>
      <c r="V6" s="347">
        <f t="shared" si="4"/>
        <v>14947.5</v>
      </c>
      <c r="W6" s="347">
        <v>791.71925</v>
      </c>
      <c r="X6" s="347">
        <f t="shared" si="5"/>
        <v>2375.15775</v>
      </c>
      <c r="Y6" s="356">
        <v>68.65</v>
      </c>
      <c r="Z6" s="356">
        <v>28.45</v>
      </c>
      <c r="AA6" s="357">
        <v>0.879621333793943</v>
      </c>
      <c r="AB6" s="357">
        <v>0.733017778161617</v>
      </c>
      <c r="AC6" s="357">
        <v>0.610848148468015</v>
      </c>
      <c r="AD6" s="145">
        <f t="shared" si="6"/>
        <v>0.006865</v>
      </c>
      <c r="AE6" s="146">
        <f t="shared" si="7"/>
        <v>0.00457666666666667</v>
      </c>
      <c r="AF6" s="146">
        <f t="shared" si="8"/>
        <v>0.00459274126108045</v>
      </c>
      <c r="AG6" s="365"/>
      <c r="AH6" s="363">
        <f t="shared" si="9"/>
        <v>100</v>
      </c>
      <c r="AI6" s="366">
        <v>-50</v>
      </c>
    </row>
    <row r="7" hidden="1" spans="1:35">
      <c r="A7" s="289">
        <v>5</v>
      </c>
      <c r="B7" s="90" t="s">
        <v>191</v>
      </c>
      <c r="C7" s="90">
        <v>307</v>
      </c>
      <c r="D7" s="12" t="s">
        <v>192</v>
      </c>
      <c r="E7" s="90" t="s">
        <v>198</v>
      </c>
      <c r="F7" s="90">
        <v>9563</v>
      </c>
      <c r="G7" s="321" t="s">
        <v>194</v>
      </c>
      <c r="H7" s="322"/>
      <c r="I7" s="337">
        <v>3</v>
      </c>
      <c r="J7" s="338">
        <v>278</v>
      </c>
      <c r="K7" s="289">
        <v>20</v>
      </c>
      <c r="L7" s="337"/>
      <c r="M7" s="339">
        <v>9750.66666666667</v>
      </c>
      <c r="N7" s="339">
        <f t="shared" si="0"/>
        <v>29252</v>
      </c>
      <c r="O7" s="339">
        <v>1888.70413333333</v>
      </c>
      <c r="P7" s="339">
        <f t="shared" si="1"/>
        <v>5666.1124</v>
      </c>
      <c r="Q7" s="346">
        <v>10867.4722222222</v>
      </c>
      <c r="R7" s="346">
        <f t="shared" si="2"/>
        <v>32602.4166666667</v>
      </c>
      <c r="S7" s="346">
        <v>1907.241375</v>
      </c>
      <c r="T7" s="346">
        <f t="shared" si="3"/>
        <v>5721.724125</v>
      </c>
      <c r="U7" s="347">
        <v>13888.8333333333</v>
      </c>
      <c r="V7" s="347">
        <f t="shared" si="4"/>
        <v>41666.5</v>
      </c>
      <c r="W7" s="347">
        <v>2206.93561666667</v>
      </c>
      <c r="X7" s="347">
        <f t="shared" si="5"/>
        <v>6620.80685</v>
      </c>
      <c r="Y7" s="356">
        <v>17061.76</v>
      </c>
      <c r="Z7" s="356">
        <v>3678.3826839997</v>
      </c>
      <c r="AA7" s="357">
        <v>0.879621333793943</v>
      </c>
      <c r="AB7" s="357">
        <v>0.733017778161617</v>
      </c>
      <c r="AC7" s="357">
        <v>0.610848148468015</v>
      </c>
      <c r="AD7" s="145">
        <f t="shared" si="6"/>
        <v>0.58326815260495</v>
      </c>
      <c r="AE7" s="146">
        <f t="shared" si="7"/>
        <v>0.523328076395154</v>
      </c>
      <c r="AF7" s="146">
        <f t="shared" si="8"/>
        <v>0.409483877935512</v>
      </c>
      <c r="AG7" s="365"/>
      <c r="AH7" s="363">
        <f t="shared" si="9"/>
        <v>278</v>
      </c>
      <c r="AI7" s="366">
        <v>-50</v>
      </c>
    </row>
    <row r="8" hidden="1" spans="1:35">
      <c r="A8" s="289">
        <v>6</v>
      </c>
      <c r="B8" s="90" t="s">
        <v>191</v>
      </c>
      <c r="C8" s="90">
        <v>307</v>
      </c>
      <c r="D8" s="12" t="s">
        <v>192</v>
      </c>
      <c r="E8" s="90" t="s">
        <v>199</v>
      </c>
      <c r="F8" s="90">
        <v>9669</v>
      </c>
      <c r="G8" s="321" t="s">
        <v>194</v>
      </c>
      <c r="H8" s="322"/>
      <c r="I8" s="337">
        <v>3</v>
      </c>
      <c r="J8" s="338">
        <v>167</v>
      </c>
      <c r="K8" s="289">
        <v>20</v>
      </c>
      <c r="L8" s="337"/>
      <c r="M8" s="339">
        <v>5850.4</v>
      </c>
      <c r="N8" s="339">
        <f t="shared" si="0"/>
        <v>17551.2</v>
      </c>
      <c r="O8" s="339">
        <v>1133.22248</v>
      </c>
      <c r="P8" s="339">
        <f t="shared" si="1"/>
        <v>3399.66744</v>
      </c>
      <c r="Q8" s="346">
        <v>6520.48333333333</v>
      </c>
      <c r="R8" s="346">
        <f t="shared" si="2"/>
        <v>19561.45</v>
      </c>
      <c r="S8" s="346">
        <v>1144.344825</v>
      </c>
      <c r="T8" s="346">
        <f t="shared" si="3"/>
        <v>3433.034475</v>
      </c>
      <c r="U8" s="347">
        <v>8333.3</v>
      </c>
      <c r="V8" s="347">
        <f t="shared" si="4"/>
        <v>24999.9</v>
      </c>
      <c r="W8" s="347">
        <v>1324.16137</v>
      </c>
      <c r="X8" s="347">
        <f t="shared" si="5"/>
        <v>3972.48411</v>
      </c>
      <c r="Y8" s="356">
        <v>14181.89</v>
      </c>
      <c r="Z8" s="356">
        <v>-96.36</v>
      </c>
      <c r="AA8" s="357">
        <v>0.879621333793943</v>
      </c>
      <c r="AB8" s="357">
        <v>0.733017778161617</v>
      </c>
      <c r="AC8" s="357">
        <v>0.610848148468015</v>
      </c>
      <c r="AD8" s="145">
        <f t="shared" si="6"/>
        <v>0.808029650394275</v>
      </c>
      <c r="AE8" s="146">
        <f t="shared" si="7"/>
        <v>0.724991756746049</v>
      </c>
      <c r="AF8" s="146">
        <f t="shared" si="8"/>
        <v>0.567277869111476</v>
      </c>
      <c r="AG8" s="365"/>
      <c r="AH8" s="363">
        <f t="shared" si="9"/>
        <v>167</v>
      </c>
      <c r="AI8" s="366">
        <v>-50</v>
      </c>
    </row>
    <row r="9" hidden="1" spans="1:35">
      <c r="A9" s="289">
        <v>7</v>
      </c>
      <c r="B9" s="90" t="s">
        <v>191</v>
      </c>
      <c r="C9" s="90">
        <v>307</v>
      </c>
      <c r="D9" s="12" t="s">
        <v>192</v>
      </c>
      <c r="E9" s="90" t="s">
        <v>200</v>
      </c>
      <c r="F9" s="90">
        <v>5880</v>
      </c>
      <c r="G9" s="323" t="s">
        <v>194</v>
      </c>
      <c r="H9" s="324"/>
      <c r="I9" s="337">
        <v>3</v>
      </c>
      <c r="J9" s="338">
        <v>167</v>
      </c>
      <c r="K9" s="289">
        <v>20</v>
      </c>
      <c r="L9" s="337"/>
      <c r="M9" s="339">
        <v>5850.4</v>
      </c>
      <c r="N9" s="339">
        <f t="shared" si="0"/>
        <v>17551.2</v>
      </c>
      <c r="O9" s="339">
        <v>1133.22248</v>
      </c>
      <c r="P9" s="339">
        <f t="shared" si="1"/>
        <v>3399.66744</v>
      </c>
      <c r="Q9" s="346">
        <v>6520.48333333333</v>
      </c>
      <c r="R9" s="346">
        <f t="shared" si="2"/>
        <v>19561.45</v>
      </c>
      <c r="S9" s="346">
        <v>1144.344825</v>
      </c>
      <c r="T9" s="346">
        <f t="shared" si="3"/>
        <v>3433.034475</v>
      </c>
      <c r="U9" s="347">
        <v>8333.3</v>
      </c>
      <c r="V9" s="347">
        <f t="shared" si="4"/>
        <v>24999.9</v>
      </c>
      <c r="W9" s="347">
        <v>1324.16137</v>
      </c>
      <c r="X9" s="347">
        <f t="shared" si="5"/>
        <v>3972.48411</v>
      </c>
      <c r="Y9" s="356">
        <v>21288.03</v>
      </c>
      <c r="Z9" s="356">
        <v>4277.99463899963</v>
      </c>
      <c r="AA9" s="357">
        <v>0.879621333793943</v>
      </c>
      <c r="AB9" s="357">
        <v>0.733017778161617</v>
      </c>
      <c r="AC9" s="357">
        <v>0.610848148468015</v>
      </c>
      <c r="AD9" s="358">
        <f t="shared" si="6"/>
        <v>1.21291022836045</v>
      </c>
      <c r="AE9" s="146">
        <f t="shared" si="7"/>
        <v>1.08826441802627</v>
      </c>
      <c r="AF9" s="146">
        <f t="shared" si="8"/>
        <v>0.851524606098424</v>
      </c>
      <c r="AG9" s="296">
        <v>100</v>
      </c>
      <c r="AH9" s="363">
        <f t="shared" si="9"/>
        <v>67</v>
      </c>
      <c r="AI9" s="364"/>
    </row>
    <row r="10" hidden="1" spans="1:35">
      <c r="A10" s="289">
        <v>8</v>
      </c>
      <c r="B10" s="90" t="s">
        <v>191</v>
      </c>
      <c r="C10" s="90">
        <v>307</v>
      </c>
      <c r="D10" s="12" t="s">
        <v>192</v>
      </c>
      <c r="E10" s="90" t="s">
        <v>201</v>
      </c>
      <c r="F10" s="90">
        <v>9190</v>
      </c>
      <c r="G10" s="323" t="s">
        <v>194</v>
      </c>
      <c r="H10" s="324"/>
      <c r="I10" s="337">
        <v>3</v>
      </c>
      <c r="J10" s="338">
        <v>100</v>
      </c>
      <c r="K10" s="289">
        <v>20</v>
      </c>
      <c r="L10" s="337"/>
      <c r="M10" s="339">
        <v>3333.33333333333</v>
      </c>
      <c r="N10" s="339">
        <f t="shared" si="0"/>
        <v>10000</v>
      </c>
      <c r="O10" s="339">
        <v>645.666666666667</v>
      </c>
      <c r="P10" s="339">
        <f t="shared" si="1"/>
        <v>1937</v>
      </c>
      <c r="Q10" s="346">
        <v>5000</v>
      </c>
      <c r="R10" s="346">
        <f t="shared" si="2"/>
        <v>15000</v>
      </c>
      <c r="S10" s="346">
        <v>877.5</v>
      </c>
      <c r="T10" s="346">
        <f t="shared" si="3"/>
        <v>2632.5</v>
      </c>
      <c r="U10" s="347">
        <v>4982.5</v>
      </c>
      <c r="V10" s="347">
        <f t="shared" si="4"/>
        <v>14947.5</v>
      </c>
      <c r="W10" s="347">
        <v>791.71925</v>
      </c>
      <c r="X10" s="347">
        <f t="shared" si="5"/>
        <v>2375.15775</v>
      </c>
      <c r="Y10" s="356">
        <v>22.44</v>
      </c>
      <c r="Z10" s="356">
        <v>10.78</v>
      </c>
      <c r="AA10" s="357">
        <v>0.879621333793943</v>
      </c>
      <c r="AB10" s="357">
        <v>0.733017778161617</v>
      </c>
      <c r="AC10" s="357">
        <v>0.610848148468015</v>
      </c>
      <c r="AD10" s="145">
        <f t="shared" si="6"/>
        <v>0.002244</v>
      </c>
      <c r="AE10" s="146">
        <f t="shared" si="7"/>
        <v>0.001496</v>
      </c>
      <c r="AF10" s="146">
        <f t="shared" si="8"/>
        <v>0.00150125439036628</v>
      </c>
      <c r="AG10" s="365"/>
      <c r="AH10" s="363">
        <f t="shared" si="9"/>
        <v>100</v>
      </c>
      <c r="AI10" s="366">
        <v>-50</v>
      </c>
    </row>
    <row r="11" hidden="1" spans="1:35">
      <c r="A11" s="289">
        <v>9</v>
      </c>
      <c r="B11" s="90" t="s">
        <v>191</v>
      </c>
      <c r="C11" s="90">
        <v>307</v>
      </c>
      <c r="D11" s="12" t="s">
        <v>192</v>
      </c>
      <c r="E11" s="90" t="s">
        <v>202</v>
      </c>
      <c r="F11" s="90">
        <v>10886</v>
      </c>
      <c r="G11" s="12" t="s">
        <v>194</v>
      </c>
      <c r="H11" s="90"/>
      <c r="I11" s="337">
        <v>3</v>
      </c>
      <c r="J11" s="338">
        <v>167</v>
      </c>
      <c r="K11" s="289">
        <v>20</v>
      </c>
      <c r="L11" s="337"/>
      <c r="M11" s="339">
        <v>5850.4</v>
      </c>
      <c r="N11" s="339">
        <f t="shared" si="0"/>
        <v>17551.2</v>
      </c>
      <c r="O11" s="339">
        <v>1133.22248</v>
      </c>
      <c r="P11" s="339">
        <f t="shared" si="1"/>
        <v>3399.66744</v>
      </c>
      <c r="Q11" s="346">
        <v>6520.48333333333</v>
      </c>
      <c r="R11" s="346">
        <f t="shared" si="2"/>
        <v>19561.45</v>
      </c>
      <c r="S11" s="346">
        <v>1144.344825</v>
      </c>
      <c r="T11" s="346">
        <f t="shared" si="3"/>
        <v>3433.034475</v>
      </c>
      <c r="U11" s="347">
        <v>8333.3</v>
      </c>
      <c r="V11" s="347">
        <f t="shared" si="4"/>
        <v>24999.9</v>
      </c>
      <c r="W11" s="347">
        <v>1324.16137</v>
      </c>
      <c r="X11" s="347">
        <f t="shared" si="5"/>
        <v>3972.48411</v>
      </c>
      <c r="Y11" s="356">
        <v>16020.59</v>
      </c>
      <c r="Z11" s="356">
        <v>1876.19833219993</v>
      </c>
      <c r="AA11" s="357">
        <v>0.879621333793943</v>
      </c>
      <c r="AB11" s="357">
        <v>0.733017778161617</v>
      </c>
      <c r="AC11" s="357">
        <v>0.610848148468015</v>
      </c>
      <c r="AD11" s="145">
        <f t="shared" si="6"/>
        <v>0.912791717945212</v>
      </c>
      <c r="AE11" s="146">
        <f t="shared" si="7"/>
        <v>0.818987856217203</v>
      </c>
      <c r="AF11" s="146">
        <f t="shared" si="8"/>
        <v>0.640826163304653</v>
      </c>
      <c r="AG11" s="365"/>
      <c r="AH11" s="363">
        <f t="shared" si="9"/>
        <v>167</v>
      </c>
      <c r="AI11" s="366">
        <v>-50</v>
      </c>
    </row>
    <row r="12" hidden="1" spans="1:35">
      <c r="A12" s="289">
        <v>10</v>
      </c>
      <c r="B12" s="90" t="s">
        <v>191</v>
      </c>
      <c r="C12" s="90">
        <v>307</v>
      </c>
      <c r="D12" s="12" t="s">
        <v>192</v>
      </c>
      <c r="E12" s="90" t="s">
        <v>203</v>
      </c>
      <c r="F12" s="90">
        <v>10989</v>
      </c>
      <c r="G12" s="12" t="s">
        <v>194</v>
      </c>
      <c r="H12" s="90"/>
      <c r="I12" s="337">
        <v>3</v>
      </c>
      <c r="J12" s="338">
        <v>167</v>
      </c>
      <c r="K12" s="289">
        <v>20</v>
      </c>
      <c r="L12" s="337"/>
      <c r="M12" s="339">
        <v>5850.4</v>
      </c>
      <c r="N12" s="339">
        <f t="shared" si="0"/>
        <v>17551.2</v>
      </c>
      <c r="O12" s="339">
        <v>1133.22248</v>
      </c>
      <c r="P12" s="339">
        <f t="shared" si="1"/>
        <v>3399.66744</v>
      </c>
      <c r="Q12" s="346">
        <v>6520.48333333333</v>
      </c>
      <c r="R12" s="346">
        <f t="shared" si="2"/>
        <v>19561.45</v>
      </c>
      <c r="S12" s="346">
        <v>1144.344825</v>
      </c>
      <c r="T12" s="346">
        <f t="shared" si="3"/>
        <v>3433.034475</v>
      </c>
      <c r="U12" s="347">
        <v>8333.3</v>
      </c>
      <c r="V12" s="347">
        <f t="shared" si="4"/>
        <v>24999.9</v>
      </c>
      <c r="W12" s="347">
        <v>1324.16137</v>
      </c>
      <c r="X12" s="347">
        <f t="shared" si="5"/>
        <v>3972.48411</v>
      </c>
      <c r="Y12" s="356">
        <v>10497.96</v>
      </c>
      <c r="Z12" s="356">
        <v>2133.3400000003</v>
      </c>
      <c r="AA12" s="357">
        <v>0.879621333793943</v>
      </c>
      <c r="AB12" s="357">
        <v>0.733017778161617</v>
      </c>
      <c r="AC12" s="357">
        <v>0.610848148468015</v>
      </c>
      <c r="AD12" s="145">
        <f t="shared" si="6"/>
        <v>0.598133460959934</v>
      </c>
      <c r="AE12" s="146">
        <f t="shared" si="7"/>
        <v>0.536665737969322</v>
      </c>
      <c r="AF12" s="146">
        <f t="shared" si="8"/>
        <v>0.419920079680319</v>
      </c>
      <c r="AG12" s="365"/>
      <c r="AH12" s="363">
        <f t="shared" si="9"/>
        <v>167</v>
      </c>
      <c r="AI12" s="366">
        <v>-50</v>
      </c>
    </row>
    <row r="13" hidden="1" spans="1:35">
      <c r="A13" s="289">
        <v>11</v>
      </c>
      <c r="B13" s="90" t="s">
        <v>191</v>
      </c>
      <c r="C13" s="90">
        <v>307</v>
      </c>
      <c r="D13" s="12" t="s">
        <v>192</v>
      </c>
      <c r="E13" s="90" t="s">
        <v>204</v>
      </c>
      <c r="F13" s="90">
        <v>10902</v>
      </c>
      <c r="G13" s="12" t="s">
        <v>194</v>
      </c>
      <c r="H13" s="90"/>
      <c r="I13" s="337">
        <v>3</v>
      </c>
      <c r="J13" s="338">
        <v>100</v>
      </c>
      <c r="K13" s="289">
        <v>20</v>
      </c>
      <c r="L13" s="337"/>
      <c r="M13" s="339">
        <v>3333.33333333333</v>
      </c>
      <c r="N13" s="339">
        <f t="shared" si="0"/>
        <v>10000</v>
      </c>
      <c r="O13" s="339">
        <v>645.666666666667</v>
      </c>
      <c r="P13" s="339">
        <f t="shared" si="1"/>
        <v>1937</v>
      </c>
      <c r="Q13" s="346">
        <v>5000</v>
      </c>
      <c r="R13" s="346">
        <f t="shared" si="2"/>
        <v>15000</v>
      </c>
      <c r="S13" s="346">
        <v>877.5</v>
      </c>
      <c r="T13" s="346">
        <f t="shared" si="3"/>
        <v>2632.5</v>
      </c>
      <c r="U13" s="347">
        <v>4982.5</v>
      </c>
      <c r="V13" s="347">
        <f t="shared" si="4"/>
        <v>14947.5</v>
      </c>
      <c r="W13" s="347">
        <v>791.71925</v>
      </c>
      <c r="X13" s="347">
        <f t="shared" si="5"/>
        <v>2375.15775</v>
      </c>
      <c r="Y13" s="356">
        <v>43.45</v>
      </c>
      <c r="Z13" s="356">
        <v>16.45</v>
      </c>
      <c r="AA13" s="357">
        <v>0.879621333793943</v>
      </c>
      <c r="AB13" s="357">
        <v>0.733017778161617</v>
      </c>
      <c r="AC13" s="357">
        <v>0.610848148468015</v>
      </c>
      <c r="AD13" s="145">
        <f t="shared" si="6"/>
        <v>0.004345</v>
      </c>
      <c r="AE13" s="146">
        <f t="shared" si="7"/>
        <v>0.00289666666666667</v>
      </c>
      <c r="AF13" s="146">
        <f t="shared" si="8"/>
        <v>0.00290684060879746</v>
      </c>
      <c r="AG13" s="365"/>
      <c r="AH13" s="363">
        <f t="shared" si="9"/>
        <v>100</v>
      </c>
      <c r="AI13" s="366">
        <v>-50</v>
      </c>
    </row>
    <row r="14" hidden="1" spans="1:35">
      <c r="A14" s="289">
        <v>12</v>
      </c>
      <c r="B14" s="90" t="s">
        <v>191</v>
      </c>
      <c r="C14" s="90">
        <v>307</v>
      </c>
      <c r="D14" s="12" t="s">
        <v>192</v>
      </c>
      <c r="E14" s="90" t="s">
        <v>205</v>
      </c>
      <c r="F14" s="90">
        <v>10890</v>
      </c>
      <c r="G14" s="12" t="s">
        <v>194</v>
      </c>
      <c r="H14" s="90"/>
      <c r="I14" s="337">
        <v>3</v>
      </c>
      <c r="J14" s="338">
        <v>100</v>
      </c>
      <c r="K14" s="289">
        <v>20</v>
      </c>
      <c r="L14" s="337"/>
      <c r="M14" s="339">
        <v>3333.33333333333</v>
      </c>
      <c r="N14" s="339">
        <f t="shared" si="0"/>
        <v>10000</v>
      </c>
      <c r="O14" s="339">
        <v>645.666666666667</v>
      </c>
      <c r="P14" s="339">
        <f t="shared" si="1"/>
        <v>1937</v>
      </c>
      <c r="Q14" s="346">
        <v>5000</v>
      </c>
      <c r="R14" s="346">
        <f t="shared" si="2"/>
        <v>15000</v>
      </c>
      <c r="S14" s="346">
        <v>877.5</v>
      </c>
      <c r="T14" s="346">
        <f t="shared" si="3"/>
        <v>2632.5</v>
      </c>
      <c r="U14" s="347">
        <v>4982.5</v>
      </c>
      <c r="V14" s="347">
        <f t="shared" si="4"/>
        <v>14947.5</v>
      </c>
      <c r="W14" s="347">
        <v>791.71925</v>
      </c>
      <c r="X14" s="347">
        <f t="shared" si="5"/>
        <v>2375.15775</v>
      </c>
      <c r="Y14" s="356">
        <v>29.8</v>
      </c>
      <c r="Z14" s="356">
        <v>14.8</v>
      </c>
      <c r="AA14" s="357">
        <v>0.879621333793943</v>
      </c>
      <c r="AB14" s="357">
        <v>0.733017778161617</v>
      </c>
      <c r="AC14" s="357">
        <v>0.610848148468015</v>
      </c>
      <c r="AD14" s="145">
        <f t="shared" si="6"/>
        <v>0.00298</v>
      </c>
      <c r="AE14" s="146">
        <f t="shared" si="7"/>
        <v>0.00198666666666667</v>
      </c>
      <c r="AF14" s="146">
        <f t="shared" si="8"/>
        <v>0.00199364442214417</v>
      </c>
      <c r="AG14" s="365"/>
      <c r="AH14" s="363">
        <f t="shared" si="9"/>
        <v>100</v>
      </c>
      <c r="AI14" s="366">
        <v>-50</v>
      </c>
    </row>
    <row r="15" hidden="1" spans="1:35">
      <c r="A15" s="289">
        <v>13</v>
      </c>
      <c r="B15" s="90" t="s">
        <v>191</v>
      </c>
      <c r="C15" s="90">
        <v>307</v>
      </c>
      <c r="D15" s="12" t="s">
        <v>192</v>
      </c>
      <c r="E15" s="90" t="s">
        <v>206</v>
      </c>
      <c r="F15" s="11">
        <v>11393</v>
      </c>
      <c r="G15" s="17" t="s">
        <v>194</v>
      </c>
      <c r="H15" s="11"/>
      <c r="I15" s="337">
        <v>3</v>
      </c>
      <c r="J15" s="338">
        <v>100</v>
      </c>
      <c r="K15" s="289">
        <v>20</v>
      </c>
      <c r="L15" s="337"/>
      <c r="M15" s="339">
        <v>3333.33333333333</v>
      </c>
      <c r="N15" s="339">
        <f t="shared" si="0"/>
        <v>10000</v>
      </c>
      <c r="O15" s="339">
        <v>645.666666666667</v>
      </c>
      <c r="P15" s="339">
        <f t="shared" si="1"/>
        <v>1937</v>
      </c>
      <c r="Q15" s="346">
        <v>5000</v>
      </c>
      <c r="R15" s="346">
        <f t="shared" si="2"/>
        <v>15000</v>
      </c>
      <c r="S15" s="346">
        <v>877.5</v>
      </c>
      <c r="T15" s="346">
        <f t="shared" si="3"/>
        <v>2632.5</v>
      </c>
      <c r="U15" s="347">
        <v>4982.5</v>
      </c>
      <c r="V15" s="347">
        <f t="shared" si="4"/>
        <v>14947.5</v>
      </c>
      <c r="W15" s="347">
        <v>791.71925</v>
      </c>
      <c r="X15" s="347">
        <f t="shared" si="5"/>
        <v>2375.15775</v>
      </c>
      <c r="Y15" s="356">
        <v>58.48</v>
      </c>
      <c r="Z15" s="356">
        <v>34.48</v>
      </c>
      <c r="AA15" s="357">
        <v>0.879621333793943</v>
      </c>
      <c r="AB15" s="357">
        <v>0.733017778161617</v>
      </c>
      <c r="AC15" s="357">
        <v>0.610848148468015</v>
      </c>
      <c r="AD15" s="145">
        <f t="shared" si="6"/>
        <v>0.005848</v>
      </c>
      <c r="AE15" s="146">
        <f t="shared" si="7"/>
        <v>0.00389866666666667</v>
      </c>
      <c r="AF15" s="146">
        <f t="shared" si="8"/>
        <v>0.0039123599264091</v>
      </c>
      <c r="AG15" s="365"/>
      <c r="AH15" s="363">
        <f t="shared" si="9"/>
        <v>100</v>
      </c>
      <c r="AI15" s="366">
        <v>-50</v>
      </c>
    </row>
    <row r="16" hidden="1" spans="1:35">
      <c r="A16" s="289">
        <v>14</v>
      </c>
      <c r="B16" s="90" t="s">
        <v>191</v>
      </c>
      <c r="C16" s="90">
        <v>307</v>
      </c>
      <c r="D16" s="12" t="s">
        <v>192</v>
      </c>
      <c r="E16" s="90" t="s">
        <v>207</v>
      </c>
      <c r="F16" s="90">
        <v>990264</v>
      </c>
      <c r="G16" s="12" t="s">
        <v>208</v>
      </c>
      <c r="H16" s="90"/>
      <c r="I16" s="337">
        <v>3</v>
      </c>
      <c r="J16" s="338">
        <v>167</v>
      </c>
      <c r="K16" s="289">
        <v>20</v>
      </c>
      <c r="L16" s="337"/>
      <c r="M16" s="339">
        <v>5850.4</v>
      </c>
      <c r="N16" s="339">
        <f t="shared" si="0"/>
        <v>17551.2</v>
      </c>
      <c r="O16" s="339">
        <v>1133.22248</v>
      </c>
      <c r="P16" s="339">
        <f t="shared" si="1"/>
        <v>3399.66744</v>
      </c>
      <c r="Q16" s="346">
        <v>6520.48333333333</v>
      </c>
      <c r="R16" s="346">
        <f t="shared" si="2"/>
        <v>19561.45</v>
      </c>
      <c r="S16" s="346">
        <v>1144.344825</v>
      </c>
      <c r="T16" s="346">
        <f t="shared" si="3"/>
        <v>3433.034475</v>
      </c>
      <c r="U16" s="347">
        <v>8333.3</v>
      </c>
      <c r="V16" s="347">
        <f t="shared" si="4"/>
        <v>24999.9</v>
      </c>
      <c r="W16" s="347">
        <v>1324.16137</v>
      </c>
      <c r="X16" s="347">
        <f t="shared" si="5"/>
        <v>3972.48411</v>
      </c>
      <c r="Y16" s="356">
        <v>13194.13</v>
      </c>
      <c r="Z16" s="356">
        <v>2741.4740999999</v>
      </c>
      <c r="AA16" s="357">
        <v>0.879621333793943</v>
      </c>
      <c r="AB16" s="357">
        <v>0.733017778161617</v>
      </c>
      <c r="AC16" s="357">
        <v>0.610848148468015</v>
      </c>
      <c r="AD16" s="145">
        <f t="shared" si="6"/>
        <v>0.751750877432882</v>
      </c>
      <c r="AE16" s="146">
        <f t="shared" si="7"/>
        <v>0.674496522497054</v>
      </c>
      <c r="AF16" s="146">
        <f t="shared" si="8"/>
        <v>0.527767311069244</v>
      </c>
      <c r="AG16" s="365"/>
      <c r="AH16" s="363">
        <f t="shared" si="9"/>
        <v>167</v>
      </c>
      <c r="AI16" s="366">
        <v>-50</v>
      </c>
    </row>
    <row r="17" hidden="1" spans="1:35">
      <c r="A17" s="289">
        <v>15</v>
      </c>
      <c r="B17" s="90" t="s">
        <v>191</v>
      </c>
      <c r="C17" s="90">
        <v>307</v>
      </c>
      <c r="D17" s="12" t="s">
        <v>192</v>
      </c>
      <c r="E17" s="90" t="s">
        <v>209</v>
      </c>
      <c r="F17" s="90">
        <v>991137</v>
      </c>
      <c r="G17" s="12" t="s">
        <v>208</v>
      </c>
      <c r="H17" s="90"/>
      <c r="I17" s="337">
        <v>3</v>
      </c>
      <c r="J17" s="338">
        <v>222</v>
      </c>
      <c r="K17" s="289">
        <v>20</v>
      </c>
      <c r="L17" s="337"/>
      <c r="M17" s="339">
        <v>7800.53333333333</v>
      </c>
      <c r="N17" s="339">
        <f t="shared" si="0"/>
        <v>23401.6</v>
      </c>
      <c r="O17" s="339">
        <v>1510.96330666667</v>
      </c>
      <c r="P17" s="339">
        <f t="shared" si="1"/>
        <v>4532.88992</v>
      </c>
      <c r="Q17" s="346">
        <v>8693.97777777777</v>
      </c>
      <c r="R17" s="346">
        <f t="shared" si="2"/>
        <v>26081.9333333333</v>
      </c>
      <c r="S17" s="346">
        <v>1525.7931</v>
      </c>
      <c r="T17" s="346">
        <f t="shared" si="3"/>
        <v>4577.3793</v>
      </c>
      <c r="U17" s="347">
        <v>11111.0666666667</v>
      </c>
      <c r="V17" s="347">
        <f t="shared" si="4"/>
        <v>33333.2</v>
      </c>
      <c r="W17" s="347">
        <v>1765.54849333333</v>
      </c>
      <c r="X17" s="347">
        <f t="shared" si="5"/>
        <v>5296.64548</v>
      </c>
      <c r="Y17" s="356">
        <v>22622.4</v>
      </c>
      <c r="Z17" s="356">
        <v>3670.3133999997</v>
      </c>
      <c r="AA17" s="357">
        <v>0.879621333793943</v>
      </c>
      <c r="AB17" s="357">
        <v>0.733017778161617</v>
      </c>
      <c r="AC17" s="357">
        <v>0.610848148468015</v>
      </c>
      <c r="AD17" s="145">
        <f t="shared" si="6"/>
        <v>0.966703131409818</v>
      </c>
      <c r="AE17" s="146">
        <f t="shared" si="7"/>
        <v>0.867359014796961</v>
      </c>
      <c r="AF17" s="146">
        <f t="shared" si="8"/>
        <v>0.678674714698859</v>
      </c>
      <c r="AG17" s="365"/>
      <c r="AH17" s="363">
        <f t="shared" si="9"/>
        <v>222</v>
      </c>
      <c r="AI17" s="366">
        <v>-50</v>
      </c>
    </row>
    <row r="18" hidden="1" spans="1:35">
      <c r="A18" s="289">
        <v>16</v>
      </c>
      <c r="B18" s="90" t="s">
        <v>191</v>
      </c>
      <c r="C18" s="90">
        <v>307</v>
      </c>
      <c r="D18" s="12" t="s">
        <v>192</v>
      </c>
      <c r="E18" s="90" t="s">
        <v>210</v>
      </c>
      <c r="F18" s="90">
        <v>993501</v>
      </c>
      <c r="G18" s="12" t="s">
        <v>208</v>
      </c>
      <c r="H18" s="90"/>
      <c r="I18" s="337">
        <v>3</v>
      </c>
      <c r="J18" s="338">
        <v>167</v>
      </c>
      <c r="K18" s="289">
        <v>20</v>
      </c>
      <c r="L18" s="337"/>
      <c r="M18" s="339">
        <v>5850.4</v>
      </c>
      <c r="N18" s="339">
        <f t="shared" si="0"/>
        <v>17551.2</v>
      </c>
      <c r="O18" s="339">
        <v>1133.22248</v>
      </c>
      <c r="P18" s="339">
        <f t="shared" si="1"/>
        <v>3399.66744</v>
      </c>
      <c r="Q18" s="346">
        <v>6520.48333333333</v>
      </c>
      <c r="R18" s="346">
        <f t="shared" si="2"/>
        <v>19561.45</v>
      </c>
      <c r="S18" s="346">
        <v>1144.344825</v>
      </c>
      <c r="T18" s="346">
        <f t="shared" si="3"/>
        <v>3433.034475</v>
      </c>
      <c r="U18" s="347">
        <v>8333.3</v>
      </c>
      <c r="V18" s="347">
        <f t="shared" si="4"/>
        <v>24999.9</v>
      </c>
      <c r="W18" s="347">
        <v>1324.16137</v>
      </c>
      <c r="X18" s="347">
        <f t="shared" si="5"/>
        <v>3972.48411</v>
      </c>
      <c r="Y18" s="356">
        <v>12844.93</v>
      </c>
      <c r="Z18" s="356">
        <v>2084.6326461999</v>
      </c>
      <c r="AA18" s="357">
        <v>0.879621333793943</v>
      </c>
      <c r="AB18" s="357">
        <v>0.733017778161617</v>
      </c>
      <c r="AC18" s="357">
        <v>0.610848148468015</v>
      </c>
      <c r="AD18" s="145">
        <f t="shared" si="6"/>
        <v>0.731854801950864</v>
      </c>
      <c r="AE18" s="146">
        <f t="shared" si="7"/>
        <v>0.656645085103609</v>
      </c>
      <c r="AF18" s="146">
        <f t="shared" si="8"/>
        <v>0.513799255197021</v>
      </c>
      <c r="AG18" s="365"/>
      <c r="AH18" s="363">
        <f t="shared" si="9"/>
        <v>167</v>
      </c>
      <c r="AI18" s="366">
        <v>-50</v>
      </c>
    </row>
    <row r="19" hidden="1" spans="1:35">
      <c r="A19" s="289">
        <v>17</v>
      </c>
      <c r="B19" s="90" t="s">
        <v>56</v>
      </c>
      <c r="C19" s="90">
        <v>102564</v>
      </c>
      <c r="D19" s="325" t="s">
        <v>211</v>
      </c>
      <c r="E19" s="90" t="s">
        <v>212</v>
      </c>
      <c r="F19" s="90">
        <v>8113</v>
      </c>
      <c r="G19" s="12" t="s">
        <v>213</v>
      </c>
      <c r="H19" s="90"/>
      <c r="I19" s="289">
        <v>3</v>
      </c>
      <c r="J19" s="56">
        <v>260</v>
      </c>
      <c r="K19" s="289">
        <v>20</v>
      </c>
      <c r="L19" s="337">
        <v>1</v>
      </c>
      <c r="M19" s="339">
        <v>2187</v>
      </c>
      <c r="N19" s="339">
        <f t="shared" si="0"/>
        <v>6561</v>
      </c>
      <c r="O19" s="339">
        <v>483.5</v>
      </c>
      <c r="P19" s="339">
        <f t="shared" si="1"/>
        <v>1450.5</v>
      </c>
      <c r="Q19" s="346">
        <v>2624.4</v>
      </c>
      <c r="R19" s="346">
        <f t="shared" si="2"/>
        <v>7873.2</v>
      </c>
      <c r="S19" s="346">
        <v>525.9</v>
      </c>
      <c r="T19" s="346">
        <f t="shared" si="3"/>
        <v>1577.7</v>
      </c>
      <c r="U19" s="347">
        <v>3149.39</v>
      </c>
      <c r="V19" s="347">
        <f t="shared" si="4"/>
        <v>9448.17</v>
      </c>
      <c r="W19" s="347">
        <v>571.3</v>
      </c>
      <c r="X19" s="347">
        <f t="shared" si="5"/>
        <v>1713.9</v>
      </c>
      <c r="Y19" s="356">
        <v>6763.9</v>
      </c>
      <c r="Z19" s="356">
        <v>1659.2402</v>
      </c>
      <c r="AA19" s="357">
        <v>0.823927001286441</v>
      </c>
      <c r="AB19" s="357">
        <v>0.686605834405368</v>
      </c>
      <c r="AC19" s="357">
        <v>0.57217152867114</v>
      </c>
      <c r="AD19" s="358">
        <f t="shared" si="6"/>
        <v>1.03092516384697</v>
      </c>
      <c r="AE19" s="146">
        <f t="shared" si="7"/>
        <v>0.859104303205812</v>
      </c>
      <c r="AF19" s="146">
        <f t="shared" si="8"/>
        <v>0.715895247439451</v>
      </c>
      <c r="AG19" s="296">
        <v>100</v>
      </c>
      <c r="AH19" s="363">
        <f t="shared" si="9"/>
        <v>160</v>
      </c>
      <c r="AI19" s="364"/>
    </row>
    <row r="20" hidden="1" spans="1:35">
      <c r="A20" s="289">
        <v>18</v>
      </c>
      <c r="B20" s="90" t="s">
        <v>56</v>
      </c>
      <c r="C20" s="90">
        <v>102564</v>
      </c>
      <c r="D20" s="325" t="s">
        <v>211</v>
      </c>
      <c r="E20" s="90" t="s">
        <v>214</v>
      </c>
      <c r="F20" s="90">
        <v>11363</v>
      </c>
      <c r="G20" s="12" t="s">
        <v>194</v>
      </c>
      <c r="H20" s="90"/>
      <c r="I20" s="289">
        <v>3</v>
      </c>
      <c r="J20" s="56">
        <v>260</v>
      </c>
      <c r="K20" s="289">
        <v>20</v>
      </c>
      <c r="L20" s="337">
        <v>1</v>
      </c>
      <c r="M20" s="339">
        <v>2187</v>
      </c>
      <c r="N20" s="339">
        <f t="shared" si="0"/>
        <v>6561</v>
      </c>
      <c r="O20" s="339">
        <v>483.5</v>
      </c>
      <c r="P20" s="339">
        <f t="shared" si="1"/>
        <v>1450.5</v>
      </c>
      <c r="Q20" s="346">
        <v>2624.4</v>
      </c>
      <c r="R20" s="346">
        <f t="shared" si="2"/>
        <v>7873.2</v>
      </c>
      <c r="S20" s="346">
        <v>525.9</v>
      </c>
      <c r="T20" s="346">
        <f t="shared" si="3"/>
        <v>1577.7</v>
      </c>
      <c r="U20" s="347">
        <v>3149.3</v>
      </c>
      <c r="V20" s="347">
        <f t="shared" si="4"/>
        <v>9447.9</v>
      </c>
      <c r="W20" s="347">
        <v>571.3</v>
      </c>
      <c r="X20" s="347">
        <f t="shared" si="5"/>
        <v>1713.9</v>
      </c>
      <c r="Y20" s="356">
        <v>5503.48</v>
      </c>
      <c r="Z20" s="356">
        <v>1327.62870000009</v>
      </c>
      <c r="AA20" s="357">
        <v>0.823927001286441</v>
      </c>
      <c r="AB20" s="357">
        <v>0.686605834405368</v>
      </c>
      <c r="AC20" s="357">
        <v>0.57217152867114</v>
      </c>
      <c r="AD20" s="145">
        <f t="shared" si="6"/>
        <v>0.838817253467459</v>
      </c>
      <c r="AE20" s="146">
        <f t="shared" si="7"/>
        <v>0.699014377889549</v>
      </c>
      <c r="AF20" s="146">
        <f t="shared" si="8"/>
        <v>0.582508282263783</v>
      </c>
      <c r="AG20" s="365"/>
      <c r="AH20" s="363">
        <f t="shared" si="9"/>
        <v>260</v>
      </c>
      <c r="AI20" s="366">
        <v>-50</v>
      </c>
    </row>
    <row r="21" hidden="1" spans="1:35">
      <c r="A21" s="289">
        <v>19</v>
      </c>
      <c r="B21" s="90" t="s">
        <v>56</v>
      </c>
      <c r="C21" s="90">
        <v>102564</v>
      </c>
      <c r="D21" s="325" t="s">
        <v>211</v>
      </c>
      <c r="E21" s="326" t="s">
        <v>215</v>
      </c>
      <c r="F21" s="327">
        <v>12410</v>
      </c>
      <c r="G21" s="12" t="s">
        <v>216</v>
      </c>
      <c r="H21" s="328" t="s">
        <v>217</v>
      </c>
      <c r="I21" s="289">
        <v>3</v>
      </c>
      <c r="J21" s="56">
        <v>260</v>
      </c>
      <c r="K21" s="289">
        <v>20</v>
      </c>
      <c r="L21" s="337">
        <v>0.6</v>
      </c>
      <c r="M21" s="339">
        <v>2187</v>
      </c>
      <c r="N21" s="339">
        <f t="shared" si="0"/>
        <v>6561</v>
      </c>
      <c r="O21" s="339">
        <v>483.5</v>
      </c>
      <c r="P21" s="339">
        <f t="shared" si="1"/>
        <v>1450.5</v>
      </c>
      <c r="Q21" s="346">
        <v>2624.4</v>
      </c>
      <c r="R21" s="346">
        <f t="shared" si="2"/>
        <v>7873.2</v>
      </c>
      <c r="S21" s="346">
        <v>525.9</v>
      </c>
      <c r="T21" s="346">
        <f t="shared" si="3"/>
        <v>1577.7</v>
      </c>
      <c r="U21" s="347">
        <v>3149.3</v>
      </c>
      <c r="V21" s="347">
        <f t="shared" si="4"/>
        <v>9447.9</v>
      </c>
      <c r="W21" s="347">
        <v>571.3</v>
      </c>
      <c r="X21" s="347">
        <f t="shared" si="5"/>
        <v>1713.9</v>
      </c>
      <c r="Y21" s="356">
        <v>3803.84</v>
      </c>
      <c r="Z21" s="356">
        <v>1056.482</v>
      </c>
      <c r="AA21" s="357">
        <v>0.823927001286441</v>
      </c>
      <c r="AB21" s="357">
        <v>0.686605834405368</v>
      </c>
      <c r="AC21" s="357">
        <v>0.57217152867114</v>
      </c>
      <c r="AD21" s="145">
        <f t="shared" si="6"/>
        <v>0.579765279682975</v>
      </c>
      <c r="AE21" s="146">
        <f t="shared" si="7"/>
        <v>0.483137733069146</v>
      </c>
      <c r="AF21" s="146">
        <f t="shared" si="8"/>
        <v>0.40261222070513</v>
      </c>
      <c r="AG21" s="365"/>
      <c r="AH21" s="363">
        <f t="shared" si="9"/>
        <v>260</v>
      </c>
      <c r="AI21" s="366">
        <v>-50</v>
      </c>
    </row>
    <row r="22" hidden="1" spans="1:35">
      <c r="A22" s="289">
        <v>20</v>
      </c>
      <c r="B22" s="90" t="s">
        <v>56</v>
      </c>
      <c r="C22" s="90">
        <v>721</v>
      </c>
      <c r="D22" s="12" t="s">
        <v>218</v>
      </c>
      <c r="E22" s="90" t="s">
        <v>219</v>
      </c>
      <c r="F22" s="90">
        <v>7011</v>
      </c>
      <c r="G22" s="12" t="s">
        <v>213</v>
      </c>
      <c r="H22" s="90"/>
      <c r="I22" s="289">
        <v>3</v>
      </c>
      <c r="J22" s="56">
        <v>260</v>
      </c>
      <c r="K22" s="289">
        <v>20</v>
      </c>
      <c r="L22" s="337">
        <v>1</v>
      </c>
      <c r="M22" s="339">
        <v>3535.4</v>
      </c>
      <c r="N22" s="339">
        <f t="shared" si="0"/>
        <v>10606.2</v>
      </c>
      <c r="O22" s="339">
        <v>910.2</v>
      </c>
      <c r="P22" s="339">
        <f t="shared" si="1"/>
        <v>2730.6</v>
      </c>
      <c r="Q22" s="346">
        <v>4242.4</v>
      </c>
      <c r="R22" s="346">
        <f t="shared" si="2"/>
        <v>12727.2</v>
      </c>
      <c r="S22" s="346">
        <v>990</v>
      </c>
      <c r="T22" s="346">
        <f t="shared" si="3"/>
        <v>2970</v>
      </c>
      <c r="U22" s="347">
        <v>5091</v>
      </c>
      <c r="V22" s="347">
        <f t="shared" si="4"/>
        <v>15273</v>
      </c>
      <c r="W22" s="347">
        <v>1075.5</v>
      </c>
      <c r="X22" s="347">
        <f t="shared" si="5"/>
        <v>3226.5</v>
      </c>
      <c r="Y22" s="356">
        <v>14311.05</v>
      </c>
      <c r="Z22" s="356">
        <v>3719.7459050002</v>
      </c>
      <c r="AA22" s="359">
        <v>1.03483483654176</v>
      </c>
      <c r="AB22" s="357">
        <v>0.862362363784803</v>
      </c>
      <c r="AC22" s="357">
        <v>0.718635303154002</v>
      </c>
      <c r="AD22" s="358">
        <f t="shared" si="6"/>
        <v>1.34930983764213</v>
      </c>
      <c r="AE22" s="146">
        <f t="shared" si="7"/>
        <v>1.12444606826325</v>
      </c>
      <c r="AF22" s="146">
        <f t="shared" si="8"/>
        <v>0.937016303280299</v>
      </c>
      <c r="AG22" s="296">
        <v>100</v>
      </c>
      <c r="AH22" s="363">
        <f t="shared" si="9"/>
        <v>160</v>
      </c>
      <c r="AI22" s="364"/>
    </row>
    <row r="23" hidden="1" spans="1:35">
      <c r="A23" s="289">
        <v>21</v>
      </c>
      <c r="B23" s="90" t="s">
        <v>56</v>
      </c>
      <c r="C23" s="90">
        <v>721</v>
      </c>
      <c r="D23" s="12" t="s">
        <v>218</v>
      </c>
      <c r="E23" s="90" t="s">
        <v>220</v>
      </c>
      <c r="F23" s="90">
        <v>4310</v>
      </c>
      <c r="G23" s="12" t="s">
        <v>194</v>
      </c>
      <c r="H23" s="90"/>
      <c r="I23" s="289">
        <v>3</v>
      </c>
      <c r="J23" s="56">
        <v>260</v>
      </c>
      <c r="K23" s="289">
        <v>20</v>
      </c>
      <c r="L23" s="337">
        <v>1</v>
      </c>
      <c r="M23" s="339">
        <v>3535.4</v>
      </c>
      <c r="N23" s="339">
        <f t="shared" si="0"/>
        <v>10606.2</v>
      </c>
      <c r="O23" s="339">
        <v>910.2</v>
      </c>
      <c r="P23" s="339">
        <f t="shared" si="1"/>
        <v>2730.6</v>
      </c>
      <c r="Q23" s="346">
        <v>4242.4</v>
      </c>
      <c r="R23" s="346">
        <f t="shared" si="2"/>
        <v>12727.2</v>
      </c>
      <c r="S23" s="346">
        <v>990</v>
      </c>
      <c r="T23" s="346">
        <f t="shared" si="3"/>
        <v>2970</v>
      </c>
      <c r="U23" s="347">
        <v>5091</v>
      </c>
      <c r="V23" s="347">
        <f t="shared" si="4"/>
        <v>15273</v>
      </c>
      <c r="W23" s="347">
        <v>1075.5</v>
      </c>
      <c r="X23" s="347">
        <f t="shared" si="5"/>
        <v>3226.5</v>
      </c>
      <c r="Y23" s="356">
        <v>10451.86</v>
      </c>
      <c r="Z23" s="356">
        <v>2574.0327499999</v>
      </c>
      <c r="AA23" s="357">
        <v>1.03483483654176</v>
      </c>
      <c r="AB23" s="357">
        <v>0.862362363784803</v>
      </c>
      <c r="AC23" s="357">
        <v>0.718635303154002</v>
      </c>
      <c r="AD23" s="146">
        <f t="shared" si="6"/>
        <v>0.985448134110237</v>
      </c>
      <c r="AE23" s="146">
        <f t="shared" si="7"/>
        <v>0.821222264127224</v>
      </c>
      <c r="AF23" s="146">
        <f t="shared" si="8"/>
        <v>0.684335755909121</v>
      </c>
      <c r="AG23" s="365"/>
      <c r="AH23" s="363">
        <f t="shared" si="9"/>
        <v>260</v>
      </c>
      <c r="AI23" s="366"/>
    </row>
    <row r="24" hidden="1" spans="1:35">
      <c r="A24" s="289">
        <v>22</v>
      </c>
      <c r="B24" s="90" t="s">
        <v>56</v>
      </c>
      <c r="C24" s="90">
        <v>721</v>
      </c>
      <c r="D24" s="12" t="s">
        <v>218</v>
      </c>
      <c r="E24" s="90" t="s">
        <v>221</v>
      </c>
      <c r="F24" s="328">
        <v>11619</v>
      </c>
      <c r="G24" s="12" t="s">
        <v>194</v>
      </c>
      <c r="H24" s="328"/>
      <c r="I24" s="289">
        <v>3</v>
      </c>
      <c r="J24" s="56">
        <v>260</v>
      </c>
      <c r="K24" s="289">
        <v>20</v>
      </c>
      <c r="L24" s="337">
        <v>1</v>
      </c>
      <c r="M24" s="339">
        <v>3535.4</v>
      </c>
      <c r="N24" s="339">
        <f t="shared" si="0"/>
        <v>10606.2</v>
      </c>
      <c r="O24" s="339">
        <v>910.2</v>
      </c>
      <c r="P24" s="339">
        <f t="shared" si="1"/>
        <v>2730.6</v>
      </c>
      <c r="Q24" s="346">
        <v>4242.4</v>
      </c>
      <c r="R24" s="346">
        <f t="shared" si="2"/>
        <v>12727.2</v>
      </c>
      <c r="S24" s="346">
        <v>990</v>
      </c>
      <c r="T24" s="346">
        <f t="shared" si="3"/>
        <v>2970</v>
      </c>
      <c r="U24" s="347">
        <v>5091</v>
      </c>
      <c r="V24" s="347">
        <f t="shared" si="4"/>
        <v>15273</v>
      </c>
      <c r="W24" s="347">
        <v>1075.5</v>
      </c>
      <c r="X24" s="347">
        <f t="shared" si="5"/>
        <v>3226.5</v>
      </c>
      <c r="Y24" s="356">
        <v>8163.75</v>
      </c>
      <c r="Z24" s="356">
        <v>2050.1268694002</v>
      </c>
      <c r="AA24" s="357">
        <v>1.03483483654176</v>
      </c>
      <c r="AB24" s="357">
        <v>0.862362363784803</v>
      </c>
      <c r="AC24" s="357">
        <v>0.718635303154002</v>
      </c>
      <c r="AD24" s="146">
        <f t="shared" si="6"/>
        <v>0.769714883747242</v>
      </c>
      <c r="AE24" s="146">
        <f t="shared" si="7"/>
        <v>0.641441165378088</v>
      </c>
      <c r="AF24" s="146">
        <f t="shared" si="8"/>
        <v>0.534521704969554</v>
      </c>
      <c r="AG24" s="365"/>
      <c r="AH24" s="363">
        <f t="shared" si="9"/>
        <v>260</v>
      </c>
      <c r="AI24" s="366"/>
    </row>
    <row r="25" s="303" customFormat="1" hidden="1" spans="1:35">
      <c r="A25" s="289">
        <v>23</v>
      </c>
      <c r="B25" s="90" t="s">
        <v>56</v>
      </c>
      <c r="C25" s="90">
        <v>732</v>
      </c>
      <c r="D25" s="12" t="s">
        <v>222</v>
      </c>
      <c r="E25" s="90" t="s">
        <v>223</v>
      </c>
      <c r="F25" s="90">
        <v>7403</v>
      </c>
      <c r="G25" s="321" t="s">
        <v>213</v>
      </c>
      <c r="H25" s="322"/>
      <c r="I25" s="289">
        <v>3</v>
      </c>
      <c r="J25" s="56">
        <v>260</v>
      </c>
      <c r="K25" s="289">
        <v>20</v>
      </c>
      <c r="L25" s="337">
        <v>1</v>
      </c>
      <c r="M25" s="339">
        <v>3256.78</v>
      </c>
      <c r="N25" s="339">
        <f t="shared" si="0"/>
        <v>9770.34</v>
      </c>
      <c r="O25" s="339">
        <v>661.9</v>
      </c>
      <c r="P25" s="339">
        <f t="shared" si="1"/>
        <v>1985.7</v>
      </c>
      <c r="Q25" s="346">
        <v>3908.13</v>
      </c>
      <c r="R25" s="346">
        <f t="shared" si="2"/>
        <v>11724.39</v>
      </c>
      <c r="S25" s="346">
        <v>720</v>
      </c>
      <c r="T25" s="346">
        <f t="shared" si="3"/>
        <v>2160</v>
      </c>
      <c r="U25" s="347">
        <v>4689.76</v>
      </c>
      <c r="V25" s="347">
        <f t="shared" si="4"/>
        <v>14069.28</v>
      </c>
      <c r="W25" s="347">
        <v>782.1</v>
      </c>
      <c r="X25" s="347">
        <f t="shared" si="5"/>
        <v>2346.3</v>
      </c>
      <c r="Y25" s="356">
        <v>13551.42</v>
      </c>
      <c r="Z25" s="356">
        <v>2560.00720000014</v>
      </c>
      <c r="AA25" s="359">
        <v>1.04883156334695</v>
      </c>
      <c r="AB25" s="357">
        <v>0.874026302789126</v>
      </c>
      <c r="AC25" s="357">
        <v>0.728355252324272</v>
      </c>
      <c r="AD25" s="358">
        <f t="shared" si="6"/>
        <v>1.38699574426274</v>
      </c>
      <c r="AE25" s="146">
        <f t="shared" si="7"/>
        <v>1.15583156138614</v>
      </c>
      <c r="AF25" s="146">
        <f t="shared" si="8"/>
        <v>0.9631921462932</v>
      </c>
      <c r="AG25" s="28">
        <v>100</v>
      </c>
      <c r="AH25" s="363">
        <f t="shared" si="9"/>
        <v>160</v>
      </c>
      <c r="AI25" s="337"/>
    </row>
    <row r="26" s="303" customFormat="1" hidden="1" spans="1:35">
      <c r="A26" s="289">
        <v>24</v>
      </c>
      <c r="B26" s="90" t="s">
        <v>56</v>
      </c>
      <c r="C26" s="90">
        <v>732</v>
      </c>
      <c r="D26" s="12" t="s">
        <v>222</v>
      </c>
      <c r="E26" s="90" t="s">
        <v>224</v>
      </c>
      <c r="F26" s="90">
        <v>9138</v>
      </c>
      <c r="G26" s="323" t="s">
        <v>194</v>
      </c>
      <c r="H26" s="324"/>
      <c r="I26" s="289">
        <v>3</v>
      </c>
      <c r="J26" s="56">
        <v>260</v>
      </c>
      <c r="K26" s="289">
        <v>20</v>
      </c>
      <c r="L26" s="337">
        <v>1</v>
      </c>
      <c r="M26" s="339">
        <v>3256.78</v>
      </c>
      <c r="N26" s="339">
        <f t="shared" si="0"/>
        <v>9770.34</v>
      </c>
      <c r="O26" s="339">
        <v>661.9</v>
      </c>
      <c r="P26" s="339">
        <f t="shared" si="1"/>
        <v>1985.7</v>
      </c>
      <c r="Q26" s="346">
        <v>3908.13</v>
      </c>
      <c r="R26" s="346">
        <f t="shared" si="2"/>
        <v>11724.39</v>
      </c>
      <c r="S26" s="346">
        <v>720</v>
      </c>
      <c r="T26" s="346">
        <f t="shared" si="3"/>
        <v>2160</v>
      </c>
      <c r="U26" s="347">
        <v>4689.76</v>
      </c>
      <c r="V26" s="347">
        <f t="shared" si="4"/>
        <v>14069.28</v>
      </c>
      <c r="W26" s="347">
        <v>782.1</v>
      </c>
      <c r="X26" s="347">
        <f t="shared" si="5"/>
        <v>2346.3</v>
      </c>
      <c r="Y26" s="356">
        <v>6943.42</v>
      </c>
      <c r="Z26" s="356">
        <v>1818.4764</v>
      </c>
      <c r="AA26" s="357">
        <v>1.04883156334695</v>
      </c>
      <c r="AB26" s="357">
        <v>0.874026302789126</v>
      </c>
      <c r="AC26" s="357">
        <v>0.728355252324272</v>
      </c>
      <c r="AD26" s="146">
        <f t="shared" si="6"/>
        <v>0.710663088490267</v>
      </c>
      <c r="AE26" s="146">
        <f t="shared" si="7"/>
        <v>0.592220149619724</v>
      </c>
      <c r="AF26" s="146">
        <f t="shared" si="8"/>
        <v>0.493516370418387</v>
      </c>
      <c r="AG26" s="289"/>
      <c r="AH26" s="363">
        <f t="shared" si="9"/>
        <v>260</v>
      </c>
      <c r="AI26" s="366"/>
    </row>
    <row r="27" hidden="1" spans="1:35">
      <c r="A27" s="289">
        <v>25</v>
      </c>
      <c r="B27" s="90" t="s">
        <v>56</v>
      </c>
      <c r="C27" s="90">
        <v>591</v>
      </c>
      <c r="D27" s="325" t="s">
        <v>225</v>
      </c>
      <c r="E27" s="90" t="s">
        <v>226</v>
      </c>
      <c r="F27" s="90">
        <v>5764</v>
      </c>
      <c r="G27" s="12" t="s">
        <v>213</v>
      </c>
      <c r="H27" s="90"/>
      <c r="I27" s="289">
        <v>3</v>
      </c>
      <c r="J27" s="56">
        <v>260</v>
      </c>
      <c r="K27" s="289">
        <v>20</v>
      </c>
      <c r="L27" s="337">
        <v>1</v>
      </c>
      <c r="M27" s="339">
        <v>2893.8</v>
      </c>
      <c r="N27" s="339">
        <f t="shared" si="0"/>
        <v>8681.4</v>
      </c>
      <c r="O27" s="339">
        <v>713.7</v>
      </c>
      <c r="P27" s="339">
        <f t="shared" si="1"/>
        <v>2141.1</v>
      </c>
      <c r="Q27" s="346">
        <v>3472.6</v>
      </c>
      <c r="R27" s="346">
        <f t="shared" si="2"/>
        <v>10417.8</v>
      </c>
      <c r="S27" s="346">
        <v>776.3</v>
      </c>
      <c r="T27" s="346">
        <f t="shared" si="3"/>
        <v>2328.9</v>
      </c>
      <c r="U27" s="347">
        <v>4167</v>
      </c>
      <c r="V27" s="347">
        <f t="shared" si="4"/>
        <v>12501</v>
      </c>
      <c r="W27" s="347">
        <v>843.3</v>
      </c>
      <c r="X27" s="347">
        <f t="shared" si="5"/>
        <v>2529.9</v>
      </c>
      <c r="Y27" s="356">
        <v>5593.09</v>
      </c>
      <c r="Z27" s="356">
        <v>1468.1654000002</v>
      </c>
      <c r="AA27" s="357">
        <v>0.785768587500234</v>
      </c>
      <c r="AB27" s="357">
        <v>0.654807156250197</v>
      </c>
      <c r="AC27" s="357">
        <v>0.545672630208496</v>
      </c>
      <c r="AD27" s="145">
        <f t="shared" si="6"/>
        <v>0.644261294261294</v>
      </c>
      <c r="AE27" s="146">
        <f t="shared" si="7"/>
        <v>0.536878227648832</v>
      </c>
      <c r="AF27" s="146">
        <f t="shared" si="8"/>
        <v>0.447411407087433</v>
      </c>
      <c r="AG27" s="365"/>
      <c r="AH27" s="363">
        <f t="shared" si="9"/>
        <v>260</v>
      </c>
      <c r="AI27" s="366">
        <v>-50</v>
      </c>
    </row>
    <row r="28" hidden="1" spans="1:35">
      <c r="A28" s="289">
        <v>26</v>
      </c>
      <c r="B28" s="90" t="s">
        <v>56</v>
      </c>
      <c r="C28" s="90">
        <v>591</v>
      </c>
      <c r="D28" s="325" t="s">
        <v>225</v>
      </c>
      <c r="E28" s="90" t="s">
        <v>227</v>
      </c>
      <c r="F28" s="90">
        <v>7645</v>
      </c>
      <c r="G28" s="12" t="s">
        <v>194</v>
      </c>
      <c r="H28" s="90"/>
      <c r="I28" s="289">
        <v>3</v>
      </c>
      <c r="J28" s="56">
        <v>260</v>
      </c>
      <c r="K28" s="289">
        <v>20</v>
      </c>
      <c r="L28" s="337">
        <v>1</v>
      </c>
      <c r="M28" s="339">
        <v>2893.8</v>
      </c>
      <c r="N28" s="339">
        <f t="shared" si="0"/>
        <v>8681.4</v>
      </c>
      <c r="O28" s="339">
        <v>713.7</v>
      </c>
      <c r="P28" s="339">
        <f t="shared" si="1"/>
        <v>2141.1</v>
      </c>
      <c r="Q28" s="346">
        <v>3472.6</v>
      </c>
      <c r="R28" s="346">
        <f t="shared" si="2"/>
        <v>10417.8</v>
      </c>
      <c r="S28" s="346">
        <v>776.3</v>
      </c>
      <c r="T28" s="346">
        <f t="shared" si="3"/>
        <v>2328.9</v>
      </c>
      <c r="U28" s="347">
        <v>4167</v>
      </c>
      <c r="V28" s="347">
        <f t="shared" si="4"/>
        <v>12501</v>
      </c>
      <c r="W28" s="347">
        <v>843.3</v>
      </c>
      <c r="X28" s="347">
        <f t="shared" si="5"/>
        <v>2529.9</v>
      </c>
      <c r="Y28" s="356">
        <v>6568.47</v>
      </c>
      <c r="Z28" s="356">
        <v>1236.3519999996</v>
      </c>
      <c r="AA28" s="357">
        <v>0.785768587500234</v>
      </c>
      <c r="AB28" s="357">
        <v>0.654807156250197</v>
      </c>
      <c r="AC28" s="357">
        <v>0.545672630208496</v>
      </c>
      <c r="AD28" s="145">
        <f t="shared" si="6"/>
        <v>0.756614140576405</v>
      </c>
      <c r="AE28" s="146">
        <f t="shared" si="7"/>
        <v>0.630504521108104</v>
      </c>
      <c r="AF28" s="146">
        <f t="shared" si="8"/>
        <v>0.525435565154788</v>
      </c>
      <c r="AG28" s="365"/>
      <c r="AH28" s="363">
        <f t="shared" si="9"/>
        <v>260</v>
      </c>
      <c r="AI28" s="366">
        <v>-50</v>
      </c>
    </row>
    <row r="29" hidden="1" spans="1:35">
      <c r="A29" s="289">
        <v>27</v>
      </c>
      <c r="B29" s="90" t="s">
        <v>56</v>
      </c>
      <c r="C29" s="90">
        <v>591</v>
      </c>
      <c r="D29" s="325" t="s">
        <v>225</v>
      </c>
      <c r="E29" s="90" t="s">
        <v>228</v>
      </c>
      <c r="F29" s="328">
        <v>11485</v>
      </c>
      <c r="G29" s="12" t="s">
        <v>194</v>
      </c>
      <c r="H29" s="328"/>
      <c r="I29" s="289">
        <v>3</v>
      </c>
      <c r="J29" s="56">
        <v>260</v>
      </c>
      <c r="K29" s="289">
        <v>20</v>
      </c>
      <c r="L29" s="337">
        <v>1</v>
      </c>
      <c r="M29" s="339">
        <v>2893.8</v>
      </c>
      <c r="N29" s="339">
        <f t="shared" si="0"/>
        <v>8681.4</v>
      </c>
      <c r="O29" s="339">
        <v>713.7</v>
      </c>
      <c r="P29" s="339">
        <f t="shared" si="1"/>
        <v>2141.1</v>
      </c>
      <c r="Q29" s="346">
        <v>3472.6</v>
      </c>
      <c r="R29" s="346">
        <f t="shared" si="2"/>
        <v>10417.8</v>
      </c>
      <c r="S29" s="346">
        <v>776.3</v>
      </c>
      <c r="T29" s="346">
        <f t="shared" si="3"/>
        <v>2328.9</v>
      </c>
      <c r="U29" s="347">
        <v>4167</v>
      </c>
      <c r="V29" s="347">
        <f t="shared" si="4"/>
        <v>12501</v>
      </c>
      <c r="W29" s="347">
        <v>843.3</v>
      </c>
      <c r="X29" s="347">
        <f t="shared" si="5"/>
        <v>2529.9</v>
      </c>
      <c r="Y29" s="356">
        <v>8303.13</v>
      </c>
      <c r="Z29" s="356">
        <v>1475.8416999997</v>
      </c>
      <c r="AA29" s="357">
        <v>0.785768587500234</v>
      </c>
      <c r="AB29" s="357">
        <v>0.654807156250197</v>
      </c>
      <c r="AC29" s="357">
        <v>0.545672630208496</v>
      </c>
      <c r="AD29" s="145">
        <f t="shared" si="6"/>
        <v>0.956427534729421</v>
      </c>
      <c r="AE29" s="146">
        <f t="shared" si="7"/>
        <v>0.797013764902379</v>
      </c>
      <c r="AF29" s="146">
        <f t="shared" si="8"/>
        <v>0.664197264218862</v>
      </c>
      <c r="AG29" s="365"/>
      <c r="AH29" s="363">
        <f t="shared" si="9"/>
        <v>260</v>
      </c>
      <c r="AI29" s="366">
        <v>-50</v>
      </c>
    </row>
    <row r="30" hidden="1" spans="1:35">
      <c r="A30" s="289">
        <v>28</v>
      </c>
      <c r="B30" s="90" t="s">
        <v>56</v>
      </c>
      <c r="C30" s="90">
        <v>341</v>
      </c>
      <c r="D30" s="12" t="s">
        <v>229</v>
      </c>
      <c r="E30" s="329" t="s">
        <v>230</v>
      </c>
      <c r="F30" s="90">
        <v>4187</v>
      </c>
      <c r="G30" s="323" t="s">
        <v>213</v>
      </c>
      <c r="H30" s="324"/>
      <c r="I30" s="289">
        <v>3</v>
      </c>
      <c r="J30" s="56">
        <v>260</v>
      </c>
      <c r="K30" s="289">
        <v>20</v>
      </c>
      <c r="L30" s="337">
        <v>1</v>
      </c>
      <c r="M30" s="339">
        <v>3855</v>
      </c>
      <c r="N30" s="339">
        <f t="shared" si="0"/>
        <v>11565</v>
      </c>
      <c r="O30" s="339">
        <v>787.3</v>
      </c>
      <c r="P30" s="339">
        <f t="shared" si="1"/>
        <v>2361.9</v>
      </c>
      <c r="Q30" s="346">
        <v>4625.88</v>
      </c>
      <c r="R30" s="346">
        <f t="shared" si="2"/>
        <v>13877.64</v>
      </c>
      <c r="S30" s="346">
        <v>856.3</v>
      </c>
      <c r="T30" s="346">
        <f t="shared" si="3"/>
        <v>2568.9</v>
      </c>
      <c r="U30" s="347">
        <v>5551.051</v>
      </c>
      <c r="V30" s="347">
        <f t="shared" si="4"/>
        <v>16653.153</v>
      </c>
      <c r="W30" s="347">
        <v>931.4</v>
      </c>
      <c r="X30" s="347">
        <f t="shared" si="5"/>
        <v>2794.2</v>
      </c>
      <c r="Y30" s="356">
        <v>28298.86</v>
      </c>
      <c r="Z30" s="356">
        <v>5840.61660000097</v>
      </c>
      <c r="AA30" s="359">
        <v>1.09505275318712</v>
      </c>
      <c r="AB30" s="357">
        <v>0.912543960989266</v>
      </c>
      <c r="AC30" s="357">
        <v>0.76045330082439</v>
      </c>
      <c r="AD30" s="358">
        <f t="shared" si="6"/>
        <v>2.44693990488543</v>
      </c>
      <c r="AE30" s="146">
        <f t="shared" si="7"/>
        <v>2.0391694841486</v>
      </c>
      <c r="AF30" s="146">
        <f t="shared" si="8"/>
        <v>1.69930943407534</v>
      </c>
      <c r="AG30" s="296">
        <v>100</v>
      </c>
      <c r="AH30" s="363">
        <f t="shared" si="9"/>
        <v>160</v>
      </c>
      <c r="AI30" s="364"/>
    </row>
    <row r="31" hidden="1" spans="1:35">
      <c r="A31" s="289">
        <v>29</v>
      </c>
      <c r="B31" s="90" t="s">
        <v>56</v>
      </c>
      <c r="C31" s="90">
        <v>341</v>
      </c>
      <c r="D31" s="12" t="s">
        <v>229</v>
      </c>
      <c r="E31" s="90" t="s">
        <v>231</v>
      </c>
      <c r="F31" s="328">
        <v>11372</v>
      </c>
      <c r="G31" s="12" t="s">
        <v>194</v>
      </c>
      <c r="H31" s="90"/>
      <c r="I31" s="289">
        <v>3</v>
      </c>
      <c r="J31" s="56">
        <v>260</v>
      </c>
      <c r="K31" s="289">
        <v>20</v>
      </c>
      <c r="L31" s="337">
        <v>1</v>
      </c>
      <c r="M31" s="339">
        <v>3855</v>
      </c>
      <c r="N31" s="339">
        <f t="shared" si="0"/>
        <v>11565</v>
      </c>
      <c r="O31" s="339">
        <v>787.3</v>
      </c>
      <c r="P31" s="339">
        <f t="shared" si="1"/>
        <v>2361.9</v>
      </c>
      <c r="Q31" s="346">
        <v>4625.88</v>
      </c>
      <c r="R31" s="346">
        <f t="shared" si="2"/>
        <v>13877.64</v>
      </c>
      <c r="S31" s="346">
        <v>856.3</v>
      </c>
      <c r="T31" s="346">
        <f t="shared" si="3"/>
        <v>2568.9</v>
      </c>
      <c r="U31" s="347">
        <v>5551.051</v>
      </c>
      <c r="V31" s="347">
        <f t="shared" si="4"/>
        <v>16653.153</v>
      </c>
      <c r="W31" s="347">
        <v>930</v>
      </c>
      <c r="X31" s="347">
        <f t="shared" si="5"/>
        <v>2790</v>
      </c>
      <c r="Y31" s="356">
        <v>19840.18</v>
      </c>
      <c r="Z31" s="356">
        <v>6082.96174719912</v>
      </c>
      <c r="AA31" s="359">
        <v>1.09505275318712</v>
      </c>
      <c r="AB31" s="357">
        <v>0.912543960989266</v>
      </c>
      <c r="AC31" s="357">
        <v>0.76045330082439</v>
      </c>
      <c r="AD31" s="358">
        <f t="shared" si="6"/>
        <v>1.71553653264159</v>
      </c>
      <c r="AE31" s="146">
        <f t="shared" si="7"/>
        <v>1.42965086282682</v>
      </c>
      <c r="AF31" s="146">
        <f t="shared" si="8"/>
        <v>1.1913767921306</v>
      </c>
      <c r="AG31" s="296">
        <v>100</v>
      </c>
      <c r="AH31" s="363">
        <f t="shared" si="9"/>
        <v>160</v>
      </c>
      <c r="AI31" s="364"/>
    </row>
    <row r="32" hidden="1" spans="1:35">
      <c r="A32" s="289">
        <v>30</v>
      </c>
      <c r="B32" s="90" t="s">
        <v>56</v>
      </c>
      <c r="C32" s="90">
        <v>341</v>
      </c>
      <c r="D32" s="12" t="s">
        <v>229</v>
      </c>
      <c r="E32" s="90" t="s">
        <v>232</v>
      </c>
      <c r="F32" s="328">
        <v>11483</v>
      </c>
      <c r="G32" s="12" t="s">
        <v>194</v>
      </c>
      <c r="H32" s="328"/>
      <c r="I32" s="289">
        <v>3</v>
      </c>
      <c r="J32" s="56">
        <v>260</v>
      </c>
      <c r="K32" s="289">
        <v>20</v>
      </c>
      <c r="L32" s="337">
        <v>1</v>
      </c>
      <c r="M32" s="339">
        <v>3855</v>
      </c>
      <c r="N32" s="339">
        <f t="shared" si="0"/>
        <v>11565</v>
      </c>
      <c r="O32" s="339">
        <v>787.3</v>
      </c>
      <c r="P32" s="339">
        <f t="shared" si="1"/>
        <v>2361.9</v>
      </c>
      <c r="Q32" s="346">
        <v>4625.88</v>
      </c>
      <c r="R32" s="346">
        <f t="shared" si="2"/>
        <v>13877.64</v>
      </c>
      <c r="S32" s="346">
        <v>856.3</v>
      </c>
      <c r="T32" s="346">
        <f t="shared" si="3"/>
        <v>2568.9</v>
      </c>
      <c r="U32" s="347">
        <v>5551.051</v>
      </c>
      <c r="V32" s="347">
        <f t="shared" si="4"/>
        <v>16653.153</v>
      </c>
      <c r="W32" s="347">
        <v>930</v>
      </c>
      <c r="X32" s="347">
        <f t="shared" si="5"/>
        <v>2790</v>
      </c>
      <c r="Y32" s="356">
        <v>9089.51</v>
      </c>
      <c r="Z32" s="356">
        <v>2383.22592249944</v>
      </c>
      <c r="AA32" s="357">
        <v>1.09505275318712</v>
      </c>
      <c r="AB32" s="357">
        <v>0.912543960989266</v>
      </c>
      <c r="AC32" s="357">
        <v>0.76045330082439</v>
      </c>
      <c r="AD32" s="146">
        <f t="shared" si="6"/>
        <v>0.785949848681366</v>
      </c>
      <c r="AE32" s="146">
        <f t="shared" si="7"/>
        <v>0.654975197511969</v>
      </c>
      <c r="AF32" s="146">
        <f t="shared" si="8"/>
        <v>0.545813156223329</v>
      </c>
      <c r="AG32" s="365"/>
      <c r="AH32" s="363">
        <f t="shared" si="9"/>
        <v>260</v>
      </c>
      <c r="AI32" s="366"/>
    </row>
    <row r="33" hidden="1" spans="1:35">
      <c r="A33" s="289">
        <v>31</v>
      </c>
      <c r="B33" s="90" t="s">
        <v>56</v>
      </c>
      <c r="C33" s="90">
        <v>341</v>
      </c>
      <c r="D33" s="12" t="s">
        <v>229</v>
      </c>
      <c r="E33" s="90" t="s">
        <v>233</v>
      </c>
      <c r="F33" s="328">
        <v>11490</v>
      </c>
      <c r="G33" s="12" t="s">
        <v>194</v>
      </c>
      <c r="H33" s="90"/>
      <c r="I33" s="289">
        <v>3</v>
      </c>
      <c r="J33" s="56">
        <v>260</v>
      </c>
      <c r="K33" s="289">
        <v>20</v>
      </c>
      <c r="L33" s="337">
        <v>1</v>
      </c>
      <c r="M33" s="339">
        <v>3855</v>
      </c>
      <c r="N33" s="339">
        <f t="shared" si="0"/>
        <v>11565</v>
      </c>
      <c r="O33" s="339">
        <v>787.3</v>
      </c>
      <c r="P33" s="339">
        <f t="shared" si="1"/>
        <v>2361.9</v>
      </c>
      <c r="Q33" s="346">
        <v>4625.88</v>
      </c>
      <c r="R33" s="346">
        <f t="shared" si="2"/>
        <v>13877.64</v>
      </c>
      <c r="S33" s="346">
        <v>856.3</v>
      </c>
      <c r="T33" s="346">
        <f t="shared" si="3"/>
        <v>2568.9</v>
      </c>
      <c r="U33" s="347">
        <v>5551.051</v>
      </c>
      <c r="V33" s="347">
        <f t="shared" si="4"/>
        <v>16653.153</v>
      </c>
      <c r="W33" s="347">
        <v>930</v>
      </c>
      <c r="X33" s="347">
        <f t="shared" si="5"/>
        <v>2790</v>
      </c>
      <c r="Y33" s="356">
        <v>10946.76</v>
      </c>
      <c r="Z33" s="356">
        <v>2755.37738082929</v>
      </c>
      <c r="AA33" s="357">
        <v>1.09505275318712</v>
      </c>
      <c r="AB33" s="357">
        <v>0.912543960989266</v>
      </c>
      <c r="AC33" s="357">
        <v>0.76045330082439</v>
      </c>
      <c r="AD33" s="146">
        <f t="shared" si="6"/>
        <v>0.94654215304799</v>
      </c>
      <c r="AE33" s="146">
        <f t="shared" si="7"/>
        <v>0.788805589422986</v>
      </c>
      <c r="AF33" s="146">
        <f t="shared" si="8"/>
        <v>0.657338583270087</v>
      </c>
      <c r="AG33" s="365"/>
      <c r="AH33" s="363">
        <f t="shared" si="9"/>
        <v>260</v>
      </c>
      <c r="AI33" s="366"/>
    </row>
    <row r="34" hidden="1" spans="1:35">
      <c r="A34" s="289">
        <v>32</v>
      </c>
      <c r="B34" s="90" t="s">
        <v>56</v>
      </c>
      <c r="C34" s="90">
        <v>341</v>
      </c>
      <c r="D34" s="12" t="s">
        <v>229</v>
      </c>
      <c r="E34" s="90" t="s">
        <v>234</v>
      </c>
      <c r="F34" s="328">
        <v>12113</v>
      </c>
      <c r="G34" s="323" t="s">
        <v>194</v>
      </c>
      <c r="H34" s="324"/>
      <c r="I34" s="289">
        <v>3</v>
      </c>
      <c r="J34" s="56">
        <v>260</v>
      </c>
      <c r="K34" s="289">
        <v>20</v>
      </c>
      <c r="L34" s="337">
        <v>1</v>
      </c>
      <c r="M34" s="339">
        <v>3855</v>
      </c>
      <c r="N34" s="339">
        <f t="shared" si="0"/>
        <v>11565</v>
      </c>
      <c r="O34" s="339">
        <v>787.3</v>
      </c>
      <c r="P34" s="339">
        <f t="shared" si="1"/>
        <v>2361.9</v>
      </c>
      <c r="Q34" s="346">
        <v>4625.88</v>
      </c>
      <c r="R34" s="346">
        <f t="shared" si="2"/>
        <v>13877.64</v>
      </c>
      <c r="S34" s="346">
        <v>856.3</v>
      </c>
      <c r="T34" s="346">
        <f t="shared" si="3"/>
        <v>2568.9</v>
      </c>
      <c r="U34" s="347">
        <v>5551.051</v>
      </c>
      <c r="V34" s="347">
        <f t="shared" si="4"/>
        <v>16653.153</v>
      </c>
      <c r="W34" s="347">
        <v>930</v>
      </c>
      <c r="X34" s="347">
        <f t="shared" si="5"/>
        <v>2790</v>
      </c>
      <c r="Y34" s="356">
        <v>10904.06</v>
      </c>
      <c r="Z34" s="356">
        <v>2425.71364600053</v>
      </c>
      <c r="AA34" s="357">
        <v>1.09505275318712</v>
      </c>
      <c r="AB34" s="357">
        <v>0.912543960989266</v>
      </c>
      <c r="AC34" s="357">
        <v>0.76045330082439</v>
      </c>
      <c r="AD34" s="146">
        <f t="shared" si="6"/>
        <v>0.942849978383052</v>
      </c>
      <c r="AE34" s="146">
        <f t="shared" si="7"/>
        <v>0.785728697386587</v>
      </c>
      <c r="AF34" s="146">
        <f t="shared" si="8"/>
        <v>0.654774504263547</v>
      </c>
      <c r="AG34" s="365"/>
      <c r="AH34" s="363">
        <f t="shared" si="9"/>
        <v>260</v>
      </c>
      <c r="AI34" s="366"/>
    </row>
    <row r="35" hidden="1" spans="1:35">
      <c r="A35" s="289">
        <v>33</v>
      </c>
      <c r="B35" s="90" t="s">
        <v>56</v>
      </c>
      <c r="C35" s="90">
        <v>341</v>
      </c>
      <c r="D35" s="12" t="s">
        <v>229</v>
      </c>
      <c r="E35" s="330" t="s">
        <v>235</v>
      </c>
      <c r="F35" s="330">
        <v>12143</v>
      </c>
      <c r="G35" s="323" t="s">
        <v>194</v>
      </c>
      <c r="H35" s="324"/>
      <c r="I35" s="289">
        <v>3</v>
      </c>
      <c r="J35" s="56">
        <v>260</v>
      </c>
      <c r="K35" s="289">
        <v>20</v>
      </c>
      <c r="L35" s="337">
        <v>1</v>
      </c>
      <c r="M35" s="339">
        <v>3855</v>
      </c>
      <c r="N35" s="339">
        <f t="shared" si="0"/>
        <v>11565</v>
      </c>
      <c r="O35" s="339">
        <v>787.3</v>
      </c>
      <c r="P35" s="339">
        <f t="shared" si="1"/>
        <v>2361.9</v>
      </c>
      <c r="Q35" s="346">
        <v>4625.88</v>
      </c>
      <c r="R35" s="346">
        <f t="shared" si="2"/>
        <v>13877.64</v>
      </c>
      <c r="S35" s="346">
        <v>856.3</v>
      </c>
      <c r="T35" s="346">
        <f t="shared" si="3"/>
        <v>2568.9</v>
      </c>
      <c r="U35" s="347">
        <v>5551.051</v>
      </c>
      <c r="V35" s="347">
        <f t="shared" si="4"/>
        <v>16653.153</v>
      </c>
      <c r="W35" s="347">
        <v>930</v>
      </c>
      <c r="X35" s="347">
        <f t="shared" si="5"/>
        <v>2790</v>
      </c>
      <c r="Y35" s="356">
        <v>9836.13</v>
      </c>
      <c r="Z35" s="356">
        <v>3098.04923900039</v>
      </c>
      <c r="AA35" s="357">
        <v>1.09505275318712</v>
      </c>
      <c r="AB35" s="357">
        <v>0.912543960989266</v>
      </c>
      <c r="AC35" s="357">
        <v>0.76045330082439</v>
      </c>
      <c r="AD35" s="146">
        <f t="shared" si="6"/>
        <v>0.850508430609598</v>
      </c>
      <c r="AE35" s="146">
        <f t="shared" si="7"/>
        <v>0.708775411381186</v>
      </c>
      <c r="AF35" s="146">
        <f t="shared" si="8"/>
        <v>0.590646708163913</v>
      </c>
      <c r="AG35" s="365"/>
      <c r="AH35" s="363">
        <f t="shared" si="9"/>
        <v>260</v>
      </c>
      <c r="AI35" s="366"/>
    </row>
    <row r="36" hidden="1" spans="1:35">
      <c r="A36" s="289">
        <v>34</v>
      </c>
      <c r="B36" s="90" t="s">
        <v>56</v>
      </c>
      <c r="C36" s="90">
        <v>341</v>
      </c>
      <c r="D36" s="12" t="s">
        <v>229</v>
      </c>
      <c r="E36" s="90" t="s">
        <v>236</v>
      </c>
      <c r="F36" s="328">
        <v>992157</v>
      </c>
      <c r="G36" s="323" t="s">
        <v>237</v>
      </c>
      <c r="H36" s="289"/>
      <c r="I36" s="289">
        <v>3</v>
      </c>
      <c r="J36" s="56">
        <v>0</v>
      </c>
      <c r="K36" s="289">
        <v>20</v>
      </c>
      <c r="L36" s="337">
        <v>1</v>
      </c>
      <c r="M36" s="339">
        <v>3855</v>
      </c>
      <c r="N36" s="339">
        <f t="shared" si="0"/>
        <v>11565</v>
      </c>
      <c r="O36" s="339">
        <v>787.3</v>
      </c>
      <c r="P36" s="339">
        <f t="shared" si="1"/>
        <v>2361.9</v>
      </c>
      <c r="Q36" s="346">
        <v>4625.88</v>
      </c>
      <c r="R36" s="346">
        <f t="shared" si="2"/>
        <v>13877.64</v>
      </c>
      <c r="S36" s="346">
        <v>856.3</v>
      </c>
      <c r="T36" s="346">
        <f t="shared" si="3"/>
        <v>2568.9</v>
      </c>
      <c r="U36" s="347">
        <v>5551.051</v>
      </c>
      <c r="V36" s="347">
        <f t="shared" si="4"/>
        <v>16653.153</v>
      </c>
      <c r="W36" s="347">
        <v>930</v>
      </c>
      <c r="X36" s="347">
        <f t="shared" si="5"/>
        <v>2790</v>
      </c>
      <c r="Y36" s="356">
        <v>22613.12</v>
      </c>
      <c r="Z36" s="356">
        <v>4565.2726960001</v>
      </c>
      <c r="AA36" s="359">
        <v>1.09505275318712</v>
      </c>
      <c r="AB36" s="357">
        <v>0.912543960989266</v>
      </c>
      <c r="AC36" s="357">
        <v>0.76045330082439</v>
      </c>
      <c r="AD36" s="358">
        <f t="shared" si="6"/>
        <v>1.9553065283182</v>
      </c>
      <c r="AE36" s="146">
        <f t="shared" si="7"/>
        <v>1.62946437578724</v>
      </c>
      <c r="AF36" s="146">
        <f t="shared" si="8"/>
        <v>1.35788820291269</v>
      </c>
      <c r="AG36" s="296">
        <v>100</v>
      </c>
      <c r="AH36" s="363">
        <v>0</v>
      </c>
      <c r="AI36" s="364"/>
    </row>
    <row r="37" hidden="1" spans="1:35">
      <c r="A37" s="289">
        <v>35</v>
      </c>
      <c r="B37" s="90" t="s">
        <v>56</v>
      </c>
      <c r="C37" s="90">
        <v>341</v>
      </c>
      <c r="D37" s="12" t="s">
        <v>229</v>
      </c>
      <c r="E37" s="90" t="s">
        <v>238</v>
      </c>
      <c r="F37" s="328">
        <v>998927</v>
      </c>
      <c r="G37" s="323" t="s">
        <v>237</v>
      </c>
      <c r="H37" s="289"/>
      <c r="I37" s="289">
        <v>3</v>
      </c>
      <c r="J37" s="56">
        <v>0</v>
      </c>
      <c r="K37" s="289">
        <v>20</v>
      </c>
      <c r="L37" s="337">
        <v>1</v>
      </c>
      <c r="M37" s="339">
        <v>3855</v>
      </c>
      <c r="N37" s="339">
        <f t="shared" si="0"/>
        <v>11565</v>
      </c>
      <c r="O37" s="339">
        <v>787.3</v>
      </c>
      <c r="P37" s="339">
        <f t="shared" si="1"/>
        <v>2361.9</v>
      </c>
      <c r="Q37" s="346">
        <v>4625.88</v>
      </c>
      <c r="R37" s="346">
        <f t="shared" si="2"/>
        <v>13877.64</v>
      </c>
      <c r="S37" s="346">
        <v>856.3</v>
      </c>
      <c r="T37" s="346">
        <f t="shared" si="3"/>
        <v>2568.9</v>
      </c>
      <c r="U37" s="347">
        <v>5551.051</v>
      </c>
      <c r="V37" s="347">
        <f t="shared" si="4"/>
        <v>16653.153</v>
      </c>
      <c r="W37" s="347">
        <v>930</v>
      </c>
      <c r="X37" s="347">
        <f t="shared" si="5"/>
        <v>2790</v>
      </c>
      <c r="Y37" s="356">
        <v>8854.53</v>
      </c>
      <c r="Z37" s="356">
        <v>2184.45850000025</v>
      </c>
      <c r="AA37" s="357">
        <v>1.09505275318712</v>
      </c>
      <c r="AB37" s="357">
        <v>0.912543960989266</v>
      </c>
      <c r="AC37" s="357">
        <v>0.76045330082439</v>
      </c>
      <c r="AD37" s="146">
        <f t="shared" si="6"/>
        <v>0.765631647211414</v>
      </c>
      <c r="AE37" s="146">
        <f t="shared" si="7"/>
        <v>0.638042923724783</v>
      </c>
      <c r="AF37" s="146">
        <f t="shared" si="8"/>
        <v>0.53170291535783</v>
      </c>
      <c r="AG37" s="365"/>
      <c r="AH37" s="363">
        <f t="shared" si="9"/>
        <v>0</v>
      </c>
      <c r="AI37" s="366"/>
    </row>
    <row r="38" s="304" customFormat="1" hidden="1" spans="1:35">
      <c r="A38" s="289">
        <v>36</v>
      </c>
      <c r="B38" s="90" t="s">
        <v>56</v>
      </c>
      <c r="C38" s="90">
        <v>371</v>
      </c>
      <c r="D38" s="12" t="s">
        <v>239</v>
      </c>
      <c r="E38" s="90" t="s">
        <v>240</v>
      </c>
      <c r="F38" s="328">
        <v>11388</v>
      </c>
      <c r="G38" s="323" t="s">
        <v>213</v>
      </c>
      <c r="H38" s="324"/>
      <c r="I38" s="289">
        <v>3</v>
      </c>
      <c r="J38" s="56">
        <v>260</v>
      </c>
      <c r="K38" s="289"/>
      <c r="L38" s="337">
        <v>1</v>
      </c>
      <c r="M38" s="339">
        <v>3012</v>
      </c>
      <c r="N38" s="339">
        <f t="shared" si="0"/>
        <v>9036</v>
      </c>
      <c r="O38" s="339">
        <v>790</v>
      </c>
      <c r="P38" s="339">
        <f t="shared" si="1"/>
        <v>2370</v>
      </c>
      <c r="Q38" s="346">
        <v>3614</v>
      </c>
      <c r="R38" s="346">
        <f t="shared" si="2"/>
        <v>10842</v>
      </c>
      <c r="S38" s="346">
        <v>859</v>
      </c>
      <c r="T38" s="346">
        <f t="shared" si="3"/>
        <v>2577</v>
      </c>
      <c r="U38" s="347">
        <v>4336</v>
      </c>
      <c r="V38" s="347">
        <f t="shared" si="4"/>
        <v>13008</v>
      </c>
      <c r="W38" s="347">
        <v>933</v>
      </c>
      <c r="X38" s="347">
        <f t="shared" si="5"/>
        <v>2799</v>
      </c>
      <c r="Y38" s="356">
        <v>6324.47</v>
      </c>
      <c r="Z38" s="356">
        <v>1219.9325149999</v>
      </c>
      <c r="AA38" s="357">
        <v>0.746068264916892</v>
      </c>
      <c r="AB38" s="357">
        <v>0.62172355409741</v>
      </c>
      <c r="AC38" s="357">
        <v>0.518102961747842</v>
      </c>
      <c r="AD38" s="145">
        <f t="shared" si="6"/>
        <v>0.699919212040726</v>
      </c>
      <c r="AE38" s="146">
        <f t="shared" si="7"/>
        <v>0.583330566316178</v>
      </c>
      <c r="AF38" s="146">
        <f t="shared" si="8"/>
        <v>0.486198493234932</v>
      </c>
      <c r="AG38" s="365"/>
      <c r="AH38" s="363">
        <f t="shared" si="9"/>
        <v>260</v>
      </c>
      <c r="AI38" s="366">
        <v>-50</v>
      </c>
    </row>
    <row r="39" s="304" customFormat="1" hidden="1" spans="1:35">
      <c r="A39" s="289">
        <v>37</v>
      </c>
      <c r="B39" s="90" t="s">
        <v>56</v>
      </c>
      <c r="C39" s="90">
        <v>371</v>
      </c>
      <c r="D39" s="12" t="s">
        <v>239</v>
      </c>
      <c r="E39" s="90" t="s">
        <v>241</v>
      </c>
      <c r="F39" s="90">
        <v>9112</v>
      </c>
      <c r="G39" s="12" t="s">
        <v>194</v>
      </c>
      <c r="H39" s="90"/>
      <c r="I39" s="289">
        <v>3</v>
      </c>
      <c r="J39" s="56">
        <v>260</v>
      </c>
      <c r="K39" s="289"/>
      <c r="L39" s="337">
        <v>1</v>
      </c>
      <c r="M39" s="339">
        <v>3011.4</v>
      </c>
      <c r="N39" s="339">
        <f t="shared" si="0"/>
        <v>9034.2</v>
      </c>
      <c r="O39" s="339">
        <v>789</v>
      </c>
      <c r="P39" s="339">
        <f t="shared" si="1"/>
        <v>2367</v>
      </c>
      <c r="Q39" s="346">
        <v>3614.1</v>
      </c>
      <c r="R39" s="346">
        <f t="shared" si="2"/>
        <v>10842.3</v>
      </c>
      <c r="S39" s="346">
        <v>858.4</v>
      </c>
      <c r="T39" s="346">
        <f t="shared" si="3"/>
        <v>2575.2</v>
      </c>
      <c r="U39" s="347">
        <v>4337.7</v>
      </c>
      <c r="V39" s="347">
        <f t="shared" si="4"/>
        <v>13013.1</v>
      </c>
      <c r="W39" s="347">
        <v>932.6</v>
      </c>
      <c r="X39" s="347">
        <f t="shared" si="5"/>
        <v>2797.8</v>
      </c>
      <c r="Y39" s="356">
        <v>7157.25</v>
      </c>
      <c r="Z39" s="356">
        <v>2093.316566668</v>
      </c>
      <c r="AA39" s="357">
        <v>0.746068264916892</v>
      </c>
      <c r="AB39" s="357">
        <v>0.62172355409741</v>
      </c>
      <c r="AC39" s="357">
        <v>0.518102961747842</v>
      </c>
      <c r="AD39" s="145">
        <f t="shared" si="6"/>
        <v>0.792239489938235</v>
      </c>
      <c r="AE39" s="146">
        <f t="shared" si="7"/>
        <v>0.660122852162364</v>
      </c>
      <c r="AF39" s="146">
        <f t="shared" si="8"/>
        <v>0.550003458053807</v>
      </c>
      <c r="AG39" s="365"/>
      <c r="AH39" s="363">
        <f t="shared" si="9"/>
        <v>260</v>
      </c>
      <c r="AI39" s="366">
        <v>-50</v>
      </c>
    </row>
    <row r="40" s="304" customFormat="1" hidden="1" spans="1:35">
      <c r="A40" s="289">
        <v>39</v>
      </c>
      <c r="B40" s="90" t="s">
        <v>56</v>
      </c>
      <c r="C40" s="90">
        <v>385</v>
      </c>
      <c r="D40" s="12" t="s">
        <v>242</v>
      </c>
      <c r="E40" s="90" t="s">
        <v>243</v>
      </c>
      <c r="F40" s="90">
        <v>7317</v>
      </c>
      <c r="G40" s="323" t="s">
        <v>213</v>
      </c>
      <c r="H40" s="324"/>
      <c r="I40" s="289">
        <v>3</v>
      </c>
      <c r="J40" s="56">
        <v>260</v>
      </c>
      <c r="K40" s="289"/>
      <c r="L40" s="337">
        <v>1</v>
      </c>
      <c r="M40" s="339">
        <v>5259.8</v>
      </c>
      <c r="N40" s="339">
        <f t="shared" si="0"/>
        <v>15779.4</v>
      </c>
      <c r="O40" s="339">
        <v>952.6</v>
      </c>
      <c r="P40" s="339">
        <f t="shared" si="1"/>
        <v>2857.8</v>
      </c>
      <c r="Q40" s="346">
        <v>6310.5</v>
      </c>
      <c r="R40" s="346">
        <f t="shared" si="2"/>
        <v>18931.5</v>
      </c>
      <c r="S40" s="346">
        <v>1034.1</v>
      </c>
      <c r="T40" s="346">
        <f t="shared" si="3"/>
        <v>3102.3</v>
      </c>
      <c r="U40" s="347">
        <v>7572.6</v>
      </c>
      <c r="V40" s="347">
        <f t="shared" si="4"/>
        <v>22717.8</v>
      </c>
      <c r="W40" s="347">
        <v>1124</v>
      </c>
      <c r="X40" s="347">
        <f t="shared" si="5"/>
        <v>3372</v>
      </c>
      <c r="Y40" s="356">
        <v>39141.09</v>
      </c>
      <c r="Z40" s="356">
        <v>6761.4907262999</v>
      </c>
      <c r="AA40" s="357">
        <v>0.838156429760473</v>
      </c>
      <c r="AB40" s="357">
        <v>0.698463691467059</v>
      </c>
      <c r="AC40" s="357">
        <v>0.58205307622255</v>
      </c>
      <c r="AD40" s="358">
        <f t="shared" si="6"/>
        <v>2.48051827065668</v>
      </c>
      <c r="AE40" s="146">
        <f t="shared" si="7"/>
        <v>2.06751129070597</v>
      </c>
      <c r="AF40" s="146">
        <f t="shared" si="8"/>
        <v>1.7229260755883</v>
      </c>
      <c r="AG40" s="296">
        <v>100</v>
      </c>
      <c r="AH40" s="363">
        <f t="shared" si="9"/>
        <v>160</v>
      </c>
      <c r="AI40" s="364"/>
    </row>
    <row r="41" s="304" customFormat="1" hidden="1" spans="1:35">
      <c r="A41" s="289">
        <v>40</v>
      </c>
      <c r="B41" s="90" t="s">
        <v>56</v>
      </c>
      <c r="C41" s="90">
        <v>385</v>
      </c>
      <c r="D41" s="12" t="s">
        <v>242</v>
      </c>
      <c r="E41" s="90" t="s">
        <v>244</v>
      </c>
      <c r="F41" s="90">
        <v>5954</v>
      </c>
      <c r="G41" s="12" t="s">
        <v>194</v>
      </c>
      <c r="H41" s="90"/>
      <c r="I41" s="289">
        <v>3</v>
      </c>
      <c r="J41" s="56">
        <v>260</v>
      </c>
      <c r="K41" s="289"/>
      <c r="L41" s="337">
        <v>1</v>
      </c>
      <c r="M41" s="339">
        <v>5258</v>
      </c>
      <c r="N41" s="339">
        <f t="shared" si="0"/>
        <v>15774</v>
      </c>
      <c r="O41" s="339">
        <v>950</v>
      </c>
      <c r="P41" s="339">
        <f t="shared" si="1"/>
        <v>2850</v>
      </c>
      <c r="Q41" s="346">
        <v>6310</v>
      </c>
      <c r="R41" s="346">
        <f t="shared" si="2"/>
        <v>18930</v>
      </c>
      <c r="S41" s="346">
        <v>1034</v>
      </c>
      <c r="T41" s="346">
        <f t="shared" si="3"/>
        <v>3102</v>
      </c>
      <c r="U41" s="347">
        <v>7572</v>
      </c>
      <c r="V41" s="347">
        <f t="shared" si="4"/>
        <v>22716</v>
      </c>
      <c r="W41" s="347">
        <v>1123</v>
      </c>
      <c r="X41" s="347">
        <f t="shared" si="5"/>
        <v>3369</v>
      </c>
      <c r="Y41" s="356">
        <v>11770.65</v>
      </c>
      <c r="Z41" s="356">
        <v>2248.2670833341</v>
      </c>
      <c r="AA41" s="357">
        <v>0.838156429760473</v>
      </c>
      <c r="AB41" s="357">
        <v>0.698463691467059</v>
      </c>
      <c r="AC41" s="357">
        <v>0.58205307622255</v>
      </c>
      <c r="AD41" s="145">
        <f t="shared" si="6"/>
        <v>0.746205781666033</v>
      </c>
      <c r="AE41" s="146">
        <f t="shared" si="7"/>
        <v>0.621798732171157</v>
      </c>
      <c r="AF41" s="146">
        <f t="shared" si="8"/>
        <v>0.518165610142631</v>
      </c>
      <c r="AG41" s="365"/>
      <c r="AH41" s="363">
        <f t="shared" si="9"/>
        <v>260</v>
      </c>
      <c r="AI41" s="366">
        <v>-50</v>
      </c>
    </row>
    <row r="42" s="304" customFormat="1" hidden="1" spans="1:35">
      <c r="A42" s="289">
        <v>41</v>
      </c>
      <c r="B42" s="90" t="s">
        <v>56</v>
      </c>
      <c r="C42" s="90">
        <v>385</v>
      </c>
      <c r="D42" s="12" t="s">
        <v>242</v>
      </c>
      <c r="E42" s="90" t="s">
        <v>245</v>
      </c>
      <c r="F42" s="90">
        <v>7749</v>
      </c>
      <c r="G42" s="12" t="s">
        <v>194</v>
      </c>
      <c r="H42" s="90"/>
      <c r="I42" s="289">
        <v>3</v>
      </c>
      <c r="J42" s="56">
        <v>260</v>
      </c>
      <c r="K42" s="289"/>
      <c r="L42" s="337">
        <v>1</v>
      </c>
      <c r="M42" s="339">
        <v>5258</v>
      </c>
      <c r="N42" s="339">
        <f t="shared" si="0"/>
        <v>15774</v>
      </c>
      <c r="O42" s="339">
        <v>950</v>
      </c>
      <c r="P42" s="339">
        <f t="shared" si="1"/>
        <v>2850</v>
      </c>
      <c r="Q42" s="346">
        <v>6310</v>
      </c>
      <c r="R42" s="346">
        <f t="shared" si="2"/>
        <v>18930</v>
      </c>
      <c r="S42" s="346">
        <v>1034</v>
      </c>
      <c r="T42" s="346">
        <f t="shared" si="3"/>
        <v>3102</v>
      </c>
      <c r="U42" s="347">
        <v>7572</v>
      </c>
      <c r="V42" s="347">
        <f t="shared" si="4"/>
        <v>22716</v>
      </c>
      <c r="W42" s="347">
        <v>1123</v>
      </c>
      <c r="X42" s="347">
        <f t="shared" si="5"/>
        <v>3369</v>
      </c>
      <c r="Y42" s="356">
        <v>33138.05</v>
      </c>
      <c r="Z42" s="356">
        <v>5526.63747510976</v>
      </c>
      <c r="AA42" s="357">
        <v>0.838156429760473</v>
      </c>
      <c r="AB42" s="357">
        <v>0.698463691467059</v>
      </c>
      <c r="AC42" s="357">
        <v>0.58205307622255</v>
      </c>
      <c r="AD42" s="358">
        <f t="shared" si="6"/>
        <v>2.1008019525802</v>
      </c>
      <c r="AE42" s="146">
        <f t="shared" si="7"/>
        <v>1.75055731642895</v>
      </c>
      <c r="AF42" s="146">
        <f t="shared" si="8"/>
        <v>1.45879776369079</v>
      </c>
      <c r="AG42" s="296">
        <v>100</v>
      </c>
      <c r="AH42" s="363">
        <f t="shared" si="9"/>
        <v>160</v>
      </c>
      <c r="AI42" s="364"/>
    </row>
    <row r="43" s="304" customFormat="1" hidden="1" spans="1:35">
      <c r="A43" s="289">
        <v>42</v>
      </c>
      <c r="B43" s="90" t="s">
        <v>56</v>
      </c>
      <c r="C43" s="90">
        <v>385</v>
      </c>
      <c r="D43" s="12" t="s">
        <v>242</v>
      </c>
      <c r="E43" s="90" t="s">
        <v>246</v>
      </c>
      <c r="F43" s="328">
        <v>11458</v>
      </c>
      <c r="G43" s="12" t="s">
        <v>194</v>
      </c>
      <c r="H43" s="328"/>
      <c r="I43" s="289">
        <v>3</v>
      </c>
      <c r="J43" s="56">
        <v>260</v>
      </c>
      <c r="K43" s="289"/>
      <c r="L43" s="337">
        <v>0.6</v>
      </c>
      <c r="M43" s="339">
        <v>5258</v>
      </c>
      <c r="N43" s="339">
        <f t="shared" si="0"/>
        <v>15774</v>
      </c>
      <c r="O43" s="339">
        <v>950</v>
      </c>
      <c r="P43" s="339">
        <f t="shared" si="1"/>
        <v>2850</v>
      </c>
      <c r="Q43" s="346">
        <v>6310</v>
      </c>
      <c r="R43" s="346">
        <f t="shared" si="2"/>
        <v>18930</v>
      </c>
      <c r="S43" s="346">
        <v>1034</v>
      </c>
      <c r="T43" s="346">
        <f t="shared" si="3"/>
        <v>3102</v>
      </c>
      <c r="U43" s="347">
        <v>7572</v>
      </c>
      <c r="V43" s="347">
        <f t="shared" si="4"/>
        <v>22716</v>
      </c>
      <c r="W43" s="347">
        <v>1123</v>
      </c>
      <c r="X43" s="347">
        <f t="shared" si="5"/>
        <v>3369</v>
      </c>
      <c r="Y43" s="356">
        <v>8181.08</v>
      </c>
      <c r="Z43" s="356">
        <v>1606.921</v>
      </c>
      <c r="AA43" s="357">
        <v>0.838156429760473</v>
      </c>
      <c r="AB43" s="357">
        <v>0.698463691467059</v>
      </c>
      <c r="AC43" s="357">
        <v>0.58205307622255</v>
      </c>
      <c r="AD43" s="145">
        <f t="shared" si="6"/>
        <v>0.518643337137061</v>
      </c>
      <c r="AE43" s="146">
        <f t="shared" si="7"/>
        <v>0.432175382989963</v>
      </c>
      <c r="AF43" s="146">
        <f t="shared" si="8"/>
        <v>0.360146152491636</v>
      </c>
      <c r="AG43" s="365"/>
      <c r="AH43" s="363">
        <f t="shared" si="9"/>
        <v>260</v>
      </c>
      <c r="AI43" s="366">
        <v>-50</v>
      </c>
    </row>
    <row r="44" s="304" customFormat="1" hidden="1" spans="1:35">
      <c r="A44" s="289">
        <v>43</v>
      </c>
      <c r="B44" s="90" t="s">
        <v>56</v>
      </c>
      <c r="C44" s="90">
        <v>514</v>
      </c>
      <c r="D44" s="12" t="s">
        <v>247</v>
      </c>
      <c r="E44" s="90" t="s">
        <v>248</v>
      </c>
      <c r="F44" s="90">
        <v>5406</v>
      </c>
      <c r="G44" s="321" t="s">
        <v>213</v>
      </c>
      <c r="H44" s="322"/>
      <c r="I44" s="289">
        <v>3</v>
      </c>
      <c r="J44" s="56">
        <v>260</v>
      </c>
      <c r="K44" s="289"/>
      <c r="L44" s="337">
        <v>1</v>
      </c>
      <c r="M44" s="339">
        <v>4045</v>
      </c>
      <c r="N44" s="339">
        <f t="shared" si="0"/>
        <v>12135</v>
      </c>
      <c r="O44" s="339">
        <v>1027</v>
      </c>
      <c r="P44" s="339">
        <f t="shared" si="1"/>
        <v>3081</v>
      </c>
      <c r="Q44" s="346">
        <v>4855</v>
      </c>
      <c r="R44" s="346">
        <f t="shared" si="2"/>
        <v>14565</v>
      </c>
      <c r="S44" s="346">
        <v>1117</v>
      </c>
      <c r="T44" s="346">
        <f t="shared" si="3"/>
        <v>3351</v>
      </c>
      <c r="U44" s="347">
        <v>5826</v>
      </c>
      <c r="V44" s="347">
        <f t="shared" si="4"/>
        <v>17478</v>
      </c>
      <c r="W44" s="347">
        <v>1214</v>
      </c>
      <c r="X44" s="347">
        <f t="shared" si="5"/>
        <v>3642</v>
      </c>
      <c r="Y44" s="356">
        <v>14756.92</v>
      </c>
      <c r="Z44" s="356">
        <v>2731.44399</v>
      </c>
      <c r="AA44" s="359">
        <v>1.16013246836143</v>
      </c>
      <c r="AB44" s="357">
        <v>0.966777056967858</v>
      </c>
      <c r="AC44" s="357">
        <v>0.805647547473213</v>
      </c>
      <c r="AD44" s="358">
        <f t="shared" si="6"/>
        <v>1.21606262875979</v>
      </c>
      <c r="AE44" s="146">
        <f t="shared" si="7"/>
        <v>1.01317679368349</v>
      </c>
      <c r="AF44" s="146">
        <f t="shared" si="8"/>
        <v>0.84431399473624</v>
      </c>
      <c r="AG44" s="296">
        <v>100</v>
      </c>
      <c r="AH44" s="363">
        <f t="shared" si="9"/>
        <v>160</v>
      </c>
      <c r="AI44" s="364"/>
    </row>
    <row r="45" s="304" customFormat="1" hidden="1" spans="1:35">
      <c r="A45" s="289">
        <v>44</v>
      </c>
      <c r="B45" s="90" t="s">
        <v>56</v>
      </c>
      <c r="C45" s="90">
        <v>514</v>
      </c>
      <c r="D45" s="12" t="s">
        <v>247</v>
      </c>
      <c r="E45" s="90" t="s">
        <v>249</v>
      </c>
      <c r="F45" s="90">
        <v>6251</v>
      </c>
      <c r="G45" s="12" t="s">
        <v>194</v>
      </c>
      <c r="H45" s="90"/>
      <c r="I45" s="289">
        <v>3</v>
      </c>
      <c r="J45" s="56">
        <v>260</v>
      </c>
      <c r="K45" s="289"/>
      <c r="L45" s="337">
        <v>1</v>
      </c>
      <c r="M45" s="339">
        <v>4045</v>
      </c>
      <c r="N45" s="339">
        <f t="shared" si="0"/>
        <v>12135</v>
      </c>
      <c r="O45" s="339">
        <v>1026</v>
      </c>
      <c r="P45" s="339">
        <f t="shared" si="1"/>
        <v>3078</v>
      </c>
      <c r="Q45" s="346">
        <v>4855</v>
      </c>
      <c r="R45" s="346">
        <f t="shared" si="2"/>
        <v>14565</v>
      </c>
      <c r="S45" s="346">
        <v>1117</v>
      </c>
      <c r="T45" s="346">
        <f t="shared" si="3"/>
        <v>3351</v>
      </c>
      <c r="U45" s="347">
        <v>5826</v>
      </c>
      <c r="V45" s="347">
        <f t="shared" si="4"/>
        <v>17478</v>
      </c>
      <c r="W45" s="347">
        <v>1214</v>
      </c>
      <c r="X45" s="347">
        <f t="shared" si="5"/>
        <v>3642</v>
      </c>
      <c r="Y45" s="356">
        <v>12698.09</v>
      </c>
      <c r="Z45" s="356">
        <v>3133.3344</v>
      </c>
      <c r="AA45" s="359">
        <v>1.16013246836143</v>
      </c>
      <c r="AB45" s="357">
        <v>0.966777056967858</v>
      </c>
      <c r="AC45" s="357">
        <v>0.805647547473213</v>
      </c>
      <c r="AD45" s="358">
        <f t="shared" si="6"/>
        <v>1.04640214256283</v>
      </c>
      <c r="AE45" s="146">
        <f t="shared" si="7"/>
        <v>0.871822176450395</v>
      </c>
      <c r="AF45" s="146">
        <f t="shared" si="8"/>
        <v>0.726518480375329</v>
      </c>
      <c r="AG45" s="367">
        <v>100</v>
      </c>
      <c r="AH45" s="363">
        <f t="shared" si="9"/>
        <v>160</v>
      </c>
      <c r="AI45" s="364"/>
    </row>
    <row r="46" s="304" customFormat="1" hidden="1" spans="1:35">
      <c r="A46" s="289">
        <v>45</v>
      </c>
      <c r="B46" s="90" t="s">
        <v>56</v>
      </c>
      <c r="C46" s="90">
        <v>514</v>
      </c>
      <c r="D46" s="12" t="s">
        <v>247</v>
      </c>
      <c r="E46" s="90" t="s">
        <v>250</v>
      </c>
      <c r="F46" s="90">
        <v>4330</v>
      </c>
      <c r="G46" s="12" t="s">
        <v>194</v>
      </c>
      <c r="H46" s="90"/>
      <c r="I46" s="289">
        <v>3</v>
      </c>
      <c r="J46" s="56">
        <v>260</v>
      </c>
      <c r="K46" s="289"/>
      <c r="L46" s="337">
        <v>1</v>
      </c>
      <c r="M46" s="339">
        <v>4046.9</v>
      </c>
      <c r="N46" s="339">
        <f t="shared" si="0"/>
        <v>12140.7</v>
      </c>
      <c r="O46" s="339">
        <v>1027.9</v>
      </c>
      <c r="P46" s="339">
        <f t="shared" si="1"/>
        <v>3083.7</v>
      </c>
      <c r="Q46" s="346">
        <v>4854.3</v>
      </c>
      <c r="R46" s="346">
        <f t="shared" si="2"/>
        <v>14562.9</v>
      </c>
      <c r="S46" s="346">
        <v>1117.1</v>
      </c>
      <c r="T46" s="346">
        <f t="shared" si="3"/>
        <v>3351.3</v>
      </c>
      <c r="U46" s="347">
        <v>5825.2</v>
      </c>
      <c r="V46" s="347">
        <f t="shared" si="4"/>
        <v>17475.6</v>
      </c>
      <c r="W46" s="347">
        <v>1212.2</v>
      </c>
      <c r="X46" s="347">
        <f t="shared" si="5"/>
        <v>3636.6</v>
      </c>
      <c r="Y46" s="356">
        <v>10617.82</v>
      </c>
      <c r="Z46" s="356">
        <v>2270.7739040002</v>
      </c>
      <c r="AA46" s="357">
        <v>1.16013246836143</v>
      </c>
      <c r="AB46" s="357">
        <v>0.966777056967858</v>
      </c>
      <c r="AC46" s="357">
        <v>0.805647547473213</v>
      </c>
      <c r="AD46" s="146">
        <f t="shared" si="6"/>
        <v>0.874564069617073</v>
      </c>
      <c r="AE46" s="146">
        <f t="shared" si="7"/>
        <v>0.729100659896037</v>
      </c>
      <c r="AF46" s="146">
        <f t="shared" si="8"/>
        <v>0.607579711140104</v>
      </c>
      <c r="AG46" s="365"/>
      <c r="AH46" s="363">
        <f t="shared" si="9"/>
        <v>260</v>
      </c>
      <c r="AI46" s="366"/>
    </row>
    <row r="47" s="304" customFormat="1" hidden="1" spans="1:35">
      <c r="A47" s="289">
        <v>47</v>
      </c>
      <c r="B47" s="90" t="s">
        <v>56</v>
      </c>
      <c r="C47" s="328">
        <v>102567</v>
      </c>
      <c r="D47" s="12" t="s">
        <v>251</v>
      </c>
      <c r="E47" s="90" t="s">
        <v>252</v>
      </c>
      <c r="F47" s="90">
        <v>4196</v>
      </c>
      <c r="G47" s="12" t="s">
        <v>213</v>
      </c>
      <c r="H47" s="90"/>
      <c r="I47" s="289">
        <v>3</v>
      </c>
      <c r="J47" s="56">
        <v>260</v>
      </c>
      <c r="K47" s="289"/>
      <c r="L47" s="337">
        <v>1</v>
      </c>
      <c r="M47" s="339">
        <v>2300</v>
      </c>
      <c r="N47" s="339">
        <f t="shared" si="0"/>
        <v>6900</v>
      </c>
      <c r="O47" s="339">
        <v>505</v>
      </c>
      <c r="P47" s="339">
        <f t="shared" si="1"/>
        <v>1515</v>
      </c>
      <c r="Q47" s="346">
        <v>2760</v>
      </c>
      <c r="R47" s="346">
        <f t="shared" si="2"/>
        <v>8280</v>
      </c>
      <c r="S47" s="346">
        <v>548</v>
      </c>
      <c r="T47" s="346">
        <f t="shared" si="3"/>
        <v>1644</v>
      </c>
      <c r="U47" s="347">
        <v>3312</v>
      </c>
      <c r="V47" s="347">
        <f t="shared" si="4"/>
        <v>9936</v>
      </c>
      <c r="W47" s="347">
        <v>596</v>
      </c>
      <c r="X47" s="347">
        <f t="shared" si="5"/>
        <v>1788</v>
      </c>
      <c r="Y47" s="356">
        <v>5550.19</v>
      </c>
      <c r="Z47" s="356">
        <v>1099.63909999989</v>
      </c>
      <c r="AA47" s="357">
        <v>0.866590135595426</v>
      </c>
      <c r="AB47" s="357">
        <v>0.722158446329521</v>
      </c>
      <c r="AC47" s="357">
        <v>0.601798705274601</v>
      </c>
      <c r="AD47" s="145">
        <f t="shared" si="6"/>
        <v>0.804375362318841</v>
      </c>
      <c r="AE47" s="146">
        <f t="shared" si="7"/>
        <v>0.670312801932367</v>
      </c>
      <c r="AF47" s="146">
        <f t="shared" si="8"/>
        <v>0.558594001610306</v>
      </c>
      <c r="AG47" s="365"/>
      <c r="AH47" s="363">
        <f t="shared" si="9"/>
        <v>260</v>
      </c>
      <c r="AI47" s="366">
        <v>-50</v>
      </c>
    </row>
    <row r="48" s="304" customFormat="1" hidden="1" spans="1:35">
      <c r="A48" s="289">
        <v>48</v>
      </c>
      <c r="B48" s="90" t="s">
        <v>56</v>
      </c>
      <c r="C48" s="328">
        <v>102567</v>
      </c>
      <c r="D48" s="12" t="s">
        <v>251</v>
      </c>
      <c r="E48" s="90" t="s">
        <v>253</v>
      </c>
      <c r="F48" s="90">
        <v>8489</v>
      </c>
      <c r="G48" s="12" t="s">
        <v>194</v>
      </c>
      <c r="H48" s="90"/>
      <c r="I48" s="289">
        <v>3</v>
      </c>
      <c r="J48" s="56">
        <v>260</v>
      </c>
      <c r="K48" s="289"/>
      <c r="L48" s="337">
        <v>1</v>
      </c>
      <c r="M48" s="339">
        <v>2300</v>
      </c>
      <c r="N48" s="339">
        <f t="shared" si="0"/>
        <v>6900</v>
      </c>
      <c r="O48" s="339">
        <v>505</v>
      </c>
      <c r="P48" s="339">
        <f t="shared" si="1"/>
        <v>1515</v>
      </c>
      <c r="Q48" s="346">
        <v>2760</v>
      </c>
      <c r="R48" s="346">
        <f t="shared" si="2"/>
        <v>8280</v>
      </c>
      <c r="S48" s="346">
        <v>548</v>
      </c>
      <c r="T48" s="346">
        <f t="shared" si="3"/>
        <v>1644</v>
      </c>
      <c r="U48" s="347">
        <v>3312</v>
      </c>
      <c r="V48" s="347">
        <f t="shared" si="4"/>
        <v>9936</v>
      </c>
      <c r="W48" s="347">
        <v>596</v>
      </c>
      <c r="X48" s="347">
        <f t="shared" si="5"/>
        <v>1788</v>
      </c>
      <c r="Y48" s="356">
        <v>10651.15</v>
      </c>
      <c r="Z48" s="356">
        <v>1342.8391333616</v>
      </c>
      <c r="AA48" s="357">
        <v>0.866590135595426</v>
      </c>
      <c r="AB48" s="357">
        <v>0.722158446329521</v>
      </c>
      <c r="AC48" s="357">
        <v>0.601798705274601</v>
      </c>
      <c r="AD48" s="358">
        <f t="shared" si="6"/>
        <v>1.54364492753623</v>
      </c>
      <c r="AE48" s="146">
        <f t="shared" si="7"/>
        <v>1.28637077294686</v>
      </c>
      <c r="AF48" s="146">
        <f t="shared" si="8"/>
        <v>1.07197564412238</v>
      </c>
      <c r="AG48" s="296">
        <v>100</v>
      </c>
      <c r="AH48" s="363">
        <f t="shared" si="9"/>
        <v>160</v>
      </c>
      <c r="AI48" s="364"/>
    </row>
    <row r="49" s="304" customFormat="1" hidden="1" spans="1:35">
      <c r="A49" s="289">
        <v>49</v>
      </c>
      <c r="B49" s="90" t="s">
        <v>56</v>
      </c>
      <c r="C49" s="328">
        <v>102567</v>
      </c>
      <c r="D49" s="12" t="s">
        <v>251</v>
      </c>
      <c r="E49" s="90" t="s">
        <v>254</v>
      </c>
      <c r="F49" s="328">
        <v>11642</v>
      </c>
      <c r="G49" s="12" t="s">
        <v>194</v>
      </c>
      <c r="H49" s="328"/>
      <c r="I49" s="289">
        <v>3</v>
      </c>
      <c r="J49" s="56">
        <v>260</v>
      </c>
      <c r="K49" s="289"/>
      <c r="L49" s="337">
        <v>0.7</v>
      </c>
      <c r="M49" s="339">
        <v>2298.7</v>
      </c>
      <c r="N49" s="339">
        <f t="shared" si="0"/>
        <v>6896.1</v>
      </c>
      <c r="O49" s="339">
        <v>503.8</v>
      </c>
      <c r="P49" s="339">
        <f t="shared" si="1"/>
        <v>1511.4</v>
      </c>
      <c r="Q49" s="346">
        <v>2758</v>
      </c>
      <c r="R49" s="346">
        <f t="shared" si="2"/>
        <v>8274</v>
      </c>
      <c r="S49" s="346">
        <v>548</v>
      </c>
      <c r="T49" s="346">
        <f t="shared" si="3"/>
        <v>1644</v>
      </c>
      <c r="U49" s="347">
        <v>3310.1</v>
      </c>
      <c r="V49" s="347">
        <f t="shared" si="4"/>
        <v>9930.3</v>
      </c>
      <c r="W49" s="347">
        <v>596.6</v>
      </c>
      <c r="X49" s="347">
        <f t="shared" si="5"/>
        <v>1789.8</v>
      </c>
      <c r="Y49" s="356">
        <v>6233.81</v>
      </c>
      <c r="Z49" s="356">
        <v>1635.9482000001</v>
      </c>
      <c r="AA49" s="357">
        <v>0.866590135595426</v>
      </c>
      <c r="AB49" s="357">
        <v>0.722158446329521</v>
      </c>
      <c r="AC49" s="357">
        <v>0.601798705274601</v>
      </c>
      <c r="AD49" s="145">
        <f t="shared" si="6"/>
        <v>0.903961659488697</v>
      </c>
      <c r="AE49" s="146">
        <f t="shared" si="7"/>
        <v>0.753421561518008</v>
      </c>
      <c r="AF49" s="146">
        <f t="shared" si="8"/>
        <v>0.627756462543931</v>
      </c>
      <c r="AG49" s="365"/>
      <c r="AH49" s="363">
        <f t="shared" si="9"/>
        <v>260</v>
      </c>
      <c r="AI49" s="366">
        <v>-50</v>
      </c>
    </row>
    <row r="50" hidden="1" spans="1:35">
      <c r="A50" s="289">
        <v>50</v>
      </c>
      <c r="B50" s="90" t="s">
        <v>56</v>
      </c>
      <c r="C50" s="90">
        <v>539</v>
      </c>
      <c r="D50" s="12" t="s">
        <v>255</v>
      </c>
      <c r="E50" s="90" t="s">
        <v>256</v>
      </c>
      <c r="F50" s="90">
        <v>6733</v>
      </c>
      <c r="G50" s="321" t="s">
        <v>213</v>
      </c>
      <c r="H50" s="322"/>
      <c r="I50" s="289">
        <v>3</v>
      </c>
      <c r="J50" s="56">
        <v>260</v>
      </c>
      <c r="K50" s="289">
        <v>20</v>
      </c>
      <c r="L50" s="337">
        <v>1</v>
      </c>
      <c r="M50" s="339">
        <v>3657.04</v>
      </c>
      <c r="N50" s="339">
        <f t="shared" si="0"/>
        <v>10971.12</v>
      </c>
      <c r="O50" s="339">
        <v>807.28</v>
      </c>
      <c r="P50" s="339">
        <f t="shared" si="1"/>
        <v>2421.84</v>
      </c>
      <c r="Q50" s="346">
        <v>4388.45</v>
      </c>
      <c r="R50" s="346">
        <f t="shared" si="2"/>
        <v>13165.35</v>
      </c>
      <c r="S50" s="346">
        <v>878.075</v>
      </c>
      <c r="T50" s="346">
        <f t="shared" si="3"/>
        <v>2634.225</v>
      </c>
      <c r="U50" s="347">
        <v>5266.14</v>
      </c>
      <c r="V50" s="347">
        <f t="shared" si="4"/>
        <v>15798.42</v>
      </c>
      <c r="W50" s="347">
        <v>953.835</v>
      </c>
      <c r="X50" s="347">
        <f t="shared" si="5"/>
        <v>2861.505</v>
      </c>
      <c r="Y50" s="356">
        <v>9374.68</v>
      </c>
      <c r="Z50" s="356">
        <v>2223.3072320002</v>
      </c>
      <c r="AA50" s="357">
        <v>1.10378962013562</v>
      </c>
      <c r="AB50" s="357">
        <v>0.919824683446348</v>
      </c>
      <c r="AC50" s="357">
        <v>0.766520569538623</v>
      </c>
      <c r="AD50" s="146">
        <f t="shared" si="6"/>
        <v>0.854487053281707</v>
      </c>
      <c r="AE50" s="146">
        <f t="shared" si="7"/>
        <v>0.712072219880216</v>
      </c>
      <c r="AF50" s="146">
        <f t="shared" si="8"/>
        <v>0.593393516566846</v>
      </c>
      <c r="AG50" s="365"/>
      <c r="AH50" s="363">
        <f t="shared" si="9"/>
        <v>260</v>
      </c>
      <c r="AI50" s="366"/>
    </row>
    <row r="51" hidden="1" spans="1:35">
      <c r="A51" s="289">
        <v>51</v>
      </c>
      <c r="B51" s="90" t="s">
        <v>56</v>
      </c>
      <c r="C51" s="90">
        <v>539</v>
      </c>
      <c r="D51" s="12" t="s">
        <v>255</v>
      </c>
      <c r="E51" s="90" t="s">
        <v>257</v>
      </c>
      <c r="F51" s="90">
        <v>9320</v>
      </c>
      <c r="G51" s="12" t="s">
        <v>194</v>
      </c>
      <c r="H51" s="90"/>
      <c r="I51" s="289">
        <v>3</v>
      </c>
      <c r="J51" s="56">
        <v>260</v>
      </c>
      <c r="K51" s="289">
        <v>20</v>
      </c>
      <c r="L51" s="337">
        <v>1</v>
      </c>
      <c r="M51" s="339">
        <v>3657.04</v>
      </c>
      <c r="N51" s="339">
        <f t="shared" si="0"/>
        <v>10971.12</v>
      </c>
      <c r="O51" s="339">
        <v>807.28</v>
      </c>
      <c r="P51" s="339">
        <f t="shared" si="1"/>
        <v>2421.84</v>
      </c>
      <c r="Q51" s="346">
        <v>4388.45</v>
      </c>
      <c r="R51" s="346">
        <f t="shared" si="2"/>
        <v>13165.35</v>
      </c>
      <c r="S51" s="346">
        <v>878.075</v>
      </c>
      <c r="T51" s="346">
        <f t="shared" si="3"/>
        <v>2634.225</v>
      </c>
      <c r="U51" s="347">
        <v>5266.14</v>
      </c>
      <c r="V51" s="347">
        <f t="shared" si="4"/>
        <v>15798.42</v>
      </c>
      <c r="W51" s="347">
        <v>953.835</v>
      </c>
      <c r="X51" s="347">
        <f t="shared" si="5"/>
        <v>2861.505</v>
      </c>
      <c r="Y51" s="356">
        <v>13008.33</v>
      </c>
      <c r="Z51" s="356">
        <v>3190.56050511199</v>
      </c>
      <c r="AA51" s="359">
        <v>1.10378962013562</v>
      </c>
      <c r="AB51" s="357">
        <v>0.919824683446348</v>
      </c>
      <c r="AC51" s="357">
        <v>0.766520569538623</v>
      </c>
      <c r="AD51" s="358">
        <f t="shared" si="6"/>
        <v>1.18568842561197</v>
      </c>
      <c r="AE51" s="146">
        <f t="shared" si="7"/>
        <v>0.988073237703517</v>
      </c>
      <c r="AF51" s="146">
        <f t="shared" si="8"/>
        <v>0.823394364752931</v>
      </c>
      <c r="AG51" s="367">
        <v>100</v>
      </c>
      <c r="AH51" s="363">
        <f t="shared" si="9"/>
        <v>160</v>
      </c>
      <c r="AI51" s="364"/>
    </row>
    <row r="52" hidden="1" spans="1:35">
      <c r="A52" s="289">
        <v>53</v>
      </c>
      <c r="B52" s="90" t="s">
        <v>56</v>
      </c>
      <c r="C52" s="90">
        <v>549</v>
      </c>
      <c r="D52" s="12" t="s">
        <v>258</v>
      </c>
      <c r="E52" s="90" t="s">
        <v>259</v>
      </c>
      <c r="F52" s="90">
        <v>7947</v>
      </c>
      <c r="G52" s="321" t="s">
        <v>213</v>
      </c>
      <c r="H52" s="322"/>
      <c r="I52" s="289">
        <v>3</v>
      </c>
      <c r="J52" s="56">
        <v>260</v>
      </c>
      <c r="K52" s="289">
        <v>20</v>
      </c>
      <c r="L52" s="337">
        <v>1</v>
      </c>
      <c r="M52" s="339">
        <v>3165.63</v>
      </c>
      <c r="N52" s="339">
        <f t="shared" si="0"/>
        <v>9496.89</v>
      </c>
      <c r="O52" s="339">
        <v>730.49</v>
      </c>
      <c r="P52" s="339">
        <f t="shared" si="1"/>
        <v>2191.47</v>
      </c>
      <c r="Q52" s="346">
        <v>3798</v>
      </c>
      <c r="R52" s="346">
        <f t="shared" si="2"/>
        <v>11394</v>
      </c>
      <c r="S52" s="346">
        <v>749.5</v>
      </c>
      <c r="T52" s="346">
        <f t="shared" si="3"/>
        <v>2248.5</v>
      </c>
      <c r="U52" s="347">
        <v>4558.5</v>
      </c>
      <c r="V52" s="347">
        <f t="shared" si="4"/>
        <v>13675.5</v>
      </c>
      <c r="W52" s="347">
        <v>863.1</v>
      </c>
      <c r="X52" s="347">
        <f t="shared" si="5"/>
        <v>2589.3</v>
      </c>
      <c r="Y52" s="356">
        <v>8055.85</v>
      </c>
      <c r="Z52" s="356">
        <v>2344.3281000002</v>
      </c>
      <c r="AA52" s="357">
        <v>1.20201212265396</v>
      </c>
      <c r="AB52" s="357">
        <v>1.0016767688783</v>
      </c>
      <c r="AC52" s="357">
        <v>0.834730640731919</v>
      </c>
      <c r="AD52" s="146">
        <f t="shared" si="6"/>
        <v>0.848261904686692</v>
      </c>
      <c r="AE52" s="146">
        <f t="shared" si="7"/>
        <v>0.707025627523258</v>
      </c>
      <c r="AF52" s="146">
        <f t="shared" si="8"/>
        <v>0.589071697561332</v>
      </c>
      <c r="AG52" s="365"/>
      <c r="AH52" s="363">
        <f t="shared" si="9"/>
        <v>260</v>
      </c>
      <c r="AI52" s="366"/>
    </row>
    <row r="53" hidden="1" spans="1:35">
      <c r="A53" s="289">
        <v>54</v>
      </c>
      <c r="B53" s="90" t="s">
        <v>56</v>
      </c>
      <c r="C53" s="90">
        <v>549</v>
      </c>
      <c r="D53" s="12" t="s">
        <v>258</v>
      </c>
      <c r="E53" s="90" t="s">
        <v>260</v>
      </c>
      <c r="F53" s="90">
        <v>7687</v>
      </c>
      <c r="G53" s="12" t="s">
        <v>194</v>
      </c>
      <c r="H53" s="90"/>
      <c r="I53" s="289">
        <v>3</v>
      </c>
      <c r="J53" s="56">
        <v>260</v>
      </c>
      <c r="K53" s="289">
        <v>20</v>
      </c>
      <c r="L53" s="337">
        <v>1</v>
      </c>
      <c r="M53" s="339">
        <v>3165.63</v>
      </c>
      <c r="N53" s="339">
        <f t="shared" si="0"/>
        <v>9496.89</v>
      </c>
      <c r="O53" s="339">
        <v>730.49</v>
      </c>
      <c r="P53" s="339">
        <f t="shared" si="1"/>
        <v>2191.47</v>
      </c>
      <c r="Q53" s="346">
        <v>3798</v>
      </c>
      <c r="R53" s="346">
        <f t="shared" si="2"/>
        <v>11394</v>
      </c>
      <c r="S53" s="346">
        <v>749.5</v>
      </c>
      <c r="T53" s="346">
        <f t="shared" si="3"/>
        <v>2248.5</v>
      </c>
      <c r="U53" s="347">
        <v>4558.5</v>
      </c>
      <c r="V53" s="347">
        <f t="shared" si="4"/>
        <v>13675.5</v>
      </c>
      <c r="W53" s="347">
        <v>863.1</v>
      </c>
      <c r="X53" s="347">
        <f t="shared" si="5"/>
        <v>2589.3</v>
      </c>
      <c r="Y53" s="356">
        <v>12462.85</v>
      </c>
      <c r="Z53" s="356">
        <v>3061.3324626296</v>
      </c>
      <c r="AA53" s="357">
        <v>1.20201212265396</v>
      </c>
      <c r="AB53" s="359">
        <v>1.0016767688783</v>
      </c>
      <c r="AC53" s="357">
        <v>0.834730640731919</v>
      </c>
      <c r="AD53" s="146">
        <f t="shared" si="6"/>
        <v>1.31230855574825</v>
      </c>
      <c r="AE53" s="358">
        <f t="shared" si="7"/>
        <v>1.09380814463753</v>
      </c>
      <c r="AF53" s="146">
        <f t="shared" si="8"/>
        <v>0.911326825344594</v>
      </c>
      <c r="AG53" s="296">
        <v>150</v>
      </c>
      <c r="AH53" s="363">
        <f t="shared" si="9"/>
        <v>110</v>
      </c>
      <c r="AI53" s="364"/>
    </row>
    <row r="54" hidden="1" spans="1:35">
      <c r="A54" s="289">
        <v>55</v>
      </c>
      <c r="B54" s="90" t="s">
        <v>56</v>
      </c>
      <c r="C54" s="90">
        <v>549</v>
      </c>
      <c r="D54" s="12" t="s">
        <v>258</v>
      </c>
      <c r="E54" s="326" t="s">
        <v>261</v>
      </c>
      <c r="F54" s="327">
        <v>12184</v>
      </c>
      <c r="G54" s="12" t="s">
        <v>194</v>
      </c>
      <c r="H54" s="90"/>
      <c r="I54" s="289">
        <v>3</v>
      </c>
      <c r="J54" s="56">
        <v>260</v>
      </c>
      <c r="K54" s="289">
        <v>20</v>
      </c>
      <c r="L54" s="337">
        <v>0.6</v>
      </c>
      <c r="M54" s="339">
        <v>1899.38</v>
      </c>
      <c r="N54" s="339">
        <f t="shared" si="0"/>
        <v>5698.14</v>
      </c>
      <c r="O54" s="339">
        <v>438.31</v>
      </c>
      <c r="P54" s="339">
        <f t="shared" si="1"/>
        <v>1314.93</v>
      </c>
      <c r="Q54" s="346">
        <v>2280.76</v>
      </c>
      <c r="R54" s="346">
        <f t="shared" si="2"/>
        <v>6842.28</v>
      </c>
      <c r="S54" s="346">
        <v>566.84</v>
      </c>
      <c r="T54" s="346">
        <f t="shared" si="3"/>
        <v>1700.52</v>
      </c>
      <c r="U54" s="347">
        <v>2735.11</v>
      </c>
      <c r="V54" s="347">
        <f t="shared" si="4"/>
        <v>8205.33</v>
      </c>
      <c r="W54" s="347">
        <v>517.88</v>
      </c>
      <c r="X54" s="347">
        <f t="shared" si="5"/>
        <v>1553.64</v>
      </c>
      <c r="Y54" s="356">
        <v>9084.57</v>
      </c>
      <c r="Z54" s="356">
        <v>1842.9958503699</v>
      </c>
      <c r="AA54" s="357">
        <v>1.20201212265396</v>
      </c>
      <c r="AB54" s="359">
        <v>1.0016767688783</v>
      </c>
      <c r="AC54" s="357">
        <v>0.834730640731919</v>
      </c>
      <c r="AD54" s="146">
        <f t="shared" si="6"/>
        <v>1.59430445724394</v>
      </c>
      <c r="AE54" s="358">
        <f t="shared" si="7"/>
        <v>1.32771093845911</v>
      </c>
      <c r="AF54" s="146">
        <f t="shared" si="8"/>
        <v>1.10715473966312</v>
      </c>
      <c r="AG54" s="296">
        <v>150</v>
      </c>
      <c r="AH54" s="363">
        <f t="shared" si="9"/>
        <v>110</v>
      </c>
      <c r="AI54" s="364"/>
    </row>
    <row r="55" hidden="1" spans="1:35">
      <c r="A55" s="289">
        <v>56</v>
      </c>
      <c r="B55" s="90" t="s">
        <v>56</v>
      </c>
      <c r="C55" s="90">
        <v>594</v>
      </c>
      <c r="D55" s="12" t="s">
        <v>262</v>
      </c>
      <c r="E55" s="90" t="s">
        <v>263</v>
      </c>
      <c r="F55" s="90">
        <v>6148</v>
      </c>
      <c r="G55" s="12" t="s">
        <v>213</v>
      </c>
      <c r="H55" s="90"/>
      <c r="I55" s="289">
        <v>3</v>
      </c>
      <c r="J55" s="56">
        <v>260</v>
      </c>
      <c r="K55" s="289">
        <v>20</v>
      </c>
      <c r="L55" s="337">
        <v>1</v>
      </c>
      <c r="M55" s="339">
        <v>3474.025</v>
      </c>
      <c r="N55" s="339">
        <f t="shared" si="0"/>
        <v>10422.075</v>
      </c>
      <c r="O55" s="339">
        <v>791.04</v>
      </c>
      <c r="P55" s="339">
        <f t="shared" si="1"/>
        <v>2373.12</v>
      </c>
      <c r="Q55" s="346">
        <v>4168.83</v>
      </c>
      <c r="R55" s="346">
        <f t="shared" si="2"/>
        <v>12506.49</v>
      </c>
      <c r="S55" s="346">
        <v>860.46</v>
      </c>
      <c r="T55" s="346">
        <f t="shared" si="3"/>
        <v>2581.38</v>
      </c>
      <c r="U55" s="347">
        <v>5002.6</v>
      </c>
      <c r="V55" s="347">
        <f t="shared" si="4"/>
        <v>15007.8</v>
      </c>
      <c r="W55" s="347">
        <v>934.7</v>
      </c>
      <c r="X55" s="347">
        <f t="shared" si="5"/>
        <v>2804.1</v>
      </c>
      <c r="Y55" s="356">
        <v>8378.13</v>
      </c>
      <c r="Z55" s="356">
        <v>1492.0449999999</v>
      </c>
      <c r="AA55" s="357">
        <v>0.871798143940556</v>
      </c>
      <c r="AB55" s="357">
        <v>0.726498453283797</v>
      </c>
      <c r="AC55" s="357">
        <v>0.605415377736498</v>
      </c>
      <c r="AD55" s="145">
        <f t="shared" si="6"/>
        <v>0.803883103892459</v>
      </c>
      <c r="AE55" s="146">
        <f t="shared" si="7"/>
        <v>0.669902586577049</v>
      </c>
      <c r="AF55" s="146">
        <f t="shared" si="8"/>
        <v>0.558251709111262</v>
      </c>
      <c r="AG55" s="365"/>
      <c r="AH55" s="363">
        <f t="shared" si="9"/>
        <v>260</v>
      </c>
      <c r="AI55" s="366">
        <v>-50</v>
      </c>
    </row>
    <row r="56" hidden="1" spans="1:35">
      <c r="A56" s="289">
        <v>57</v>
      </c>
      <c r="B56" s="90" t="s">
        <v>56</v>
      </c>
      <c r="C56" s="90">
        <v>594</v>
      </c>
      <c r="D56" s="12" t="s">
        <v>262</v>
      </c>
      <c r="E56" s="90" t="s">
        <v>264</v>
      </c>
      <c r="F56" s="90">
        <v>6232</v>
      </c>
      <c r="G56" s="12" t="s">
        <v>194</v>
      </c>
      <c r="H56" s="90"/>
      <c r="I56" s="289">
        <v>3</v>
      </c>
      <c r="J56" s="56">
        <v>260</v>
      </c>
      <c r="K56" s="289">
        <v>20</v>
      </c>
      <c r="L56" s="337">
        <v>1</v>
      </c>
      <c r="M56" s="339">
        <v>3474.025</v>
      </c>
      <c r="N56" s="339">
        <f t="shared" si="0"/>
        <v>10422.075</v>
      </c>
      <c r="O56" s="339">
        <v>791.04</v>
      </c>
      <c r="P56" s="339">
        <f t="shared" si="1"/>
        <v>2373.12</v>
      </c>
      <c r="Q56" s="346">
        <v>4168.83</v>
      </c>
      <c r="R56" s="346">
        <f t="shared" si="2"/>
        <v>12506.49</v>
      </c>
      <c r="S56" s="346">
        <v>860.46</v>
      </c>
      <c r="T56" s="346">
        <f t="shared" si="3"/>
        <v>2581.38</v>
      </c>
      <c r="U56" s="347">
        <v>5002.6</v>
      </c>
      <c r="V56" s="347">
        <f t="shared" si="4"/>
        <v>15007.8</v>
      </c>
      <c r="W56" s="347">
        <v>934.7</v>
      </c>
      <c r="X56" s="347">
        <f t="shared" si="5"/>
        <v>2804.1</v>
      </c>
      <c r="Y56" s="356">
        <v>9793.77</v>
      </c>
      <c r="Z56" s="356">
        <v>2447.18013299959</v>
      </c>
      <c r="AA56" s="357">
        <v>0.871798143940556</v>
      </c>
      <c r="AB56" s="357">
        <v>0.726498453283797</v>
      </c>
      <c r="AC56" s="357">
        <v>0.605415377736498</v>
      </c>
      <c r="AD56" s="145">
        <f t="shared" si="6"/>
        <v>0.939714020480567</v>
      </c>
      <c r="AE56" s="146">
        <f t="shared" si="7"/>
        <v>0.783095017067139</v>
      </c>
      <c r="AF56" s="146">
        <f t="shared" si="8"/>
        <v>0.652578659097269</v>
      </c>
      <c r="AG56" s="365"/>
      <c r="AH56" s="363">
        <f t="shared" si="9"/>
        <v>260</v>
      </c>
      <c r="AI56" s="366">
        <v>-50</v>
      </c>
    </row>
    <row r="57" hidden="1" spans="1:35">
      <c r="A57" s="289">
        <v>58</v>
      </c>
      <c r="B57" s="90" t="s">
        <v>56</v>
      </c>
      <c r="C57" s="90">
        <v>716</v>
      </c>
      <c r="D57" s="12" t="s">
        <v>265</v>
      </c>
      <c r="E57" s="90" t="s">
        <v>266</v>
      </c>
      <c r="F57" s="90">
        <v>8354</v>
      </c>
      <c r="G57" s="12" t="s">
        <v>213</v>
      </c>
      <c r="H57" s="90"/>
      <c r="I57" s="289">
        <v>3</v>
      </c>
      <c r="J57" s="56">
        <v>260</v>
      </c>
      <c r="K57" s="289">
        <v>20</v>
      </c>
      <c r="L57" s="337">
        <v>1</v>
      </c>
      <c r="M57" s="339">
        <v>3934.03</v>
      </c>
      <c r="N57" s="339">
        <f t="shared" si="0"/>
        <v>11802.09</v>
      </c>
      <c r="O57" s="339">
        <v>955.7</v>
      </c>
      <c r="P57" s="339">
        <f t="shared" si="1"/>
        <v>2867.1</v>
      </c>
      <c r="Q57" s="346">
        <v>4720.8</v>
      </c>
      <c r="R57" s="346">
        <f t="shared" si="2"/>
        <v>14162.4</v>
      </c>
      <c r="S57" s="346">
        <v>1039.5</v>
      </c>
      <c r="T57" s="346">
        <f t="shared" si="3"/>
        <v>3118.5</v>
      </c>
      <c r="U57" s="347">
        <v>5665</v>
      </c>
      <c r="V57" s="347">
        <f t="shared" si="4"/>
        <v>16995</v>
      </c>
      <c r="W57" s="347">
        <v>1129.2</v>
      </c>
      <c r="X57" s="347">
        <f t="shared" si="5"/>
        <v>3387.6</v>
      </c>
      <c r="Y57" s="356">
        <v>13629.66</v>
      </c>
      <c r="Z57" s="356">
        <v>2830.0734000039</v>
      </c>
      <c r="AA57" s="357">
        <v>0.962515917144318</v>
      </c>
      <c r="AB57" s="357">
        <v>0.80209659762027</v>
      </c>
      <c r="AC57" s="357">
        <v>0.668413831350224</v>
      </c>
      <c r="AD57" s="358">
        <f t="shared" si="6"/>
        <v>1.15485138649171</v>
      </c>
      <c r="AE57" s="146">
        <f t="shared" si="7"/>
        <v>0.962383494322996</v>
      </c>
      <c r="AF57" s="146">
        <f t="shared" si="8"/>
        <v>0.801980582524272</v>
      </c>
      <c r="AG57" s="296">
        <v>100</v>
      </c>
      <c r="AH57" s="363">
        <f t="shared" si="9"/>
        <v>160</v>
      </c>
      <c r="AI57" s="364"/>
    </row>
    <row r="58" hidden="1" spans="1:35">
      <c r="A58" s="289">
        <v>59</v>
      </c>
      <c r="B58" s="90" t="s">
        <v>56</v>
      </c>
      <c r="C58" s="90">
        <v>716</v>
      </c>
      <c r="D58" s="12" t="s">
        <v>265</v>
      </c>
      <c r="E58" s="90" t="s">
        <v>267</v>
      </c>
      <c r="F58" s="90">
        <v>7661</v>
      </c>
      <c r="G58" s="12" t="s">
        <v>194</v>
      </c>
      <c r="H58" s="90"/>
      <c r="I58" s="289">
        <v>3</v>
      </c>
      <c r="J58" s="56">
        <v>260</v>
      </c>
      <c r="K58" s="289">
        <v>20</v>
      </c>
      <c r="L58" s="337">
        <v>1</v>
      </c>
      <c r="M58" s="339">
        <v>3934.03</v>
      </c>
      <c r="N58" s="339">
        <f t="shared" si="0"/>
        <v>11802.09</v>
      </c>
      <c r="O58" s="339">
        <v>955.7</v>
      </c>
      <c r="P58" s="339">
        <f t="shared" si="1"/>
        <v>2867.1</v>
      </c>
      <c r="Q58" s="346">
        <v>4720.8</v>
      </c>
      <c r="R58" s="346">
        <f t="shared" si="2"/>
        <v>14162.4</v>
      </c>
      <c r="S58" s="346">
        <v>1039.5</v>
      </c>
      <c r="T58" s="346">
        <f t="shared" si="3"/>
        <v>3118.5</v>
      </c>
      <c r="U58" s="347">
        <v>5665</v>
      </c>
      <c r="V58" s="347">
        <f t="shared" si="4"/>
        <v>16995</v>
      </c>
      <c r="W58" s="347">
        <v>1129.2</v>
      </c>
      <c r="X58" s="347">
        <f t="shared" si="5"/>
        <v>3387.6</v>
      </c>
      <c r="Y58" s="356">
        <v>21258.01</v>
      </c>
      <c r="Z58" s="356">
        <v>4269.05306000511</v>
      </c>
      <c r="AA58" s="357">
        <v>0.962515917144318</v>
      </c>
      <c r="AB58" s="357">
        <v>0.80209659762027</v>
      </c>
      <c r="AC58" s="357">
        <v>0.668413831350224</v>
      </c>
      <c r="AD58" s="358">
        <f t="shared" si="6"/>
        <v>1.80120724380173</v>
      </c>
      <c r="AE58" s="146">
        <f t="shared" si="7"/>
        <v>1.5010174829125</v>
      </c>
      <c r="AF58" s="146">
        <f t="shared" si="8"/>
        <v>1.2508390703148</v>
      </c>
      <c r="AG58" s="296">
        <v>100</v>
      </c>
      <c r="AH58" s="363">
        <f t="shared" si="9"/>
        <v>160</v>
      </c>
      <c r="AI58" s="364"/>
    </row>
    <row r="59" hidden="1" spans="1:35">
      <c r="A59" s="289">
        <v>60</v>
      </c>
      <c r="B59" s="90" t="s">
        <v>56</v>
      </c>
      <c r="C59" s="90">
        <v>716</v>
      </c>
      <c r="D59" s="12" t="s">
        <v>265</v>
      </c>
      <c r="E59" s="326" t="s">
        <v>268</v>
      </c>
      <c r="F59" s="327">
        <v>12412</v>
      </c>
      <c r="G59" s="323" t="s">
        <v>269</v>
      </c>
      <c r="H59" s="324" t="s">
        <v>270</v>
      </c>
      <c r="I59" s="289">
        <v>3</v>
      </c>
      <c r="J59" s="56">
        <v>260</v>
      </c>
      <c r="K59" s="289">
        <v>20</v>
      </c>
      <c r="L59" s="337">
        <v>0.6</v>
      </c>
      <c r="M59" s="339">
        <v>2360.43</v>
      </c>
      <c r="N59" s="339">
        <f t="shared" si="0"/>
        <v>7081.29</v>
      </c>
      <c r="O59" s="339">
        <v>573.6</v>
      </c>
      <c r="P59" s="339">
        <f t="shared" si="1"/>
        <v>1720.8</v>
      </c>
      <c r="Q59" s="346">
        <v>2832.59</v>
      </c>
      <c r="R59" s="346">
        <f t="shared" si="2"/>
        <v>8497.77</v>
      </c>
      <c r="S59" s="346">
        <v>623.91</v>
      </c>
      <c r="T59" s="346">
        <f t="shared" si="3"/>
        <v>1871.73</v>
      </c>
      <c r="U59" s="347">
        <v>3399.02</v>
      </c>
      <c r="V59" s="347">
        <f t="shared" si="4"/>
        <v>10197.06</v>
      </c>
      <c r="W59" s="347">
        <v>677.72</v>
      </c>
      <c r="X59" s="347">
        <f t="shared" si="5"/>
        <v>2033.16</v>
      </c>
      <c r="Y59" s="356">
        <v>737.58</v>
      </c>
      <c r="Z59" s="356">
        <v>-157.400000000094</v>
      </c>
      <c r="AA59" s="357">
        <v>0.962515917144318</v>
      </c>
      <c r="AB59" s="357">
        <v>0.80209659762027</v>
      </c>
      <c r="AC59" s="357">
        <v>0.668413831350224</v>
      </c>
      <c r="AD59" s="145">
        <f t="shared" si="6"/>
        <v>0.104158987981003</v>
      </c>
      <c r="AE59" s="146">
        <f t="shared" si="7"/>
        <v>0.0867968890661903</v>
      </c>
      <c r="AF59" s="146">
        <f t="shared" si="8"/>
        <v>0.072332613518014</v>
      </c>
      <c r="AG59" s="365"/>
      <c r="AH59" s="363">
        <f t="shared" si="9"/>
        <v>260</v>
      </c>
      <c r="AI59" s="366">
        <v>-50</v>
      </c>
    </row>
    <row r="60" hidden="1" spans="1:35">
      <c r="A60" s="289">
        <v>61</v>
      </c>
      <c r="B60" s="90" t="s">
        <v>56</v>
      </c>
      <c r="C60" s="90">
        <v>717</v>
      </c>
      <c r="D60" s="325" t="s">
        <v>271</v>
      </c>
      <c r="E60" s="90" t="s">
        <v>272</v>
      </c>
      <c r="F60" s="90">
        <v>6752</v>
      </c>
      <c r="G60" s="321" t="s">
        <v>213</v>
      </c>
      <c r="H60" s="322"/>
      <c r="I60" s="289">
        <v>3</v>
      </c>
      <c r="J60" s="56">
        <v>260</v>
      </c>
      <c r="K60" s="289">
        <v>20</v>
      </c>
      <c r="L60" s="337">
        <v>1</v>
      </c>
      <c r="M60" s="339">
        <v>2808.1</v>
      </c>
      <c r="N60" s="339">
        <f t="shared" si="0"/>
        <v>8424.3</v>
      </c>
      <c r="O60" s="339">
        <v>716.41</v>
      </c>
      <c r="P60" s="339">
        <f t="shared" si="1"/>
        <v>2149.23</v>
      </c>
      <c r="Q60" s="346">
        <v>3369.7</v>
      </c>
      <c r="R60" s="346">
        <f t="shared" si="2"/>
        <v>10109.1</v>
      </c>
      <c r="S60" s="346">
        <v>779.2</v>
      </c>
      <c r="T60" s="346">
        <f t="shared" si="3"/>
        <v>2337.6</v>
      </c>
      <c r="U60" s="347">
        <v>4043.7</v>
      </c>
      <c r="V60" s="347">
        <f t="shared" si="4"/>
        <v>12131.1</v>
      </c>
      <c r="W60" s="347">
        <v>846.4</v>
      </c>
      <c r="X60" s="347">
        <f t="shared" si="5"/>
        <v>2539.2</v>
      </c>
      <c r="Y60" s="356">
        <v>14049.72</v>
      </c>
      <c r="Z60" s="356">
        <v>3695.0437062</v>
      </c>
      <c r="AA60" s="357">
        <v>1.34516717880516</v>
      </c>
      <c r="AB60" s="359">
        <v>1.1209726490043</v>
      </c>
      <c r="AC60" s="357">
        <v>0.934143874170252</v>
      </c>
      <c r="AD60" s="146">
        <f t="shared" si="6"/>
        <v>1.66776111961825</v>
      </c>
      <c r="AE60" s="358">
        <f t="shared" si="7"/>
        <v>1.38980918182628</v>
      </c>
      <c r="AF60" s="146">
        <f t="shared" si="8"/>
        <v>1.1581571333185</v>
      </c>
      <c r="AG60" s="296">
        <v>150</v>
      </c>
      <c r="AH60" s="363">
        <f t="shared" si="9"/>
        <v>110</v>
      </c>
      <c r="AI60" s="364"/>
    </row>
    <row r="61" hidden="1" spans="1:35">
      <c r="A61" s="289">
        <v>62</v>
      </c>
      <c r="B61" s="90" t="s">
        <v>56</v>
      </c>
      <c r="C61" s="90">
        <v>717</v>
      </c>
      <c r="D61" s="325" t="s">
        <v>271</v>
      </c>
      <c r="E61" s="90" t="s">
        <v>273</v>
      </c>
      <c r="F61" s="328">
        <v>11627</v>
      </c>
      <c r="G61" s="12" t="s">
        <v>194</v>
      </c>
      <c r="H61" s="90"/>
      <c r="I61" s="289">
        <v>3</v>
      </c>
      <c r="J61" s="56">
        <v>260</v>
      </c>
      <c r="K61" s="289">
        <v>20</v>
      </c>
      <c r="L61" s="337">
        <v>1</v>
      </c>
      <c r="M61" s="339">
        <v>2808.1</v>
      </c>
      <c r="N61" s="339">
        <f t="shared" si="0"/>
        <v>8424.3</v>
      </c>
      <c r="O61" s="339">
        <v>716.41</v>
      </c>
      <c r="P61" s="339">
        <f t="shared" si="1"/>
        <v>2149.23</v>
      </c>
      <c r="Q61" s="346">
        <v>3369.7</v>
      </c>
      <c r="R61" s="346">
        <f t="shared" si="2"/>
        <v>10109.1</v>
      </c>
      <c r="S61" s="346">
        <v>779.2</v>
      </c>
      <c r="T61" s="346">
        <f t="shared" si="3"/>
        <v>2337.6</v>
      </c>
      <c r="U61" s="347">
        <v>4043.7</v>
      </c>
      <c r="V61" s="347">
        <f t="shared" si="4"/>
        <v>12131.1</v>
      </c>
      <c r="W61" s="347">
        <v>846.4</v>
      </c>
      <c r="X61" s="347">
        <f t="shared" si="5"/>
        <v>2539.2</v>
      </c>
      <c r="Y61" s="356">
        <v>10954.53</v>
      </c>
      <c r="Z61" s="356">
        <v>2358.66941500011</v>
      </c>
      <c r="AA61" s="357">
        <v>1.34516717880516</v>
      </c>
      <c r="AB61" s="359">
        <v>1.1209726490043</v>
      </c>
      <c r="AC61" s="357">
        <v>0.934143874170252</v>
      </c>
      <c r="AD61" s="146">
        <f t="shared" si="6"/>
        <v>1.30034899042057</v>
      </c>
      <c r="AE61" s="358">
        <f t="shared" si="7"/>
        <v>1.08363059026026</v>
      </c>
      <c r="AF61" s="146">
        <f t="shared" si="8"/>
        <v>0.903012092885229</v>
      </c>
      <c r="AG61" s="296">
        <v>150</v>
      </c>
      <c r="AH61" s="363">
        <f t="shared" si="9"/>
        <v>110</v>
      </c>
      <c r="AI61" s="364"/>
    </row>
    <row r="62" hidden="1" spans="1:35">
      <c r="A62" s="289">
        <v>63</v>
      </c>
      <c r="B62" s="90" t="s">
        <v>56</v>
      </c>
      <c r="C62" s="90">
        <v>717</v>
      </c>
      <c r="D62" s="325" t="s">
        <v>271</v>
      </c>
      <c r="E62" s="90" t="s">
        <v>274</v>
      </c>
      <c r="F62" s="328">
        <v>6731</v>
      </c>
      <c r="G62" s="12" t="s">
        <v>194</v>
      </c>
      <c r="H62" s="328"/>
      <c r="I62" s="289">
        <v>3</v>
      </c>
      <c r="J62" s="56">
        <v>260</v>
      </c>
      <c r="K62" s="289">
        <v>20</v>
      </c>
      <c r="L62" s="337">
        <v>1</v>
      </c>
      <c r="M62" s="339">
        <v>2808.17</v>
      </c>
      <c r="N62" s="339">
        <f t="shared" si="0"/>
        <v>8424.51</v>
      </c>
      <c r="O62" s="339">
        <v>716.41</v>
      </c>
      <c r="P62" s="339">
        <f t="shared" si="1"/>
        <v>2149.23</v>
      </c>
      <c r="Q62" s="346">
        <v>3369.84</v>
      </c>
      <c r="R62" s="346">
        <f t="shared" si="2"/>
        <v>10109.52</v>
      </c>
      <c r="S62" s="346">
        <v>779.3</v>
      </c>
      <c r="T62" s="346">
        <f t="shared" si="3"/>
        <v>2337.9</v>
      </c>
      <c r="U62" s="347">
        <v>4043.69</v>
      </c>
      <c r="V62" s="347">
        <f t="shared" si="4"/>
        <v>12131.07</v>
      </c>
      <c r="W62" s="347">
        <v>846.6</v>
      </c>
      <c r="X62" s="347">
        <f t="shared" si="5"/>
        <v>2539.8</v>
      </c>
      <c r="Y62" s="356">
        <v>8992.31</v>
      </c>
      <c r="Z62" s="356">
        <v>1971.7450999998</v>
      </c>
      <c r="AA62" s="359">
        <v>1.34516717880516</v>
      </c>
      <c r="AB62" s="357">
        <v>1.1209726490043</v>
      </c>
      <c r="AC62" s="357">
        <v>0.934143874170252</v>
      </c>
      <c r="AD62" s="358">
        <f t="shared" si="6"/>
        <v>1.06739857867104</v>
      </c>
      <c r="AE62" s="146">
        <f t="shared" si="7"/>
        <v>0.889489313043547</v>
      </c>
      <c r="AF62" s="146">
        <f t="shared" si="8"/>
        <v>0.741262724557685</v>
      </c>
      <c r="AG62" s="296">
        <v>100</v>
      </c>
      <c r="AH62" s="363">
        <f t="shared" si="9"/>
        <v>160</v>
      </c>
      <c r="AI62" s="364"/>
    </row>
    <row r="63" hidden="1" spans="1:35">
      <c r="A63" s="289">
        <v>64</v>
      </c>
      <c r="B63" s="90" t="s">
        <v>56</v>
      </c>
      <c r="C63" s="90">
        <v>746</v>
      </c>
      <c r="D63" s="12" t="s">
        <v>275</v>
      </c>
      <c r="E63" s="90" t="s">
        <v>276</v>
      </c>
      <c r="F63" s="90">
        <v>4028</v>
      </c>
      <c r="G63" s="321" t="s">
        <v>213</v>
      </c>
      <c r="H63" s="322"/>
      <c r="I63" s="289">
        <v>2</v>
      </c>
      <c r="J63" s="56">
        <v>150</v>
      </c>
      <c r="K63" s="289">
        <v>20</v>
      </c>
      <c r="L63" s="337">
        <v>1</v>
      </c>
      <c r="M63" s="339">
        <v>3621.07</v>
      </c>
      <c r="N63" s="339">
        <f t="shared" si="0"/>
        <v>10863.21</v>
      </c>
      <c r="O63" s="339">
        <v>872.9</v>
      </c>
      <c r="P63" s="339">
        <f t="shared" si="1"/>
        <v>2618.7</v>
      </c>
      <c r="Q63" s="346">
        <v>4345.3</v>
      </c>
      <c r="R63" s="346">
        <f t="shared" si="2"/>
        <v>13035.9</v>
      </c>
      <c r="S63" s="346">
        <v>949.4</v>
      </c>
      <c r="T63" s="346">
        <f t="shared" si="3"/>
        <v>2848.2</v>
      </c>
      <c r="U63" s="347">
        <v>5214.34</v>
      </c>
      <c r="V63" s="347">
        <f t="shared" si="4"/>
        <v>15643.02</v>
      </c>
      <c r="W63" s="347">
        <v>1031.3</v>
      </c>
      <c r="X63" s="347">
        <f t="shared" si="5"/>
        <v>3093.9</v>
      </c>
      <c r="Y63" s="356">
        <v>13574.87</v>
      </c>
      <c r="Z63" s="356">
        <v>3062.6697306677</v>
      </c>
      <c r="AA63" s="357">
        <v>1.4202960693743</v>
      </c>
      <c r="AB63" s="359">
        <v>1.18358005781192</v>
      </c>
      <c r="AC63" s="357">
        <v>0.986316714843269</v>
      </c>
      <c r="AD63" s="146">
        <f t="shared" si="6"/>
        <v>1.24961866704225</v>
      </c>
      <c r="AE63" s="358">
        <f t="shared" si="7"/>
        <v>1.04134505481018</v>
      </c>
      <c r="AF63" s="146">
        <f t="shared" si="8"/>
        <v>0.867790874140671</v>
      </c>
      <c r="AG63" s="296">
        <v>150</v>
      </c>
      <c r="AH63" s="363">
        <f t="shared" si="9"/>
        <v>0</v>
      </c>
      <c r="AI63" s="364"/>
    </row>
    <row r="64" hidden="1" spans="1:35">
      <c r="A64" s="289">
        <v>65</v>
      </c>
      <c r="B64" s="90" t="s">
        <v>56</v>
      </c>
      <c r="C64" s="90">
        <v>746</v>
      </c>
      <c r="D64" s="12" t="s">
        <v>275</v>
      </c>
      <c r="E64" s="90" t="s">
        <v>277</v>
      </c>
      <c r="F64" s="90">
        <v>8068</v>
      </c>
      <c r="G64" s="12" t="s">
        <v>194</v>
      </c>
      <c r="H64" s="90"/>
      <c r="I64" s="289">
        <v>2</v>
      </c>
      <c r="J64" s="56">
        <v>150</v>
      </c>
      <c r="K64" s="289">
        <v>20</v>
      </c>
      <c r="L64" s="337">
        <v>1</v>
      </c>
      <c r="M64" s="339">
        <v>3621.07</v>
      </c>
      <c r="N64" s="339">
        <f t="shared" si="0"/>
        <v>10863.21</v>
      </c>
      <c r="O64" s="339">
        <v>872.9</v>
      </c>
      <c r="P64" s="339">
        <f t="shared" si="1"/>
        <v>2618.7</v>
      </c>
      <c r="Q64" s="346">
        <v>4345.3</v>
      </c>
      <c r="R64" s="346">
        <f t="shared" si="2"/>
        <v>13035.9</v>
      </c>
      <c r="S64" s="346">
        <v>949.4</v>
      </c>
      <c r="T64" s="346">
        <f t="shared" si="3"/>
        <v>2848.2</v>
      </c>
      <c r="U64" s="347">
        <v>5214.34</v>
      </c>
      <c r="V64" s="347">
        <f t="shared" si="4"/>
        <v>15643.02</v>
      </c>
      <c r="W64" s="347">
        <v>1031.3</v>
      </c>
      <c r="X64" s="347">
        <f t="shared" si="5"/>
        <v>3093.9</v>
      </c>
      <c r="Y64" s="356">
        <v>16298.3</v>
      </c>
      <c r="Z64" s="356">
        <v>3412.14161999994</v>
      </c>
      <c r="AA64" s="357">
        <v>1.4202960693743</v>
      </c>
      <c r="AB64" s="359">
        <v>1.18358005781192</v>
      </c>
      <c r="AC64" s="357">
        <v>0.986316714843269</v>
      </c>
      <c r="AD64" s="146">
        <f t="shared" si="6"/>
        <v>1.50032080756977</v>
      </c>
      <c r="AE64" s="358">
        <f t="shared" si="7"/>
        <v>1.25026273598294</v>
      </c>
      <c r="AF64" s="146">
        <f t="shared" si="8"/>
        <v>1.0418896095511</v>
      </c>
      <c r="AG64" s="296">
        <v>150</v>
      </c>
      <c r="AH64" s="363">
        <f t="shared" si="9"/>
        <v>0</v>
      </c>
      <c r="AI64" s="364"/>
    </row>
    <row r="65" hidden="1" spans="1:35">
      <c r="A65" s="289">
        <v>66</v>
      </c>
      <c r="B65" s="90" t="s">
        <v>56</v>
      </c>
      <c r="C65" s="90">
        <v>746</v>
      </c>
      <c r="D65" s="12" t="s">
        <v>275</v>
      </c>
      <c r="E65" s="90" t="s">
        <v>278</v>
      </c>
      <c r="F65" s="90">
        <v>7386</v>
      </c>
      <c r="G65" s="12" t="s">
        <v>194</v>
      </c>
      <c r="H65" s="90"/>
      <c r="I65" s="289">
        <v>2</v>
      </c>
      <c r="J65" s="56">
        <v>150</v>
      </c>
      <c r="K65" s="289">
        <v>20</v>
      </c>
      <c r="L65" s="337">
        <v>1</v>
      </c>
      <c r="M65" s="339">
        <v>3621.07</v>
      </c>
      <c r="N65" s="339">
        <f t="shared" si="0"/>
        <v>10863.21</v>
      </c>
      <c r="O65" s="339">
        <v>872.97</v>
      </c>
      <c r="P65" s="339">
        <f t="shared" si="1"/>
        <v>2618.91</v>
      </c>
      <c r="Q65" s="346">
        <v>4345.25</v>
      </c>
      <c r="R65" s="346">
        <f t="shared" si="2"/>
        <v>13035.75</v>
      </c>
      <c r="S65" s="346">
        <v>494.62</v>
      </c>
      <c r="T65" s="346">
        <f t="shared" si="3"/>
        <v>1483.86</v>
      </c>
      <c r="U65" s="347">
        <v>5214.34</v>
      </c>
      <c r="V65" s="347">
        <f t="shared" si="4"/>
        <v>15643.02</v>
      </c>
      <c r="W65" s="347">
        <v>1031.58</v>
      </c>
      <c r="X65" s="347">
        <f t="shared" si="5"/>
        <v>3094.74</v>
      </c>
      <c r="Y65" s="356">
        <v>16413.74</v>
      </c>
      <c r="Z65" s="356">
        <v>4031.85676993102</v>
      </c>
      <c r="AA65" s="357">
        <v>1.4202960693743</v>
      </c>
      <c r="AB65" s="359">
        <v>1.18358005781192</v>
      </c>
      <c r="AC65" s="357">
        <v>0.986316714843269</v>
      </c>
      <c r="AD65" s="146">
        <f t="shared" si="6"/>
        <v>1.51094750078476</v>
      </c>
      <c r="AE65" s="358">
        <f t="shared" si="7"/>
        <v>1.25913276949926</v>
      </c>
      <c r="AF65" s="146">
        <f t="shared" si="8"/>
        <v>1.04926925874927</v>
      </c>
      <c r="AG65" s="296">
        <v>150</v>
      </c>
      <c r="AH65" s="363">
        <f t="shared" si="9"/>
        <v>0</v>
      </c>
      <c r="AI65" s="364"/>
    </row>
    <row r="66" hidden="1" spans="1:35">
      <c r="A66" s="289">
        <v>67</v>
      </c>
      <c r="B66" s="90" t="s">
        <v>56</v>
      </c>
      <c r="C66" s="90">
        <v>720</v>
      </c>
      <c r="D66" s="12" t="s">
        <v>279</v>
      </c>
      <c r="E66" s="90" t="s">
        <v>280</v>
      </c>
      <c r="F66" s="90">
        <v>6823</v>
      </c>
      <c r="G66" s="12" t="s">
        <v>213</v>
      </c>
      <c r="H66" s="90"/>
      <c r="I66" s="289">
        <v>3</v>
      </c>
      <c r="J66" s="56">
        <v>260</v>
      </c>
      <c r="K66" s="289">
        <v>20</v>
      </c>
      <c r="L66" s="337">
        <v>1</v>
      </c>
      <c r="M66" s="339">
        <v>2839.6</v>
      </c>
      <c r="N66" s="339">
        <f t="shared" si="0"/>
        <v>8518.8</v>
      </c>
      <c r="O66" s="339">
        <v>674.49</v>
      </c>
      <c r="P66" s="339">
        <f t="shared" si="1"/>
        <v>2023.47</v>
      </c>
      <c r="Q66" s="346">
        <v>3403.9</v>
      </c>
      <c r="R66" s="346">
        <f t="shared" si="2"/>
        <v>10211.7</v>
      </c>
      <c r="S66" s="346">
        <v>733.6</v>
      </c>
      <c r="T66" s="346">
        <f t="shared" si="3"/>
        <v>2200.8</v>
      </c>
      <c r="U66" s="347">
        <v>4084.7</v>
      </c>
      <c r="V66" s="347">
        <f t="shared" si="4"/>
        <v>12254.1</v>
      </c>
      <c r="W66" s="347">
        <v>796.9</v>
      </c>
      <c r="X66" s="347">
        <f t="shared" si="5"/>
        <v>2390.7</v>
      </c>
      <c r="Y66" s="356">
        <v>10771.63</v>
      </c>
      <c r="Z66" s="356">
        <v>3040.76414</v>
      </c>
      <c r="AA66" s="359">
        <v>1.05093041043672</v>
      </c>
      <c r="AB66" s="357">
        <v>0.875775342030601</v>
      </c>
      <c r="AC66" s="357">
        <v>0.729812785025497</v>
      </c>
      <c r="AD66" s="358">
        <f t="shared" si="6"/>
        <v>1.26445391369676</v>
      </c>
      <c r="AE66" s="146">
        <f t="shared" si="7"/>
        <v>1.05483220227778</v>
      </c>
      <c r="AF66" s="146">
        <f t="shared" si="8"/>
        <v>0.879022531234444</v>
      </c>
      <c r="AG66" s="296">
        <v>100</v>
      </c>
      <c r="AH66" s="363">
        <f t="shared" si="9"/>
        <v>160</v>
      </c>
      <c r="AI66" s="364"/>
    </row>
    <row r="67" hidden="1" spans="1:35">
      <c r="A67" s="289">
        <v>68</v>
      </c>
      <c r="B67" s="90" t="s">
        <v>56</v>
      </c>
      <c r="C67" s="90">
        <v>720</v>
      </c>
      <c r="D67" s="12" t="s">
        <v>279</v>
      </c>
      <c r="E67" s="90" t="s">
        <v>281</v>
      </c>
      <c r="F67" s="90">
        <v>5875</v>
      </c>
      <c r="G67" s="12" t="s">
        <v>194</v>
      </c>
      <c r="H67" s="90"/>
      <c r="I67" s="289">
        <v>3</v>
      </c>
      <c r="J67" s="56">
        <v>260</v>
      </c>
      <c r="K67" s="289">
        <v>20</v>
      </c>
      <c r="L67" s="337">
        <v>1</v>
      </c>
      <c r="M67" s="339">
        <v>2839.6</v>
      </c>
      <c r="N67" s="339">
        <f t="shared" si="0"/>
        <v>8518.8</v>
      </c>
      <c r="O67" s="339">
        <v>674.49</v>
      </c>
      <c r="P67" s="339">
        <f t="shared" si="1"/>
        <v>2023.47</v>
      </c>
      <c r="Q67" s="346">
        <v>3403.9</v>
      </c>
      <c r="R67" s="346">
        <f t="shared" si="2"/>
        <v>10211.7</v>
      </c>
      <c r="S67" s="346">
        <v>733.6</v>
      </c>
      <c r="T67" s="346">
        <f t="shared" si="3"/>
        <v>2200.8</v>
      </c>
      <c r="U67" s="347">
        <v>4084.7</v>
      </c>
      <c r="V67" s="347">
        <f t="shared" si="4"/>
        <v>12254.1</v>
      </c>
      <c r="W67" s="347">
        <v>796.9</v>
      </c>
      <c r="X67" s="347">
        <f t="shared" si="5"/>
        <v>2390.7</v>
      </c>
      <c r="Y67" s="356">
        <v>8996.74</v>
      </c>
      <c r="Z67" s="356">
        <v>2263.2923000001</v>
      </c>
      <c r="AA67" s="359">
        <v>1.05093041043672</v>
      </c>
      <c r="AB67" s="357">
        <v>0.875775342030601</v>
      </c>
      <c r="AC67" s="357">
        <v>0.729812785025497</v>
      </c>
      <c r="AD67" s="358">
        <f t="shared" si="6"/>
        <v>1.05610414612387</v>
      </c>
      <c r="AE67" s="146">
        <f t="shared" si="7"/>
        <v>0.881022748416032</v>
      </c>
      <c r="AF67" s="146">
        <f t="shared" si="8"/>
        <v>0.734182028871969</v>
      </c>
      <c r="AG67" s="367">
        <v>100</v>
      </c>
      <c r="AH67" s="363">
        <f t="shared" si="9"/>
        <v>160</v>
      </c>
      <c r="AI67" s="364"/>
    </row>
    <row r="68" hidden="1" spans="1:35">
      <c r="A68" s="289">
        <v>69</v>
      </c>
      <c r="B68" s="90" t="s">
        <v>56</v>
      </c>
      <c r="C68" s="90">
        <v>720</v>
      </c>
      <c r="D68" s="12" t="s">
        <v>279</v>
      </c>
      <c r="E68" s="90" t="s">
        <v>282</v>
      </c>
      <c r="F68" s="90">
        <v>11142</v>
      </c>
      <c r="G68" s="12" t="s">
        <v>194</v>
      </c>
      <c r="H68" s="90"/>
      <c r="I68" s="289">
        <v>3</v>
      </c>
      <c r="J68" s="56">
        <v>260</v>
      </c>
      <c r="K68" s="289">
        <v>20</v>
      </c>
      <c r="L68" s="337">
        <v>1</v>
      </c>
      <c r="M68" s="339">
        <v>2830.59</v>
      </c>
      <c r="N68" s="339">
        <f t="shared" ref="N68:N131" si="10">M68*3</f>
        <v>8491.77</v>
      </c>
      <c r="O68" s="339">
        <v>674.49</v>
      </c>
      <c r="P68" s="339">
        <f t="shared" ref="P68:P131" si="11">O68*3</f>
        <v>2023.47</v>
      </c>
      <c r="Q68" s="346">
        <v>3403.95</v>
      </c>
      <c r="R68" s="346">
        <f t="shared" ref="R68:R131" si="12">Q68*3</f>
        <v>10211.85</v>
      </c>
      <c r="S68" s="346">
        <v>733.71</v>
      </c>
      <c r="T68" s="346">
        <f t="shared" ref="T68:T131" si="13">S68*3</f>
        <v>2201.13</v>
      </c>
      <c r="U68" s="347">
        <v>4084.7</v>
      </c>
      <c r="V68" s="347">
        <f t="shared" ref="V68:V131" si="14">U68*3</f>
        <v>12254.1</v>
      </c>
      <c r="W68" s="347">
        <v>797</v>
      </c>
      <c r="X68" s="347">
        <f t="shared" ref="X68:X131" si="15">W68*3</f>
        <v>2391</v>
      </c>
      <c r="Y68" s="356">
        <v>7061.23</v>
      </c>
      <c r="Z68" s="356">
        <v>1882.1150000001</v>
      </c>
      <c r="AA68" s="357">
        <v>1.05093041043672</v>
      </c>
      <c r="AB68" s="357">
        <v>0.875775342030601</v>
      </c>
      <c r="AC68" s="357">
        <v>0.729812785025497</v>
      </c>
      <c r="AD68" s="146">
        <f t="shared" ref="AD68:AD131" si="16">Y68/N68</f>
        <v>0.831538065680064</v>
      </c>
      <c r="AE68" s="146">
        <f t="shared" ref="AE68:AE131" si="17">Y68/R68</f>
        <v>0.691474120751872</v>
      </c>
      <c r="AF68" s="146">
        <f t="shared" ref="AF68:AF131" si="18">Y68/V68</f>
        <v>0.576234076757983</v>
      </c>
      <c r="AG68" s="365"/>
      <c r="AH68" s="363">
        <f t="shared" ref="AH68:AH131" si="19">J68-AG68</f>
        <v>260</v>
      </c>
      <c r="AI68" s="366"/>
    </row>
    <row r="69" hidden="1" spans="1:35">
      <c r="A69" s="289">
        <v>70</v>
      </c>
      <c r="B69" s="90" t="s">
        <v>56</v>
      </c>
      <c r="C69" s="90">
        <v>748</v>
      </c>
      <c r="D69" s="325" t="s">
        <v>283</v>
      </c>
      <c r="E69" s="90" t="s">
        <v>284</v>
      </c>
      <c r="F69" s="90">
        <v>6537</v>
      </c>
      <c r="G69" s="12" t="s">
        <v>213</v>
      </c>
      <c r="H69" s="90"/>
      <c r="I69" s="289">
        <v>3</v>
      </c>
      <c r="J69" s="56">
        <v>260</v>
      </c>
      <c r="K69" s="289">
        <v>20</v>
      </c>
      <c r="L69" s="337">
        <v>1</v>
      </c>
      <c r="M69" s="339">
        <v>4779.215</v>
      </c>
      <c r="N69" s="339">
        <f t="shared" si="10"/>
        <v>14337.645</v>
      </c>
      <c r="O69" s="339">
        <v>1141.21</v>
      </c>
      <c r="P69" s="339">
        <f t="shared" si="11"/>
        <v>3423.63</v>
      </c>
      <c r="Q69" s="346">
        <v>5735.055</v>
      </c>
      <c r="R69" s="346">
        <f t="shared" si="12"/>
        <v>17205.165</v>
      </c>
      <c r="S69" s="346">
        <v>1241.285</v>
      </c>
      <c r="T69" s="346">
        <f t="shared" si="13"/>
        <v>3723.855</v>
      </c>
      <c r="U69" s="347">
        <v>6882.065</v>
      </c>
      <c r="V69" s="347">
        <f t="shared" si="14"/>
        <v>20646.195</v>
      </c>
      <c r="W69" s="347">
        <v>1348.38</v>
      </c>
      <c r="X69" s="347">
        <f t="shared" si="15"/>
        <v>4045.14</v>
      </c>
      <c r="Y69" s="356">
        <v>18898.5</v>
      </c>
      <c r="Z69" s="356">
        <v>4069.7766399998</v>
      </c>
      <c r="AA69" s="359">
        <v>1.04059184002722</v>
      </c>
      <c r="AB69" s="357">
        <v>0.867159866689346</v>
      </c>
      <c r="AC69" s="357">
        <v>0.722633222241125</v>
      </c>
      <c r="AD69" s="358">
        <f t="shared" si="16"/>
        <v>1.31810349607624</v>
      </c>
      <c r="AE69" s="146">
        <f t="shared" si="17"/>
        <v>1.09842015464542</v>
      </c>
      <c r="AF69" s="146">
        <f t="shared" si="18"/>
        <v>0.915350261876341</v>
      </c>
      <c r="AG69" s="296">
        <v>100</v>
      </c>
      <c r="AH69" s="363">
        <f t="shared" si="19"/>
        <v>160</v>
      </c>
      <c r="AI69" s="364"/>
    </row>
    <row r="70" hidden="1" spans="1:35">
      <c r="A70" s="289">
        <v>71</v>
      </c>
      <c r="B70" s="90" t="s">
        <v>56</v>
      </c>
      <c r="C70" s="90">
        <v>748</v>
      </c>
      <c r="D70" s="325" t="s">
        <v>283</v>
      </c>
      <c r="E70" s="90" t="s">
        <v>285</v>
      </c>
      <c r="F70" s="289">
        <v>11903</v>
      </c>
      <c r="G70" s="12" t="s">
        <v>194</v>
      </c>
      <c r="H70" s="90"/>
      <c r="I70" s="289">
        <v>3</v>
      </c>
      <c r="J70" s="56">
        <v>260</v>
      </c>
      <c r="K70" s="289">
        <v>20</v>
      </c>
      <c r="L70" s="337">
        <v>1</v>
      </c>
      <c r="M70" s="339">
        <v>4779.215</v>
      </c>
      <c r="N70" s="339">
        <f t="shared" si="10"/>
        <v>14337.645</v>
      </c>
      <c r="O70" s="339">
        <v>1141.21</v>
      </c>
      <c r="P70" s="339">
        <f t="shared" si="11"/>
        <v>3423.63</v>
      </c>
      <c r="Q70" s="346">
        <v>5735.055</v>
      </c>
      <c r="R70" s="346">
        <f t="shared" si="12"/>
        <v>17205.165</v>
      </c>
      <c r="S70" s="346">
        <v>1241.285</v>
      </c>
      <c r="T70" s="346">
        <f t="shared" si="13"/>
        <v>3723.855</v>
      </c>
      <c r="U70" s="347">
        <v>6882.065</v>
      </c>
      <c r="V70" s="347">
        <f t="shared" si="14"/>
        <v>20646.195</v>
      </c>
      <c r="W70" s="347">
        <v>1348.38</v>
      </c>
      <c r="X70" s="347">
        <f t="shared" si="15"/>
        <v>4045.14</v>
      </c>
      <c r="Y70" s="356">
        <v>10613.07</v>
      </c>
      <c r="Z70" s="356">
        <v>2709.08892720029</v>
      </c>
      <c r="AA70" s="357">
        <v>1.04059184002722</v>
      </c>
      <c r="AB70" s="357">
        <v>0.867159866689346</v>
      </c>
      <c r="AC70" s="357">
        <v>0.722633222241125</v>
      </c>
      <c r="AD70" s="146">
        <f t="shared" si="16"/>
        <v>0.740224074455742</v>
      </c>
      <c r="AE70" s="146">
        <f t="shared" si="17"/>
        <v>0.616853718055014</v>
      </c>
      <c r="AF70" s="146">
        <f t="shared" si="18"/>
        <v>0.514044839739235</v>
      </c>
      <c r="AG70" s="365"/>
      <c r="AH70" s="363">
        <f t="shared" si="19"/>
        <v>260</v>
      </c>
      <c r="AI70" s="366"/>
    </row>
    <row r="71" hidden="1" spans="1:35">
      <c r="A71" s="289">
        <v>72</v>
      </c>
      <c r="B71" s="90" t="s">
        <v>56</v>
      </c>
      <c r="C71" s="90">
        <v>104533</v>
      </c>
      <c r="D71" s="12" t="s">
        <v>286</v>
      </c>
      <c r="E71" s="90" t="s">
        <v>287</v>
      </c>
      <c r="F71" s="90">
        <v>4081</v>
      </c>
      <c r="G71" s="12" t="s">
        <v>213</v>
      </c>
      <c r="H71" s="90" t="s">
        <v>288</v>
      </c>
      <c r="I71" s="289">
        <v>3</v>
      </c>
      <c r="J71" s="56">
        <v>260</v>
      </c>
      <c r="K71" s="289">
        <v>20</v>
      </c>
      <c r="L71" s="337">
        <v>1</v>
      </c>
      <c r="M71" s="339">
        <v>2181.1</v>
      </c>
      <c r="N71" s="339">
        <f t="shared" si="10"/>
        <v>6543.3</v>
      </c>
      <c r="O71" s="339">
        <v>449.1</v>
      </c>
      <c r="P71" s="339">
        <f t="shared" si="11"/>
        <v>1347.3</v>
      </c>
      <c r="Q71" s="346">
        <v>2617.3</v>
      </c>
      <c r="R71" s="346">
        <f t="shared" si="12"/>
        <v>7851.9</v>
      </c>
      <c r="S71" s="346">
        <v>488.49</v>
      </c>
      <c r="T71" s="346">
        <f t="shared" si="13"/>
        <v>1465.47</v>
      </c>
      <c r="U71" s="347">
        <v>3140.8</v>
      </c>
      <c r="V71" s="347">
        <f t="shared" si="14"/>
        <v>9422.4</v>
      </c>
      <c r="W71" s="347">
        <v>530.6</v>
      </c>
      <c r="X71" s="347">
        <f t="shared" si="15"/>
        <v>1591.8</v>
      </c>
      <c r="Y71" s="356">
        <v>7908.9</v>
      </c>
      <c r="Z71" s="356">
        <v>1583.03332999991</v>
      </c>
      <c r="AA71" s="357">
        <v>0.95436396088618</v>
      </c>
      <c r="AB71" s="357">
        <v>0.795303300738484</v>
      </c>
      <c r="AC71" s="357">
        <v>0.662752750615403</v>
      </c>
      <c r="AD71" s="358">
        <f t="shared" si="16"/>
        <v>1.20870203108523</v>
      </c>
      <c r="AE71" s="146">
        <f t="shared" si="17"/>
        <v>1.00725938944714</v>
      </c>
      <c r="AF71" s="146">
        <f t="shared" si="18"/>
        <v>0.839372134488028</v>
      </c>
      <c r="AG71" s="296">
        <v>100</v>
      </c>
      <c r="AH71" s="363">
        <f t="shared" si="19"/>
        <v>160</v>
      </c>
      <c r="AI71" s="364"/>
    </row>
    <row r="72" hidden="1" spans="1:35">
      <c r="A72" s="289">
        <v>73</v>
      </c>
      <c r="B72" s="90" t="s">
        <v>56</v>
      </c>
      <c r="C72" s="90">
        <v>104533</v>
      </c>
      <c r="D72" s="12" t="s">
        <v>286</v>
      </c>
      <c r="E72" s="90" t="s">
        <v>289</v>
      </c>
      <c r="F72" s="328">
        <v>11977</v>
      </c>
      <c r="G72" s="12" t="s">
        <v>194</v>
      </c>
      <c r="H72" s="90" t="s">
        <v>290</v>
      </c>
      <c r="I72" s="289">
        <v>3</v>
      </c>
      <c r="J72" s="56">
        <v>260</v>
      </c>
      <c r="K72" s="289">
        <v>20</v>
      </c>
      <c r="L72" s="337">
        <v>1</v>
      </c>
      <c r="M72" s="339">
        <v>2181.1</v>
      </c>
      <c r="N72" s="339">
        <f t="shared" si="10"/>
        <v>6543.3</v>
      </c>
      <c r="O72" s="339">
        <v>449.1</v>
      </c>
      <c r="P72" s="339">
        <f t="shared" si="11"/>
        <v>1347.3</v>
      </c>
      <c r="Q72" s="346">
        <v>2617.3</v>
      </c>
      <c r="R72" s="346">
        <f t="shared" si="12"/>
        <v>7851.9</v>
      </c>
      <c r="S72" s="346">
        <v>488.49</v>
      </c>
      <c r="T72" s="346">
        <f t="shared" si="13"/>
        <v>1465.47</v>
      </c>
      <c r="U72" s="347">
        <v>3140.8</v>
      </c>
      <c r="V72" s="347">
        <f t="shared" si="14"/>
        <v>9422.4</v>
      </c>
      <c r="W72" s="347">
        <v>530.6</v>
      </c>
      <c r="X72" s="347">
        <f t="shared" si="15"/>
        <v>1591.8</v>
      </c>
      <c r="Y72" s="356">
        <v>6008.66</v>
      </c>
      <c r="Z72" s="356">
        <v>1616.1201399997</v>
      </c>
      <c r="AA72" s="357">
        <v>0.95436396088618</v>
      </c>
      <c r="AB72" s="357">
        <v>0.795303300738484</v>
      </c>
      <c r="AC72" s="357">
        <v>0.662752750615403</v>
      </c>
      <c r="AD72" s="145">
        <f t="shared" si="16"/>
        <v>0.918291993336696</v>
      </c>
      <c r="AE72" s="146">
        <f t="shared" si="17"/>
        <v>0.76524917535883</v>
      </c>
      <c r="AF72" s="146">
        <f t="shared" si="18"/>
        <v>0.637699524537273</v>
      </c>
      <c r="AG72" s="365"/>
      <c r="AH72" s="363">
        <f t="shared" si="19"/>
        <v>260</v>
      </c>
      <c r="AI72" s="366">
        <v>-50</v>
      </c>
    </row>
    <row r="73" hidden="1" spans="1:35">
      <c r="A73" s="289">
        <v>74</v>
      </c>
      <c r="B73" s="90" t="s">
        <v>56</v>
      </c>
      <c r="C73" s="90">
        <v>104533</v>
      </c>
      <c r="D73" s="12" t="s">
        <v>286</v>
      </c>
      <c r="E73" s="330" t="s">
        <v>291</v>
      </c>
      <c r="F73" s="330">
        <v>12136</v>
      </c>
      <c r="G73" s="12" t="s">
        <v>194</v>
      </c>
      <c r="H73" s="90" t="s">
        <v>292</v>
      </c>
      <c r="I73" s="289">
        <v>3</v>
      </c>
      <c r="J73" s="56">
        <v>260</v>
      </c>
      <c r="K73" s="289">
        <v>20</v>
      </c>
      <c r="L73" s="337">
        <v>1</v>
      </c>
      <c r="M73" s="339">
        <v>2181.15</v>
      </c>
      <c r="N73" s="339">
        <f t="shared" si="10"/>
        <v>6543.45</v>
      </c>
      <c r="O73" s="339">
        <v>449.12</v>
      </c>
      <c r="P73" s="339">
        <f t="shared" si="11"/>
        <v>1347.36</v>
      </c>
      <c r="Q73" s="346">
        <v>2617.41</v>
      </c>
      <c r="R73" s="346">
        <f t="shared" si="12"/>
        <v>7852.23</v>
      </c>
      <c r="S73" s="346">
        <v>488.49</v>
      </c>
      <c r="T73" s="346">
        <f t="shared" si="13"/>
        <v>1465.47</v>
      </c>
      <c r="U73" s="347">
        <v>3140.82</v>
      </c>
      <c r="V73" s="347">
        <f t="shared" si="14"/>
        <v>9422.46</v>
      </c>
      <c r="W73" s="347">
        <v>530.71</v>
      </c>
      <c r="X73" s="347">
        <f t="shared" si="15"/>
        <v>1592.13</v>
      </c>
      <c r="Y73" s="356">
        <v>4816.64</v>
      </c>
      <c r="Z73" s="356">
        <v>912.482059999895</v>
      </c>
      <c r="AA73" s="357">
        <v>0.95436396088618</v>
      </c>
      <c r="AB73" s="357">
        <v>0.795303300738484</v>
      </c>
      <c r="AC73" s="357">
        <v>0.662752750615403</v>
      </c>
      <c r="AD73" s="145">
        <f t="shared" si="16"/>
        <v>0.736100986482666</v>
      </c>
      <c r="AE73" s="146">
        <f t="shared" si="17"/>
        <v>0.613410457920871</v>
      </c>
      <c r="AF73" s="146">
        <f t="shared" si="18"/>
        <v>0.511187099759511</v>
      </c>
      <c r="AG73" s="365"/>
      <c r="AH73" s="363">
        <f t="shared" si="19"/>
        <v>260</v>
      </c>
      <c r="AI73" s="366">
        <v>-50</v>
      </c>
    </row>
    <row r="74" hidden="1" spans="1:35">
      <c r="A74" s="289">
        <v>77</v>
      </c>
      <c r="B74" s="90" t="s">
        <v>293</v>
      </c>
      <c r="C74" s="90">
        <v>517</v>
      </c>
      <c r="D74" s="12" t="s">
        <v>294</v>
      </c>
      <c r="E74" s="90" t="s">
        <v>295</v>
      </c>
      <c r="F74" s="90">
        <v>4024</v>
      </c>
      <c r="G74" s="12" t="s">
        <v>213</v>
      </c>
      <c r="H74" s="90">
        <v>2003.04</v>
      </c>
      <c r="I74" s="289">
        <v>3</v>
      </c>
      <c r="J74" s="56">
        <v>260</v>
      </c>
      <c r="K74" s="289">
        <v>20</v>
      </c>
      <c r="L74" s="337">
        <v>1</v>
      </c>
      <c r="M74" s="339">
        <v>7042.82</v>
      </c>
      <c r="N74" s="339">
        <f t="shared" si="10"/>
        <v>21128.46</v>
      </c>
      <c r="O74" s="339">
        <v>1298.32</v>
      </c>
      <c r="P74" s="339">
        <f t="shared" si="11"/>
        <v>3894.96</v>
      </c>
      <c r="Q74" s="346">
        <v>8099.2425</v>
      </c>
      <c r="R74" s="346">
        <f t="shared" si="12"/>
        <v>24297.7275</v>
      </c>
      <c r="S74" s="346">
        <v>1353.33</v>
      </c>
      <c r="T74" s="346">
        <f t="shared" si="13"/>
        <v>4059.99</v>
      </c>
      <c r="U74" s="347">
        <v>9314.1275</v>
      </c>
      <c r="V74" s="347">
        <f t="shared" si="14"/>
        <v>27942.3825</v>
      </c>
      <c r="W74" s="347">
        <v>1408.8425</v>
      </c>
      <c r="X74" s="347">
        <f t="shared" si="15"/>
        <v>4226.5275</v>
      </c>
      <c r="Y74" s="356">
        <v>30907.1</v>
      </c>
      <c r="Z74" s="356">
        <v>6103.6334780024</v>
      </c>
      <c r="AA74" s="357">
        <v>1.41581062152398</v>
      </c>
      <c r="AB74" s="357">
        <v>1.23113967089042</v>
      </c>
      <c r="AC74" s="359">
        <v>1.07055623555688</v>
      </c>
      <c r="AD74" s="146">
        <f t="shared" si="16"/>
        <v>1.46281839755477</v>
      </c>
      <c r="AE74" s="146">
        <f t="shared" si="17"/>
        <v>1.27201607640056</v>
      </c>
      <c r="AF74" s="358">
        <f t="shared" si="18"/>
        <v>1.10610109928887</v>
      </c>
      <c r="AG74" s="296">
        <v>260</v>
      </c>
      <c r="AH74" s="363">
        <f t="shared" si="19"/>
        <v>0</v>
      </c>
      <c r="AI74" s="364"/>
    </row>
    <row r="75" hidden="1" spans="1:35">
      <c r="A75" s="289">
        <v>78</v>
      </c>
      <c r="B75" s="90" t="s">
        <v>293</v>
      </c>
      <c r="C75" s="90">
        <v>517</v>
      </c>
      <c r="D75" s="12" t="s">
        <v>294</v>
      </c>
      <c r="E75" s="90" t="s">
        <v>296</v>
      </c>
      <c r="F75" s="90">
        <v>4022</v>
      </c>
      <c r="G75" s="12" t="s">
        <v>194</v>
      </c>
      <c r="H75" s="90">
        <v>2017.08</v>
      </c>
      <c r="I75" s="289">
        <v>3</v>
      </c>
      <c r="J75" s="56">
        <v>260</v>
      </c>
      <c r="K75" s="289">
        <v>20</v>
      </c>
      <c r="L75" s="337">
        <v>1</v>
      </c>
      <c r="M75" s="339">
        <v>7042.82</v>
      </c>
      <c r="N75" s="339">
        <f t="shared" si="10"/>
        <v>21128.46</v>
      </c>
      <c r="O75" s="339">
        <v>1298.32</v>
      </c>
      <c r="P75" s="339">
        <f t="shared" si="11"/>
        <v>3894.96</v>
      </c>
      <c r="Q75" s="346">
        <v>8099.2425</v>
      </c>
      <c r="R75" s="346">
        <f t="shared" si="12"/>
        <v>24297.7275</v>
      </c>
      <c r="S75" s="346">
        <v>1353.33</v>
      </c>
      <c r="T75" s="346">
        <f t="shared" si="13"/>
        <v>4059.99</v>
      </c>
      <c r="U75" s="347">
        <v>9314.1275</v>
      </c>
      <c r="V75" s="347">
        <f t="shared" si="14"/>
        <v>27942.3825</v>
      </c>
      <c r="W75" s="347">
        <v>1408.8425</v>
      </c>
      <c r="X75" s="347">
        <f t="shared" si="15"/>
        <v>4226.5275</v>
      </c>
      <c r="Y75" s="356">
        <v>31024.78</v>
      </c>
      <c r="Z75" s="356">
        <v>6362.8241135611</v>
      </c>
      <c r="AA75" s="357">
        <v>1.41581062152398</v>
      </c>
      <c r="AB75" s="357">
        <v>1.23113967089042</v>
      </c>
      <c r="AC75" s="359">
        <v>1.07055623555688</v>
      </c>
      <c r="AD75" s="146">
        <f t="shared" si="16"/>
        <v>1.46838813619166</v>
      </c>
      <c r="AE75" s="146">
        <f t="shared" si="17"/>
        <v>1.27685932768816</v>
      </c>
      <c r="AF75" s="358">
        <f t="shared" si="18"/>
        <v>1.11031262276937</v>
      </c>
      <c r="AG75" s="296">
        <v>260</v>
      </c>
      <c r="AH75" s="363">
        <f t="shared" si="19"/>
        <v>0</v>
      </c>
      <c r="AI75" s="364"/>
    </row>
    <row r="76" hidden="1" spans="1:35">
      <c r="A76" s="289">
        <v>79</v>
      </c>
      <c r="B76" s="90" t="s">
        <v>293</v>
      </c>
      <c r="C76" s="90">
        <v>517</v>
      </c>
      <c r="D76" s="12" t="s">
        <v>294</v>
      </c>
      <c r="E76" s="368" t="s">
        <v>297</v>
      </c>
      <c r="F76" s="369">
        <v>12230</v>
      </c>
      <c r="G76" s="12" t="s">
        <v>194</v>
      </c>
      <c r="H76" s="90">
        <v>2019.04</v>
      </c>
      <c r="I76" s="289">
        <v>3</v>
      </c>
      <c r="J76" s="56">
        <v>260</v>
      </c>
      <c r="K76" s="289">
        <v>20</v>
      </c>
      <c r="L76" s="337">
        <v>1</v>
      </c>
      <c r="M76" s="339">
        <v>7042.82</v>
      </c>
      <c r="N76" s="339">
        <f t="shared" si="10"/>
        <v>21128.46</v>
      </c>
      <c r="O76" s="339">
        <v>1298.32</v>
      </c>
      <c r="P76" s="339">
        <f t="shared" si="11"/>
        <v>3894.96</v>
      </c>
      <c r="Q76" s="346">
        <v>8099.2425</v>
      </c>
      <c r="R76" s="346">
        <f t="shared" si="12"/>
        <v>24297.7275</v>
      </c>
      <c r="S76" s="346">
        <v>1353.33</v>
      </c>
      <c r="T76" s="346">
        <f t="shared" si="13"/>
        <v>4059.99</v>
      </c>
      <c r="U76" s="347">
        <v>9314.1275</v>
      </c>
      <c r="V76" s="347">
        <f t="shared" si="14"/>
        <v>27942.3825</v>
      </c>
      <c r="W76" s="347">
        <v>1408.8425</v>
      </c>
      <c r="X76" s="347">
        <f t="shared" si="15"/>
        <v>4226.5275</v>
      </c>
      <c r="Y76" s="356">
        <v>26677.06</v>
      </c>
      <c r="Z76" s="356">
        <v>4979.37050469</v>
      </c>
      <c r="AA76" s="357">
        <v>1.41581062152398</v>
      </c>
      <c r="AB76" s="359">
        <v>1.23113967089042</v>
      </c>
      <c r="AC76" s="357">
        <v>1.07055623555688</v>
      </c>
      <c r="AD76" s="146">
        <f t="shared" si="16"/>
        <v>1.26261260877508</v>
      </c>
      <c r="AE76" s="358">
        <f t="shared" si="17"/>
        <v>1.09792407540993</v>
      </c>
      <c r="AF76" s="146">
        <f t="shared" si="18"/>
        <v>0.954716728253219</v>
      </c>
      <c r="AG76" s="296">
        <v>150</v>
      </c>
      <c r="AH76" s="363">
        <f t="shared" si="19"/>
        <v>110</v>
      </c>
      <c r="AI76" s="364"/>
    </row>
    <row r="77" hidden="1" spans="1:35">
      <c r="A77" s="289">
        <v>80</v>
      </c>
      <c r="B77" s="90" t="s">
        <v>293</v>
      </c>
      <c r="C77" s="90">
        <v>517</v>
      </c>
      <c r="D77" s="12" t="s">
        <v>294</v>
      </c>
      <c r="E77" s="289" t="s">
        <v>298</v>
      </c>
      <c r="F77" s="289">
        <v>11872</v>
      </c>
      <c r="G77" s="12" t="s">
        <v>194</v>
      </c>
      <c r="H77" s="90">
        <v>2018.09</v>
      </c>
      <c r="I77" s="289">
        <v>3</v>
      </c>
      <c r="J77" s="56">
        <v>260</v>
      </c>
      <c r="K77" s="289">
        <v>20</v>
      </c>
      <c r="L77" s="337">
        <v>1</v>
      </c>
      <c r="M77" s="339">
        <v>7042.82</v>
      </c>
      <c r="N77" s="339">
        <f t="shared" si="10"/>
        <v>21128.46</v>
      </c>
      <c r="O77" s="339">
        <v>1298.32</v>
      </c>
      <c r="P77" s="339">
        <f t="shared" si="11"/>
        <v>3894.96</v>
      </c>
      <c r="Q77" s="346">
        <v>8099.2425</v>
      </c>
      <c r="R77" s="346">
        <f t="shared" si="12"/>
        <v>24297.7275</v>
      </c>
      <c r="S77" s="346">
        <v>1353.33</v>
      </c>
      <c r="T77" s="346">
        <f t="shared" si="13"/>
        <v>4059.99</v>
      </c>
      <c r="U77" s="347">
        <v>9314.1275</v>
      </c>
      <c r="V77" s="347">
        <f t="shared" si="14"/>
        <v>27942.3825</v>
      </c>
      <c r="W77" s="347">
        <v>1408.8425</v>
      </c>
      <c r="X77" s="347">
        <f t="shared" si="15"/>
        <v>4226.5275</v>
      </c>
      <c r="Y77" s="356">
        <v>30141.84</v>
      </c>
      <c r="Z77" s="356">
        <v>6442.9967997996</v>
      </c>
      <c r="AA77" s="357">
        <v>1.41581062152398</v>
      </c>
      <c r="AB77" s="357">
        <v>1.23113967089042</v>
      </c>
      <c r="AC77" s="359">
        <v>1.07055623555688</v>
      </c>
      <c r="AD77" s="146">
        <f t="shared" si="16"/>
        <v>1.42659900437609</v>
      </c>
      <c r="AE77" s="146">
        <f t="shared" si="17"/>
        <v>1.24052094995304</v>
      </c>
      <c r="AF77" s="358">
        <f t="shared" si="18"/>
        <v>1.07871402876974</v>
      </c>
      <c r="AG77" s="296">
        <v>260</v>
      </c>
      <c r="AH77" s="363">
        <f t="shared" si="19"/>
        <v>0</v>
      </c>
      <c r="AI77" s="364"/>
    </row>
    <row r="78" hidden="1" spans="1:35">
      <c r="A78" s="289">
        <v>84</v>
      </c>
      <c r="B78" s="90" t="s">
        <v>293</v>
      </c>
      <c r="C78" s="90">
        <v>578</v>
      </c>
      <c r="D78" s="12" t="s">
        <v>299</v>
      </c>
      <c r="E78" s="90" t="s">
        <v>300</v>
      </c>
      <c r="F78" s="90">
        <v>9331</v>
      </c>
      <c r="G78" s="321" t="s">
        <v>213</v>
      </c>
      <c r="H78" s="322">
        <v>2014.06</v>
      </c>
      <c r="I78" s="289">
        <v>3</v>
      </c>
      <c r="J78" s="56">
        <v>260</v>
      </c>
      <c r="K78" s="289">
        <v>20</v>
      </c>
      <c r="L78" s="337">
        <v>1</v>
      </c>
      <c r="M78" s="339">
        <v>4488.2</v>
      </c>
      <c r="N78" s="339">
        <f t="shared" si="10"/>
        <v>13464.6</v>
      </c>
      <c r="O78" s="339">
        <v>1186.9</v>
      </c>
      <c r="P78" s="339">
        <f t="shared" si="11"/>
        <v>3560.7</v>
      </c>
      <c r="Q78" s="346">
        <v>5385.73</v>
      </c>
      <c r="R78" s="346">
        <f t="shared" si="12"/>
        <v>16157.19</v>
      </c>
      <c r="S78" s="346">
        <v>1290.98</v>
      </c>
      <c r="T78" s="346">
        <f t="shared" si="13"/>
        <v>3872.94</v>
      </c>
      <c r="U78" s="347">
        <v>6462.88</v>
      </c>
      <c r="V78" s="347">
        <f t="shared" si="14"/>
        <v>19388.64</v>
      </c>
      <c r="W78" s="347">
        <v>1402.37</v>
      </c>
      <c r="X78" s="347">
        <f t="shared" si="15"/>
        <v>4207.11</v>
      </c>
      <c r="Y78" s="356">
        <v>27808.84</v>
      </c>
      <c r="Z78" s="356">
        <v>6239.7083550441</v>
      </c>
      <c r="AA78" s="357">
        <v>1.37167831460497</v>
      </c>
      <c r="AB78" s="359">
        <v>1.1430652621708</v>
      </c>
      <c r="AC78" s="357">
        <v>0.952554385142336</v>
      </c>
      <c r="AD78" s="146">
        <f t="shared" si="16"/>
        <v>2.06532982784487</v>
      </c>
      <c r="AE78" s="358">
        <f t="shared" si="17"/>
        <v>1.72114334237575</v>
      </c>
      <c r="AF78" s="146">
        <f t="shared" si="18"/>
        <v>1.43428523093935</v>
      </c>
      <c r="AG78" s="296">
        <v>150</v>
      </c>
      <c r="AH78" s="363">
        <f t="shared" si="19"/>
        <v>110</v>
      </c>
      <c r="AI78" s="364"/>
    </row>
    <row r="79" hidden="1" spans="1:35">
      <c r="A79" s="289">
        <v>85</v>
      </c>
      <c r="B79" s="90" t="s">
        <v>293</v>
      </c>
      <c r="C79" s="90">
        <v>578</v>
      </c>
      <c r="D79" s="12" t="s">
        <v>299</v>
      </c>
      <c r="E79" s="90" t="s">
        <v>301</v>
      </c>
      <c r="F79" s="90">
        <v>9140</v>
      </c>
      <c r="G79" s="12" t="s">
        <v>194</v>
      </c>
      <c r="H79" s="90">
        <v>2014.05</v>
      </c>
      <c r="I79" s="289">
        <v>3</v>
      </c>
      <c r="J79" s="56">
        <v>260</v>
      </c>
      <c r="K79" s="289">
        <v>20</v>
      </c>
      <c r="L79" s="337">
        <v>1</v>
      </c>
      <c r="M79" s="339">
        <v>4488.2</v>
      </c>
      <c r="N79" s="339">
        <f t="shared" si="10"/>
        <v>13464.6</v>
      </c>
      <c r="O79" s="339">
        <v>1186.9</v>
      </c>
      <c r="P79" s="339">
        <f t="shared" si="11"/>
        <v>3560.7</v>
      </c>
      <c r="Q79" s="346">
        <v>5385.73</v>
      </c>
      <c r="R79" s="346">
        <f t="shared" si="12"/>
        <v>16157.19</v>
      </c>
      <c r="S79" s="346">
        <v>1290.98</v>
      </c>
      <c r="T79" s="346">
        <f t="shared" si="13"/>
        <v>3872.94</v>
      </c>
      <c r="U79" s="347">
        <v>6462.88</v>
      </c>
      <c r="V79" s="347">
        <f t="shared" si="14"/>
        <v>19388.64</v>
      </c>
      <c r="W79" s="347">
        <v>1402.37</v>
      </c>
      <c r="X79" s="347">
        <f t="shared" si="15"/>
        <v>4207.11</v>
      </c>
      <c r="Y79" s="356">
        <v>15145.22</v>
      </c>
      <c r="Z79" s="356">
        <v>4656.33594737</v>
      </c>
      <c r="AA79" s="359">
        <v>1.37167831460497</v>
      </c>
      <c r="AB79" s="357">
        <v>1.1430652621708</v>
      </c>
      <c r="AC79" s="357">
        <v>0.952554385142336</v>
      </c>
      <c r="AD79" s="358">
        <f t="shared" si="16"/>
        <v>1.12481767003847</v>
      </c>
      <c r="AE79" s="146">
        <f t="shared" si="17"/>
        <v>0.9373672030842</v>
      </c>
      <c r="AF79" s="146">
        <f t="shared" si="18"/>
        <v>0.78113885244143</v>
      </c>
      <c r="AG79" s="296">
        <v>100</v>
      </c>
      <c r="AH79" s="363">
        <f t="shared" si="19"/>
        <v>160</v>
      </c>
      <c r="AI79" s="364"/>
    </row>
    <row r="80" hidden="1" spans="1:35">
      <c r="A80" s="289">
        <v>87</v>
      </c>
      <c r="B80" s="90" t="s">
        <v>293</v>
      </c>
      <c r="C80" s="90">
        <v>578</v>
      </c>
      <c r="D80" s="12" t="s">
        <v>299</v>
      </c>
      <c r="E80" s="368" t="s">
        <v>302</v>
      </c>
      <c r="F80" s="369">
        <v>11902</v>
      </c>
      <c r="G80" s="12" t="s">
        <v>194</v>
      </c>
      <c r="H80" s="90">
        <v>2018.09</v>
      </c>
      <c r="I80" s="289">
        <v>3</v>
      </c>
      <c r="J80" s="56">
        <v>260</v>
      </c>
      <c r="K80" s="289">
        <v>20</v>
      </c>
      <c r="L80" s="337">
        <v>1</v>
      </c>
      <c r="M80" s="339">
        <v>4488.2</v>
      </c>
      <c r="N80" s="339">
        <f t="shared" si="10"/>
        <v>13464.6</v>
      </c>
      <c r="O80" s="339">
        <v>1186.9</v>
      </c>
      <c r="P80" s="339">
        <f t="shared" si="11"/>
        <v>3560.7</v>
      </c>
      <c r="Q80" s="346">
        <v>5385.73</v>
      </c>
      <c r="R80" s="346">
        <f t="shared" si="12"/>
        <v>16157.19</v>
      </c>
      <c r="S80" s="346">
        <v>1290.98</v>
      </c>
      <c r="T80" s="346">
        <f t="shared" si="13"/>
        <v>3872.94</v>
      </c>
      <c r="U80" s="347">
        <v>6462.88</v>
      </c>
      <c r="V80" s="347">
        <f t="shared" si="14"/>
        <v>19388.64</v>
      </c>
      <c r="W80" s="347">
        <v>1402.37</v>
      </c>
      <c r="X80" s="347">
        <f t="shared" si="15"/>
        <v>4207.11</v>
      </c>
      <c r="Y80" s="356">
        <v>6214.2</v>
      </c>
      <c r="Z80" s="356">
        <v>1902.079954</v>
      </c>
      <c r="AA80" s="357">
        <v>1.37167831460497</v>
      </c>
      <c r="AB80" s="357">
        <v>1.1430652621708</v>
      </c>
      <c r="AC80" s="357">
        <v>0.952554385142336</v>
      </c>
      <c r="AD80" s="146">
        <f t="shared" si="16"/>
        <v>0.461521322579208</v>
      </c>
      <c r="AE80" s="146">
        <f t="shared" si="17"/>
        <v>0.384608957374395</v>
      </c>
      <c r="AF80" s="146">
        <f t="shared" si="18"/>
        <v>0.320507266110465</v>
      </c>
      <c r="AG80" s="365"/>
      <c r="AH80" s="363">
        <f t="shared" si="19"/>
        <v>260</v>
      </c>
      <c r="AI80" s="366"/>
    </row>
    <row r="81" hidden="1" spans="1:35">
      <c r="A81" s="289">
        <v>90</v>
      </c>
      <c r="B81" s="90" t="s">
        <v>293</v>
      </c>
      <c r="C81" s="90">
        <v>337</v>
      </c>
      <c r="D81" s="12" t="s">
        <v>303</v>
      </c>
      <c r="E81" s="90" t="s">
        <v>304</v>
      </c>
      <c r="F81" s="90">
        <v>4264</v>
      </c>
      <c r="G81" s="321" t="s">
        <v>213</v>
      </c>
      <c r="H81" s="322"/>
      <c r="I81" s="289">
        <v>3</v>
      </c>
      <c r="J81" s="56">
        <v>260</v>
      </c>
      <c r="K81" s="289">
        <v>20</v>
      </c>
      <c r="L81" s="337">
        <v>1</v>
      </c>
      <c r="M81" s="339">
        <v>4416</v>
      </c>
      <c r="N81" s="339">
        <f t="shared" si="10"/>
        <v>13248</v>
      </c>
      <c r="O81" s="339">
        <v>900</v>
      </c>
      <c r="P81" s="339">
        <f t="shared" si="11"/>
        <v>2700</v>
      </c>
      <c r="Q81" s="346">
        <v>5300</v>
      </c>
      <c r="R81" s="346">
        <f t="shared" si="12"/>
        <v>15900</v>
      </c>
      <c r="S81" s="346">
        <v>979</v>
      </c>
      <c r="T81" s="346">
        <f t="shared" si="13"/>
        <v>2937</v>
      </c>
      <c r="U81" s="347">
        <v>6360</v>
      </c>
      <c r="V81" s="347">
        <f t="shared" si="14"/>
        <v>19080</v>
      </c>
      <c r="W81" s="347">
        <v>1063</v>
      </c>
      <c r="X81" s="347">
        <f t="shared" si="15"/>
        <v>3189</v>
      </c>
      <c r="Y81" s="356">
        <v>24865.27</v>
      </c>
      <c r="Z81" s="356">
        <v>5208.2261749918</v>
      </c>
      <c r="AA81" s="359">
        <v>1.04495461349823</v>
      </c>
      <c r="AB81" s="357">
        <v>0.870795511248528</v>
      </c>
      <c r="AC81" s="357">
        <v>0.72566292604044</v>
      </c>
      <c r="AD81" s="358">
        <f t="shared" si="16"/>
        <v>1.87690745772947</v>
      </c>
      <c r="AE81" s="146">
        <f t="shared" si="17"/>
        <v>1.5638534591195</v>
      </c>
      <c r="AF81" s="146">
        <f t="shared" si="18"/>
        <v>1.30321121593291</v>
      </c>
      <c r="AG81" s="296">
        <v>100</v>
      </c>
      <c r="AH81" s="363">
        <f t="shared" si="19"/>
        <v>160</v>
      </c>
      <c r="AI81" s="364"/>
    </row>
    <row r="82" hidden="1" spans="1:35">
      <c r="A82" s="289">
        <v>91</v>
      </c>
      <c r="B82" s="90" t="s">
        <v>293</v>
      </c>
      <c r="C82" s="90">
        <v>337</v>
      </c>
      <c r="D82" s="12" t="s">
        <v>303</v>
      </c>
      <c r="E82" s="90" t="s">
        <v>305</v>
      </c>
      <c r="F82" s="90">
        <v>4061</v>
      </c>
      <c r="G82" s="12" t="s">
        <v>194</v>
      </c>
      <c r="H82" s="90"/>
      <c r="I82" s="289">
        <v>3</v>
      </c>
      <c r="J82" s="56">
        <v>260</v>
      </c>
      <c r="K82" s="289">
        <v>20</v>
      </c>
      <c r="L82" s="337">
        <v>1</v>
      </c>
      <c r="M82" s="339">
        <v>4416</v>
      </c>
      <c r="N82" s="339">
        <f t="shared" si="10"/>
        <v>13248</v>
      </c>
      <c r="O82" s="339">
        <v>900</v>
      </c>
      <c r="P82" s="339">
        <f t="shared" si="11"/>
        <v>2700</v>
      </c>
      <c r="Q82" s="346">
        <v>5300</v>
      </c>
      <c r="R82" s="346">
        <f t="shared" si="12"/>
        <v>15900</v>
      </c>
      <c r="S82" s="346">
        <v>979</v>
      </c>
      <c r="T82" s="346">
        <f t="shared" si="13"/>
        <v>2937</v>
      </c>
      <c r="U82" s="347">
        <v>6360</v>
      </c>
      <c r="V82" s="347">
        <f t="shared" si="14"/>
        <v>19080</v>
      </c>
      <c r="W82" s="347">
        <v>1063</v>
      </c>
      <c r="X82" s="347">
        <f t="shared" si="15"/>
        <v>3189</v>
      </c>
      <c r="Y82" s="356">
        <v>17484.8</v>
      </c>
      <c r="Z82" s="356">
        <v>2912.3098543307</v>
      </c>
      <c r="AA82" s="359">
        <v>1.04495461349823</v>
      </c>
      <c r="AB82" s="357">
        <v>0.870795511248528</v>
      </c>
      <c r="AC82" s="357">
        <v>0.72566292604044</v>
      </c>
      <c r="AD82" s="358">
        <f t="shared" si="16"/>
        <v>1.31980676328502</v>
      </c>
      <c r="AE82" s="146">
        <f t="shared" si="17"/>
        <v>1.09967295597484</v>
      </c>
      <c r="AF82" s="146">
        <f t="shared" si="18"/>
        <v>0.916394129979036</v>
      </c>
      <c r="AG82" s="296">
        <v>100</v>
      </c>
      <c r="AH82" s="363">
        <f t="shared" si="19"/>
        <v>160</v>
      </c>
      <c r="AI82" s="364"/>
    </row>
    <row r="83" hidden="1" spans="1:35">
      <c r="A83" s="289">
        <v>92</v>
      </c>
      <c r="B83" s="90" t="s">
        <v>293</v>
      </c>
      <c r="C83" s="90">
        <v>337</v>
      </c>
      <c r="D83" s="12" t="s">
        <v>303</v>
      </c>
      <c r="E83" s="90" t="s">
        <v>306</v>
      </c>
      <c r="F83" s="90">
        <v>6965</v>
      </c>
      <c r="G83" s="12" t="s">
        <v>194</v>
      </c>
      <c r="H83" s="90"/>
      <c r="I83" s="289">
        <v>3</v>
      </c>
      <c r="J83" s="56">
        <v>260</v>
      </c>
      <c r="K83" s="289">
        <v>20</v>
      </c>
      <c r="L83" s="337">
        <v>1</v>
      </c>
      <c r="M83" s="339">
        <v>4416</v>
      </c>
      <c r="N83" s="339">
        <f t="shared" si="10"/>
        <v>13248</v>
      </c>
      <c r="O83" s="339">
        <v>900</v>
      </c>
      <c r="P83" s="339">
        <f t="shared" si="11"/>
        <v>2700</v>
      </c>
      <c r="Q83" s="346">
        <v>5300</v>
      </c>
      <c r="R83" s="346">
        <f t="shared" si="12"/>
        <v>15900</v>
      </c>
      <c r="S83" s="346">
        <v>979</v>
      </c>
      <c r="T83" s="346">
        <f t="shared" si="13"/>
        <v>2937</v>
      </c>
      <c r="U83" s="347">
        <v>6360</v>
      </c>
      <c r="V83" s="347">
        <f t="shared" si="14"/>
        <v>19080</v>
      </c>
      <c r="W83" s="347">
        <v>1063</v>
      </c>
      <c r="X83" s="347">
        <f t="shared" si="15"/>
        <v>3189</v>
      </c>
      <c r="Y83" s="356">
        <v>18218.04</v>
      </c>
      <c r="Z83" s="356">
        <v>4765.6154499999</v>
      </c>
      <c r="AA83" s="359">
        <v>1.04495461349823</v>
      </c>
      <c r="AB83" s="357">
        <v>0.870795511248528</v>
      </c>
      <c r="AC83" s="357">
        <v>0.72566292604044</v>
      </c>
      <c r="AD83" s="358">
        <f t="shared" si="16"/>
        <v>1.37515398550725</v>
      </c>
      <c r="AE83" s="146">
        <f t="shared" si="17"/>
        <v>1.14578867924528</v>
      </c>
      <c r="AF83" s="146">
        <f t="shared" si="18"/>
        <v>0.954823899371069</v>
      </c>
      <c r="AG83" s="296">
        <v>100</v>
      </c>
      <c r="AH83" s="363">
        <f t="shared" si="19"/>
        <v>160</v>
      </c>
      <c r="AI83" s="364"/>
    </row>
    <row r="84" hidden="1" spans="1:35">
      <c r="A84" s="289">
        <v>93</v>
      </c>
      <c r="B84" s="90" t="s">
        <v>293</v>
      </c>
      <c r="C84" s="90">
        <v>337</v>
      </c>
      <c r="D84" s="12" t="s">
        <v>303</v>
      </c>
      <c r="E84" s="90" t="s">
        <v>307</v>
      </c>
      <c r="F84" s="90">
        <v>10816</v>
      </c>
      <c r="G84" s="323" t="s">
        <v>194</v>
      </c>
      <c r="H84" s="324"/>
      <c r="I84" s="289">
        <v>3</v>
      </c>
      <c r="J84" s="56">
        <v>260</v>
      </c>
      <c r="K84" s="289">
        <v>20</v>
      </c>
      <c r="L84" s="337">
        <v>1</v>
      </c>
      <c r="M84" s="339">
        <v>4416</v>
      </c>
      <c r="N84" s="339">
        <f t="shared" si="10"/>
        <v>13248</v>
      </c>
      <c r="O84" s="339">
        <v>900</v>
      </c>
      <c r="P84" s="339">
        <f t="shared" si="11"/>
        <v>2700</v>
      </c>
      <c r="Q84" s="346">
        <v>5300</v>
      </c>
      <c r="R84" s="346">
        <f t="shared" si="12"/>
        <v>15900</v>
      </c>
      <c r="S84" s="346">
        <v>979</v>
      </c>
      <c r="T84" s="346">
        <f t="shared" si="13"/>
        <v>2937</v>
      </c>
      <c r="U84" s="347">
        <v>6360</v>
      </c>
      <c r="V84" s="347">
        <f t="shared" si="14"/>
        <v>19080</v>
      </c>
      <c r="W84" s="347">
        <v>1063</v>
      </c>
      <c r="X84" s="347">
        <f t="shared" si="15"/>
        <v>3189</v>
      </c>
      <c r="Y84" s="356">
        <v>15121.59</v>
      </c>
      <c r="Z84" s="356">
        <v>2819.3296</v>
      </c>
      <c r="AA84" s="359">
        <v>1.04495461349823</v>
      </c>
      <c r="AB84" s="357">
        <v>0.870795511248528</v>
      </c>
      <c r="AC84" s="357">
        <v>0.72566292604044</v>
      </c>
      <c r="AD84" s="358">
        <f t="shared" si="16"/>
        <v>1.14142436594203</v>
      </c>
      <c r="AE84" s="146">
        <f t="shared" si="17"/>
        <v>0.951043396226415</v>
      </c>
      <c r="AF84" s="146">
        <f t="shared" si="18"/>
        <v>0.792536163522013</v>
      </c>
      <c r="AG84" s="296">
        <v>100</v>
      </c>
      <c r="AH84" s="363">
        <f t="shared" si="19"/>
        <v>160</v>
      </c>
      <c r="AI84" s="364"/>
    </row>
    <row r="85" hidden="1" spans="1:35">
      <c r="A85" s="289">
        <v>95</v>
      </c>
      <c r="B85" s="90" t="s">
        <v>293</v>
      </c>
      <c r="C85" s="90">
        <v>337</v>
      </c>
      <c r="D85" s="12" t="s">
        <v>303</v>
      </c>
      <c r="E85" s="326" t="s">
        <v>308</v>
      </c>
      <c r="F85" s="369">
        <v>990451</v>
      </c>
      <c r="G85" s="17" t="s">
        <v>237</v>
      </c>
      <c r="H85" s="370"/>
      <c r="I85" s="289">
        <v>3</v>
      </c>
      <c r="J85" s="56">
        <v>260</v>
      </c>
      <c r="K85" s="289">
        <v>20</v>
      </c>
      <c r="L85" s="337">
        <v>1</v>
      </c>
      <c r="M85" s="339">
        <v>4416</v>
      </c>
      <c r="N85" s="339">
        <f t="shared" si="10"/>
        <v>13248</v>
      </c>
      <c r="O85" s="339">
        <v>900</v>
      </c>
      <c r="P85" s="339">
        <f t="shared" si="11"/>
        <v>2700</v>
      </c>
      <c r="Q85" s="346">
        <v>5300</v>
      </c>
      <c r="R85" s="346">
        <f t="shared" si="12"/>
        <v>15900</v>
      </c>
      <c r="S85" s="346">
        <v>979</v>
      </c>
      <c r="T85" s="346">
        <f t="shared" si="13"/>
        <v>2937</v>
      </c>
      <c r="U85" s="347">
        <v>6360</v>
      </c>
      <c r="V85" s="347">
        <f t="shared" si="14"/>
        <v>19080</v>
      </c>
      <c r="W85" s="347">
        <v>1063</v>
      </c>
      <c r="X85" s="347">
        <f t="shared" si="15"/>
        <v>3189</v>
      </c>
      <c r="Y85" s="356">
        <v>9363.5</v>
      </c>
      <c r="Z85" s="356">
        <v>2461.48062316</v>
      </c>
      <c r="AA85" s="357">
        <v>1.04495461349823</v>
      </c>
      <c r="AB85" s="357">
        <v>0.870795511248528</v>
      </c>
      <c r="AC85" s="357">
        <v>0.72566292604044</v>
      </c>
      <c r="AD85" s="145">
        <f t="shared" si="16"/>
        <v>0.706785929951691</v>
      </c>
      <c r="AE85" s="146">
        <f t="shared" si="17"/>
        <v>0.588899371069182</v>
      </c>
      <c r="AF85" s="146">
        <f t="shared" si="18"/>
        <v>0.490749475890985</v>
      </c>
      <c r="AG85" s="365"/>
      <c r="AH85" s="363">
        <f t="shared" si="19"/>
        <v>260</v>
      </c>
      <c r="AI85" s="366">
        <v>-50</v>
      </c>
    </row>
    <row r="86" hidden="1" spans="1:35">
      <c r="A86" s="289">
        <v>96</v>
      </c>
      <c r="B86" s="90" t="s">
        <v>293</v>
      </c>
      <c r="C86" s="90">
        <v>337</v>
      </c>
      <c r="D86" s="12" t="s">
        <v>303</v>
      </c>
      <c r="E86" s="326" t="s">
        <v>309</v>
      </c>
      <c r="F86" s="369">
        <v>990176</v>
      </c>
      <c r="G86" s="17" t="s">
        <v>237</v>
      </c>
      <c r="H86" s="370"/>
      <c r="I86" s="289">
        <v>3</v>
      </c>
      <c r="J86" s="56">
        <v>260</v>
      </c>
      <c r="K86" s="289">
        <v>20</v>
      </c>
      <c r="L86" s="337">
        <v>1</v>
      </c>
      <c r="M86" s="339">
        <v>4416</v>
      </c>
      <c r="N86" s="339">
        <f t="shared" si="10"/>
        <v>13248</v>
      </c>
      <c r="O86" s="339">
        <v>900</v>
      </c>
      <c r="P86" s="339">
        <f t="shared" si="11"/>
        <v>2700</v>
      </c>
      <c r="Q86" s="346">
        <v>5300</v>
      </c>
      <c r="R86" s="346">
        <f t="shared" si="12"/>
        <v>15900</v>
      </c>
      <c r="S86" s="346">
        <v>979</v>
      </c>
      <c r="T86" s="346">
        <f t="shared" si="13"/>
        <v>2937</v>
      </c>
      <c r="U86" s="347">
        <v>6360</v>
      </c>
      <c r="V86" s="347">
        <f t="shared" si="14"/>
        <v>19080</v>
      </c>
      <c r="W86" s="347">
        <v>1063</v>
      </c>
      <c r="X86" s="347">
        <f t="shared" si="15"/>
        <v>3189</v>
      </c>
      <c r="Y86" s="356">
        <v>7243.69</v>
      </c>
      <c r="Z86" s="356">
        <v>1600.33068000015</v>
      </c>
      <c r="AA86" s="357">
        <v>1.04495461349823</v>
      </c>
      <c r="AB86" s="357">
        <v>0.870795511248528</v>
      </c>
      <c r="AC86" s="357">
        <v>0.72566292604044</v>
      </c>
      <c r="AD86" s="145">
        <f t="shared" si="16"/>
        <v>0.546776117149758</v>
      </c>
      <c r="AE86" s="146">
        <f t="shared" si="17"/>
        <v>0.455577987421384</v>
      </c>
      <c r="AF86" s="146">
        <f t="shared" si="18"/>
        <v>0.379648322851153</v>
      </c>
      <c r="AG86" s="365"/>
      <c r="AH86" s="363">
        <f t="shared" si="19"/>
        <v>260</v>
      </c>
      <c r="AI86" s="366">
        <v>-50</v>
      </c>
    </row>
    <row r="87" hidden="1" spans="1:35">
      <c r="A87" s="289">
        <v>97</v>
      </c>
      <c r="B87" s="90" t="s">
        <v>293</v>
      </c>
      <c r="C87" s="90">
        <v>337</v>
      </c>
      <c r="D87" s="12" t="s">
        <v>303</v>
      </c>
      <c r="E87" s="289" t="s">
        <v>310</v>
      </c>
      <c r="F87" s="289">
        <v>11883</v>
      </c>
      <c r="G87" s="12" t="s">
        <v>194</v>
      </c>
      <c r="H87" s="90"/>
      <c r="I87" s="289">
        <v>3</v>
      </c>
      <c r="J87" s="56">
        <v>260</v>
      </c>
      <c r="K87" s="289">
        <v>20</v>
      </c>
      <c r="L87" s="337">
        <v>1</v>
      </c>
      <c r="M87" s="339">
        <v>4416</v>
      </c>
      <c r="N87" s="339">
        <f t="shared" si="10"/>
        <v>13248</v>
      </c>
      <c r="O87" s="339">
        <v>900</v>
      </c>
      <c r="P87" s="339">
        <f t="shared" si="11"/>
        <v>2700</v>
      </c>
      <c r="Q87" s="346">
        <v>5300</v>
      </c>
      <c r="R87" s="346">
        <f t="shared" si="12"/>
        <v>15900</v>
      </c>
      <c r="S87" s="346">
        <v>979</v>
      </c>
      <c r="T87" s="346">
        <f t="shared" si="13"/>
        <v>2937</v>
      </c>
      <c r="U87" s="347">
        <v>6360</v>
      </c>
      <c r="V87" s="347">
        <f t="shared" si="14"/>
        <v>19080</v>
      </c>
      <c r="W87" s="347">
        <v>1063</v>
      </c>
      <c r="X87" s="347">
        <f t="shared" si="15"/>
        <v>3189</v>
      </c>
      <c r="Y87" s="356">
        <v>11795.7</v>
      </c>
      <c r="Z87" s="356">
        <v>2143.05914951</v>
      </c>
      <c r="AA87" s="357">
        <v>1.04495461349823</v>
      </c>
      <c r="AB87" s="357">
        <v>0.870795511248528</v>
      </c>
      <c r="AC87" s="357">
        <v>0.72566292604044</v>
      </c>
      <c r="AD87" s="145">
        <f t="shared" si="16"/>
        <v>0.890375905797101</v>
      </c>
      <c r="AE87" s="146">
        <f t="shared" si="17"/>
        <v>0.741867924528302</v>
      </c>
      <c r="AF87" s="146">
        <f t="shared" si="18"/>
        <v>0.618223270440252</v>
      </c>
      <c r="AG87" s="365"/>
      <c r="AH87" s="363">
        <f t="shared" si="19"/>
        <v>260</v>
      </c>
      <c r="AI87" s="366">
        <v>-50</v>
      </c>
    </row>
    <row r="88" hidden="1" spans="1:35">
      <c r="A88" s="289">
        <v>98</v>
      </c>
      <c r="B88" s="90" t="s">
        <v>293</v>
      </c>
      <c r="C88" s="90">
        <v>337</v>
      </c>
      <c r="D88" s="12" t="s">
        <v>303</v>
      </c>
      <c r="E88" s="368" t="s">
        <v>311</v>
      </c>
      <c r="F88" s="369">
        <v>12210</v>
      </c>
      <c r="G88" s="12" t="s">
        <v>312</v>
      </c>
      <c r="H88" s="90" t="s">
        <v>313</v>
      </c>
      <c r="I88" s="289">
        <v>3</v>
      </c>
      <c r="J88" s="56">
        <v>180</v>
      </c>
      <c r="K88" s="289">
        <v>10</v>
      </c>
      <c r="L88" s="337">
        <v>0.6</v>
      </c>
      <c r="M88" s="339">
        <v>2653.78</v>
      </c>
      <c r="N88" s="339">
        <f t="shared" si="10"/>
        <v>7961.34</v>
      </c>
      <c r="O88" s="339">
        <v>536.22</v>
      </c>
      <c r="P88" s="339">
        <f t="shared" si="11"/>
        <v>1608.66</v>
      </c>
      <c r="Q88" s="346">
        <v>3178.94</v>
      </c>
      <c r="R88" s="346">
        <f t="shared" si="12"/>
        <v>9536.82</v>
      </c>
      <c r="S88" s="346">
        <v>583.31</v>
      </c>
      <c r="T88" s="346">
        <f t="shared" si="13"/>
        <v>1749.93</v>
      </c>
      <c r="U88" s="347">
        <v>3814.72</v>
      </c>
      <c r="V88" s="347">
        <f t="shared" si="14"/>
        <v>11444.16</v>
      </c>
      <c r="W88" s="347">
        <v>636.92</v>
      </c>
      <c r="X88" s="347">
        <f t="shared" si="15"/>
        <v>1910.76</v>
      </c>
      <c r="Y88" s="356">
        <v>5191.56</v>
      </c>
      <c r="Z88" s="356">
        <v>950.0347553341</v>
      </c>
      <c r="AA88" s="357">
        <v>1.04495461349823</v>
      </c>
      <c r="AB88" s="357">
        <v>0.870795511248528</v>
      </c>
      <c r="AC88" s="357">
        <v>0.72566292604044</v>
      </c>
      <c r="AD88" s="145">
        <f t="shared" si="16"/>
        <v>0.652096255153027</v>
      </c>
      <c r="AE88" s="146">
        <f t="shared" si="17"/>
        <v>0.544370135957269</v>
      </c>
      <c r="AF88" s="146">
        <f t="shared" si="18"/>
        <v>0.453642731314487</v>
      </c>
      <c r="AG88" s="365"/>
      <c r="AH88" s="363">
        <f t="shared" si="19"/>
        <v>180</v>
      </c>
      <c r="AI88" s="366">
        <v>-50</v>
      </c>
    </row>
    <row r="89" hidden="1" spans="1:35">
      <c r="A89" s="289">
        <v>101</v>
      </c>
      <c r="B89" s="90" t="s">
        <v>293</v>
      </c>
      <c r="C89" s="90">
        <v>723</v>
      </c>
      <c r="D89" s="12" t="s">
        <v>314</v>
      </c>
      <c r="E89" s="90" t="s">
        <v>315</v>
      </c>
      <c r="F89" s="90">
        <v>8386</v>
      </c>
      <c r="G89" s="321" t="s">
        <v>213</v>
      </c>
      <c r="H89" s="322"/>
      <c r="I89" s="289">
        <v>3</v>
      </c>
      <c r="J89" s="56">
        <v>260</v>
      </c>
      <c r="K89" s="289">
        <v>20</v>
      </c>
      <c r="L89" s="337">
        <v>1</v>
      </c>
      <c r="M89" s="339">
        <v>2901</v>
      </c>
      <c r="N89" s="339">
        <f t="shared" si="10"/>
        <v>8703</v>
      </c>
      <c r="O89" s="339">
        <v>676</v>
      </c>
      <c r="P89" s="339">
        <f t="shared" si="11"/>
        <v>2028</v>
      </c>
      <c r="Q89" s="346">
        <v>3482</v>
      </c>
      <c r="R89" s="346">
        <f t="shared" si="12"/>
        <v>10446</v>
      </c>
      <c r="S89" s="346">
        <v>735</v>
      </c>
      <c r="T89" s="346">
        <f t="shared" si="13"/>
        <v>2205</v>
      </c>
      <c r="U89" s="347">
        <v>4178</v>
      </c>
      <c r="V89" s="347">
        <f t="shared" si="14"/>
        <v>12534</v>
      </c>
      <c r="W89" s="347">
        <v>799</v>
      </c>
      <c r="X89" s="347">
        <f t="shared" si="15"/>
        <v>2397</v>
      </c>
      <c r="Y89" s="356">
        <v>11074.45</v>
      </c>
      <c r="Z89" s="356">
        <v>2279.7254999997</v>
      </c>
      <c r="AA89" s="359">
        <v>1.05020658222414</v>
      </c>
      <c r="AB89" s="357">
        <v>0.875172151853454</v>
      </c>
      <c r="AC89" s="357">
        <v>0.729310126544542</v>
      </c>
      <c r="AD89" s="358">
        <f t="shared" si="16"/>
        <v>1.27248649890842</v>
      </c>
      <c r="AE89" s="146">
        <f t="shared" si="17"/>
        <v>1.06016178441509</v>
      </c>
      <c r="AF89" s="146">
        <f t="shared" si="18"/>
        <v>0.883552736556566</v>
      </c>
      <c r="AG89" s="296">
        <v>100</v>
      </c>
      <c r="AH89" s="363">
        <f t="shared" si="19"/>
        <v>160</v>
      </c>
      <c r="AI89" s="364"/>
    </row>
    <row r="90" hidden="1" spans="1:35">
      <c r="A90" s="289">
        <v>102</v>
      </c>
      <c r="B90" s="90" t="s">
        <v>293</v>
      </c>
      <c r="C90" s="90">
        <v>723</v>
      </c>
      <c r="D90" s="12" t="s">
        <v>314</v>
      </c>
      <c r="E90" s="90" t="s">
        <v>316</v>
      </c>
      <c r="F90" s="11">
        <v>11397</v>
      </c>
      <c r="G90" s="17" t="s">
        <v>194</v>
      </c>
      <c r="H90" s="11"/>
      <c r="I90" s="289">
        <v>3</v>
      </c>
      <c r="J90" s="56">
        <v>260</v>
      </c>
      <c r="K90" s="289">
        <v>20</v>
      </c>
      <c r="L90" s="337">
        <v>1</v>
      </c>
      <c r="M90" s="339">
        <v>2901</v>
      </c>
      <c r="N90" s="339">
        <f t="shared" si="10"/>
        <v>8703</v>
      </c>
      <c r="O90" s="339">
        <v>676</v>
      </c>
      <c r="P90" s="339">
        <f t="shared" si="11"/>
        <v>2028</v>
      </c>
      <c r="Q90" s="346">
        <v>3482</v>
      </c>
      <c r="R90" s="346">
        <f t="shared" si="12"/>
        <v>10446</v>
      </c>
      <c r="S90" s="346">
        <v>735</v>
      </c>
      <c r="T90" s="346">
        <f t="shared" si="13"/>
        <v>2205</v>
      </c>
      <c r="U90" s="347">
        <v>4178</v>
      </c>
      <c r="V90" s="347">
        <f t="shared" si="14"/>
        <v>12534</v>
      </c>
      <c r="W90" s="347">
        <v>799</v>
      </c>
      <c r="X90" s="347">
        <f t="shared" si="15"/>
        <v>2397</v>
      </c>
      <c r="Y90" s="356">
        <v>8970.94</v>
      </c>
      <c r="Z90" s="356">
        <v>2112.9214999997</v>
      </c>
      <c r="AA90" s="359">
        <v>1.05020658222414</v>
      </c>
      <c r="AB90" s="357">
        <v>0.875172151853454</v>
      </c>
      <c r="AC90" s="357">
        <v>0.729310126544542</v>
      </c>
      <c r="AD90" s="358">
        <f t="shared" si="16"/>
        <v>1.03078708491325</v>
      </c>
      <c r="AE90" s="146">
        <f t="shared" si="17"/>
        <v>0.858791882060119</v>
      </c>
      <c r="AF90" s="146">
        <f t="shared" si="18"/>
        <v>0.715728418701133</v>
      </c>
      <c r="AG90" s="367">
        <v>100</v>
      </c>
      <c r="AH90" s="363">
        <f t="shared" si="19"/>
        <v>160</v>
      </c>
      <c r="AI90" s="364"/>
    </row>
    <row r="91" hidden="1" spans="1:35">
      <c r="A91" s="289">
        <v>103</v>
      </c>
      <c r="B91" s="90" t="s">
        <v>293</v>
      </c>
      <c r="C91" s="90">
        <v>723</v>
      </c>
      <c r="D91" s="12" t="s">
        <v>314</v>
      </c>
      <c r="E91" s="368" t="s">
        <v>317</v>
      </c>
      <c r="F91" s="369">
        <v>12233</v>
      </c>
      <c r="G91" s="12" t="s">
        <v>312</v>
      </c>
      <c r="H91" s="371">
        <v>43568</v>
      </c>
      <c r="I91" s="289">
        <v>3</v>
      </c>
      <c r="J91" s="56">
        <v>180</v>
      </c>
      <c r="K91" s="289">
        <v>10</v>
      </c>
      <c r="L91" s="337">
        <v>0.6</v>
      </c>
      <c r="M91" s="339">
        <v>1741</v>
      </c>
      <c r="N91" s="339">
        <f t="shared" si="10"/>
        <v>5223</v>
      </c>
      <c r="O91" s="339">
        <v>406</v>
      </c>
      <c r="P91" s="339">
        <f t="shared" si="11"/>
        <v>1218</v>
      </c>
      <c r="Q91" s="346">
        <v>2089</v>
      </c>
      <c r="R91" s="346">
        <f t="shared" si="12"/>
        <v>6267</v>
      </c>
      <c r="S91" s="346">
        <v>441</v>
      </c>
      <c r="T91" s="346">
        <f t="shared" si="13"/>
        <v>1323</v>
      </c>
      <c r="U91" s="347">
        <v>2506</v>
      </c>
      <c r="V91" s="347">
        <f t="shared" si="14"/>
        <v>7518</v>
      </c>
      <c r="W91" s="347">
        <v>479</v>
      </c>
      <c r="X91" s="347">
        <f t="shared" si="15"/>
        <v>1437</v>
      </c>
      <c r="Y91" s="356">
        <v>3721.01</v>
      </c>
      <c r="Z91" s="356">
        <v>830.22248449001</v>
      </c>
      <c r="AA91" s="357">
        <v>1.05020658222414</v>
      </c>
      <c r="AB91" s="357">
        <v>0.875172151853454</v>
      </c>
      <c r="AC91" s="357">
        <v>0.729310126544542</v>
      </c>
      <c r="AD91" s="146">
        <f t="shared" si="16"/>
        <v>0.712427723530538</v>
      </c>
      <c r="AE91" s="146">
        <f t="shared" si="17"/>
        <v>0.593746609222914</v>
      </c>
      <c r="AF91" s="146">
        <f t="shared" si="18"/>
        <v>0.494946794360202</v>
      </c>
      <c r="AG91" s="365"/>
      <c r="AH91" s="363">
        <f t="shared" si="19"/>
        <v>180</v>
      </c>
      <c r="AI91" s="366"/>
    </row>
    <row r="92" hidden="1" spans="1:35">
      <c r="A92" s="289">
        <v>104</v>
      </c>
      <c r="B92" s="90" t="s">
        <v>293</v>
      </c>
      <c r="C92" s="90">
        <v>742</v>
      </c>
      <c r="D92" s="12" t="s">
        <v>318</v>
      </c>
      <c r="E92" s="90" t="s">
        <v>319</v>
      </c>
      <c r="F92" s="90">
        <v>8763</v>
      </c>
      <c r="G92" s="12" t="s">
        <v>213</v>
      </c>
      <c r="H92" s="90"/>
      <c r="I92" s="289">
        <v>3</v>
      </c>
      <c r="J92" s="56">
        <v>260</v>
      </c>
      <c r="K92" s="289">
        <v>20</v>
      </c>
      <c r="L92" s="337">
        <v>1</v>
      </c>
      <c r="M92" s="339">
        <v>3695</v>
      </c>
      <c r="N92" s="339">
        <f t="shared" si="10"/>
        <v>11085</v>
      </c>
      <c r="O92" s="339">
        <v>729</v>
      </c>
      <c r="P92" s="339">
        <f t="shared" si="11"/>
        <v>2187</v>
      </c>
      <c r="Q92" s="346">
        <v>4434</v>
      </c>
      <c r="R92" s="346">
        <f t="shared" si="12"/>
        <v>13302</v>
      </c>
      <c r="S92" s="346">
        <v>793</v>
      </c>
      <c r="T92" s="346">
        <f t="shared" si="13"/>
        <v>2379</v>
      </c>
      <c r="U92" s="347">
        <v>5321</v>
      </c>
      <c r="V92" s="347">
        <f t="shared" si="14"/>
        <v>15963</v>
      </c>
      <c r="W92" s="347">
        <v>861</v>
      </c>
      <c r="X92" s="347">
        <f t="shared" si="15"/>
        <v>2583</v>
      </c>
      <c r="Y92" s="356">
        <v>15017.43</v>
      </c>
      <c r="Z92" s="356">
        <v>2364.5427060501</v>
      </c>
      <c r="AA92" s="357">
        <v>1.24417327525026</v>
      </c>
      <c r="AB92" s="359">
        <v>1.03681106270856</v>
      </c>
      <c r="AC92" s="357">
        <v>0.864009218923793</v>
      </c>
      <c r="AD92" s="146">
        <f t="shared" si="16"/>
        <v>1.35475236806495</v>
      </c>
      <c r="AE92" s="358">
        <f t="shared" si="17"/>
        <v>1.12896030672079</v>
      </c>
      <c r="AF92" s="146">
        <f t="shared" si="18"/>
        <v>0.940764893816952</v>
      </c>
      <c r="AG92" s="296">
        <v>150</v>
      </c>
      <c r="AH92" s="363">
        <f t="shared" si="19"/>
        <v>110</v>
      </c>
      <c r="AI92" s="364"/>
    </row>
    <row r="93" hidden="1" spans="1:35">
      <c r="A93" s="289">
        <v>105</v>
      </c>
      <c r="B93" s="90" t="s">
        <v>293</v>
      </c>
      <c r="C93" s="90">
        <v>742</v>
      </c>
      <c r="D93" s="325" t="s">
        <v>318</v>
      </c>
      <c r="E93" s="372" t="s">
        <v>320</v>
      </c>
      <c r="F93" s="90">
        <v>11107</v>
      </c>
      <c r="G93" s="12" t="s">
        <v>194</v>
      </c>
      <c r="H93" s="90"/>
      <c r="I93" s="289">
        <v>3</v>
      </c>
      <c r="J93" s="56">
        <v>260</v>
      </c>
      <c r="K93" s="289">
        <v>20</v>
      </c>
      <c r="L93" s="337">
        <v>1</v>
      </c>
      <c r="M93" s="339">
        <v>3695</v>
      </c>
      <c r="N93" s="339">
        <f t="shared" si="10"/>
        <v>11085</v>
      </c>
      <c r="O93" s="339">
        <v>729</v>
      </c>
      <c r="P93" s="339">
        <f t="shared" si="11"/>
        <v>2187</v>
      </c>
      <c r="Q93" s="346">
        <v>4434</v>
      </c>
      <c r="R93" s="346">
        <f t="shared" si="12"/>
        <v>13302</v>
      </c>
      <c r="S93" s="346">
        <v>793</v>
      </c>
      <c r="T93" s="346">
        <f t="shared" si="13"/>
        <v>2379</v>
      </c>
      <c r="U93" s="347">
        <v>5321</v>
      </c>
      <c r="V93" s="347">
        <f t="shared" si="14"/>
        <v>15963</v>
      </c>
      <c r="W93" s="347">
        <v>861</v>
      </c>
      <c r="X93" s="347">
        <f t="shared" si="15"/>
        <v>2583</v>
      </c>
      <c r="Y93" s="356">
        <v>12720.1</v>
      </c>
      <c r="Z93" s="356">
        <v>1726.76921216</v>
      </c>
      <c r="AA93" s="359">
        <v>1.24417327525026</v>
      </c>
      <c r="AB93" s="357">
        <v>1.03681106270856</v>
      </c>
      <c r="AC93" s="357">
        <v>0.864009218923793</v>
      </c>
      <c r="AD93" s="358">
        <f t="shared" si="16"/>
        <v>1.14750563824989</v>
      </c>
      <c r="AE93" s="146">
        <f t="shared" si="17"/>
        <v>0.956254698541573</v>
      </c>
      <c r="AF93" s="146">
        <f t="shared" si="18"/>
        <v>0.796848963227464</v>
      </c>
      <c r="AG93" s="296">
        <v>100</v>
      </c>
      <c r="AH93" s="363">
        <f t="shared" si="19"/>
        <v>160</v>
      </c>
      <c r="AI93" s="364"/>
    </row>
    <row r="94" hidden="1" spans="1:35">
      <c r="A94" s="289">
        <v>106</v>
      </c>
      <c r="B94" s="90" t="s">
        <v>293</v>
      </c>
      <c r="C94" s="90">
        <v>742</v>
      </c>
      <c r="D94" s="325" t="s">
        <v>318</v>
      </c>
      <c r="E94" s="90" t="s">
        <v>321</v>
      </c>
      <c r="F94" s="90">
        <v>11078</v>
      </c>
      <c r="G94" s="12" t="s">
        <v>194</v>
      </c>
      <c r="H94" s="90"/>
      <c r="I94" s="289">
        <v>3</v>
      </c>
      <c r="J94" s="56">
        <v>260</v>
      </c>
      <c r="K94" s="289">
        <v>20</v>
      </c>
      <c r="L94" s="337">
        <v>1</v>
      </c>
      <c r="M94" s="339">
        <v>3695</v>
      </c>
      <c r="N94" s="339">
        <f t="shared" si="10"/>
        <v>11085</v>
      </c>
      <c r="O94" s="339">
        <v>729</v>
      </c>
      <c r="P94" s="339">
        <f t="shared" si="11"/>
        <v>2187</v>
      </c>
      <c r="Q94" s="346">
        <v>4434</v>
      </c>
      <c r="R94" s="346">
        <f t="shared" si="12"/>
        <v>13302</v>
      </c>
      <c r="S94" s="346">
        <v>793</v>
      </c>
      <c r="T94" s="346">
        <f t="shared" si="13"/>
        <v>2379</v>
      </c>
      <c r="U94" s="347">
        <v>5321</v>
      </c>
      <c r="V94" s="347">
        <f t="shared" si="14"/>
        <v>15963</v>
      </c>
      <c r="W94" s="347">
        <v>861</v>
      </c>
      <c r="X94" s="347">
        <f t="shared" si="15"/>
        <v>2583</v>
      </c>
      <c r="Y94" s="356">
        <v>14931.51</v>
      </c>
      <c r="Z94" s="356">
        <v>2322.50028352</v>
      </c>
      <c r="AA94" s="357">
        <v>1.24417327525026</v>
      </c>
      <c r="AB94" s="359">
        <v>1.03681106270856</v>
      </c>
      <c r="AC94" s="357">
        <v>0.864009218923793</v>
      </c>
      <c r="AD94" s="146">
        <f t="shared" si="16"/>
        <v>1.34700135317997</v>
      </c>
      <c r="AE94" s="358">
        <f t="shared" si="17"/>
        <v>1.12250112764998</v>
      </c>
      <c r="AF94" s="146">
        <f t="shared" si="18"/>
        <v>0.935382446908476</v>
      </c>
      <c r="AG94" s="296">
        <v>150</v>
      </c>
      <c r="AH94" s="363">
        <f t="shared" si="19"/>
        <v>110</v>
      </c>
      <c r="AI94" s="364"/>
    </row>
    <row r="95" hidden="1" spans="1:35">
      <c r="A95" s="289">
        <v>107</v>
      </c>
      <c r="B95" s="90" t="s">
        <v>293</v>
      </c>
      <c r="C95" s="90">
        <v>742</v>
      </c>
      <c r="D95" s="325" t="s">
        <v>318</v>
      </c>
      <c r="E95" s="90" t="s">
        <v>322</v>
      </c>
      <c r="F95" s="11">
        <v>11379</v>
      </c>
      <c r="G95" s="17" t="s">
        <v>194</v>
      </c>
      <c r="H95" s="11"/>
      <c r="I95" s="289">
        <v>3</v>
      </c>
      <c r="J95" s="56">
        <v>260</v>
      </c>
      <c r="K95" s="289">
        <v>20</v>
      </c>
      <c r="L95" s="337">
        <v>1</v>
      </c>
      <c r="M95" s="339">
        <v>3694.95</v>
      </c>
      <c r="N95" s="339">
        <f t="shared" si="10"/>
        <v>11084.85</v>
      </c>
      <c r="O95" s="339">
        <v>727.49</v>
      </c>
      <c r="P95" s="339">
        <f t="shared" si="11"/>
        <v>2182.47</v>
      </c>
      <c r="Q95" s="346">
        <v>4433.94</v>
      </c>
      <c r="R95" s="346">
        <f t="shared" si="12"/>
        <v>13301.82</v>
      </c>
      <c r="S95" s="346">
        <v>791.07</v>
      </c>
      <c r="T95" s="346">
        <f t="shared" si="13"/>
        <v>2373.21</v>
      </c>
      <c r="U95" s="347">
        <v>5320.13</v>
      </c>
      <c r="V95" s="347">
        <f t="shared" si="14"/>
        <v>15960.39</v>
      </c>
      <c r="W95" s="347">
        <v>860.58</v>
      </c>
      <c r="X95" s="347">
        <f t="shared" si="15"/>
        <v>2581.74</v>
      </c>
      <c r="Y95" s="356">
        <v>12493.41</v>
      </c>
      <c r="Z95" s="356">
        <v>2284.058333334</v>
      </c>
      <c r="AA95" s="359">
        <v>1.24417327525026</v>
      </c>
      <c r="AB95" s="357">
        <v>1.03681106270856</v>
      </c>
      <c r="AC95" s="357">
        <v>0.864009218923793</v>
      </c>
      <c r="AD95" s="358">
        <f t="shared" si="16"/>
        <v>1.12707073167431</v>
      </c>
      <c r="AE95" s="146">
        <f t="shared" si="17"/>
        <v>0.939225609728594</v>
      </c>
      <c r="AF95" s="146">
        <f t="shared" si="18"/>
        <v>0.782775984797364</v>
      </c>
      <c r="AG95" s="296">
        <v>100</v>
      </c>
      <c r="AH95" s="363">
        <f t="shared" si="19"/>
        <v>160</v>
      </c>
      <c r="AI95" s="364"/>
    </row>
    <row r="96" hidden="1" spans="1:35">
      <c r="A96" s="289">
        <v>110</v>
      </c>
      <c r="B96" s="90" t="s">
        <v>293</v>
      </c>
      <c r="C96" s="90">
        <v>373</v>
      </c>
      <c r="D96" s="12" t="s">
        <v>323</v>
      </c>
      <c r="E96" s="90" t="s">
        <v>324</v>
      </c>
      <c r="F96" s="90">
        <v>8903</v>
      </c>
      <c r="G96" s="321" t="s">
        <v>213</v>
      </c>
      <c r="H96" s="322"/>
      <c r="I96" s="289">
        <v>3</v>
      </c>
      <c r="J96" s="56">
        <v>260</v>
      </c>
      <c r="K96" s="289">
        <v>20</v>
      </c>
      <c r="L96" s="337">
        <v>1</v>
      </c>
      <c r="M96" s="339">
        <v>4320.9</v>
      </c>
      <c r="N96" s="339">
        <f t="shared" si="10"/>
        <v>12962.7</v>
      </c>
      <c r="O96" s="339">
        <v>948.42</v>
      </c>
      <c r="P96" s="339">
        <f t="shared" si="11"/>
        <v>2845.26</v>
      </c>
      <c r="Q96" s="346">
        <v>5185.09</v>
      </c>
      <c r="R96" s="346">
        <f t="shared" si="12"/>
        <v>15555.27</v>
      </c>
      <c r="S96" s="346">
        <v>1031.58</v>
      </c>
      <c r="T96" s="346">
        <f t="shared" si="13"/>
        <v>3094.74</v>
      </c>
      <c r="U96" s="347">
        <v>6222.1</v>
      </c>
      <c r="V96" s="347">
        <f t="shared" si="14"/>
        <v>18666.3</v>
      </c>
      <c r="W96" s="347">
        <v>1120.59</v>
      </c>
      <c r="X96" s="347">
        <f t="shared" si="15"/>
        <v>3361.77</v>
      </c>
      <c r="Y96" s="356">
        <v>9612.66</v>
      </c>
      <c r="Z96" s="356">
        <v>1537.38465921991</v>
      </c>
      <c r="AA96" s="357">
        <v>1.0301027979893</v>
      </c>
      <c r="AB96" s="357">
        <v>0.85841899832441</v>
      </c>
      <c r="AC96" s="357">
        <v>0.715349165270344</v>
      </c>
      <c r="AD96" s="146">
        <f t="shared" si="16"/>
        <v>0.741563100280034</v>
      </c>
      <c r="AE96" s="146">
        <f t="shared" si="17"/>
        <v>0.617968058413644</v>
      </c>
      <c r="AF96" s="146">
        <f t="shared" si="18"/>
        <v>0.51497404413301</v>
      </c>
      <c r="AG96" s="365"/>
      <c r="AH96" s="363">
        <f t="shared" si="19"/>
        <v>260</v>
      </c>
      <c r="AI96" s="366"/>
    </row>
    <row r="97" hidden="1" spans="1:35">
      <c r="A97" s="289">
        <v>111</v>
      </c>
      <c r="B97" s="90" t="s">
        <v>293</v>
      </c>
      <c r="C97" s="90">
        <v>373</v>
      </c>
      <c r="D97" s="12" t="s">
        <v>323</v>
      </c>
      <c r="E97" s="90" t="s">
        <v>325</v>
      </c>
      <c r="F97" s="90">
        <v>8075</v>
      </c>
      <c r="G97" s="12" t="s">
        <v>194</v>
      </c>
      <c r="H97" s="90"/>
      <c r="I97" s="289">
        <v>3</v>
      </c>
      <c r="J97" s="56">
        <v>260</v>
      </c>
      <c r="K97" s="289">
        <v>20</v>
      </c>
      <c r="L97" s="337">
        <v>1</v>
      </c>
      <c r="M97" s="339">
        <v>4320.9</v>
      </c>
      <c r="N97" s="339">
        <f t="shared" si="10"/>
        <v>12962.7</v>
      </c>
      <c r="O97" s="339">
        <v>948.42</v>
      </c>
      <c r="P97" s="339">
        <f t="shared" si="11"/>
        <v>2845.26</v>
      </c>
      <c r="Q97" s="346">
        <v>5185.09</v>
      </c>
      <c r="R97" s="346">
        <f t="shared" si="12"/>
        <v>15555.27</v>
      </c>
      <c r="S97" s="346">
        <v>1031.58</v>
      </c>
      <c r="T97" s="346">
        <f t="shared" si="13"/>
        <v>3094.74</v>
      </c>
      <c r="U97" s="347">
        <v>6222.1</v>
      </c>
      <c r="V97" s="347">
        <f t="shared" si="14"/>
        <v>18666.3</v>
      </c>
      <c r="W97" s="347">
        <v>1120.59</v>
      </c>
      <c r="X97" s="347">
        <f t="shared" si="15"/>
        <v>3361.77</v>
      </c>
      <c r="Y97" s="356">
        <v>24776.63</v>
      </c>
      <c r="Z97" s="356">
        <v>5435.1708520298</v>
      </c>
      <c r="AA97" s="359">
        <v>1.0301027979893</v>
      </c>
      <c r="AB97" s="357">
        <v>0.85841899832441</v>
      </c>
      <c r="AC97" s="357">
        <v>0.715349165270344</v>
      </c>
      <c r="AD97" s="358">
        <f t="shared" si="16"/>
        <v>1.9113788022557</v>
      </c>
      <c r="AE97" s="146">
        <f t="shared" si="17"/>
        <v>1.59281259663124</v>
      </c>
      <c r="AF97" s="146">
        <f t="shared" si="18"/>
        <v>1.32734553714448</v>
      </c>
      <c r="AG97" s="296">
        <v>100</v>
      </c>
      <c r="AH97" s="363">
        <f t="shared" si="19"/>
        <v>160</v>
      </c>
      <c r="AI97" s="364"/>
    </row>
    <row r="98" hidden="1" spans="1:35">
      <c r="A98" s="289">
        <v>112</v>
      </c>
      <c r="B98" s="90" t="s">
        <v>293</v>
      </c>
      <c r="C98" s="90">
        <v>373</v>
      </c>
      <c r="D98" s="12" t="s">
        <v>323</v>
      </c>
      <c r="E98" s="326" t="s">
        <v>326</v>
      </c>
      <c r="F98" s="327">
        <v>12349</v>
      </c>
      <c r="G98" s="12" t="s">
        <v>216</v>
      </c>
      <c r="H98" s="328"/>
      <c r="I98" s="289">
        <v>3</v>
      </c>
      <c r="J98" s="56">
        <v>260</v>
      </c>
      <c r="K98" s="289">
        <v>20</v>
      </c>
      <c r="L98" s="337">
        <v>1</v>
      </c>
      <c r="M98" s="339">
        <v>4320.9</v>
      </c>
      <c r="N98" s="339">
        <f t="shared" si="10"/>
        <v>12962.7</v>
      </c>
      <c r="O98" s="339">
        <v>948.42</v>
      </c>
      <c r="P98" s="339">
        <f t="shared" si="11"/>
        <v>2845.26</v>
      </c>
      <c r="Q98" s="346">
        <v>5185.09</v>
      </c>
      <c r="R98" s="346">
        <f t="shared" si="12"/>
        <v>15555.27</v>
      </c>
      <c r="S98" s="346">
        <v>1031.58</v>
      </c>
      <c r="T98" s="346">
        <f t="shared" si="13"/>
        <v>3094.74</v>
      </c>
      <c r="U98" s="347">
        <v>6222.1</v>
      </c>
      <c r="V98" s="347">
        <f t="shared" si="14"/>
        <v>18666.3</v>
      </c>
      <c r="W98" s="347">
        <v>1120.59</v>
      </c>
      <c r="X98" s="347">
        <f t="shared" si="15"/>
        <v>3361.77</v>
      </c>
      <c r="Y98" s="356">
        <v>4221.16</v>
      </c>
      <c r="Z98" s="356">
        <v>1168.360521084</v>
      </c>
      <c r="AA98" s="357">
        <v>1.0301027979893</v>
      </c>
      <c r="AB98" s="357">
        <v>0.85841899832441</v>
      </c>
      <c r="AC98" s="357">
        <v>0.715349165270344</v>
      </c>
      <c r="AD98" s="146">
        <f t="shared" si="16"/>
        <v>0.325638948675816</v>
      </c>
      <c r="AE98" s="146">
        <f t="shared" si="17"/>
        <v>0.271365267205262</v>
      </c>
      <c r="AF98" s="146">
        <f t="shared" si="18"/>
        <v>0.226138013425264</v>
      </c>
      <c r="AG98" s="365"/>
      <c r="AH98" s="363">
        <f t="shared" si="19"/>
        <v>260</v>
      </c>
      <c r="AI98" s="366"/>
    </row>
    <row r="99" hidden="1" spans="1:35">
      <c r="A99" s="289">
        <v>113</v>
      </c>
      <c r="B99" s="90" t="s">
        <v>293</v>
      </c>
      <c r="C99" s="90">
        <v>373</v>
      </c>
      <c r="D99" s="12" t="s">
        <v>323</v>
      </c>
      <c r="E99" s="90" t="s">
        <v>327</v>
      </c>
      <c r="F99" s="289">
        <v>11751</v>
      </c>
      <c r="G99" s="12" t="s">
        <v>312</v>
      </c>
      <c r="H99" s="90" t="s">
        <v>328</v>
      </c>
      <c r="I99" s="289">
        <v>3</v>
      </c>
      <c r="J99" s="56">
        <v>260</v>
      </c>
      <c r="K99" s="289">
        <v>20</v>
      </c>
      <c r="L99" s="337">
        <v>0.6</v>
      </c>
      <c r="M99" s="339">
        <v>2592.58</v>
      </c>
      <c r="N99" s="339">
        <f t="shared" si="10"/>
        <v>7777.74</v>
      </c>
      <c r="O99" s="339">
        <v>569.06</v>
      </c>
      <c r="P99" s="339">
        <f t="shared" si="11"/>
        <v>1707.18</v>
      </c>
      <c r="Q99" s="346">
        <v>3111.07</v>
      </c>
      <c r="R99" s="346">
        <f t="shared" si="12"/>
        <v>9333.21</v>
      </c>
      <c r="S99" s="346">
        <v>618.98</v>
      </c>
      <c r="T99" s="346">
        <f t="shared" si="13"/>
        <v>1856.94</v>
      </c>
      <c r="U99" s="347">
        <v>3733.3</v>
      </c>
      <c r="V99" s="347">
        <f t="shared" si="14"/>
        <v>11199.9</v>
      </c>
      <c r="W99" s="347">
        <v>672.37</v>
      </c>
      <c r="X99" s="347">
        <f t="shared" si="15"/>
        <v>2017.11</v>
      </c>
      <c r="Y99" s="356">
        <v>4558.03</v>
      </c>
      <c r="Z99" s="356">
        <v>1158.7057999999</v>
      </c>
      <c r="AA99" s="357">
        <v>1.0301027979893</v>
      </c>
      <c r="AB99" s="357">
        <v>0.85841899832441</v>
      </c>
      <c r="AC99" s="357">
        <v>0.715349165270344</v>
      </c>
      <c r="AD99" s="146">
        <f t="shared" si="16"/>
        <v>0.586035275028479</v>
      </c>
      <c r="AE99" s="146">
        <f t="shared" si="17"/>
        <v>0.488366810561425</v>
      </c>
      <c r="AF99" s="146">
        <f t="shared" si="18"/>
        <v>0.406970597951767</v>
      </c>
      <c r="AG99" s="365"/>
      <c r="AH99" s="363">
        <f t="shared" si="19"/>
        <v>260</v>
      </c>
      <c r="AI99" s="366"/>
    </row>
    <row r="100" hidden="1" spans="1:35">
      <c r="A100" s="289">
        <v>115</v>
      </c>
      <c r="B100" s="90" t="s">
        <v>293</v>
      </c>
      <c r="C100" s="90">
        <v>355</v>
      </c>
      <c r="D100" s="12" t="s">
        <v>329</v>
      </c>
      <c r="E100" s="90" t="s">
        <v>330</v>
      </c>
      <c r="F100" s="90">
        <v>9895</v>
      </c>
      <c r="G100" s="12" t="s">
        <v>213</v>
      </c>
      <c r="H100" s="90"/>
      <c r="I100" s="289">
        <v>3</v>
      </c>
      <c r="J100" s="56">
        <v>260</v>
      </c>
      <c r="K100" s="289">
        <v>20</v>
      </c>
      <c r="L100" s="337">
        <v>1</v>
      </c>
      <c r="M100" s="339">
        <v>3146.12</v>
      </c>
      <c r="N100" s="339">
        <f t="shared" si="10"/>
        <v>9438.36</v>
      </c>
      <c r="O100" s="339">
        <v>741.4</v>
      </c>
      <c r="P100" s="339">
        <f t="shared" si="11"/>
        <v>2224.2</v>
      </c>
      <c r="Q100" s="346">
        <v>3775.35</v>
      </c>
      <c r="R100" s="346">
        <f t="shared" si="12"/>
        <v>11326.05</v>
      </c>
      <c r="S100" s="346">
        <v>806.41</v>
      </c>
      <c r="T100" s="346">
        <f t="shared" si="13"/>
        <v>2419.23</v>
      </c>
      <c r="U100" s="347">
        <v>4530.42</v>
      </c>
      <c r="V100" s="347">
        <f t="shared" si="14"/>
        <v>13591.26</v>
      </c>
      <c r="W100" s="347">
        <v>876</v>
      </c>
      <c r="X100" s="347">
        <f t="shared" si="15"/>
        <v>2628</v>
      </c>
      <c r="Y100" s="356">
        <v>26009.7</v>
      </c>
      <c r="Z100" s="356">
        <v>4405.4049999991</v>
      </c>
      <c r="AA100" s="357">
        <v>0.815288143228064</v>
      </c>
      <c r="AB100" s="357">
        <v>0.679406786023389</v>
      </c>
      <c r="AC100" s="357">
        <v>0.566172321686156</v>
      </c>
      <c r="AD100" s="358">
        <f t="shared" si="16"/>
        <v>2.75574358257155</v>
      </c>
      <c r="AE100" s="146">
        <f t="shared" si="17"/>
        <v>2.29644933582317</v>
      </c>
      <c r="AF100" s="146">
        <f t="shared" si="18"/>
        <v>1.91370777985264</v>
      </c>
      <c r="AG100" s="296">
        <v>100</v>
      </c>
      <c r="AH100" s="363">
        <f t="shared" si="19"/>
        <v>160</v>
      </c>
      <c r="AI100" s="364"/>
    </row>
    <row r="101" hidden="1" spans="1:35">
      <c r="A101" s="289">
        <v>116</v>
      </c>
      <c r="B101" s="90" t="s">
        <v>293</v>
      </c>
      <c r="C101" s="90">
        <v>355</v>
      </c>
      <c r="D101" s="12" t="s">
        <v>329</v>
      </c>
      <c r="E101" s="90" t="s">
        <v>331</v>
      </c>
      <c r="F101" s="90">
        <v>8233</v>
      </c>
      <c r="G101" s="325" t="s">
        <v>194</v>
      </c>
      <c r="H101" s="329"/>
      <c r="I101" s="289">
        <v>3</v>
      </c>
      <c r="J101" s="56">
        <v>260</v>
      </c>
      <c r="K101" s="289">
        <v>20</v>
      </c>
      <c r="L101" s="337">
        <v>1</v>
      </c>
      <c r="M101" s="339">
        <v>3146.12</v>
      </c>
      <c r="N101" s="339">
        <f t="shared" si="10"/>
        <v>9438.36</v>
      </c>
      <c r="O101" s="339">
        <v>741.4</v>
      </c>
      <c r="P101" s="339">
        <f t="shared" si="11"/>
        <v>2224.2</v>
      </c>
      <c r="Q101" s="346">
        <v>3775.35</v>
      </c>
      <c r="R101" s="346">
        <f t="shared" si="12"/>
        <v>11326.05</v>
      </c>
      <c r="S101" s="346">
        <v>806.41</v>
      </c>
      <c r="T101" s="346">
        <f t="shared" si="13"/>
        <v>2419.23</v>
      </c>
      <c r="U101" s="347">
        <v>4530.42</v>
      </c>
      <c r="V101" s="347">
        <f t="shared" si="14"/>
        <v>13591.26</v>
      </c>
      <c r="W101" s="347">
        <v>876</v>
      </c>
      <c r="X101" s="347">
        <f t="shared" si="15"/>
        <v>2628</v>
      </c>
      <c r="Y101" s="356">
        <v>5356.23</v>
      </c>
      <c r="Z101" s="356">
        <v>1557.19981300007</v>
      </c>
      <c r="AA101" s="357">
        <v>0.815288143228064</v>
      </c>
      <c r="AB101" s="357">
        <v>0.679406786023389</v>
      </c>
      <c r="AC101" s="357">
        <v>0.566172321686156</v>
      </c>
      <c r="AD101" s="145">
        <f t="shared" si="16"/>
        <v>0.567495836141024</v>
      </c>
      <c r="AE101" s="146">
        <f t="shared" si="17"/>
        <v>0.472912445203756</v>
      </c>
      <c r="AF101" s="146">
        <f t="shared" si="18"/>
        <v>0.394093704336463</v>
      </c>
      <c r="AG101" s="365"/>
      <c r="AH101" s="363">
        <f t="shared" si="19"/>
        <v>260</v>
      </c>
      <c r="AI101" s="366">
        <v>-50</v>
      </c>
    </row>
    <row r="102" hidden="1" spans="1:35">
      <c r="A102" s="289">
        <v>117</v>
      </c>
      <c r="B102" s="90" t="s">
        <v>293</v>
      </c>
      <c r="C102" s="90">
        <v>355</v>
      </c>
      <c r="D102" s="12" t="s">
        <v>329</v>
      </c>
      <c r="E102" s="326" t="s">
        <v>332</v>
      </c>
      <c r="F102" s="327">
        <v>11251</v>
      </c>
      <c r="G102" s="12" t="s">
        <v>194</v>
      </c>
      <c r="H102" s="90"/>
      <c r="I102" s="289">
        <v>3</v>
      </c>
      <c r="J102" s="56">
        <v>260</v>
      </c>
      <c r="K102" s="289">
        <v>20</v>
      </c>
      <c r="L102" s="337">
        <v>1</v>
      </c>
      <c r="M102" s="339">
        <v>3146.12</v>
      </c>
      <c r="N102" s="339">
        <f t="shared" si="10"/>
        <v>9438.36</v>
      </c>
      <c r="O102" s="339">
        <v>741.4</v>
      </c>
      <c r="P102" s="339">
        <f t="shared" si="11"/>
        <v>2224.2</v>
      </c>
      <c r="Q102" s="346">
        <v>3775.35</v>
      </c>
      <c r="R102" s="346">
        <f t="shared" si="12"/>
        <v>11326.05</v>
      </c>
      <c r="S102" s="346">
        <v>806.41</v>
      </c>
      <c r="T102" s="346">
        <f t="shared" si="13"/>
        <v>2419.23</v>
      </c>
      <c r="U102" s="347">
        <v>4530.42</v>
      </c>
      <c r="V102" s="347">
        <f t="shared" si="14"/>
        <v>13591.26</v>
      </c>
      <c r="W102" s="347">
        <v>876</v>
      </c>
      <c r="X102" s="347">
        <f t="shared" si="15"/>
        <v>2628</v>
      </c>
      <c r="Y102" s="356">
        <v>4709.94</v>
      </c>
      <c r="Z102" s="356">
        <v>1535.23333233445</v>
      </c>
      <c r="AA102" s="357">
        <v>0.815288143228064</v>
      </c>
      <c r="AB102" s="357">
        <v>0.679406786023389</v>
      </c>
      <c r="AC102" s="357">
        <v>0.566172321686156</v>
      </c>
      <c r="AD102" s="145">
        <f t="shared" si="16"/>
        <v>0.499021016363012</v>
      </c>
      <c r="AE102" s="146">
        <f t="shared" si="17"/>
        <v>0.415850186075463</v>
      </c>
      <c r="AF102" s="146">
        <f t="shared" si="18"/>
        <v>0.346541821729553</v>
      </c>
      <c r="AG102" s="365"/>
      <c r="AH102" s="363">
        <f t="shared" si="19"/>
        <v>260</v>
      </c>
      <c r="AI102" s="366">
        <v>-50</v>
      </c>
    </row>
    <row r="103" hidden="1" spans="1:35">
      <c r="A103" s="289">
        <v>118</v>
      </c>
      <c r="B103" s="90" t="s">
        <v>293</v>
      </c>
      <c r="C103" s="90">
        <v>355</v>
      </c>
      <c r="D103" s="12" t="s">
        <v>329</v>
      </c>
      <c r="E103" s="326" t="s">
        <v>333</v>
      </c>
      <c r="F103" s="327">
        <v>990467</v>
      </c>
      <c r="G103" s="12" t="s">
        <v>237</v>
      </c>
      <c r="H103" s="90"/>
      <c r="I103" s="289">
        <v>3</v>
      </c>
      <c r="J103" s="56">
        <v>260</v>
      </c>
      <c r="K103" s="289">
        <v>20</v>
      </c>
      <c r="L103" s="337">
        <v>1</v>
      </c>
      <c r="M103" s="339">
        <v>3146.12</v>
      </c>
      <c r="N103" s="339">
        <f t="shared" si="10"/>
        <v>9438.36</v>
      </c>
      <c r="O103" s="339">
        <v>741.4</v>
      </c>
      <c r="P103" s="339">
        <f t="shared" si="11"/>
        <v>2224.2</v>
      </c>
      <c r="Q103" s="346">
        <v>3775.35</v>
      </c>
      <c r="R103" s="346">
        <f t="shared" si="12"/>
        <v>11326.05</v>
      </c>
      <c r="S103" s="346">
        <v>806.41</v>
      </c>
      <c r="T103" s="346">
        <f t="shared" si="13"/>
        <v>2419.23</v>
      </c>
      <c r="U103" s="347">
        <v>4530.42</v>
      </c>
      <c r="V103" s="347">
        <f t="shared" si="14"/>
        <v>13591.26</v>
      </c>
      <c r="W103" s="347">
        <v>876</v>
      </c>
      <c r="X103" s="347">
        <f t="shared" si="15"/>
        <v>2628</v>
      </c>
      <c r="Y103" s="356">
        <v>10558.02</v>
      </c>
      <c r="Z103" s="356">
        <v>2777.06788124966</v>
      </c>
      <c r="AA103" s="357">
        <v>0.815288143228064</v>
      </c>
      <c r="AB103" s="357">
        <v>0.679406786023389</v>
      </c>
      <c r="AC103" s="357">
        <v>0.566172321686156</v>
      </c>
      <c r="AD103" s="358">
        <f t="shared" si="16"/>
        <v>1.11862866006382</v>
      </c>
      <c r="AE103" s="146">
        <f t="shared" si="17"/>
        <v>0.93218906856318</v>
      </c>
      <c r="AF103" s="146">
        <f t="shared" si="18"/>
        <v>0.77682422380265</v>
      </c>
      <c r="AG103" s="296">
        <v>100</v>
      </c>
      <c r="AH103" s="363">
        <f t="shared" si="19"/>
        <v>160</v>
      </c>
      <c r="AI103" s="364"/>
    </row>
    <row r="104" hidden="1" spans="1:35">
      <c r="A104" s="289">
        <v>120</v>
      </c>
      <c r="B104" s="90" t="s">
        <v>293</v>
      </c>
      <c r="C104" s="90">
        <v>349</v>
      </c>
      <c r="D104" s="12" t="s">
        <v>334</v>
      </c>
      <c r="E104" s="90" t="s">
        <v>335</v>
      </c>
      <c r="F104" s="289">
        <v>11841</v>
      </c>
      <c r="G104" s="12" t="s">
        <v>213</v>
      </c>
      <c r="H104" s="90"/>
      <c r="I104" s="289">
        <v>3</v>
      </c>
      <c r="J104" s="56">
        <v>260</v>
      </c>
      <c r="K104" s="289">
        <v>20</v>
      </c>
      <c r="L104" s="337">
        <v>1</v>
      </c>
      <c r="M104" s="339">
        <v>3192.415625</v>
      </c>
      <c r="N104" s="339">
        <f t="shared" si="10"/>
        <v>9577.246875</v>
      </c>
      <c r="O104" s="339">
        <v>835.446875</v>
      </c>
      <c r="P104" s="339">
        <f t="shared" si="11"/>
        <v>2506.340625</v>
      </c>
      <c r="Q104" s="346">
        <v>3830.9</v>
      </c>
      <c r="R104" s="346">
        <f t="shared" si="12"/>
        <v>11492.7</v>
      </c>
      <c r="S104" s="346">
        <v>908.71</v>
      </c>
      <c r="T104" s="346">
        <f t="shared" si="13"/>
        <v>2726.13</v>
      </c>
      <c r="U104" s="347">
        <v>4597.1</v>
      </c>
      <c r="V104" s="347">
        <f t="shared" si="14"/>
        <v>13791.3</v>
      </c>
      <c r="W104" s="347">
        <v>987.11</v>
      </c>
      <c r="X104" s="347">
        <f t="shared" si="15"/>
        <v>2961.33</v>
      </c>
      <c r="Y104" s="356">
        <v>8090.07</v>
      </c>
      <c r="Z104" s="356">
        <v>2331.6548165238</v>
      </c>
      <c r="AA104" s="357">
        <v>0.660542013979751</v>
      </c>
      <c r="AB104" s="357">
        <v>0.550451678316461</v>
      </c>
      <c r="AC104" s="357">
        <v>0.458709731930384</v>
      </c>
      <c r="AD104" s="145">
        <f t="shared" si="16"/>
        <v>0.84471770495109</v>
      </c>
      <c r="AE104" s="146">
        <f t="shared" si="17"/>
        <v>0.703931191103918</v>
      </c>
      <c r="AF104" s="146">
        <f t="shared" si="18"/>
        <v>0.586606773835679</v>
      </c>
      <c r="AG104" s="365"/>
      <c r="AH104" s="363">
        <f t="shared" si="19"/>
        <v>260</v>
      </c>
      <c r="AI104" s="366">
        <v>-50</v>
      </c>
    </row>
    <row r="105" hidden="1" spans="1:35">
      <c r="A105" s="289">
        <v>121</v>
      </c>
      <c r="B105" s="90" t="s">
        <v>293</v>
      </c>
      <c r="C105" s="90">
        <v>349</v>
      </c>
      <c r="D105" s="12" t="s">
        <v>334</v>
      </c>
      <c r="E105" s="90" t="s">
        <v>336</v>
      </c>
      <c r="F105" s="11">
        <v>12091</v>
      </c>
      <c r="G105" s="323" t="s">
        <v>194</v>
      </c>
      <c r="H105" s="324"/>
      <c r="I105" s="289">
        <v>3</v>
      </c>
      <c r="J105" s="56">
        <v>260</v>
      </c>
      <c r="K105" s="289">
        <v>20</v>
      </c>
      <c r="L105" s="337">
        <v>1</v>
      </c>
      <c r="M105" s="339">
        <v>3192.415625</v>
      </c>
      <c r="N105" s="339">
        <f t="shared" si="10"/>
        <v>9577.246875</v>
      </c>
      <c r="O105" s="339">
        <v>835.446875</v>
      </c>
      <c r="P105" s="339">
        <f t="shared" si="11"/>
        <v>2506.340625</v>
      </c>
      <c r="Q105" s="346">
        <v>3830.9</v>
      </c>
      <c r="R105" s="346">
        <f t="shared" si="12"/>
        <v>11492.7</v>
      </c>
      <c r="S105" s="346">
        <v>908.71</v>
      </c>
      <c r="T105" s="346">
        <f t="shared" si="13"/>
        <v>2726.13</v>
      </c>
      <c r="U105" s="347">
        <v>4597.1</v>
      </c>
      <c r="V105" s="347">
        <f t="shared" si="14"/>
        <v>13791.3</v>
      </c>
      <c r="W105" s="347">
        <v>987.11</v>
      </c>
      <c r="X105" s="347">
        <f t="shared" si="15"/>
        <v>2961.33</v>
      </c>
      <c r="Y105" s="356">
        <v>4833.5</v>
      </c>
      <c r="Z105" s="356">
        <v>1579.2121</v>
      </c>
      <c r="AA105" s="357">
        <v>0.660542013979751</v>
      </c>
      <c r="AB105" s="357">
        <v>0.550451678316461</v>
      </c>
      <c r="AC105" s="357">
        <v>0.458709731930384</v>
      </c>
      <c r="AD105" s="145">
        <f t="shared" si="16"/>
        <v>0.504685747698239</v>
      </c>
      <c r="AE105" s="146">
        <f t="shared" si="17"/>
        <v>0.420571319185222</v>
      </c>
      <c r="AF105" s="146">
        <f t="shared" si="18"/>
        <v>0.350474574550622</v>
      </c>
      <c r="AG105" s="365"/>
      <c r="AH105" s="363">
        <f t="shared" si="19"/>
        <v>260</v>
      </c>
      <c r="AI105" s="366">
        <v>-50</v>
      </c>
    </row>
    <row r="106" hidden="1" spans="1:35">
      <c r="A106" s="289">
        <v>122</v>
      </c>
      <c r="B106" s="90" t="s">
        <v>293</v>
      </c>
      <c r="C106" s="90">
        <v>349</v>
      </c>
      <c r="D106" s="12" t="s">
        <v>334</v>
      </c>
      <c r="E106" s="368" t="s">
        <v>337</v>
      </c>
      <c r="F106" s="369">
        <v>12201</v>
      </c>
      <c r="G106" s="12" t="s">
        <v>312</v>
      </c>
      <c r="H106" s="90">
        <v>201904</v>
      </c>
      <c r="I106" s="289">
        <v>3</v>
      </c>
      <c r="J106" s="56">
        <v>180</v>
      </c>
      <c r="K106" s="289">
        <v>10</v>
      </c>
      <c r="L106" s="337">
        <v>0.6</v>
      </c>
      <c r="M106" s="339">
        <v>1915.449375</v>
      </c>
      <c r="N106" s="339">
        <f t="shared" si="10"/>
        <v>5746.348125</v>
      </c>
      <c r="O106" s="339">
        <v>501.268125</v>
      </c>
      <c r="P106" s="339">
        <f t="shared" si="11"/>
        <v>1503.804375</v>
      </c>
      <c r="Q106" s="346">
        <v>2298.54</v>
      </c>
      <c r="R106" s="346">
        <f t="shared" si="12"/>
        <v>6895.62</v>
      </c>
      <c r="S106" s="346">
        <v>545.23</v>
      </c>
      <c r="T106" s="346">
        <f t="shared" si="13"/>
        <v>1635.69</v>
      </c>
      <c r="U106" s="347">
        <v>2758.3</v>
      </c>
      <c r="V106" s="347">
        <f t="shared" si="14"/>
        <v>8274.9</v>
      </c>
      <c r="W106" s="347">
        <v>582.27</v>
      </c>
      <c r="X106" s="347">
        <f t="shared" si="15"/>
        <v>1746.81</v>
      </c>
      <c r="Y106" s="356">
        <v>3657.28</v>
      </c>
      <c r="Z106" s="356">
        <v>1019.025432</v>
      </c>
      <c r="AA106" s="357">
        <v>0.660542013979751</v>
      </c>
      <c r="AB106" s="357">
        <v>0.550451678316461</v>
      </c>
      <c r="AC106" s="357">
        <v>0.458709731930384</v>
      </c>
      <c r="AD106" s="145">
        <f t="shared" si="16"/>
        <v>0.636452912431232</v>
      </c>
      <c r="AE106" s="146">
        <f t="shared" si="17"/>
        <v>0.530377253967011</v>
      </c>
      <c r="AF106" s="146">
        <f t="shared" si="18"/>
        <v>0.44197271266118</v>
      </c>
      <c r="AG106" s="365"/>
      <c r="AH106" s="363">
        <f t="shared" si="19"/>
        <v>180</v>
      </c>
      <c r="AI106" s="366">
        <v>-50</v>
      </c>
    </row>
    <row r="107" hidden="1" spans="1:35">
      <c r="A107" s="289">
        <v>123</v>
      </c>
      <c r="B107" s="90" t="s">
        <v>293</v>
      </c>
      <c r="C107" s="90">
        <v>349</v>
      </c>
      <c r="D107" s="12" t="s">
        <v>334</v>
      </c>
      <c r="E107" s="368" t="s">
        <v>338</v>
      </c>
      <c r="F107" s="369">
        <v>12200</v>
      </c>
      <c r="G107" s="373" t="s">
        <v>312</v>
      </c>
      <c r="H107" s="326">
        <v>201904</v>
      </c>
      <c r="I107" s="289">
        <v>3</v>
      </c>
      <c r="J107" s="56">
        <v>180</v>
      </c>
      <c r="K107" s="289">
        <v>10</v>
      </c>
      <c r="L107" s="337">
        <v>0.6</v>
      </c>
      <c r="M107" s="339">
        <v>1915.449375</v>
      </c>
      <c r="N107" s="339">
        <f t="shared" si="10"/>
        <v>5746.348125</v>
      </c>
      <c r="O107" s="339">
        <v>501.268125</v>
      </c>
      <c r="P107" s="339">
        <f t="shared" si="11"/>
        <v>1503.804375</v>
      </c>
      <c r="Q107" s="346">
        <v>2298.54</v>
      </c>
      <c r="R107" s="346">
        <f t="shared" si="12"/>
        <v>6895.62</v>
      </c>
      <c r="S107" s="346">
        <v>545.23</v>
      </c>
      <c r="T107" s="346">
        <f t="shared" si="13"/>
        <v>1635.69</v>
      </c>
      <c r="U107" s="347">
        <v>2758.3</v>
      </c>
      <c r="V107" s="347">
        <f t="shared" si="14"/>
        <v>8274.9</v>
      </c>
      <c r="W107" s="347">
        <v>582.27</v>
      </c>
      <c r="X107" s="347">
        <f t="shared" si="15"/>
        <v>1746.81</v>
      </c>
      <c r="Y107" s="356">
        <v>3662.9</v>
      </c>
      <c r="Z107" s="356">
        <v>1272.3944</v>
      </c>
      <c r="AA107" s="357">
        <v>0.660542013979751</v>
      </c>
      <c r="AB107" s="357">
        <v>0.550451678316461</v>
      </c>
      <c r="AC107" s="357">
        <v>0.458709731930384</v>
      </c>
      <c r="AD107" s="145">
        <f t="shared" si="16"/>
        <v>0.637430924879791</v>
      </c>
      <c r="AE107" s="146">
        <f t="shared" si="17"/>
        <v>0.531192264074877</v>
      </c>
      <c r="AF107" s="146">
        <f t="shared" si="18"/>
        <v>0.442651874947129</v>
      </c>
      <c r="AG107" s="365"/>
      <c r="AH107" s="363">
        <f t="shared" si="19"/>
        <v>180</v>
      </c>
      <c r="AI107" s="366">
        <v>-50</v>
      </c>
    </row>
    <row r="108" hidden="1" spans="1:35">
      <c r="A108" s="289">
        <v>124</v>
      </c>
      <c r="B108" s="90" t="s">
        <v>293</v>
      </c>
      <c r="C108" s="90">
        <v>515</v>
      </c>
      <c r="D108" s="12" t="s">
        <v>339</v>
      </c>
      <c r="E108" s="90" t="s">
        <v>340</v>
      </c>
      <c r="F108" s="90">
        <v>7006</v>
      </c>
      <c r="G108" s="321" t="s">
        <v>213</v>
      </c>
      <c r="H108" s="322"/>
      <c r="I108" s="289">
        <v>3</v>
      </c>
      <c r="J108" s="56">
        <v>260</v>
      </c>
      <c r="K108" s="289">
        <v>20</v>
      </c>
      <c r="L108" s="337">
        <v>1</v>
      </c>
      <c r="M108" s="339">
        <v>5573.11</v>
      </c>
      <c r="N108" s="339">
        <f t="shared" si="10"/>
        <v>16719.33</v>
      </c>
      <c r="O108" s="339">
        <v>1352.145</v>
      </c>
      <c r="P108" s="339">
        <f t="shared" si="11"/>
        <v>4056.435</v>
      </c>
      <c r="Q108" s="346">
        <v>6687.7</v>
      </c>
      <c r="R108" s="346">
        <f t="shared" si="12"/>
        <v>20063.1</v>
      </c>
      <c r="S108" s="346">
        <v>1470.7</v>
      </c>
      <c r="T108" s="346">
        <f t="shared" si="13"/>
        <v>4412.1</v>
      </c>
      <c r="U108" s="347">
        <v>8025.28</v>
      </c>
      <c r="V108" s="347">
        <f t="shared" si="14"/>
        <v>24075.84</v>
      </c>
      <c r="W108" s="347">
        <v>1597.61</v>
      </c>
      <c r="X108" s="347">
        <f t="shared" si="15"/>
        <v>4792.83</v>
      </c>
      <c r="Y108" s="356">
        <v>7264.17</v>
      </c>
      <c r="Z108" s="356">
        <v>1654.5748679999</v>
      </c>
      <c r="AA108" s="357">
        <v>0.84145154340258</v>
      </c>
      <c r="AB108" s="357">
        <v>0.701209619502146</v>
      </c>
      <c r="AC108" s="357">
        <v>0.584341349585123</v>
      </c>
      <c r="AD108" s="145">
        <f t="shared" si="16"/>
        <v>0.434477338505789</v>
      </c>
      <c r="AE108" s="146">
        <f t="shared" si="17"/>
        <v>0.362066181198319</v>
      </c>
      <c r="AF108" s="146">
        <f t="shared" si="18"/>
        <v>0.301720313808366</v>
      </c>
      <c r="AG108" s="365"/>
      <c r="AH108" s="363">
        <f t="shared" si="19"/>
        <v>260</v>
      </c>
      <c r="AI108" s="366">
        <v>-50</v>
      </c>
    </row>
    <row r="109" hidden="1" spans="1:35">
      <c r="A109" s="289">
        <v>125</v>
      </c>
      <c r="B109" s="90" t="s">
        <v>293</v>
      </c>
      <c r="C109" s="90">
        <v>515</v>
      </c>
      <c r="D109" s="12" t="s">
        <v>339</v>
      </c>
      <c r="E109" s="90" t="s">
        <v>341</v>
      </c>
      <c r="F109" s="90">
        <v>7917</v>
      </c>
      <c r="G109" s="12" t="s">
        <v>194</v>
      </c>
      <c r="H109" s="90"/>
      <c r="I109" s="289">
        <v>3</v>
      </c>
      <c r="J109" s="56">
        <v>260</v>
      </c>
      <c r="K109" s="289">
        <v>20</v>
      </c>
      <c r="L109" s="337">
        <v>1</v>
      </c>
      <c r="M109" s="339">
        <v>5573.11</v>
      </c>
      <c r="N109" s="339">
        <f t="shared" si="10"/>
        <v>16719.33</v>
      </c>
      <c r="O109" s="339">
        <v>1352.145</v>
      </c>
      <c r="P109" s="339">
        <f t="shared" si="11"/>
        <v>4056.435</v>
      </c>
      <c r="Q109" s="346">
        <v>6687.7</v>
      </c>
      <c r="R109" s="346">
        <f t="shared" si="12"/>
        <v>20063.1</v>
      </c>
      <c r="S109" s="346">
        <v>1470.7</v>
      </c>
      <c r="T109" s="346">
        <f t="shared" si="13"/>
        <v>4412.1</v>
      </c>
      <c r="U109" s="347">
        <v>8025.28</v>
      </c>
      <c r="V109" s="347">
        <f t="shared" si="14"/>
        <v>24075.84</v>
      </c>
      <c r="W109" s="347">
        <v>1597.61</v>
      </c>
      <c r="X109" s="347">
        <f t="shared" si="15"/>
        <v>4792.83</v>
      </c>
      <c r="Y109" s="356">
        <v>17847.84</v>
      </c>
      <c r="Z109" s="356">
        <v>5154.67723644806</v>
      </c>
      <c r="AA109" s="357">
        <v>0.84145154340258</v>
      </c>
      <c r="AB109" s="357">
        <v>0.701209619502146</v>
      </c>
      <c r="AC109" s="357">
        <v>0.584341349585123</v>
      </c>
      <c r="AD109" s="358">
        <f t="shared" si="16"/>
        <v>1.06749732196206</v>
      </c>
      <c r="AE109" s="146">
        <f t="shared" si="17"/>
        <v>0.889585358194895</v>
      </c>
      <c r="AF109" s="146">
        <f t="shared" si="18"/>
        <v>0.741317436899398</v>
      </c>
      <c r="AG109" s="296">
        <v>100</v>
      </c>
      <c r="AH109" s="363">
        <f t="shared" si="19"/>
        <v>160</v>
      </c>
      <c r="AI109" s="364"/>
    </row>
    <row r="110" hidden="1" spans="1:35">
      <c r="A110" s="289">
        <v>129</v>
      </c>
      <c r="B110" s="90" t="s">
        <v>293</v>
      </c>
      <c r="C110" s="90">
        <v>747</v>
      </c>
      <c r="D110" s="12" t="s">
        <v>342</v>
      </c>
      <c r="E110" s="90" t="s">
        <v>343</v>
      </c>
      <c r="F110" s="90">
        <v>10907</v>
      </c>
      <c r="G110" s="12" t="s">
        <v>213</v>
      </c>
      <c r="H110" s="90"/>
      <c r="I110" s="289">
        <v>3</v>
      </c>
      <c r="J110" s="56">
        <v>260</v>
      </c>
      <c r="K110" s="289">
        <v>20</v>
      </c>
      <c r="L110" s="337">
        <v>1</v>
      </c>
      <c r="M110" s="339">
        <v>3154.08</v>
      </c>
      <c r="N110" s="339">
        <f t="shared" si="10"/>
        <v>9462.24</v>
      </c>
      <c r="O110" s="339">
        <v>534.73</v>
      </c>
      <c r="P110" s="339">
        <f t="shared" si="11"/>
        <v>1604.19</v>
      </c>
      <c r="Q110" s="346">
        <v>3784.9</v>
      </c>
      <c r="R110" s="346">
        <f t="shared" si="12"/>
        <v>11354.7</v>
      </c>
      <c r="S110" s="346">
        <v>582.88</v>
      </c>
      <c r="T110" s="346">
        <f t="shared" si="13"/>
        <v>1748.64</v>
      </c>
      <c r="U110" s="347">
        <v>4541.88</v>
      </c>
      <c r="V110" s="347">
        <f t="shared" si="14"/>
        <v>13625.64</v>
      </c>
      <c r="W110" s="347">
        <v>631.81</v>
      </c>
      <c r="X110" s="347">
        <f t="shared" si="15"/>
        <v>1895.43</v>
      </c>
      <c r="Y110" s="356">
        <v>23753.51</v>
      </c>
      <c r="Z110" s="356">
        <v>5320.5459613391</v>
      </c>
      <c r="AA110" s="357">
        <v>1.353214001165</v>
      </c>
      <c r="AB110" s="359">
        <v>1.12767833430417</v>
      </c>
      <c r="AC110" s="357">
        <v>0.939731945253475</v>
      </c>
      <c r="AD110" s="146">
        <f t="shared" si="16"/>
        <v>2.51034744415699</v>
      </c>
      <c r="AE110" s="358">
        <f t="shared" si="17"/>
        <v>2.0919539926198</v>
      </c>
      <c r="AF110" s="146">
        <f t="shared" si="18"/>
        <v>1.74329499384983</v>
      </c>
      <c r="AG110" s="296">
        <v>150</v>
      </c>
      <c r="AH110" s="363">
        <f t="shared" si="19"/>
        <v>110</v>
      </c>
      <c r="AI110" s="364"/>
    </row>
    <row r="111" hidden="1" spans="1:35">
      <c r="A111" s="289">
        <v>130</v>
      </c>
      <c r="B111" s="90" t="s">
        <v>293</v>
      </c>
      <c r="C111" s="90">
        <v>747</v>
      </c>
      <c r="D111" s="12" t="s">
        <v>342</v>
      </c>
      <c r="E111" s="90" t="s">
        <v>344</v>
      </c>
      <c r="F111" s="90">
        <v>10898</v>
      </c>
      <c r="G111" s="12" t="s">
        <v>194</v>
      </c>
      <c r="H111" s="90"/>
      <c r="I111" s="289">
        <v>3</v>
      </c>
      <c r="J111" s="56">
        <v>260</v>
      </c>
      <c r="K111" s="289">
        <v>20</v>
      </c>
      <c r="L111" s="337">
        <v>1</v>
      </c>
      <c r="M111" s="339">
        <v>3154.08</v>
      </c>
      <c r="N111" s="339">
        <f t="shared" si="10"/>
        <v>9462.24</v>
      </c>
      <c r="O111" s="339">
        <v>534.73</v>
      </c>
      <c r="P111" s="339">
        <f t="shared" si="11"/>
        <v>1604.19</v>
      </c>
      <c r="Q111" s="346">
        <v>3784.9</v>
      </c>
      <c r="R111" s="346">
        <f t="shared" si="12"/>
        <v>11354.7</v>
      </c>
      <c r="S111" s="346">
        <v>582.88</v>
      </c>
      <c r="T111" s="346">
        <f t="shared" si="13"/>
        <v>1748.64</v>
      </c>
      <c r="U111" s="347">
        <v>4541.88</v>
      </c>
      <c r="V111" s="347">
        <f t="shared" si="14"/>
        <v>13625.64</v>
      </c>
      <c r="W111" s="347">
        <v>631.81</v>
      </c>
      <c r="X111" s="347">
        <f t="shared" si="15"/>
        <v>1895.43</v>
      </c>
      <c r="Y111" s="356">
        <v>5501.53</v>
      </c>
      <c r="Z111" s="356">
        <v>1010.52</v>
      </c>
      <c r="AA111" s="357">
        <v>1.353214001165</v>
      </c>
      <c r="AB111" s="357">
        <v>1.12767833430417</v>
      </c>
      <c r="AC111" s="357">
        <v>0.939731945253475</v>
      </c>
      <c r="AD111" s="146">
        <f t="shared" si="16"/>
        <v>0.581419410203081</v>
      </c>
      <c r="AE111" s="146">
        <f t="shared" si="17"/>
        <v>0.484515663117476</v>
      </c>
      <c r="AF111" s="146">
        <f t="shared" si="18"/>
        <v>0.403763052597896</v>
      </c>
      <c r="AG111" s="365"/>
      <c r="AH111" s="363">
        <f t="shared" si="19"/>
        <v>260</v>
      </c>
      <c r="AI111" s="366"/>
    </row>
    <row r="112" hidden="1" spans="1:35">
      <c r="A112" s="289">
        <v>131</v>
      </c>
      <c r="B112" s="90" t="s">
        <v>293</v>
      </c>
      <c r="C112" s="90">
        <v>747</v>
      </c>
      <c r="D112" s="12" t="s">
        <v>342</v>
      </c>
      <c r="E112" s="90" t="s">
        <v>345</v>
      </c>
      <c r="F112" s="90">
        <v>11023</v>
      </c>
      <c r="G112" s="12" t="s">
        <v>194</v>
      </c>
      <c r="H112" s="90"/>
      <c r="I112" s="289">
        <v>3</v>
      </c>
      <c r="J112" s="56">
        <v>260</v>
      </c>
      <c r="K112" s="289">
        <v>20</v>
      </c>
      <c r="L112" s="337">
        <v>1</v>
      </c>
      <c r="M112" s="339">
        <v>3154.08</v>
      </c>
      <c r="N112" s="339">
        <f t="shared" si="10"/>
        <v>9462.24</v>
      </c>
      <c r="O112" s="339">
        <v>534.73</v>
      </c>
      <c r="P112" s="339">
        <f t="shared" si="11"/>
        <v>1604.19</v>
      </c>
      <c r="Q112" s="346">
        <v>3784.9</v>
      </c>
      <c r="R112" s="346">
        <f t="shared" si="12"/>
        <v>11354.7</v>
      </c>
      <c r="S112" s="346">
        <v>582.88</v>
      </c>
      <c r="T112" s="346">
        <f t="shared" si="13"/>
        <v>1748.64</v>
      </c>
      <c r="U112" s="347">
        <v>4541.88</v>
      </c>
      <c r="V112" s="347">
        <f t="shared" si="14"/>
        <v>13625.64</v>
      </c>
      <c r="W112" s="347">
        <v>631.81</v>
      </c>
      <c r="X112" s="347">
        <f t="shared" si="15"/>
        <v>1895.43</v>
      </c>
      <c r="Y112" s="356">
        <v>5693.71</v>
      </c>
      <c r="Z112" s="356">
        <v>1060.93</v>
      </c>
      <c r="AA112" s="357">
        <v>1.353214001165</v>
      </c>
      <c r="AB112" s="357">
        <v>1.12767833430417</v>
      </c>
      <c r="AC112" s="357">
        <v>0.939731945253475</v>
      </c>
      <c r="AD112" s="146">
        <f t="shared" si="16"/>
        <v>0.601729611593027</v>
      </c>
      <c r="AE112" s="146">
        <f t="shared" si="17"/>
        <v>0.501440813055387</v>
      </c>
      <c r="AF112" s="146">
        <f t="shared" si="18"/>
        <v>0.417867344212822</v>
      </c>
      <c r="AG112" s="365"/>
      <c r="AH112" s="363">
        <f t="shared" si="19"/>
        <v>260</v>
      </c>
      <c r="AI112" s="366"/>
    </row>
    <row r="113" hidden="1" spans="1:35">
      <c r="A113" s="289">
        <v>132</v>
      </c>
      <c r="B113" s="90" t="s">
        <v>293</v>
      </c>
      <c r="C113" s="90">
        <v>747</v>
      </c>
      <c r="D113" s="12" t="s">
        <v>342</v>
      </c>
      <c r="E113" s="90" t="s">
        <v>346</v>
      </c>
      <c r="F113" s="11">
        <v>11964</v>
      </c>
      <c r="G113" s="12" t="s">
        <v>194</v>
      </c>
      <c r="H113" s="90"/>
      <c r="I113" s="289">
        <v>3</v>
      </c>
      <c r="J113" s="56">
        <v>260</v>
      </c>
      <c r="K113" s="289">
        <v>20</v>
      </c>
      <c r="L113" s="337">
        <v>1</v>
      </c>
      <c r="M113" s="339">
        <v>3154.08</v>
      </c>
      <c r="N113" s="339">
        <f t="shared" si="10"/>
        <v>9462.24</v>
      </c>
      <c r="O113" s="339">
        <v>534.73</v>
      </c>
      <c r="P113" s="339">
        <f t="shared" si="11"/>
        <v>1604.19</v>
      </c>
      <c r="Q113" s="346">
        <v>3784.9</v>
      </c>
      <c r="R113" s="346">
        <f t="shared" si="12"/>
        <v>11354.7</v>
      </c>
      <c r="S113" s="346">
        <v>582.88</v>
      </c>
      <c r="T113" s="346">
        <f t="shared" si="13"/>
        <v>1748.64</v>
      </c>
      <c r="U113" s="347">
        <v>4541.88</v>
      </c>
      <c r="V113" s="347">
        <f t="shared" si="14"/>
        <v>13625.64</v>
      </c>
      <c r="W113" s="347">
        <v>631.81</v>
      </c>
      <c r="X113" s="347">
        <f t="shared" si="15"/>
        <v>1895.43</v>
      </c>
      <c r="Y113" s="356">
        <v>12474.22</v>
      </c>
      <c r="Z113" s="356">
        <v>2411.9518603999</v>
      </c>
      <c r="AA113" s="357">
        <v>1.353214001165</v>
      </c>
      <c r="AB113" s="359">
        <v>1.12767833430417</v>
      </c>
      <c r="AC113" s="357">
        <v>0.939731945253475</v>
      </c>
      <c r="AD113" s="146">
        <f t="shared" si="16"/>
        <v>1.31831574764538</v>
      </c>
      <c r="AE113" s="358">
        <f t="shared" si="17"/>
        <v>1.09859529534026</v>
      </c>
      <c r="AF113" s="146">
        <f t="shared" si="18"/>
        <v>0.915496079450213</v>
      </c>
      <c r="AG113" s="296">
        <v>150</v>
      </c>
      <c r="AH113" s="363">
        <f t="shared" si="19"/>
        <v>110</v>
      </c>
      <c r="AI113" s="364"/>
    </row>
    <row r="114" hidden="1" spans="1:35">
      <c r="A114" s="289">
        <v>135</v>
      </c>
      <c r="B114" s="90" t="s">
        <v>293</v>
      </c>
      <c r="C114" s="90">
        <v>744</v>
      </c>
      <c r="D114" s="12" t="s">
        <v>347</v>
      </c>
      <c r="E114" s="90" t="s">
        <v>348</v>
      </c>
      <c r="F114" s="90">
        <v>8957</v>
      </c>
      <c r="G114" s="323" t="s">
        <v>213</v>
      </c>
      <c r="H114" s="324"/>
      <c r="I114" s="289">
        <v>3</v>
      </c>
      <c r="J114" s="56">
        <v>260</v>
      </c>
      <c r="K114" s="289">
        <v>20</v>
      </c>
      <c r="L114" s="337">
        <v>1</v>
      </c>
      <c r="M114" s="339">
        <v>3416.7</v>
      </c>
      <c r="N114" s="339">
        <f t="shared" si="10"/>
        <v>10250.1</v>
      </c>
      <c r="O114" s="339">
        <v>681.01</v>
      </c>
      <c r="P114" s="339">
        <f t="shared" si="11"/>
        <v>2043.03</v>
      </c>
      <c r="Q114" s="346">
        <v>4100.1</v>
      </c>
      <c r="R114" s="346">
        <f t="shared" si="12"/>
        <v>12300.3</v>
      </c>
      <c r="S114" s="346">
        <v>740.73</v>
      </c>
      <c r="T114" s="346">
        <f t="shared" si="13"/>
        <v>2222.19</v>
      </c>
      <c r="U114" s="347">
        <v>4920.1</v>
      </c>
      <c r="V114" s="347">
        <f t="shared" si="14"/>
        <v>14760.3</v>
      </c>
      <c r="W114" s="347">
        <v>804.63</v>
      </c>
      <c r="X114" s="347">
        <f t="shared" si="15"/>
        <v>2413.89</v>
      </c>
      <c r="Y114" s="356">
        <v>10350.26</v>
      </c>
      <c r="Z114" s="356">
        <v>2792.80197999885</v>
      </c>
      <c r="AA114" s="357">
        <v>0.709783252173365</v>
      </c>
      <c r="AB114" s="357">
        <v>0.591486043477802</v>
      </c>
      <c r="AC114" s="357">
        <v>0.492905036231502</v>
      </c>
      <c r="AD114" s="358">
        <f t="shared" si="16"/>
        <v>1.00977161198427</v>
      </c>
      <c r="AE114" s="146">
        <f t="shared" si="17"/>
        <v>0.841464029332618</v>
      </c>
      <c r="AF114" s="146">
        <f t="shared" si="18"/>
        <v>0.701222874873817</v>
      </c>
      <c r="AG114" s="296">
        <v>100</v>
      </c>
      <c r="AH114" s="363">
        <f t="shared" si="19"/>
        <v>160</v>
      </c>
      <c r="AI114" s="364"/>
    </row>
    <row r="115" hidden="1" spans="1:35">
      <c r="A115" s="289">
        <v>136</v>
      </c>
      <c r="B115" s="90" t="s">
        <v>293</v>
      </c>
      <c r="C115" s="90">
        <v>744</v>
      </c>
      <c r="D115" s="12" t="s">
        <v>347</v>
      </c>
      <c r="E115" s="90" t="s">
        <v>349</v>
      </c>
      <c r="F115" s="328">
        <v>11620</v>
      </c>
      <c r="G115" s="12" t="s">
        <v>194</v>
      </c>
      <c r="H115" s="328"/>
      <c r="I115" s="289">
        <v>3</v>
      </c>
      <c r="J115" s="56">
        <v>260</v>
      </c>
      <c r="K115" s="289">
        <v>20</v>
      </c>
      <c r="L115" s="337">
        <v>1</v>
      </c>
      <c r="M115" s="339">
        <v>3416.7</v>
      </c>
      <c r="N115" s="339">
        <f t="shared" si="10"/>
        <v>10250.1</v>
      </c>
      <c r="O115" s="339">
        <v>681.01</v>
      </c>
      <c r="P115" s="339">
        <f t="shared" si="11"/>
        <v>2043.03</v>
      </c>
      <c r="Q115" s="346">
        <v>4100.1</v>
      </c>
      <c r="R115" s="346">
        <f t="shared" si="12"/>
        <v>12300.3</v>
      </c>
      <c r="S115" s="346">
        <v>740.73</v>
      </c>
      <c r="T115" s="346">
        <f t="shared" si="13"/>
        <v>2222.19</v>
      </c>
      <c r="U115" s="347">
        <v>4920.1</v>
      </c>
      <c r="V115" s="347">
        <f t="shared" si="14"/>
        <v>14760.3</v>
      </c>
      <c r="W115" s="347">
        <v>804.63</v>
      </c>
      <c r="X115" s="347">
        <f t="shared" si="15"/>
        <v>2413.89</v>
      </c>
      <c r="Y115" s="356">
        <v>8812.78</v>
      </c>
      <c r="Z115" s="356">
        <v>1666.6311031901</v>
      </c>
      <c r="AA115" s="357">
        <v>0.709783252173365</v>
      </c>
      <c r="AB115" s="357">
        <v>0.591486043477802</v>
      </c>
      <c r="AC115" s="357">
        <v>0.492905036231502</v>
      </c>
      <c r="AD115" s="145">
        <f t="shared" si="16"/>
        <v>0.859775026585107</v>
      </c>
      <c r="AE115" s="146">
        <f t="shared" si="17"/>
        <v>0.716468704015349</v>
      </c>
      <c r="AF115" s="146">
        <f t="shared" si="18"/>
        <v>0.5970596803588</v>
      </c>
      <c r="AG115" s="365"/>
      <c r="AH115" s="363">
        <f t="shared" si="19"/>
        <v>260</v>
      </c>
      <c r="AI115" s="366">
        <v>-50</v>
      </c>
    </row>
    <row r="116" hidden="1" spans="1:35">
      <c r="A116" s="289">
        <v>137</v>
      </c>
      <c r="B116" s="90" t="s">
        <v>293</v>
      </c>
      <c r="C116" s="90">
        <v>744</v>
      </c>
      <c r="D116" s="12" t="s">
        <v>347</v>
      </c>
      <c r="E116" s="374" t="s">
        <v>350</v>
      </c>
      <c r="F116" s="328">
        <v>11333</v>
      </c>
      <c r="G116" s="12" t="s">
        <v>194</v>
      </c>
      <c r="H116" s="90"/>
      <c r="I116" s="289">
        <v>3</v>
      </c>
      <c r="J116" s="56">
        <v>260</v>
      </c>
      <c r="K116" s="289">
        <v>20</v>
      </c>
      <c r="L116" s="337">
        <v>1</v>
      </c>
      <c r="M116" s="339">
        <v>3416.7</v>
      </c>
      <c r="N116" s="339">
        <f t="shared" si="10"/>
        <v>10250.1</v>
      </c>
      <c r="O116" s="339">
        <v>681.01</v>
      </c>
      <c r="P116" s="339">
        <f t="shared" si="11"/>
        <v>2043.03</v>
      </c>
      <c r="Q116" s="346">
        <v>4100.1</v>
      </c>
      <c r="R116" s="346">
        <f t="shared" si="12"/>
        <v>12300.3</v>
      </c>
      <c r="S116" s="346">
        <v>740.73</v>
      </c>
      <c r="T116" s="346">
        <f t="shared" si="13"/>
        <v>2222.19</v>
      </c>
      <c r="U116" s="347">
        <v>4920.1</v>
      </c>
      <c r="V116" s="347">
        <f t="shared" si="14"/>
        <v>14760.3</v>
      </c>
      <c r="W116" s="347">
        <v>804.63</v>
      </c>
      <c r="X116" s="347">
        <f t="shared" si="15"/>
        <v>2413.89</v>
      </c>
      <c r="Y116" s="356">
        <v>10811.15</v>
      </c>
      <c r="Z116" s="356">
        <v>2583.54132</v>
      </c>
      <c r="AA116" s="357">
        <v>0.709783252173365</v>
      </c>
      <c r="AB116" s="357">
        <v>0.591486043477802</v>
      </c>
      <c r="AC116" s="357">
        <v>0.492905036231502</v>
      </c>
      <c r="AD116" s="358">
        <f t="shared" si="16"/>
        <v>1.0547360513556</v>
      </c>
      <c r="AE116" s="146">
        <f t="shared" si="17"/>
        <v>0.87893384714194</v>
      </c>
      <c r="AF116" s="146">
        <f t="shared" si="18"/>
        <v>0.732447849975949</v>
      </c>
      <c r="AG116" s="296">
        <v>100</v>
      </c>
      <c r="AH116" s="363">
        <f t="shared" si="19"/>
        <v>160</v>
      </c>
      <c r="AI116" s="364"/>
    </row>
    <row r="117" hidden="1" spans="1:35">
      <c r="A117" s="289">
        <v>138</v>
      </c>
      <c r="B117" s="90" t="s">
        <v>293</v>
      </c>
      <c r="C117" s="90">
        <v>744</v>
      </c>
      <c r="D117" s="12" t="s">
        <v>347</v>
      </c>
      <c r="E117" s="90" t="s">
        <v>351</v>
      </c>
      <c r="F117" s="328">
        <v>11769</v>
      </c>
      <c r="G117" s="12" t="s">
        <v>194</v>
      </c>
      <c r="H117" s="90"/>
      <c r="I117" s="289">
        <v>3</v>
      </c>
      <c r="J117" s="56">
        <v>260</v>
      </c>
      <c r="K117" s="289">
        <v>20</v>
      </c>
      <c r="L117" s="337">
        <v>1</v>
      </c>
      <c r="M117" s="339">
        <v>3416.7</v>
      </c>
      <c r="N117" s="339">
        <f t="shared" si="10"/>
        <v>10250.1</v>
      </c>
      <c r="O117" s="339">
        <v>681.01</v>
      </c>
      <c r="P117" s="339">
        <f t="shared" si="11"/>
        <v>2043.03</v>
      </c>
      <c r="Q117" s="346">
        <v>4100.1</v>
      </c>
      <c r="R117" s="346">
        <f t="shared" si="12"/>
        <v>12300.3</v>
      </c>
      <c r="S117" s="346">
        <v>740.73</v>
      </c>
      <c r="T117" s="346">
        <f t="shared" si="13"/>
        <v>2222.19</v>
      </c>
      <c r="U117" s="347">
        <v>4920.1</v>
      </c>
      <c r="V117" s="347">
        <f t="shared" si="14"/>
        <v>14760.3</v>
      </c>
      <c r="W117" s="347">
        <v>804.63</v>
      </c>
      <c r="X117" s="347">
        <f t="shared" si="15"/>
        <v>2413.89</v>
      </c>
      <c r="Y117" s="356">
        <v>8483.82</v>
      </c>
      <c r="Z117" s="356">
        <v>1950.6345999995</v>
      </c>
      <c r="AA117" s="357">
        <v>0.709783252173365</v>
      </c>
      <c r="AB117" s="357">
        <v>0.591486043477802</v>
      </c>
      <c r="AC117" s="357">
        <v>0.492905036231502</v>
      </c>
      <c r="AD117" s="145">
        <f t="shared" si="16"/>
        <v>0.82768168115433</v>
      </c>
      <c r="AE117" s="146">
        <f t="shared" si="17"/>
        <v>0.689724640862418</v>
      </c>
      <c r="AF117" s="146">
        <f t="shared" si="18"/>
        <v>0.574772870470112</v>
      </c>
      <c r="AG117" s="365"/>
      <c r="AH117" s="363">
        <f t="shared" si="19"/>
        <v>260</v>
      </c>
      <c r="AI117" s="366">
        <v>-50</v>
      </c>
    </row>
    <row r="118" hidden="1" spans="1:35">
      <c r="A118" s="289">
        <v>139</v>
      </c>
      <c r="B118" s="90" t="s">
        <v>293</v>
      </c>
      <c r="C118" s="90">
        <v>744</v>
      </c>
      <c r="D118" s="12" t="s">
        <v>347</v>
      </c>
      <c r="E118" s="326" t="s">
        <v>352</v>
      </c>
      <c r="F118" s="327">
        <v>12232</v>
      </c>
      <c r="G118" s="12" t="s">
        <v>312</v>
      </c>
      <c r="H118" s="90" t="s">
        <v>353</v>
      </c>
      <c r="I118" s="289">
        <v>3</v>
      </c>
      <c r="J118" s="56">
        <v>180</v>
      </c>
      <c r="K118" s="289">
        <v>10</v>
      </c>
      <c r="L118" s="337">
        <v>0.6</v>
      </c>
      <c r="M118" s="339">
        <v>2050.07</v>
      </c>
      <c r="N118" s="339">
        <f t="shared" si="10"/>
        <v>6150.21</v>
      </c>
      <c r="O118" s="339">
        <v>408.6</v>
      </c>
      <c r="P118" s="339">
        <f t="shared" si="11"/>
        <v>1225.8</v>
      </c>
      <c r="Q118" s="346">
        <v>2460.1</v>
      </c>
      <c r="R118" s="346">
        <f t="shared" si="12"/>
        <v>7380.3</v>
      </c>
      <c r="S118" s="346">
        <v>444.44</v>
      </c>
      <c r="T118" s="346">
        <f t="shared" si="13"/>
        <v>1333.32</v>
      </c>
      <c r="U118" s="347">
        <v>2952.04</v>
      </c>
      <c r="V118" s="347">
        <f t="shared" si="14"/>
        <v>8856.12</v>
      </c>
      <c r="W118" s="347">
        <v>482.8</v>
      </c>
      <c r="X118" s="347">
        <f t="shared" si="15"/>
        <v>1448.4</v>
      </c>
      <c r="Y118" s="356">
        <v>2299.09</v>
      </c>
      <c r="Z118" s="356">
        <v>734.79453264</v>
      </c>
      <c r="AA118" s="357">
        <v>0.709783252173365</v>
      </c>
      <c r="AB118" s="357">
        <v>0.591486043477802</v>
      </c>
      <c r="AC118" s="357">
        <v>0.492905036231502</v>
      </c>
      <c r="AD118" s="145">
        <f t="shared" si="16"/>
        <v>0.373823007669657</v>
      </c>
      <c r="AE118" s="146">
        <f t="shared" si="17"/>
        <v>0.311517146999444</v>
      </c>
      <c r="AF118" s="146">
        <f t="shared" si="18"/>
        <v>0.259604657570132</v>
      </c>
      <c r="AG118" s="365"/>
      <c r="AH118" s="363">
        <f t="shared" si="19"/>
        <v>180</v>
      </c>
      <c r="AI118" s="366">
        <v>-50</v>
      </c>
    </row>
    <row r="119" s="303" customFormat="1" hidden="1" spans="1:35">
      <c r="A119" s="289">
        <v>141</v>
      </c>
      <c r="B119" s="90" t="s">
        <v>293</v>
      </c>
      <c r="C119" s="90">
        <v>511</v>
      </c>
      <c r="D119" s="12" t="s">
        <v>354</v>
      </c>
      <c r="E119" s="90" t="s">
        <v>355</v>
      </c>
      <c r="F119" s="90">
        <v>5527</v>
      </c>
      <c r="G119" s="321" t="s">
        <v>213</v>
      </c>
      <c r="H119" s="322"/>
      <c r="I119" s="289">
        <v>3</v>
      </c>
      <c r="J119" s="56">
        <v>260</v>
      </c>
      <c r="K119" s="289">
        <v>20</v>
      </c>
      <c r="L119" s="337">
        <v>1</v>
      </c>
      <c r="M119" s="339">
        <v>2910.91</v>
      </c>
      <c r="N119" s="339">
        <f t="shared" si="10"/>
        <v>8732.73</v>
      </c>
      <c r="O119" s="339">
        <v>685.73</v>
      </c>
      <c r="P119" s="339">
        <f t="shared" si="11"/>
        <v>2057.19</v>
      </c>
      <c r="Q119" s="346">
        <v>3493.1</v>
      </c>
      <c r="R119" s="346">
        <f t="shared" si="12"/>
        <v>10479.3</v>
      </c>
      <c r="S119" s="346">
        <v>745.9</v>
      </c>
      <c r="T119" s="346">
        <f t="shared" si="13"/>
        <v>2237.7</v>
      </c>
      <c r="U119" s="347">
        <v>4191.72</v>
      </c>
      <c r="V119" s="347">
        <f t="shared" si="14"/>
        <v>12575.16</v>
      </c>
      <c r="W119" s="347">
        <v>810.22</v>
      </c>
      <c r="X119" s="347">
        <f t="shared" si="15"/>
        <v>2430.66</v>
      </c>
      <c r="Y119" s="356">
        <v>12516.37</v>
      </c>
      <c r="Z119" s="356">
        <v>3262.7910372602</v>
      </c>
      <c r="AA119" s="359">
        <v>1.18712998440352</v>
      </c>
      <c r="AB119" s="357">
        <v>0.989274987002934</v>
      </c>
      <c r="AC119" s="357">
        <v>0.824395822502445</v>
      </c>
      <c r="AD119" s="358">
        <f t="shared" si="16"/>
        <v>1.43327115346518</v>
      </c>
      <c r="AE119" s="146">
        <f t="shared" si="17"/>
        <v>1.19438989245465</v>
      </c>
      <c r="AF119" s="146">
        <f t="shared" si="18"/>
        <v>0.995324910378874</v>
      </c>
      <c r="AG119" s="28">
        <v>100</v>
      </c>
      <c r="AH119" s="363">
        <f t="shared" si="19"/>
        <v>160</v>
      </c>
      <c r="AI119" s="337"/>
    </row>
    <row r="120" s="303" customFormat="1" hidden="1" spans="1:35">
      <c r="A120" s="289">
        <v>142</v>
      </c>
      <c r="B120" s="90" t="s">
        <v>293</v>
      </c>
      <c r="C120" s="90">
        <v>511</v>
      </c>
      <c r="D120" s="12" t="s">
        <v>354</v>
      </c>
      <c r="E120" s="90" t="s">
        <v>356</v>
      </c>
      <c r="F120" s="11">
        <v>11602</v>
      </c>
      <c r="G120" s="17" t="s">
        <v>194</v>
      </c>
      <c r="H120" s="11"/>
      <c r="I120" s="289">
        <v>3</v>
      </c>
      <c r="J120" s="56">
        <v>260</v>
      </c>
      <c r="K120" s="289">
        <v>20</v>
      </c>
      <c r="L120" s="337">
        <v>1</v>
      </c>
      <c r="M120" s="339">
        <v>2910.91</v>
      </c>
      <c r="N120" s="339">
        <f t="shared" si="10"/>
        <v>8732.73</v>
      </c>
      <c r="O120" s="339">
        <v>685.73</v>
      </c>
      <c r="P120" s="339">
        <f t="shared" si="11"/>
        <v>2057.19</v>
      </c>
      <c r="Q120" s="346">
        <v>3493.1</v>
      </c>
      <c r="R120" s="346">
        <f t="shared" si="12"/>
        <v>10479.3</v>
      </c>
      <c r="S120" s="346">
        <v>745.9</v>
      </c>
      <c r="T120" s="346">
        <f t="shared" si="13"/>
        <v>2237.7</v>
      </c>
      <c r="U120" s="347">
        <v>4191.72</v>
      </c>
      <c r="V120" s="347">
        <f t="shared" si="14"/>
        <v>12575.16</v>
      </c>
      <c r="W120" s="347">
        <v>810.22</v>
      </c>
      <c r="X120" s="347">
        <f t="shared" si="15"/>
        <v>2430.66</v>
      </c>
      <c r="Y120" s="356">
        <v>9803.47</v>
      </c>
      <c r="Z120" s="356">
        <v>2153.3851319197</v>
      </c>
      <c r="AA120" s="359">
        <v>1.18712998440352</v>
      </c>
      <c r="AB120" s="357">
        <v>0.989274987002934</v>
      </c>
      <c r="AC120" s="357">
        <v>0.824395822502445</v>
      </c>
      <c r="AD120" s="358">
        <f t="shared" si="16"/>
        <v>1.12261228733741</v>
      </c>
      <c r="AE120" s="146">
        <f t="shared" si="17"/>
        <v>0.93550809691487</v>
      </c>
      <c r="AF120" s="146">
        <f t="shared" si="18"/>
        <v>0.779590080762392</v>
      </c>
      <c r="AG120" s="376">
        <v>100</v>
      </c>
      <c r="AH120" s="363">
        <f t="shared" si="19"/>
        <v>160</v>
      </c>
      <c r="AI120" s="337"/>
    </row>
    <row r="121" s="303" customFormat="1" hidden="1" spans="1:35">
      <c r="A121" s="289">
        <v>143</v>
      </c>
      <c r="B121" s="90" t="s">
        <v>293</v>
      </c>
      <c r="C121" s="90">
        <v>511</v>
      </c>
      <c r="D121" s="12" t="s">
        <v>354</v>
      </c>
      <c r="E121" s="90" t="s">
        <v>357</v>
      </c>
      <c r="F121" s="289">
        <v>11829</v>
      </c>
      <c r="G121" s="12" t="s">
        <v>194</v>
      </c>
      <c r="H121" s="90"/>
      <c r="I121" s="289">
        <v>3</v>
      </c>
      <c r="J121" s="56">
        <v>260</v>
      </c>
      <c r="K121" s="289">
        <v>20</v>
      </c>
      <c r="L121" s="337">
        <v>1</v>
      </c>
      <c r="M121" s="339">
        <v>2910.91</v>
      </c>
      <c r="N121" s="339">
        <f t="shared" si="10"/>
        <v>8732.73</v>
      </c>
      <c r="O121" s="339">
        <v>685.73</v>
      </c>
      <c r="P121" s="339">
        <f t="shared" si="11"/>
        <v>2057.19</v>
      </c>
      <c r="Q121" s="346">
        <v>3493.1</v>
      </c>
      <c r="R121" s="346">
        <f t="shared" si="12"/>
        <v>10479.3</v>
      </c>
      <c r="S121" s="346">
        <v>745.9</v>
      </c>
      <c r="T121" s="346">
        <f t="shared" si="13"/>
        <v>2237.7</v>
      </c>
      <c r="U121" s="347">
        <v>4191.72</v>
      </c>
      <c r="V121" s="347">
        <f t="shared" si="14"/>
        <v>12575.16</v>
      </c>
      <c r="W121" s="347">
        <v>810.22</v>
      </c>
      <c r="X121" s="347">
        <f t="shared" si="15"/>
        <v>2430.66</v>
      </c>
      <c r="Y121" s="356">
        <v>12349.85</v>
      </c>
      <c r="Z121" s="356">
        <v>2732.3416530846</v>
      </c>
      <c r="AA121" s="359">
        <v>1.18712998440352</v>
      </c>
      <c r="AB121" s="357">
        <v>0.989274987002934</v>
      </c>
      <c r="AC121" s="357">
        <v>0.824395822502445</v>
      </c>
      <c r="AD121" s="358">
        <f t="shared" si="16"/>
        <v>1.41420266056548</v>
      </c>
      <c r="AE121" s="146">
        <f t="shared" si="17"/>
        <v>1.17849951809758</v>
      </c>
      <c r="AF121" s="146">
        <f t="shared" si="18"/>
        <v>0.982082931747986</v>
      </c>
      <c r="AG121" s="28">
        <v>100</v>
      </c>
      <c r="AH121" s="363">
        <f t="shared" si="19"/>
        <v>160</v>
      </c>
      <c r="AI121" s="337"/>
    </row>
    <row r="122" s="303" customFormat="1" hidden="1" spans="1:35">
      <c r="A122" s="289">
        <v>144</v>
      </c>
      <c r="B122" s="90" t="s">
        <v>293</v>
      </c>
      <c r="C122" s="90">
        <v>511</v>
      </c>
      <c r="D122" s="12" t="s">
        <v>354</v>
      </c>
      <c r="E122" s="289" t="s">
        <v>358</v>
      </c>
      <c r="F122" s="289">
        <v>11876</v>
      </c>
      <c r="G122" s="12" t="s">
        <v>194</v>
      </c>
      <c r="H122" s="90"/>
      <c r="I122" s="289">
        <v>3</v>
      </c>
      <c r="J122" s="56">
        <v>260</v>
      </c>
      <c r="K122" s="289">
        <v>20</v>
      </c>
      <c r="L122" s="337">
        <v>1</v>
      </c>
      <c r="M122" s="339">
        <v>2910.91</v>
      </c>
      <c r="N122" s="339">
        <f t="shared" si="10"/>
        <v>8732.73</v>
      </c>
      <c r="O122" s="339">
        <v>685.73</v>
      </c>
      <c r="P122" s="339">
        <f t="shared" si="11"/>
        <v>2057.19</v>
      </c>
      <c r="Q122" s="346">
        <v>3493.1</v>
      </c>
      <c r="R122" s="346">
        <f t="shared" si="12"/>
        <v>10479.3</v>
      </c>
      <c r="S122" s="346">
        <v>745.9</v>
      </c>
      <c r="T122" s="346">
        <f t="shared" si="13"/>
        <v>2237.7</v>
      </c>
      <c r="U122" s="347">
        <v>4191.72</v>
      </c>
      <c r="V122" s="347">
        <f t="shared" si="14"/>
        <v>12575.16</v>
      </c>
      <c r="W122" s="347">
        <v>810.22</v>
      </c>
      <c r="X122" s="347">
        <f t="shared" si="15"/>
        <v>2430.66</v>
      </c>
      <c r="Y122" s="356">
        <v>6797.9</v>
      </c>
      <c r="Z122" s="356">
        <v>1563.9518307001</v>
      </c>
      <c r="AA122" s="357">
        <v>1.18712998440352</v>
      </c>
      <c r="AB122" s="357">
        <v>0.989274987002934</v>
      </c>
      <c r="AC122" s="357">
        <v>0.824395822502445</v>
      </c>
      <c r="AD122" s="146">
        <f t="shared" si="16"/>
        <v>0.778439273858232</v>
      </c>
      <c r="AE122" s="146">
        <f t="shared" si="17"/>
        <v>0.648697909211493</v>
      </c>
      <c r="AF122" s="146">
        <f t="shared" si="18"/>
        <v>0.540581591009578</v>
      </c>
      <c r="AG122" s="289"/>
      <c r="AH122" s="363">
        <f t="shared" si="19"/>
        <v>260</v>
      </c>
      <c r="AI122" s="366"/>
    </row>
    <row r="123" hidden="1" spans="1:35">
      <c r="A123" s="289">
        <v>145</v>
      </c>
      <c r="B123" s="90" t="s">
        <v>293</v>
      </c>
      <c r="C123" s="90">
        <v>102478</v>
      </c>
      <c r="D123" s="12" t="s">
        <v>359</v>
      </c>
      <c r="E123" s="90" t="s">
        <v>360</v>
      </c>
      <c r="F123" s="289">
        <v>11760</v>
      </c>
      <c r="G123" s="12" t="s">
        <v>194</v>
      </c>
      <c r="H123" s="90"/>
      <c r="I123" s="289">
        <v>3</v>
      </c>
      <c r="J123" s="56">
        <v>260</v>
      </c>
      <c r="K123" s="289">
        <v>20</v>
      </c>
      <c r="L123" s="337">
        <v>1</v>
      </c>
      <c r="M123" s="339">
        <v>1920.65</v>
      </c>
      <c r="N123" s="339">
        <f t="shared" si="10"/>
        <v>5761.95</v>
      </c>
      <c r="O123" s="339">
        <v>438.7</v>
      </c>
      <c r="P123" s="339">
        <f t="shared" si="11"/>
        <v>1316.1</v>
      </c>
      <c r="Q123" s="346">
        <v>2304.78</v>
      </c>
      <c r="R123" s="346">
        <f t="shared" si="12"/>
        <v>6914.34</v>
      </c>
      <c r="S123" s="346">
        <v>477.2</v>
      </c>
      <c r="T123" s="346">
        <f t="shared" si="13"/>
        <v>1431.6</v>
      </c>
      <c r="U123" s="347">
        <v>2765.7</v>
      </c>
      <c r="V123" s="347">
        <f t="shared" si="14"/>
        <v>8297.1</v>
      </c>
      <c r="W123" s="347">
        <v>518.3</v>
      </c>
      <c r="X123" s="347">
        <f t="shared" si="15"/>
        <v>1554.9</v>
      </c>
      <c r="Y123" s="356">
        <v>7159.55</v>
      </c>
      <c r="Z123" s="356">
        <v>2114.9850000001</v>
      </c>
      <c r="AA123" s="359">
        <v>1.14416858624118</v>
      </c>
      <c r="AB123" s="357">
        <v>0.953473821867649</v>
      </c>
      <c r="AC123" s="357">
        <v>0.794561518223041</v>
      </c>
      <c r="AD123" s="358">
        <f t="shared" si="16"/>
        <v>1.24255677331459</v>
      </c>
      <c r="AE123" s="146">
        <f t="shared" si="17"/>
        <v>1.03546397776216</v>
      </c>
      <c r="AF123" s="146">
        <f t="shared" si="18"/>
        <v>0.862897879982163</v>
      </c>
      <c r="AG123" s="296">
        <v>100</v>
      </c>
      <c r="AH123" s="363">
        <f t="shared" si="19"/>
        <v>160</v>
      </c>
      <c r="AI123" s="364"/>
    </row>
    <row r="124" hidden="1" spans="1:35">
      <c r="A124" s="289">
        <v>147</v>
      </c>
      <c r="B124" s="326" t="s">
        <v>293</v>
      </c>
      <c r="C124" s="326">
        <v>102478</v>
      </c>
      <c r="D124" s="373" t="s">
        <v>359</v>
      </c>
      <c r="E124" s="326" t="s">
        <v>361</v>
      </c>
      <c r="F124" s="327">
        <v>12198</v>
      </c>
      <c r="G124" s="373" t="s">
        <v>312</v>
      </c>
      <c r="H124" s="375">
        <v>43562</v>
      </c>
      <c r="I124" s="289">
        <v>3</v>
      </c>
      <c r="J124" s="56">
        <v>180</v>
      </c>
      <c r="K124" s="289">
        <v>10</v>
      </c>
      <c r="L124" s="337">
        <v>0.6</v>
      </c>
      <c r="M124" s="339">
        <v>1152.39</v>
      </c>
      <c r="N124" s="339">
        <f t="shared" si="10"/>
        <v>3457.17</v>
      </c>
      <c r="O124" s="339">
        <v>263.25</v>
      </c>
      <c r="P124" s="339">
        <f t="shared" si="11"/>
        <v>789.75</v>
      </c>
      <c r="Q124" s="346">
        <v>1382.87</v>
      </c>
      <c r="R124" s="346">
        <f t="shared" si="12"/>
        <v>4148.61</v>
      </c>
      <c r="S124" s="346">
        <v>286.32</v>
      </c>
      <c r="T124" s="346">
        <f t="shared" si="13"/>
        <v>858.96</v>
      </c>
      <c r="U124" s="347">
        <v>1659.46</v>
      </c>
      <c r="V124" s="347">
        <f t="shared" si="14"/>
        <v>4978.38</v>
      </c>
      <c r="W124" s="347">
        <v>311.06</v>
      </c>
      <c r="X124" s="347">
        <f t="shared" si="15"/>
        <v>933.18</v>
      </c>
      <c r="Y124" s="356">
        <v>3866.7</v>
      </c>
      <c r="Z124" s="356">
        <v>789.130838818402</v>
      </c>
      <c r="AA124" s="359">
        <v>1.14416858624118</v>
      </c>
      <c r="AB124" s="357">
        <v>0.953473821867649</v>
      </c>
      <c r="AC124" s="357">
        <v>0.794561518223041</v>
      </c>
      <c r="AD124" s="358">
        <f t="shared" si="16"/>
        <v>1.11845816086568</v>
      </c>
      <c r="AE124" s="146">
        <f t="shared" si="17"/>
        <v>0.932047119396617</v>
      </c>
      <c r="AF124" s="146">
        <f t="shared" si="18"/>
        <v>0.776698444072168</v>
      </c>
      <c r="AG124" s="367">
        <v>50</v>
      </c>
      <c r="AH124" s="363">
        <f t="shared" si="19"/>
        <v>130</v>
      </c>
      <c r="AI124" s="364"/>
    </row>
    <row r="125" hidden="1" spans="1:35">
      <c r="A125" s="289">
        <v>149</v>
      </c>
      <c r="B125" s="326" t="s">
        <v>293</v>
      </c>
      <c r="C125" s="326">
        <v>102478</v>
      </c>
      <c r="D125" s="373" t="s">
        <v>359</v>
      </c>
      <c r="E125" s="326" t="s">
        <v>362</v>
      </c>
      <c r="F125" s="327">
        <v>12536</v>
      </c>
      <c r="G125" s="12" t="s">
        <v>269</v>
      </c>
      <c r="H125" s="90" t="s">
        <v>363</v>
      </c>
      <c r="I125" s="289"/>
      <c r="J125" s="56">
        <v>0</v>
      </c>
      <c r="K125" s="289">
        <v>10</v>
      </c>
      <c r="L125" s="337">
        <v>0.6</v>
      </c>
      <c r="M125" s="339">
        <v>1152.39</v>
      </c>
      <c r="N125" s="339">
        <f t="shared" si="10"/>
        <v>3457.17</v>
      </c>
      <c r="O125" s="339">
        <v>263.25</v>
      </c>
      <c r="P125" s="339">
        <f t="shared" si="11"/>
        <v>789.75</v>
      </c>
      <c r="Q125" s="346">
        <v>1382.87</v>
      </c>
      <c r="R125" s="346">
        <f t="shared" si="12"/>
        <v>4148.61</v>
      </c>
      <c r="S125" s="346">
        <v>286.32</v>
      </c>
      <c r="T125" s="346">
        <f t="shared" si="13"/>
        <v>858.96</v>
      </c>
      <c r="U125" s="347">
        <v>1659.46</v>
      </c>
      <c r="V125" s="347">
        <f t="shared" si="14"/>
        <v>4978.38</v>
      </c>
      <c r="W125" s="347">
        <v>311.06</v>
      </c>
      <c r="X125" s="347">
        <f t="shared" si="15"/>
        <v>933.18</v>
      </c>
      <c r="Y125" s="356">
        <v>3164.17</v>
      </c>
      <c r="Z125" s="356">
        <v>863.7299999999</v>
      </c>
      <c r="AA125" s="357">
        <v>1.14416858624118</v>
      </c>
      <c r="AB125" s="357">
        <v>0.953473821867649</v>
      </c>
      <c r="AC125" s="357">
        <v>0.794561518223041</v>
      </c>
      <c r="AD125" s="146">
        <f t="shared" si="16"/>
        <v>0.915248599287857</v>
      </c>
      <c r="AE125" s="146">
        <f t="shared" si="17"/>
        <v>0.762706062994593</v>
      </c>
      <c r="AF125" s="146">
        <f t="shared" si="18"/>
        <v>0.635582257682218</v>
      </c>
      <c r="AG125" s="365"/>
      <c r="AH125" s="363">
        <f t="shared" si="19"/>
        <v>0</v>
      </c>
      <c r="AI125" s="366"/>
    </row>
    <row r="126" hidden="1" spans="1:35">
      <c r="A126" s="289">
        <v>150</v>
      </c>
      <c r="B126" s="90" t="s">
        <v>293</v>
      </c>
      <c r="C126" s="90">
        <v>102479</v>
      </c>
      <c r="D126" s="12" t="s">
        <v>364</v>
      </c>
      <c r="E126" s="90" t="s">
        <v>365</v>
      </c>
      <c r="F126" s="90">
        <v>4311</v>
      </c>
      <c r="G126" s="12" t="s">
        <v>213</v>
      </c>
      <c r="H126" s="90"/>
      <c r="I126" s="289">
        <v>3</v>
      </c>
      <c r="J126" s="56">
        <v>260</v>
      </c>
      <c r="K126" s="289">
        <v>20</v>
      </c>
      <c r="L126" s="337">
        <v>1</v>
      </c>
      <c r="M126" s="339">
        <v>3586.3</v>
      </c>
      <c r="N126" s="339">
        <f t="shared" si="10"/>
        <v>10758.9</v>
      </c>
      <c r="O126" s="339">
        <v>877.3</v>
      </c>
      <c r="P126" s="339">
        <f t="shared" si="11"/>
        <v>2631.9</v>
      </c>
      <c r="Q126" s="346">
        <v>4303.5</v>
      </c>
      <c r="R126" s="346">
        <f t="shared" si="12"/>
        <v>12910.5</v>
      </c>
      <c r="S126" s="346">
        <v>954.3</v>
      </c>
      <c r="T126" s="346">
        <f t="shared" si="13"/>
        <v>2862.9</v>
      </c>
      <c r="U126" s="347">
        <v>5164.3</v>
      </c>
      <c r="V126" s="347">
        <f t="shared" si="14"/>
        <v>15492.9</v>
      </c>
      <c r="W126" s="347">
        <v>1036.6</v>
      </c>
      <c r="X126" s="347">
        <f t="shared" si="15"/>
        <v>3109.8</v>
      </c>
      <c r="Y126" s="356">
        <v>15706.4</v>
      </c>
      <c r="Z126" s="356">
        <v>3627.9598855621</v>
      </c>
      <c r="AA126" s="357">
        <v>1.5119786513163</v>
      </c>
      <c r="AB126" s="357">
        <v>1.25998220943025</v>
      </c>
      <c r="AC126" s="359">
        <v>1.04998517452521</v>
      </c>
      <c r="AD126" s="146">
        <f t="shared" si="16"/>
        <v>1.45985184358996</v>
      </c>
      <c r="AE126" s="146">
        <f t="shared" si="17"/>
        <v>1.21656016420743</v>
      </c>
      <c r="AF126" s="358">
        <f t="shared" si="18"/>
        <v>1.01378050590916</v>
      </c>
      <c r="AG126" s="296">
        <v>260</v>
      </c>
      <c r="AH126" s="363">
        <f t="shared" si="19"/>
        <v>0</v>
      </c>
      <c r="AI126" s="364"/>
    </row>
    <row r="127" hidden="1" spans="1:35">
      <c r="A127" s="289">
        <v>152</v>
      </c>
      <c r="B127" s="326" t="s">
        <v>293</v>
      </c>
      <c r="C127" s="326">
        <v>102479</v>
      </c>
      <c r="D127" s="373" t="s">
        <v>364</v>
      </c>
      <c r="E127" s="326" t="s">
        <v>366</v>
      </c>
      <c r="F127" s="327">
        <v>12199</v>
      </c>
      <c r="G127" s="373" t="s">
        <v>312</v>
      </c>
      <c r="H127" s="375">
        <v>43562</v>
      </c>
      <c r="I127" s="289">
        <v>3</v>
      </c>
      <c r="J127" s="56">
        <v>180</v>
      </c>
      <c r="K127" s="289">
        <v>10</v>
      </c>
      <c r="L127" s="337">
        <v>0.6</v>
      </c>
      <c r="M127" s="339">
        <v>2151.82</v>
      </c>
      <c r="N127" s="339">
        <f t="shared" si="10"/>
        <v>6455.46</v>
      </c>
      <c r="O127" s="339">
        <v>526.48</v>
      </c>
      <c r="P127" s="339">
        <f t="shared" si="11"/>
        <v>1579.44</v>
      </c>
      <c r="Q127" s="346">
        <v>2582.25</v>
      </c>
      <c r="R127" s="346">
        <f t="shared" si="12"/>
        <v>7746.75</v>
      </c>
      <c r="S127" s="346">
        <v>572.58</v>
      </c>
      <c r="T127" s="346">
        <f t="shared" si="13"/>
        <v>1717.74</v>
      </c>
      <c r="U127" s="347">
        <v>3098.59</v>
      </c>
      <c r="V127" s="347">
        <f t="shared" si="14"/>
        <v>9295.77</v>
      </c>
      <c r="W127" s="347">
        <v>622.02</v>
      </c>
      <c r="X127" s="347">
        <f t="shared" si="15"/>
        <v>1866.06</v>
      </c>
      <c r="Y127" s="356">
        <v>10209.55</v>
      </c>
      <c r="Z127" s="356">
        <v>2084.8216192001</v>
      </c>
      <c r="AA127" s="357">
        <v>1.5119786513163</v>
      </c>
      <c r="AB127" s="357">
        <v>1.25998220943025</v>
      </c>
      <c r="AC127" s="359">
        <v>1.04998517452521</v>
      </c>
      <c r="AD127" s="146">
        <f t="shared" si="16"/>
        <v>1.58153717937994</v>
      </c>
      <c r="AE127" s="146">
        <f t="shared" si="17"/>
        <v>1.31791396392035</v>
      </c>
      <c r="AF127" s="358">
        <f t="shared" si="18"/>
        <v>1.09830062490789</v>
      </c>
      <c r="AG127" s="296">
        <v>180</v>
      </c>
      <c r="AH127" s="363">
        <f t="shared" si="19"/>
        <v>0</v>
      </c>
      <c r="AI127" s="364"/>
    </row>
    <row r="128" hidden="1" spans="1:35">
      <c r="A128" s="289">
        <v>154</v>
      </c>
      <c r="B128" s="90" t="s">
        <v>293</v>
      </c>
      <c r="C128" s="90">
        <v>391</v>
      </c>
      <c r="D128" s="12" t="s">
        <v>367</v>
      </c>
      <c r="E128" s="329" t="s">
        <v>368</v>
      </c>
      <c r="F128" s="90">
        <v>4188</v>
      </c>
      <c r="G128" s="323" t="s">
        <v>213</v>
      </c>
      <c r="H128" s="324"/>
      <c r="I128" s="289">
        <v>3</v>
      </c>
      <c r="J128" s="56">
        <v>260</v>
      </c>
      <c r="K128" s="289">
        <v>20</v>
      </c>
      <c r="L128" s="337">
        <v>1</v>
      </c>
      <c r="M128" s="339">
        <v>3305</v>
      </c>
      <c r="N128" s="339">
        <f t="shared" si="10"/>
        <v>9915</v>
      </c>
      <c r="O128" s="339">
        <v>843.1</v>
      </c>
      <c r="P128" s="339">
        <f t="shared" si="11"/>
        <v>2529.3</v>
      </c>
      <c r="Q128" s="346">
        <v>3965.44</v>
      </c>
      <c r="R128" s="346">
        <f t="shared" si="12"/>
        <v>11896.32</v>
      </c>
      <c r="S128" s="346">
        <v>917.21</v>
      </c>
      <c r="T128" s="346">
        <f t="shared" si="13"/>
        <v>2751.63</v>
      </c>
      <c r="U128" s="347">
        <v>4758.54</v>
      </c>
      <c r="V128" s="347">
        <f t="shared" si="14"/>
        <v>14275.62</v>
      </c>
      <c r="W128" s="347">
        <v>996.34</v>
      </c>
      <c r="X128" s="347">
        <f t="shared" si="15"/>
        <v>2989.02</v>
      </c>
      <c r="Y128" s="356">
        <v>8168.97</v>
      </c>
      <c r="Z128" s="356">
        <v>2187.57482</v>
      </c>
      <c r="AA128" s="357">
        <v>0.691385589974551</v>
      </c>
      <c r="AB128" s="357">
        <v>0.576154658312126</v>
      </c>
      <c r="AC128" s="357">
        <v>0.480128881926771</v>
      </c>
      <c r="AD128" s="145">
        <f t="shared" si="16"/>
        <v>0.82390015128593</v>
      </c>
      <c r="AE128" s="146">
        <f t="shared" si="17"/>
        <v>0.686680418818593</v>
      </c>
      <c r="AF128" s="146">
        <f t="shared" si="18"/>
        <v>0.57223223930029</v>
      </c>
      <c r="AG128" s="365"/>
      <c r="AH128" s="363">
        <f t="shared" si="19"/>
        <v>260</v>
      </c>
      <c r="AI128" s="366">
        <v>-50</v>
      </c>
    </row>
    <row r="129" hidden="1" spans="1:35">
      <c r="A129" s="289">
        <v>155</v>
      </c>
      <c r="B129" s="90" t="s">
        <v>293</v>
      </c>
      <c r="C129" s="90">
        <v>391</v>
      </c>
      <c r="D129" s="12" t="s">
        <v>367</v>
      </c>
      <c r="E129" s="90" t="s">
        <v>369</v>
      </c>
      <c r="F129" s="90">
        <v>4246</v>
      </c>
      <c r="G129" s="323" t="s">
        <v>194</v>
      </c>
      <c r="H129" s="324"/>
      <c r="I129" s="289">
        <v>3</v>
      </c>
      <c r="J129" s="56">
        <v>260</v>
      </c>
      <c r="K129" s="289">
        <v>20</v>
      </c>
      <c r="L129" s="337">
        <v>1</v>
      </c>
      <c r="M129" s="339">
        <v>3305</v>
      </c>
      <c r="N129" s="339">
        <f t="shared" si="10"/>
        <v>9915</v>
      </c>
      <c r="O129" s="339">
        <v>843.1</v>
      </c>
      <c r="P129" s="339">
        <f t="shared" si="11"/>
        <v>2529.3</v>
      </c>
      <c r="Q129" s="346">
        <v>3965.44</v>
      </c>
      <c r="R129" s="346">
        <f t="shared" si="12"/>
        <v>11896.32</v>
      </c>
      <c r="S129" s="346">
        <v>917.21</v>
      </c>
      <c r="T129" s="346">
        <f t="shared" si="13"/>
        <v>2751.63</v>
      </c>
      <c r="U129" s="347">
        <v>4758.54</v>
      </c>
      <c r="V129" s="347">
        <f t="shared" si="14"/>
        <v>14275.62</v>
      </c>
      <c r="W129" s="347">
        <v>996.34</v>
      </c>
      <c r="X129" s="347">
        <f t="shared" si="15"/>
        <v>2989.02</v>
      </c>
      <c r="Y129" s="356">
        <v>6536.99</v>
      </c>
      <c r="Z129" s="356">
        <v>1569.395675</v>
      </c>
      <c r="AA129" s="357">
        <v>0.691385589974551</v>
      </c>
      <c r="AB129" s="357">
        <v>0.576154658312126</v>
      </c>
      <c r="AC129" s="357">
        <v>0.480128881926771</v>
      </c>
      <c r="AD129" s="145">
        <f t="shared" si="16"/>
        <v>0.659303076147252</v>
      </c>
      <c r="AE129" s="146">
        <f t="shared" si="17"/>
        <v>0.54949681918442</v>
      </c>
      <c r="AF129" s="146">
        <f t="shared" si="18"/>
        <v>0.457912861227744</v>
      </c>
      <c r="AG129" s="365"/>
      <c r="AH129" s="363">
        <f t="shared" si="19"/>
        <v>260</v>
      </c>
      <c r="AI129" s="366">
        <v>-50</v>
      </c>
    </row>
    <row r="130" hidden="1" spans="1:35">
      <c r="A130" s="289">
        <v>156</v>
      </c>
      <c r="B130" s="90" t="s">
        <v>293</v>
      </c>
      <c r="C130" s="90">
        <v>391</v>
      </c>
      <c r="D130" s="12" t="s">
        <v>367</v>
      </c>
      <c r="E130" s="90" t="s">
        <v>370</v>
      </c>
      <c r="F130" s="11">
        <v>12127</v>
      </c>
      <c r="G130" s="323" t="s">
        <v>194</v>
      </c>
      <c r="H130" s="324"/>
      <c r="I130" s="289">
        <v>3</v>
      </c>
      <c r="J130" s="56">
        <v>260</v>
      </c>
      <c r="K130" s="289">
        <v>20</v>
      </c>
      <c r="L130" s="337">
        <v>1</v>
      </c>
      <c r="M130" s="339">
        <v>3305</v>
      </c>
      <c r="N130" s="339">
        <f t="shared" si="10"/>
        <v>9915</v>
      </c>
      <c r="O130" s="339">
        <v>843.1</v>
      </c>
      <c r="P130" s="339">
        <f t="shared" si="11"/>
        <v>2529.3</v>
      </c>
      <c r="Q130" s="346">
        <v>3965.44</v>
      </c>
      <c r="R130" s="346">
        <f t="shared" si="12"/>
        <v>11896.32</v>
      </c>
      <c r="S130" s="346">
        <v>917.21</v>
      </c>
      <c r="T130" s="346">
        <f t="shared" si="13"/>
        <v>2751.63</v>
      </c>
      <c r="U130" s="347">
        <v>4758.54</v>
      </c>
      <c r="V130" s="347">
        <f t="shared" si="14"/>
        <v>14275.62</v>
      </c>
      <c r="W130" s="347">
        <v>996.34</v>
      </c>
      <c r="X130" s="347">
        <f t="shared" si="15"/>
        <v>2989.02</v>
      </c>
      <c r="Y130" s="356">
        <v>4940.9</v>
      </c>
      <c r="Z130" s="356">
        <v>1611.5974129997</v>
      </c>
      <c r="AA130" s="357">
        <v>0.691385589974551</v>
      </c>
      <c r="AB130" s="357">
        <v>0.576154658312126</v>
      </c>
      <c r="AC130" s="357">
        <v>0.480128881926771</v>
      </c>
      <c r="AD130" s="145">
        <f t="shared" si="16"/>
        <v>0.498325769036813</v>
      </c>
      <c r="AE130" s="146">
        <f t="shared" si="17"/>
        <v>0.41533011889391</v>
      </c>
      <c r="AF130" s="146">
        <f t="shared" si="18"/>
        <v>0.346107559601614</v>
      </c>
      <c r="AG130" s="365"/>
      <c r="AH130" s="363">
        <f t="shared" si="19"/>
        <v>260</v>
      </c>
      <c r="AI130" s="366">
        <v>-50</v>
      </c>
    </row>
    <row r="131" hidden="1" spans="1:35">
      <c r="A131" s="289">
        <v>157</v>
      </c>
      <c r="B131" s="90" t="s">
        <v>293</v>
      </c>
      <c r="C131" s="90">
        <v>391</v>
      </c>
      <c r="D131" s="12" t="s">
        <v>367</v>
      </c>
      <c r="E131" s="368" t="s">
        <v>371</v>
      </c>
      <c r="F131" s="369">
        <v>12197</v>
      </c>
      <c r="G131" s="12" t="s">
        <v>312</v>
      </c>
      <c r="H131" s="90" t="s">
        <v>353</v>
      </c>
      <c r="I131" s="289">
        <v>3</v>
      </c>
      <c r="J131" s="56">
        <v>180</v>
      </c>
      <c r="K131" s="289">
        <v>10</v>
      </c>
      <c r="L131" s="337">
        <v>0.6</v>
      </c>
      <c r="M131" s="339">
        <v>1982</v>
      </c>
      <c r="N131" s="339">
        <f t="shared" si="10"/>
        <v>5946</v>
      </c>
      <c r="O131" s="339">
        <v>506.43</v>
      </c>
      <c r="P131" s="339">
        <f t="shared" si="11"/>
        <v>1519.29</v>
      </c>
      <c r="Q131" s="346">
        <v>2379.27</v>
      </c>
      <c r="R131" s="346">
        <f t="shared" si="12"/>
        <v>7137.81</v>
      </c>
      <c r="S131" s="346">
        <v>550.33</v>
      </c>
      <c r="T131" s="346">
        <f t="shared" si="13"/>
        <v>1650.99</v>
      </c>
      <c r="U131" s="347">
        <v>2855</v>
      </c>
      <c r="V131" s="347">
        <f t="shared" si="14"/>
        <v>8565</v>
      </c>
      <c r="W131" s="347">
        <v>597.81</v>
      </c>
      <c r="X131" s="347">
        <f t="shared" si="15"/>
        <v>1793.43</v>
      </c>
      <c r="Y131" s="356">
        <v>4177.26</v>
      </c>
      <c r="Z131" s="356">
        <v>1202.6104000001</v>
      </c>
      <c r="AA131" s="357">
        <v>0.691385589974551</v>
      </c>
      <c r="AB131" s="357">
        <v>0.576154658312126</v>
      </c>
      <c r="AC131" s="357">
        <v>0.480128881926771</v>
      </c>
      <c r="AD131" s="145">
        <f t="shared" si="16"/>
        <v>0.702532795156408</v>
      </c>
      <c r="AE131" s="146">
        <f t="shared" si="17"/>
        <v>0.58522992346392</v>
      </c>
      <c r="AF131" s="146">
        <f t="shared" si="18"/>
        <v>0.487712784588441</v>
      </c>
      <c r="AG131" s="365"/>
      <c r="AH131" s="363">
        <f t="shared" si="19"/>
        <v>180</v>
      </c>
      <c r="AI131" s="366">
        <v>-50</v>
      </c>
    </row>
    <row r="132" hidden="1" spans="1:35">
      <c r="A132" s="289">
        <v>158</v>
      </c>
      <c r="B132" s="90" t="s">
        <v>293</v>
      </c>
      <c r="C132" s="90">
        <v>308</v>
      </c>
      <c r="D132" s="12" t="s">
        <v>372</v>
      </c>
      <c r="E132" s="90" t="s">
        <v>373</v>
      </c>
      <c r="F132" s="90">
        <v>4089</v>
      </c>
      <c r="G132" s="12" t="s">
        <v>213</v>
      </c>
      <c r="H132" s="90"/>
      <c r="I132" s="289">
        <v>3</v>
      </c>
      <c r="J132" s="56">
        <v>260</v>
      </c>
      <c r="K132" s="289">
        <v>20</v>
      </c>
      <c r="L132" s="337">
        <v>1</v>
      </c>
      <c r="M132" s="339">
        <v>3223.6</v>
      </c>
      <c r="N132" s="339">
        <f t="shared" ref="N132:N195" si="20">M132*3</f>
        <v>9670.8</v>
      </c>
      <c r="O132" s="339">
        <v>859.2</v>
      </c>
      <c r="P132" s="339">
        <f t="shared" ref="P132:P195" si="21">O132*3</f>
        <v>2577.6</v>
      </c>
      <c r="Q132" s="346">
        <v>3868.4</v>
      </c>
      <c r="R132" s="346">
        <f t="shared" ref="R132:R195" si="22">Q132*3</f>
        <v>11605.2</v>
      </c>
      <c r="S132" s="346">
        <v>934.6</v>
      </c>
      <c r="T132" s="346">
        <f t="shared" ref="T132:T195" si="23">S132*3</f>
        <v>2803.8</v>
      </c>
      <c r="U132" s="347">
        <v>4642</v>
      </c>
      <c r="V132" s="347">
        <f t="shared" ref="V132:V195" si="24">U132*3</f>
        <v>13926</v>
      </c>
      <c r="W132" s="347">
        <v>1015.2</v>
      </c>
      <c r="X132" s="347">
        <f t="shared" ref="X132:X195" si="25">W132*3</f>
        <v>3045.6</v>
      </c>
      <c r="Y132" s="356">
        <v>18771.14</v>
      </c>
      <c r="Z132" s="356">
        <v>3858.0131555856</v>
      </c>
      <c r="AA132" s="357">
        <v>0.941090223398076</v>
      </c>
      <c r="AB132" s="357">
        <v>0.784241852831734</v>
      </c>
      <c r="AC132" s="357">
        <v>0.653534877359778</v>
      </c>
      <c r="AD132" s="358">
        <f t="shared" ref="AD132:AD195" si="26">Y132/N132</f>
        <v>1.94101211895603</v>
      </c>
      <c r="AE132" s="146">
        <f t="shared" ref="AE132:AE195" si="27">Y132/R132</f>
        <v>1.61747664839899</v>
      </c>
      <c r="AF132" s="146">
        <f t="shared" ref="AF132:AF195" si="28">Y132/V132</f>
        <v>1.34792043659342</v>
      </c>
      <c r="AG132" s="296">
        <v>100</v>
      </c>
      <c r="AH132" s="363">
        <f t="shared" ref="AH132:AH195" si="29">J132-AG132</f>
        <v>160</v>
      </c>
      <c r="AI132" s="364"/>
    </row>
    <row r="133" hidden="1" spans="1:35">
      <c r="A133" s="289">
        <v>159</v>
      </c>
      <c r="B133" s="90" t="s">
        <v>293</v>
      </c>
      <c r="C133" s="90">
        <v>308</v>
      </c>
      <c r="D133" s="12" t="s">
        <v>372</v>
      </c>
      <c r="E133" s="90" t="s">
        <v>374</v>
      </c>
      <c r="F133" s="90">
        <v>9967</v>
      </c>
      <c r="G133" s="12" t="s">
        <v>194</v>
      </c>
      <c r="H133" s="90"/>
      <c r="I133" s="289">
        <v>3</v>
      </c>
      <c r="J133" s="56">
        <v>260</v>
      </c>
      <c r="K133" s="289">
        <v>20</v>
      </c>
      <c r="L133" s="337">
        <v>1</v>
      </c>
      <c r="M133" s="339">
        <v>3223.6</v>
      </c>
      <c r="N133" s="339">
        <f t="shared" si="20"/>
        <v>9670.8</v>
      </c>
      <c r="O133" s="339">
        <v>859.2</v>
      </c>
      <c r="P133" s="339">
        <f t="shared" si="21"/>
        <v>2577.6</v>
      </c>
      <c r="Q133" s="346">
        <v>3868.4</v>
      </c>
      <c r="R133" s="346">
        <f t="shared" si="22"/>
        <v>11605.2</v>
      </c>
      <c r="S133" s="346">
        <v>934.6</v>
      </c>
      <c r="T133" s="346">
        <f t="shared" si="23"/>
        <v>2803.8</v>
      </c>
      <c r="U133" s="347">
        <v>4642</v>
      </c>
      <c r="V133" s="347">
        <f t="shared" si="24"/>
        <v>13926</v>
      </c>
      <c r="W133" s="347">
        <v>1015.2</v>
      </c>
      <c r="X133" s="347">
        <f t="shared" si="25"/>
        <v>3045.6</v>
      </c>
      <c r="Y133" s="356">
        <v>6171.49</v>
      </c>
      <c r="Z133" s="356">
        <v>1682.0623999993</v>
      </c>
      <c r="AA133" s="357">
        <v>0.941090223398076</v>
      </c>
      <c r="AB133" s="357">
        <v>0.784241852831734</v>
      </c>
      <c r="AC133" s="357">
        <v>0.653534877359778</v>
      </c>
      <c r="AD133" s="145">
        <f t="shared" si="26"/>
        <v>0.638157132812177</v>
      </c>
      <c r="AE133" s="146">
        <f t="shared" si="27"/>
        <v>0.531786612897666</v>
      </c>
      <c r="AF133" s="146">
        <f t="shared" si="28"/>
        <v>0.443163148068361</v>
      </c>
      <c r="AG133" s="365"/>
      <c r="AH133" s="363">
        <f t="shared" si="29"/>
        <v>260</v>
      </c>
      <c r="AI133" s="366">
        <v>-50</v>
      </c>
    </row>
    <row r="134" hidden="1" spans="1:35">
      <c r="A134" s="289">
        <v>160</v>
      </c>
      <c r="B134" s="90" t="s">
        <v>293</v>
      </c>
      <c r="C134" s="90">
        <v>308</v>
      </c>
      <c r="D134" s="325" t="s">
        <v>372</v>
      </c>
      <c r="E134" s="90" t="s">
        <v>375</v>
      </c>
      <c r="F134" s="90">
        <v>9200</v>
      </c>
      <c r="G134" s="323" t="s">
        <v>194</v>
      </c>
      <c r="H134" s="324"/>
      <c r="I134" s="289">
        <v>3</v>
      </c>
      <c r="J134" s="56">
        <v>260</v>
      </c>
      <c r="K134" s="289">
        <v>20</v>
      </c>
      <c r="L134" s="337">
        <v>1</v>
      </c>
      <c r="M134" s="339">
        <v>3223.6</v>
      </c>
      <c r="N134" s="339">
        <f t="shared" si="20"/>
        <v>9670.8</v>
      </c>
      <c r="O134" s="339">
        <v>859.2</v>
      </c>
      <c r="P134" s="339">
        <f t="shared" si="21"/>
        <v>2577.6</v>
      </c>
      <c r="Q134" s="346">
        <v>3868.4</v>
      </c>
      <c r="R134" s="346">
        <f t="shared" si="22"/>
        <v>11605.2</v>
      </c>
      <c r="S134" s="346">
        <v>934.6</v>
      </c>
      <c r="T134" s="346">
        <f t="shared" si="23"/>
        <v>2803.8</v>
      </c>
      <c r="U134" s="347">
        <v>4642</v>
      </c>
      <c r="V134" s="347">
        <f t="shared" si="24"/>
        <v>13926</v>
      </c>
      <c r="W134" s="347">
        <v>1015.2</v>
      </c>
      <c r="X134" s="347">
        <f t="shared" si="25"/>
        <v>3045.6</v>
      </c>
      <c r="Y134" s="356">
        <v>6800.52</v>
      </c>
      <c r="Z134" s="356">
        <v>1897.14049130273</v>
      </c>
      <c r="AA134" s="357">
        <v>0.941090223398076</v>
      </c>
      <c r="AB134" s="357">
        <v>0.784241852831734</v>
      </c>
      <c r="AC134" s="357">
        <v>0.653534877359778</v>
      </c>
      <c r="AD134" s="145">
        <f t="shared" si="26"/>
        <v>0.70320138975059</v>
      </c>
      <c r="AE134" s="146">
        <f t="shared" si="27"/>
        <v>0.585989039396133</v>
      </c>
      <c r="AF134" s="146">
        <f t="shared" si="28"/>
        <v>0.488332615252047</v>
      </c>
      <c r="AG134" s="365"/>
      <c r="AH134" s="363">
        <f t="shared" si="29"/>
        <v>260</v>
      </c>
      <c r="AI134" s="366">
        <v>-50</v>
      </c>
    </row>
    <row r="135" hidden="1" spans="1:35">
      <c r="A135" s="289">
        <v>161</v>
      </c>
      <c r="B135" s="90" t="s">
        <v>293</v>
      </c>
      <c r="C135" s="90">
        <v>308</v>
      </c>
      <c r="D135" s="325" t="s">
        <v>372</v>
      </c>
      <c r="E135" s="90" t="s">
        <v>376</v>
      </c>
      <c r="F135" s="90">
        <v>5347</v>
      </c>
      <c r="G135" s="12" t="s">
        <v>194</v>
      </c>
      <c r="H135" s="90"/>
      <c r="I135" s="289">
        <v>3</v>
      </c>
      <c r="J135" s="56">
        <v>260</v>
      </c>
      <c r="K135" s="289">
        <v>20</v>
      </c>
      <c r="L135" s="337">
        <v>1</v>
      </c>
      <c r="M135" s="339">
        <v>3223.6</v>
      </c>
      <c r="N135" s="339">
        <f t="shared" si="20"/>
        <v>9670.8</v>
      </c>
      <c r="O135" s="339">
        <v>859.2</v>
      </c>
      <c r="P135" s="339">
        <f t="shared" si="21"/>
        <v>2577.6</v>
      </c>
      <c r="Q135" s="346">
        <v>3868.4</v>
      </c>
      <c r="R135" s="346">
        <f t="shared" si="22"/>
        <v>11605.2</v>
      </c>
      <c r="S135" s="346">
        <v>934.6</v>
      </c>
      <c r="T135" s="346">
        <f t="shared" si="23"/>
        <v>2803.8</v>
      </c>
      <c r="U135" s="347">
        <v>4642</v>
      </c>
      <c r="V135" s="347">
        <f t="shared" si="24"/>
        <v>13926</v>
      </c>
      <c r="W135" s="347">
        <v>1015.2</v>
      </c>
      <c r="X135" s="347">
        <f t="shared" si="25"/>
        <v>3045.6</v>
      </c>
      <c r="Y135" s="356">
        <v>10826.57</v>
      </c>
      <c r="Z135" s="356">
        <v>2652.52316855965</v>
      </c>
      <c r="AA135" s="357">
        <v>0.941090223398076</v>
      </c>
      <c r="AB135" s="357">
        <v>0.784241852831734</v>
      </c>
      <c r="AC135" s="357">
        <v>0.653534877359778</v>
      </c>
      <c r="AD135" s="358">
        <f t="shared" si="26"/>
        <v>1.11951131240435</v>
      </c>
      <c r="AE135" s="146">
        <f t="shared" si="27"/>
        <v>0.932906800399821</v>
      </c>
      <c r="AF135" s="146">
        <f t="shared" si="28"/>
        <v>0.777435731724831</v>
      </c>
      <c r="AG135" s="296">
        <v>100</v>
      </c>
      <c r="AH135" s="363">
        <f t="shared" si="29"/>
        <v>160</v>
      </c>
      <c r="AI135" s="364"/>
    </row>
    <row r="136" hidden="1" spans="1:35">
      <c r="A136" s="289">
        <v>164</v>
      </c>
      <c r="B136" s="90" t="s">
        <v>293</v>
      </c>
      <c r="C136" s="90">
        <v>572</v>
      </c>
      <c r="D136" s="12" t="s">
        <v>377</v>
      </c>
      <c r="E136" s="90" t="s">
        <v>378</v>
      </c>
      <c r="F136" s="90">
        <v>10186</v>
      </c>
      <c r="G136" s="12" t="s">
        <v>213</v>
      </c>
      <c r="H136" s="90"/>
      <c r="I136" s="289">
        <v>3</v>
      </c>
      <c r="J136" s="56">
        <v>260</v>
      </c>
      <c r="K136" s="289">
        <v>20</v>
      </c>
      <c r="L136" s="337">
        <v>1</v>
      </c>
      <c r="M136" s="339">
        <v>2751.93</v>
      </c>
      <c r="N136" s="339">
        <f t="shared" si="20"/>
        <v>8255.79</v>
      </c>
      <c r="O136" s="339">
        <v>562.2</v>
      </c>
      <c r="P136" s="339">
        <f t="shared" si="21"/>
        <v>1686.6</v>
      </c>
      <c r="Q136" s="346">
        <v>3302.3</v>
      </c>
      <c r="R136" s="346">
        <f t="shared" si="22"/>
        <v>9906.9</v>
      </c>
      <c r="S136" s="346">
        <v>665.9</v>
      </c>
      <c r="T136" s="346">
        <f t="shared" si="23"/>
        <v>1997.7</v>
      </c>
      <c r="U136" s="347">
        <v>3962.8</v>
      </c>
      <c r="V136" s="347">
        <f t="shared" si="24"/>
        <v>11888.4</v>
      </c>
      <c r="W136" s="347">
        <v>723.3</v>
      </c>
      <c r="X136" s="347">
        <f t="shared" si="25"/>
        <v>2169.9</v>
      </c>
      <c r="Y136" s="356">
        <v>5033.38</v>
      </c>
      <c r="Z136" s="356">
        <v>1670.24439999999</v>
      </c>
      <c r="AA136" s="357">
        <v>0.747816168846717</v>
      </c>
      <c r="AB136" s="357">
        <v>0.623180140705597</v>
      </c>
      <c r="AC136" s="357">
        <v>0.519316783921332</v>
      </c>
      <c r="AD136" s="145">
        <f t="shared" si="26"/>
        <v>0.60967878301168</v>
      </c>
      <c r="AE136" s="146">
        <f t="shared" si="27"/>
        <v>0.508068114142668</v>
      </c>
      <c r="AF136" s="146">
        <f t="shared" si="28"/>
        <v>0.423385821473032</v>
      </c>
      <c r="AG136" s="365"/>
      <c r="AH136" s="363">
        <f t="shared" si="29"/>
        <v>260</v>
      </c>
      <c r="AI136" s="366">
        <v>-50</v>
      </c>
    </row>
    <row r="137" hidden="1" spans="1:35">
      <c r="A137" s="289">
        <v>165</v>
      </c>
      <c r="B137" s="90" t="s">
        <v>293</v>
      </c>
      <c r="C137" s="90">
        <v>572</v>
      </c>
      <c r="D137" s="12" t="s">
        <v>377</v>
      </c>
      <c r="E137" s="322" t="s">
        <v>379</v>
      </c>
      <c r="F137" s="90">
        <v>8731</v>
      </c>
      <c r="G137" s="12" t="s">
        <v>194</v>
      </c>
      <c r="H137" s="90"/>
      <c r="I137" s="289">
        <v>3</v>
      </c>
      <c r="J137" s="56">
        <v>260</v>
      </c>
      <c r="K137" s="289">
        <v>20</v>
      </c>
      <c r="L137" s="337">
        <v>1</v>
      </c>
      <c r="M137" s="339">
        <v>2751.93</v>
      </c>
      <c r="N137" s="339">
        <f t="shared" si="20"/>
        <v>8255.79</v>
      </c>
      <c r="O137" s="339">
        <v>562.2</v>
      </c>
      <c r="P137" s="339">
        <f t="shared" si="21"/>
        <v>1686.6</v>
      </c>
      <c r="Q137" s="346">
        <v>3302.3</v>
      </c>
      <c r="R137" s="346">
        <f t="shared" si="22"/>
        <v>9906.9</v>
      </c>
      <c r="S137" s="346">
        <v>665.9</v>
      </c>
      <c r="T137" s="346">
        <f t="shared" si="23"/>
        <v>1997.7</v>
      </c>
      <c r="U137" s="347">
        <v>3962.8</v>
      </c>
      <c r="V137" s="347">
        <f t="shared" si="24"/>
        <v>11888.4</v>
      </c>
      <c r="W137" s="347">
        <v>723.3</v>
      </c>
      <c r="X137" s="347">
        <f t="shared" si="25"/>
        <v>2169.9</v>
      </c>
      <c r="Y137" s="356">
        <v>3698.11</v>
      </c>
      <c r="Z137" s="356">
        <v>979.8398999999</v>
      </c>
      <c r="AA137" s="357">
        <v>0.747816168846717</v>
      </c>
      <c r="AB137" s="357">
        <v>0.623180140705597</v>
      </c>
      <c r="AC137" s="357">
        <v>0.519316783921332</v>
      </c>
      <c r="AD137" s="145">
        <f t="shared" si="26"/>
        <v>0.44794138416796</v>
      </c>
      <c r="AE137" s="146">
        <f t="shared" si="27"/>
        <v>0.37328629541027</v>
      </c>
      <c r="AF137" s="146">
        <f t="shared" si="28"/>
        <v>0.311068772921503</v>
      </c>
      <c r="AG137" s="365"/>
      <c r="AH137" s="363">
        <f t="shared" si="29"/>
        <v>260</v>
      </c>
      <c r="AI137" s="366">
        <v>-50</v>
      </c>
    </row>
    <row r="138" hidden="1" spans="1:35">
      <c r="A138" s="289">
        <v>166</v>
      </c>
      <c r="B138" s="90" t="s">
        <v>293</v>
      </c>
      <c r="C138" s="90">
        <v>572</v>
      </c>
      <c r="D138" s="12" t="s">
        <v>377</v>
      </c>
      <c r="E138" s="90" t="s">
        <v>380</v>
      </c>
      <c r="F138" s="90">
        <v>11058</v>
      </c>
      <c r="G138" s="12" t="s">
        <v>194</v>
      </c>
      <c r="H138" s="90"/>
      <c r="I138" s="289">
        <v>3</v>
      </c>
      <c r="J138" s="56">
        <v>260</v>
      </c>
      <c r="K138" s="289">
        <v>20</v>
      </c>
      <c r="L138" s="337">
        <v>1</v>
      </c>
      <c r="M138" s="339">
        <v>2751.93</v>
      </c>
      <c r="N138" s="339">
        <f t="shared" si="20"/>
        <v>8255.79</v>
      </c>
      <c r="O138" s="339">
        <v>562.2</v>
      </c>
      <c r="P138" s="339">
        <f t="shared" si="21"/>
        <v>1686.6</v>
      </c>
      <c r="Q138" s="346">
        <v>3302.3</v>
      </c>
      <c r="R138" s="346">
        <f t="shared" si="22"/>
        <v>9906.9</v>
      </c>
      <c r="S138" s="346">
        <v>665.9</v>
      </c>
      <c r="T138" s="346">
        <f t="shared" si="23"/>
        <v>1997.7</v>
      </c>
      <c r="U138" s="347">
        <v>3962.8</v>
      </c>
      <c r="V138" s="347">
        <f t="shared" si="24"/>
        <v>11888.4</v>
      </c>
      <c r="W138" s="347">
        <v>723.3</v>
      </c>
      <c r="X138" s="347">
        <f t="shared" si="25"/>
        <v>2169.9</v>
      </c>
      <c r="Y138" s="356">
        <v>9029.43</v>
      </c>
      <c r="Z138" s="356">
        <v>1914.5178</v>
      </c>
      <c r="AA138" s="357">
        <v>0.747816168846717</v>
      </c>
      <c r="AB138" s="357">
        <v>0.623180140705597</v>
      </c>
      <c r="AC138" s="357">
        <v>0.519316783921332</v>
      </c>
      <c r="AD138" s="358">
        <f t="shared" si="26"/>
        <v>1.0937087789297</v>
      </c>
      <c r="AE138" s="146">
        <f t="shared" si="27"/>
        <v>0.911428398389001</v>
      </c>
      <c r="AF138" s="146">
        <f t="shared" si="28"/>
        <v>0.759515998788735</v>
      </c>
      <c r="AG138" s="296">
        <v>100</v>
      </c>
      <c r="AH138" s="363">
        <f t="shared" si="29"/>
        <v>160</v>
      </c>
      <c r="AI138" s="364"/>
    </row>
    <row r="139" hidden="1" spans="1:35">
      <c r="A139" s="289">
        <v>167</v>
      </c>
      <c r="B139" s="90" t="s">
        <v>293</v>
      </c>
      <c r="C139" s="90">
        <v>572</v>
      </c>
      <c r="D139" s="12" t="s">
        <v>377</v>
      </c>
      <c r="E139" s="90" t="s">
        <v>381</v>
      </c>
      <c r="F139" s="90">
        <v>6390</v>
      </c>
      <c r="G139" s="12" t="s">
        <v>194</v>
      </c>
      <c r="H139" s="90"/>
      <c r="I139" s="289">
        <v>3</v>
      </c>
      <c r="J139" s="56">
        <v>260</v>
      </c>
      <c r="K139" s="289">
        <v>20</v>
      </c>
      <c r="L139" s="337">
        <v>1</v>
      </c>
      <c r="M139" s="339">
        <v>2751.93</v>
      </c>
      <c r="N139" s="339">
        <f t="shared" si="20"/>
        <v>8255.79</v>
      </c>
      <c r="O139" s="339">
        <v>562.2</v>
      </c>
      <c r="P139" s="339">
        <f t="shared" si="21"/>
        <v>1686.6</v>
      </c>
      <c r="Q139" s="346">
        <v>3302.3</v>
      </c>
      <c r="R139" s="346">
        <f t="shared" si="22"/>
        <v>9906.9</v>
      </c>
      <c r="S139" s="346">
        <v>665.9</v>
      </c>
      <c r="T139" s="346">
        <f t="shared" si="23"/>
        <v>1997.7</v>
      </c>
      <c r="U139" s="347">
        <v>3962.8</v>
      </c>
      <c r="V139" s="347">
        <f t="shared" si="24"/>
        <v>11888.4</v>
      </c>
      <c r="W139" s="347">
        <v>723.3</v>
      </c>
      <c r="X139" s="347">
        <f t="shared" si="25"/>
        <v>2169.9</v>
      </c>
      <c r="Y139" s="356">
        <v>6357.32</v>
      </c>
      <c r="Z139" s="356">
        <v>1524.3730000001</v>
      </c>
      <c r="AA139" s="357">
        <v>0.747816168846717</v>
      </c>
      <c r="AB139" s="357">
        <v>0.623180140705597</v>
      </c>
      <c r="AC139" s="357">
        <v>0.519316783921332</v>
      </c>
      <c r="AD139" s="145">
        <f t="shared" si="26"/>
        <v>0.770043811676411</v>
      </c>
      <c r="AE139" s="146">
        <f t="shared" si="27"/>
        <v>0.641706285518174</v>
      </c>
      <c r="AF139" s="146">
        <f t="shared" si="28"/>
        <v>0.534749840180344</v>
      </c>
      <c r="AG139" s="365"/>
      <c r="AH139" s="363">
        <f t="shared" si="29"/>
        <v>260</v>
      </c>
      <c r="AI139" s="366">
        <v>-50</v>
      </c>
    </row>
    <row r="140" hidden="1" spans="1:35">
      <c r="A140" s="289">
        <v>169</v>
      </c>
      <c r="B140" s="90" t="s">
        <v>293</v>
      </c>
      <c r="C140" s="90">
        <v>102935</v>
      </c>
      <c r="D140" s="12" t="s">
        <v>382</v>
      </c>
      <c r="E140" s="90" t="s">
        <v>383</v>
      </c>
      <c r="F140" s="11">
        <v>11621</v>
      </c>
      <c r="G140" s="321" t="s">
        <v>213</v>
      </c>
      <c r="H140" s="322"/>
      <c r="I140" s="289">
        <v>3</v>
      </c>
      <c r="J140" s="56">
        <v>260</v>
      </c>
      <c r="K140" s="289">
        <v>20</v>
      </c>
      <c r="L140" s="337">
        <v>1</v>
      </c>
      <c r="M140" s="339">
        <v>2627</v>
      </c>
      <c r="N140" s="339">
        <f t="shared" si="20"/>
        <v>7881</v>
      </c>
      <c r="O140" s="339">
        <v>633</v>
      </c>
      <c r="P140" s="339">
        <f t="shared" si="21"/>
        <v>1899</v>
      </c>
      <c r="Q140" s="346">
        <v>3153</v>
      </c>
      <c r="R140" s="346">
        <f t="shared" si="22"/>
        <v>9459</v>
      </c>
      <c r="S140" s="346">
        <v>688</v>
      </c>
      <c r="T140" s="346">
        <f t="shared" si="23"/>
        <v>2064</v>
      </c>
      <c r="U140" s="347">
        <v>3783</v>
      </c>
      <c r="V140" s="347">
        <f t="shared" si="24"/>
        <v>11349</v>
      </c>
      <c r="W140" s="347">
        <v>748</v>
      </c>
      <c r="X140" s="347">
        <f t="shared" si="25"/>
        <v>2244</v>
      </c>
      <c r="Y140" s="356">
        <v>11564.11</v>
      </c>
      <c r="Z140" s="356">
        <v>2667.8695850004</v>
      </c>
      <c r="AA140" s="359">
        <v>1.060441105477</v>
      </c>
      <c r="AB140" s="357">
        <v>0.883700921230829</v>
      </c>
      <c r="AC140" s="357">
        <v>0.736417434359024</v>
      </c>
      <c r="AD140" s="358">
        <f t="shared" si="26"/>
        <v>1.46734043903058</v>
      </c>
      <c r="AE140" s="146">
        <f t="shared" si="27"/>
        <v>1.22255100962047</v>
      </c>
      <c r="AF140" s="146">
        <f t="shared" si="28"/>
        <v>1.01895409287162</v>
      </c>
      <c r="AG140" s="296">
        <v>100</v>
      </c>
      <c r="AH140" s="363">
        <f t="shared" si="29"/>
        <v>160</v>
      </c>
      <c r="AI140" s="364"/>
    </row>
    <row r="141" hidden="1" spans="1:35">
      <c r="A141" s="289">
        <v>170</v>
      </c>
      <c r="B141" s="90" t="s">
        <v>293</v>
      </c>
      <c r="C141" s="90">
        <v>102935</v>
      </c>
      <c r="D141" s="12" t="s">
        <v>382</v>
      </c>
      <c r="E141" s="90" t="s">
        <v>384</v>
      </c>
      <c r="F141" s="90">
        <v>11059</v>
      </c>
      <c r="G141" s="12" t="s">
        <v>194</v>
      </c>
      <c r="H141" s="90"/>
      <c r="I141" s="289">
        <v>3</v>
      </c>
      <c r="J141" s="56">
        <v>260</v>
      </c>
      <c r="K141" s="289">
        <v>20</v>
      </c>
      <c r="L141" s="337">
        <v>1</v>
      </c>
      <c r="M141" s="339">
        <v>2627</v>
      </c>
      <c r="N141" s="339">
        <f t="shared" si="20"/>
        <v>7881</v>
      </c>
      <c r="O141" s="339">
        <v>633</v>
      </c>
      <c r="P141" s="339">
        <f t="shared" si="21"/>
        <v>1899</v>
      </c>
      <c r="Q141" s="346">
        <v>3153</v>
      </c>
      <c r="R141" s="346">
        <f t="shared" si="22"/>
        <v>9459</v>
      </c>
      <c r="S141" s="346">
        <v>688</v>
      </c>
      <c r="T141" s="346">
        <f t="shared" si="23"/>
        <v>2064</v>
      </c>
      <c r="U141" s="347">
        <v>3783</v>
      </c>
      <c r="V141" s="347">
        <f t="shared" si="24"/>
        <v>11349</v>
      </c>
      <c r="W141" s="347">
        <v>748</v>
      </c>
      <c r="X141" s="347">
        <f t="shared" si="25"/>
        <v>2244</v>
      </c>
      <c r="Y141" s="356">
        <v>6407.69</v>
      </c>
      <c r="Z141" s="356">
        <v>1674.7138879201</v>
      </c>
      <c r="AA141" s="357">
        <v>1.060441105477</v>
      </c>
      <c r="AB141" s="357">
        <v>0.883700921230829</v>
      </c>
      <c r="AC141" s="357">
        <v>0.736417434359024</v>
      </c>
      <c r="AD141" s="146">
        <f t="shared" si="26"/>
        <v>0.813055449816013</v>
      </c>
      <c r="AE141" s="146">
        <f t="shared" si="27"/>
        <v>0.677417274553335</v>
      </c>
      <c r="AF141" s="146">
        <f t="shared" si="28"/>
        <v>0.564603929861662</v>
      </c>
      <c r="AG141" s="365"/>
      <c r="AH141" s="363">
        <f t="shared" si="29"/>
        <v>260</v>
      </c>
      <c r="AI141" s="366"/>
    </row>
    <row r="142" hidden="1" spans="1:35">
      <c r="A142" s="289">
        <v>171</v>
      </c>
      <c r="B142" s="90" t="s">
        <v>293</v>
      </c>
      <c r="C142" s="90">
        <v>102935</v>
      </c>
      <c r="D142" s="12" t="s">
        <v>382</v>
      </c>
      <c r="E142" s="90" t="s">
        <v>385</v>
      </c>
      <c r="F142" s="289">
        <v>11844</v>
      </c>
      <c r="G142" s="12" t="s">
        <v>194</v>
      </c>
      <c r="H142" s="90"/>
      <c r="I142" s="289">
        <v>3</v>
      </c>
      <c r="J142" s="56">
        <v>260</v>
      </c>
      <c r="K142" s="289">
        <v>20</v>
      </c>
      <c r="L142" s="337">
        <v>1</v>
      </c>
      <c r="M142" s="339">
        <v>2627</v>
      </c>
      <c r="N142" s="339">
        <f t="shared" si="20"/>
        <v>7881</v>
      </c>
      <c r="O142" s="339">
        <v>633</v>
      </c>
      <c r="P142" s="339">
        <f t="shared" si="21"/>
        <v>1899</v>
      </c>
      <c r="Q142" s="346">
        <v>3153</v>
      </c>
      <c r="R142" s="346">
        <f t="shared" si="22"/>
        <v>9459</v>
      </c>
      <c r="S142" s="346">
        <v>688</v>
      </c>
      <c r="T142" s="346">
        <f t="shared" si="23"/>
        <v>2064</v>
      </c>
      <c r="U142" s="347">
        <v>3783</v>
      </c>
      <c r="V142" s="347">
        <f t="shared" si="24"/>
        <v>11349</v>
      </c>
      <c r="W142" s="347">
        <v>748</v>
      </c>
      <c r="X142" s="347">
        <f t="shared" si="25"/>
        <v>2244</v>
      </c>
      <c r="Y142" s="356">
        <v>7956.61</v>
      </c>
      <c r="Z142" s="356">
        <v>2241.9940307</v>
      </c>
      <c r="AA142" s="359">
        <v>1.060441105477</v>
      </c>
      <c r="AB142" s="357">
        <v>0.883700921230829</v>
      </c>
      <c r="AC142" s="357">
        <v>0.736417434359024</v>
      </c>
      <c r="AD142" s="358">
        <f t="shared" si="26"/>
        <v>1.00959396015734</v>
      </c>
      <c r="AE142" s="146">
        <f t="shared" si="27"/>
        <v>0.841168199598266</v>
      </c>
      <c r="AF142" s="146">
        <f t="shared" si="28"/>
        <v>0.701084677064059</v>
      </c>
      <c r="AG142" s="367">
        <v>100</v>
      </c>
      <c r="AH142" s="363">
        <f t="shared" si="29"/>
        <v>160</v>
      </c>
      <c r="AI142" s="364"/>
    </row>
    <row r="143" hidden="1" spans="1:35">
      <c r="A143" s="289">
        <v>172</v>
      </c>
      <c r="B143" s="90" t="s">
        <v>293</v>
      </c>
      <c r="C143" s="90">
        <v>102935</v>
      </c>
      <c r="D143" s="12" t="s">
        <v>382</v>
      </c>
      <c r="E143" s="90" t="s">
        <v>386</v>
      </c>
      <c r="F143" s="369">
        <v>12347</v>
      </c>
      <c r="G143" s="323" t="s">
        <v>269</v>
      </c>
      <c r="H143" s="377">
        <v>43620</v>
      </c>
      <c r="I143" s="289">
        <v>3</v>
      </c>
      <c r="J143" s="56">
        <v>260</v>
      </c>
      <c r="K143" s="289">
        <v>20</v>
      </c>
      <c r="L143" s="337">
        <v>0.6</v>
      </c>
      <c r="M143" s="339">
        <v>1578.57</v>
      </c>
      <c r="N143" s="339">
        <f t="shared" si="20"/>
        <v>4735.71</v>
      </c>
      <c r="O143" s="339">
        <v>381.39</v>
      </c>
      <c r="P143" s="339">
        <f t="shared" si="21"/>
        <v>1144.17</v>
      </c>
      <c r="Q143" s="346">
        <v>1892.48</v>
      </c>
      <c r="R143" s="346">
        <f t="shared" si="22"/>
        <v>5677.44</v>
      </c>
      <c r="S143" s="346">
        <v>416.36</v>
      </c>
      <c r="T143" s="346">
        <f t="shared" si="23"/>
        <v>1249.08</v>
      </c>
      <c r="U143" s="347">
        <v>2272.78</v>
      </c>
      <c r="V143" s="347">
        <f t="shared" si="24"/>
        <v>6818.34</v>
      </c>
      <c r="W143" s="347">
        <v>450.37</v>
      </c>
      <c r="X143" s="347">
        <f t="shared" si="25"/>
        <v>1351.11</v>
      </c>
      <c r="Y143" s="356">
        <v>3736.63</v>
      </c>
      <c r="Z143" s="356">
        <v>1026.3506124</v>
      </c>
      <c r="AA143" s="357">
        <v>1.060441105477</v>
      </c>
      <c r="AB143" s="357">
        <v>0.883700921230829</v>
      </c>
      <c r="AC143" s="357">
        <v>0.736417434359024</v>
      </c>
      <c r="AD143" s="146">
        <f t="shared" si="26"/>
        <v>0.789032689924003</v>
      </c>
      <c r="AE143" s="146">
        <f t="shared" si="27"/>
        <v>0.658154027167174</v>
      </c>
      <c r="AF143" s="146">
        <f t="shared" si="28"/>
        <v>0.54802635245529</v>
      </c>
      <c r="AG143" s="365"/>
      <c r="AH143" s="363">
        <f t="shared" si="29"/>
        <v>260</v>
      </c>
      <c r="AI143" s="366"/>
    </row>
    <row r="144" hidden="1" spans="1:35">
      <c r="A144" s="289">
        <v>173</v>
      </c>
      <c r="B144" s="90" t="s">
        <v>293</v>
      </c>
      <c r="C144" s="90">
        <v>718</v>
      </c>
      <c r="D144" s="12" t="s">
        <v>387</v>
      </c>
      <c r="E144" s="90" t="s">
        <v>388</v>
      </c>
      <c r="F144" s="289">
        <v>11775</v>
      </c>
      <c r="G144" s="12" t="s">
        <v>213</v>
      </c>
      <c r="H144" s="90"/>
      <c r="I144" s="289">
        <v>3</v>
      </c>
      <c r="J144" s="56">
        <v>260</v>
      </c>
      <c r="K144" s="289">
        <v>20</v>
      </c>
      <c r="L144" s="337">
        <v>1</v>
      </c>
      <c r="M144" s="339">
        <v>1443.6</v>
      </c>
      <c r="N144" s="339">
        <f t="shared" si="20"/>
        <v>4330.8</v>
      </c>
      <c r="O144" s="339">
        <v>301.23</v>
      </c>
      <c r="P144" s="339">
        <f t="shared" si="21"/>
        <v>903.69</v>
      </c>
      <c r="Q144" s="346">
        <v>1732.3</v>
      </c>
      <c r="R144" s="346">
        <f t="shared" si="22"/>
        <v>5196.9</v>
      </c>
      <c r="S144" s="346">
        <v>327.66</v>
      </c>
      <c r="T144" s="346">
        <f t="shared" si="23"/>
        <v>982.98</v>
      </c>
      <c r="U144" s="347">
        <v>2078.8</v>
      </c>
      <c r="V144" s="347">
        <f t="shared" si="24"/>
        <v>6236.4</v>
      </c>
      <c r="W144" s="347">
        <v>355.93</v>
      </c>
      <c r="X144" s="347">
        <f t="shared" si="25"/>
        <v>1067.79</v>
      </c>
      <c r="Y144" s="356">
        <v>5844.84</v>
      </c>
      <c r="Z144" s="356">
        <v>1903.3249999992</v>
      </c>
      <c r="AA144" s="359">
        <v>1.01039116806792</v>
      </c>
      <c r="AB144" s="357">
        <v>0.841992640056603</v>
      </c>
      <c r="AC144" s="357">
        <v>0.701660533380502</v>
      </c>
      <c r="AD144" s="358">
        <f t="shared" si="26"/>
        <v>1.34959822665558</v>
      </c>
      <c r="AE144" s="146">
        <f t="shared" si="27"/>
        <v>1.12467817352653</v>
      </c>
      <c r="AF144" s="146">
        <f t="shared" si="28"/>
        <v>0.937213777179142</v>
      </c>
      <c r="AG144" s="296">
        <v>100</v>
      </c>
      <c r="AH144" s="363">
        <f t="shared" si="29"/>
        <v>160</v>
      </c>
      <c r="AI144" s="364"/>
    </row>
    <row r="145" hidden="1" spans="1:35">
      <c r="A145" s="289">
        <v>174</v>
      </c>
      <c r="B145" s="90" t="s">
        <v>293</v>
      </c>
      <c r="C145" s="90">
        <v>718</v>
      </c>
      <c r="D145" s="12" t="s">
        <v>387</v>
      </c>
      <c r="E145" s="90" t="s">
        <v>389</v>
      </c>
      <c r="F145" s="90">
        <v>9130</v>
      </c>
      <c r="G145" s="12" t="s">
        <v>194</v>
      </c>
      <c r="H145" s="90"/>
      <c r="I145" s="289">
        <v>3</v>
      </c>
      <c r="J145" s="56">
        <v>260</v>
      </c>
      <c r="K145" s="289">
        <v>20</v>
      </c>
      <c r="L145" s="337">
        <v>1</v>
      </c>
      <c r="M145" s="339">
        <v>1443.5</v>
      </c>
      <c r="N145" s="339">
        <f t="shared" si="20"/>
        <v>4330.5</v>
      </c>
      <c r="O145" s="339">
        <v>301.23</v>
      </c>
      <c r="P145" s="339">
        <f t="shared" si="21"/>
        <v>903.69</v>
      </c>
      <c r="Q145" s="346">
        <v>1732.3</v>
      </c>
      <c r="R145" s="346">
        <f t="shared" si="22"/>
        <v>5196.9</v>
      </c>
      <c r="S145" s="346">
        <v>327.66</v>
      </c>
      <c r="T145" s="346">
        <f t="shared" si="23"/>
        <v>982.98</v>
      </c>
      <c r="U145" s="347">
        <v>2078.7</v>
      </c>
      <c r="V145" s="347">
        <f t="shared" si="24"/>
        <v>6236.1</v>
      </c>
      <c r="W145" s="347">
        <v>355.93</v>
      </c>
      <c r="X145" s="347">
        <f t="shared" si="25"/>
        <v>1067.79</v>
      </c>
      <c r="Y145" s="356">
        <v>1684.77</v>
      </c>
      <c r="Z145" s="356">
        <v>631.0375</v>
      </c>
      <c r="AA145" s="357">
        <v>1.01039116806792</v>
      </c>
      <c r="AB145" s="357">
        <v>0.841992640056603</v>
      </c>
      <c r="AC145" s="357">
        <v>0.701660533380502</v>
      </c>
      <c r="AD145" s="146">
        <f t="shared" si="26"/>
        <v>0.389047454104607</v>
      </c>
      <c r="AE145" s="146">
        <f t="shared" si="27"/>
        <v>0.32418749639208</v>
      </c>
      <c r="AF145" s="146">
        <f t="shared" si="28"/>
        <v>0.270164044835715</v>
      </c>
      <c r="AG145" s="365"/>
      <c r="AH145" s="363">
        <f t="shared" si="29"/>
        <v>260</v>
      </c>
      <c r="AI145" s="366"/>
    </row>
    <row r="146" hidden="1" spans="1:35">
      <c r="A146" s="289">
        <v>175</v>
      </c>
      <c r="B146" s="90" t="s">
        <v>293</v>
      </c>
      <c r="C146" s="90">
        <v>718</v>
      </c>
      <c r="D146" s="12" t="s">
        <v>387</v>
      </c>
      <c r="E146" s="90" t="s">
        <v>390</v>
      </c>
      <c r="F146" s="11">
        <v>11993</v>
      </c>
      <c r="G146" s="12" t="s">
        <v>194</v>
      </c>
      <c r="H146" s="90"/>
      <c r="I146" s="289">
        <v>3</v>
      </c>
      <c r="J146" s="56">
        <v>260</v>
      </c>
      <c r="K146" s="289">
        <v>20</v>
      </c>
      <c r="L146" s="337">
        <v>1</v>
      </c>
      <c r="M146" s="339">
        <v>1443.6</v>
      </c>
      <c r="N146" s="339">
        <f t="shared" si="20"/>
        <v>4330.8</v>
      </c>
      <c r="O146" s="339">
        <v>301.23</v>
      </c>
      <c r="P146" s="339">
        <f t="shared" si="21"/>
        <v>903.69</v>
      </c>
      <c r="Q146" s="346">
        <v>1732.2</v>
      </c>
      <c r="R146" s="346">
        <f t="shared" si="22"/>
        <v>5196.6</v>
      </c>
      <c r="S146" s="346">
        <v>327.66</v>
      </c>
      <c r="T146" s="346">
        <f t="shared" si="23"/>
        <v>982.98</v>
      </c>
      <c r="U146" s="347">
        <v>2078.7</v>
      </c>
      <c r="V146" s="347">
        <f t="shared" si="24"/>
        <v>6236.1</v>
      </c>
      <c r="W146" s="347">
        <v>355.93</v>
      </c>
      <c r="X146" s="347">
        <f t="shared" si="25"/>
        <v>1067.79</v>
      </c>
      <c r="Y146" s="356">
        <v>5597.47</v>
      </c>
      <c r="Z146" s="356">
        <v>1209.12087323999</v>
      </c>
      <c r="AA146" s="359">
        <v>1.01039116806792</v>
      </c>
      <c r="AB146" s="357">
        <v>0.841992640056603</v>
      </c>
      <c r="AC146" s="357">
        <v>0.701660533380502</v>
      </c>
      <c r="AD146" s="358">
        <f t="shared" si="26"/>
        <v>1.29247944952434</v>
      </c>
      <c r="AE146" s="146">
        <f t="shared" si="27"/>
        <v>1.07714082284571</v>
      </c>
      <c r="AF146" s="146">
        <f t="shared" si="28"/>
        <v>0.897591443370055</v>
      </c>
      <c r="AG146" s="296">
        <v>100</v>
      </c>
      <c r="AH146" s="363">
        <f t="shared" si="29"/>
        <v>160</v>
      </c>
      <c r="AI146" s="364"/>
    </row>
    <row r="147" hidden="1" spans="1:35">
      <c r="A147" s="289">
        <v>176</v>
      </c>
      <c r="B147" s="90" t="s">
        <v>293</v>
      </c>
      <c r="C147" s="90">
        <v>106865</v>
      </c>
      <c r="D147" s="12" t="s">
        <v>391</v>
      </c>
      <c r="E147" s="90" t="s">
        <v>392</v>
      </c>
      <c r="F147" s="90">
        <v>9822</v>
      </c>
      <c r="G147" s="12" t="s">
        <v>213</v>
      </c>
      <c r="H147" s="90">
        <v>2015.04</v>
      </c>
      <c r="I147" s="289">
        <v>3</v>
      </c>
      <c r="J147" s="56">
        <v>260</v>
      </c>
      <c r="K147" s="289">
        <v>20</v>
      </c>
      <c r="L147" s="337">
        <v>1</v>
      </c>
      <c r="M147" s="339">
        <v>1152.44</v>
      </c>
      <c r="N147" s="339">
        <f t="shared" si="20"/>
        <v>3457.32</v>
      </c>
      <c r="O147" s="339">
        <v>194.14</v>
      </c>
      <c r="P147" s="339">
        <f t="shared" si="21"/>
        <v>582.42</v>
      </c>
      <c r="Q147" s="346">
        <v>1382.93</v>
      </c>
      <c r="R147" s="346">
        <f t="shared" si="22"/>
        <v>4148.79</v>
      </c>
      <c r="S147" s="346">
        <v>211.17</v>
      </c>
      <c r="T147" s="346">
        <f t="shared" si="23"/>
        <v>633.51</v>
      </c>
      <c r="U147" s="347">
        <v>1659.5</v>
      </c>
      <c r="V147" s="347">
        <f t="shared" si="24"/>
        <v>4978.5</v>
      </c>
      <c r="W147" s="347">
        <v>229.39</v>
      </c>
      <c r="X147" s="347">
        <f t="shared" si="25"/>
        <v>688.17</v>
      </c>
      <c r="Y147" s="356">
        <v>1217.23</v>
      </c>
      <c r="Z147" s="356">
        <v>244.7339999998</v>
      </c>
      <c r="AA147" s="357">
        <v>0.549949749247588</v>
      </c>
      <c r="AB147" s="357">
        <v>0.458291457706324</v>
      </c>
      <c r="AC147" s="357">
        <v>0.381909548088603</v>
      </c>
      <c r="AD147" s="145">
        <f t="shared" si="26"/>
        <v>0.352073282195458</v>
      </c>
      <c r="AE147" s="146">
        <f t="shared" si="27"/>
        <v>0.293393977521157</v>
      </c>
      <c r="AF147" s="146">
        <f t="shared" si="28"/>
        <v>0.24449733855579</v>
      </c>
      <c r="AG147" s="365"/>
      <c r="AH147" s="363">
        <f t="shared" si="29"/>
        <v>260</v>
      </c>
      <c r="AI147" s="366">
        <v>-50</v>
      </c>
    </row>
    <row r="148" hidden="1" spans="1:35">
      <c r="A148" s="289">
        <v>177</v>
      </c>
      <c r="B148" s="90" t="s">
        <v>293</v>
      </c>
      <c r="C148" s="90">
        <v>106865</v>
      </c>
      <c r="D148" s="12" t="s">
        <v>391</v>
      </c>
      <c r="E148" s="374" t="s">
        <v>393</v>
      </c>
      <c r="F148" s="328">
        <v>11335</v>
      </c>
      <c r="G148" s="12" t="s">
        <v>194</v>
      </c>
      <c r="H148" s="90">
        <v>2018.07</v>
      </c>
      <c r="I148" s="289">
        <v>3</v>
      </c>
      <c r="J148" s="56">
        <v>260</v>
      </c>
      <c r="K148" s="289">
        <v>20</v>
      </c>
      <c r="L148" s="337">
        <v>1</v>
      </c>
      <c r="M148" s="339">
        <v>1152.44</v>
      </c>
      <c r="N148" s="339">
        <f t="shared" si="20"/>
        <v>3457.32</v>
      </c>
      <c r="O148" s="339">
        <v>194.14</v>
      </c>
      <c r="P148" s="339">
        <f t="shared" si="21"/>
        <v>582.42</v>
      </c>
      <c r="Q148" s="346">
        <v>1382.93</v>
      </c>
      <c r="R148" s="346">
        <f t="shared" si="22"/>
        <v>4148.79</v>
      </c>
      <c r="S148" s="346">
        <v>211.17</v>
      </c>
      <c r="T148" s="346">
        <f t="shared" si="23"/>
        <v>633.51</v>
      </c>
      <c r="U148" s="347">
        <v>1659.5</v>
      </c>
      <c r="V148" s="347">
        <f t="shared" si="24"/>
        <v>4978.5</v>
      </c>
      <c r="W148" s="347">
        <v>229.39</v>
      </c>
      <c r="X148" s="347">
        <f t="shared" si="25"/>
        <v>688.17</v>
      </c>
      <c r="Y148" s="356">
        <v>2149.04</v>
      </c>
      <c r="Z148" s="356">
        <v>351.2</v>
      </c>
      <c r="AA148" s="357">
        <v>0.549949749247588</v>
      </c>
      <c r="AB148" s="357">
        <v>0.458291457706324</v>
      </c>
      <c r="AC148" s="357">
        <v>0.381909548088603</v>
      </c>
      <c r="AD148" s="145">
        <f t="shared" si="26"/>
        <v>0.621591290363634</v>
      </c>
      <c r="AE148" s="146">
        <f t="shared" si="27"/>
        <v>0.517991992846107</v>
      </c>
      <c r="AF148" s="146">
        <f t="shared" si="28"/>
        <v>0.431664155870242</v>
      </c>
      <c r="AG148" s="365"/>
      <c r="AH148" s="363">
        <f t="shared" si="29"/>
        <v>260</v>
      </c>
      <c r="AI148" s="366">
        <v>-50</v>
      </c>
    </row>
    <row r="149" hidden="1" spans="1:35">
      <c r="A149" s="289">
        <v>178</v>
      </c>
      <c r="B149" s="90" t="s">
        <v>293</v>
      </c>
      <c r="C149" s="90">
        <v>106865</v>
      </c>
      <c r="D149" s="12" t="s">
        <v>391</v>
      </c>
      <c r="E149" s="326" t="s">
        <v>394</v>
      </c>
      <c r="F149" s="327">
        <v>12203</v>
      </c>
      <c r="G149" s="12" t="s">
        <v>312</v>
      </c>
      <c r="H149" s="90">
        <v>2019.04</v>
      </c>
      <c r="I149" s="289">
        <v>3</v>
      </c>
      <c r="J149" s="56">
        <v>180</v>
      </c>
      <c r="K149" s="289">
        <v>10</v>
      </c>
      <c r="L149" s="337">
        <v>0.4</v>
      </c>
      <c r="M149" s="339">
        <v>460.99</v>
      </c>
      <c r="N149" s="339">
        <f t="shared" si="20"/>
        <v>1382.97</v>
      </c>
      <c r="O149" s="339">
        <v>77.68</v>
      </c>
      <c r="P149" s="339">
        <f t="shared" si="21"/>
        <v>233.04</v>
      </c>
      <c r="Q149" s="346">
        <v>553.17</v>
      </c>
      <c r="R149" s="346">
        <f t="shared" si="22"/>
        <v>1659.51</v>
      </c>
      <c r="S149" s="346">
        <v>84.47</v>
      </c>
      <c r="T149" s="346">
        <f t="shared" si="23"/>
        <v>253.41</v>
      </c>
      <c r="U149" s="347">
        <v>663.85</v>
      </c>
      <c r="V149" s="347">
        <f t="shared" si="24"/>
        <v>1991.55</v>
      </c>
      <c r="W149" s="347">
        <v>91.766</v>
      </c>
      <c r="X149" s="347">
        <f t="shared" si="25"/>
        <v>275.298</v>
      </c>
      <c r="Y149" s="356">
        <v>850.75</v>
      </c>
      <c r="Z149" s="356">
        <v>313.6162</v>
      </c>
      <c r="AA149" s="357">
        <v>0.549949749247588</v>
      </c>
      <c r="AB149" s="357">
        <v>0.458291457706324</v>
      </c>
      <c r="AC149" s="357">
        <v>0.381909548088603</v>
      </c>
      <c r="AD149" s="145">
        <f t="shared" si="26"/>
        <v>0.615161572557612</v>
      </c>
      <c r="AE149" s="146">
        <f t="shared" si="27"/>
        <v>0.512651324788643</v>
      </c>
      <c r="AF149" s="146">
        <f t="shared" si="28"/>
        <v>0.427179834802039</v>
      </c>
      <c r="AG149" s="365"/>
      <c r="AH149" s="363">
        <f t="shared" si="29"/>
        <v>180</v>
      </c>
      <c r="AI149" s="366">
        <v>-50</v>
      </c>
    </row>
    <row r="150" hidden="1" spans="1:35">
      <c r="A150" s="289">
        <v>179</v>
      </c>
      <c r="B150" s="90" t="s">
        <v>293</v>
      </c>
      <c r="C150" s="90">
        <v>106865</v>
      </c>
      <c r="D150" s="12" t="s">
        <v>391</v>
      </c>
      <c r="E150" s="326" t="s">
        <v>395</v>
      </c>
      <c r="F150" s="327">
        <v>12370</v>
      </c>
      <c r="G150" s="323" t="s">
        <v>269</v>
      </c>
      <c r="H150" s="329">
        <v>2019.06</v>
      </c>
      <c r="I150" s="289">
        <v>3</v>
      </c>
      <c r="J150" s="56">
        <v>260</v>
      </c>
      <c r="K150" s="289">
        <v>20</v>
      </c>
      <c r="L150" s="337">
        <v>0.6</v>
      </c>
      <c r="M150" s="339">
        <v>691.46</v>
      </c>
      <c r="N150" s="339">
        <f t="shared" si="20"/>
        <v>2074.38</v>
      </c>
      <c r="O150" s="339">
        <v>116.48</v>
      </c>
      <c r="P150" s="339">
        <f t="shared" si="21"/>
        <v>349.44</v>
      </c>
      <c r="Q150" s="346">
        <v>829.76</v>
      </c>
      <c r="R150" s="346">
        <f t="shared" si="22"/>
        <v>2489.28</v>
      </c>
      <c r="S150" s="346">
        <v>126.71</v>
      </c>
      <c r="T150" s="346">
        <f t="shared" si="23"/>
        <v>380.13</v>
      </c>
      <c r="U150" s="347">
        <v>995.7</v>
      </c>
      <c r="V150" s="347">
        <f t="shared" si="24"/>
        <v>2987.1</v>
      </c>
      <c r="W150" s="347">
        <v>137.634</v>
      </c>
      <c r="X150" s="347">
        <f t="shared" si="25"/>
        <v>412.902</v>
      </c>
      <c r="Y150" s="356">
        <v>1224.45</v>
      </c>
      <c r="Z150" s="356">
        <v>307.42530753</v>
      </c>
      <c r="AA150" s="357">
        <v>0.549949749247588</v>
      </c>
      <c r="AB150" s="357">
        <v>0.458291457706324</v>
      </c>
      <c r="AC150" s="357">
        <v>0.381909548088603</v>
      </c>
      <c r="AD150" s="145">
        <f t="shared" si="26"/>
        <v>0.590272756197032</v>
      </c>
      <c r="AE150" s="146">
        <f t="shared" si="27"/>
        <v>0.49188922097956</v>
      </c>
      <c r="AF150" s="146">
        <f t="shared" si="28"/>
        <v>0.409912624284423</v>
      </c>
      <c r="AG150" s="365"/>
      <c r="AH150" s="363">
        <f t="shared" si="29"/>
        <v>260</v>
      </c>
      <c r="AI150" s="366">
        <v>-50</v>
      </c>
    </row>
    <row r="151" spans="1:35">
      <c r="A151" s="289">
        <v>180</v>
      </c>
      <c r="B151" s="90" t="s">
        <v>396</v>
      </c>
      <c r="C151" s="90">
        <v>311</v>
      </c>
      <c r="D151" s="12" t="s">
        <v>397</v>
      </c>
      <c r="E151" s="90" t="s">
        <v>398</v>
      </c>
      <c r="F151" s="90">
        <v>4093</v>
      </c>
      <c r="G151" s="323" t="s">
        <v>213</v>
      </c>
      <c r="H151" s="324"/>
      <c r="I151" s="289">
        <v>3</v>
      </c>
      <c r="J151" s="56">
        <v>260</v>
      </c>
      <c r="K151" s="289">
        <v>20</v>
      </c>
      <c r="L151" s="337">
        <v>1</v>
      </c>
      <c r="M151" s="339">
        <v>6267.66</v>
      </c>
      <c r="N151" s="339">
        <f t="shared" si="20"/>
        <v>18802.98</v>
      </c>
      <c r="O151" s="339">
        <v>1145.4</v>
      </c>
      <c r="P151" s="339">
        <f t="shared" si="21"/>
        <v>3436.2</v>
      </c>
      <c r="Q151" s="346">
        <v>7521.19</v>
      </c>
      <c r="R151" s="346">
        <f t="shared" si="22"/>
        <v>22563.57</v>
      </c>
      <c r="S151" s="346">
        <v>1245.6</v>
      </c>
      <c r="T151" s="346">
        <f t="shared" si="23"/>
        <v>3736.8</v>
      </c>
      <c r="U151" s="347">
        <v>9026</v>
      </c>
      <c r="V151" s="347">
        <f t="shared" si="24"/>
        <v>27078</v>
      </c>
      <c r="W151" s="347">
        <v>1353.4</v>
      </c>
      <c r="X151" s="347">
        <f t="shared" si="25"/>
        <v>4060.2</v>
      </c>
      <c r="Y151" s="356">
        <v>35072.55</v>
      </c>
      <c r="Z151" s="356">
        <v>4097.4115329994</v>
      </c>
      <c r="AA151" s="357">
        <v>0.541346959047251</v>
      </c>
      <c r="AB151" s="357">
        <v>0.451122465872708</v>
      </c>
      <c r="AC151" s="357">
        <v>0.375935388227258</v>
      </c>
      <c r="AD151" s="358">
        <f t="shared" si="26"/>
        <v>1.86526550578685</v>
      </c>
      <c r="AE151" s="146">
        <f t="shared" si="27"/>
        <v>1.55438833482468</v>
      </c>
      <c r="AF151" s="146">
        <f t="shared" si="28"/>
        <v>1.29524152448482</v>
      </c>
      <c r="AG151" s="296">
        <v>100</v>
      </c>
      <c r="AH151" s="363">
        <f t="shared" si="29"/>
        <v>160</v>
      </c>
      <c r="AI151" s="364"/>
    </row>
    <row r="152" spans="1:35">
      <c r="A152" s="289">
        <v>181</v>
      </c>
      <c r="B152" s="90" t="s">
        <v>396</v>
      </c>
      <c r="C152" s="90">
        <v>311</v>
      </c>
      <c r="D152" s="12" t="s">
        <v>397</v>
      </c>
      <c r="E152" s="90" t="s">
        <v>399</v>
      </c>
      <c r="F152" s="90">
        <v>4302</v>
      </c>
      <c r="G152" s="323" t="s">
        <v>194</v>
      </c>
      <c r="H152" s="378"/>
      <c r="I152" s="289">
        <v>3</v>
      </c>
      <c r="J152" s="56">
        <v>260</v>
      </c>
      <c r="K152" s="289">
        <v>20</v>
      </c>
      <c r="L152" s="337">
        <v>1</v>
      </c>
      <c r="M152" s="339">
        <v>6267.66</v>
      </c>
      <c r="N152" s="339">
        <f t="shared" si="20"/>
        <v>18802.98</v>
      </c>
      <c r="O152" s="339">
        <v>1145.4</v>
      </c>
      <c r="P152" s="339">
        <f t="shared" si="21"/>
        <v>3436.2</v>
      </c>
      <c r="Q152" s="346">
        <v>7521.19</v>
      </c>
      <c r="R152" s="346">
        <f t="shared" si="22"/>
        <v>22563.57</v>
      </c>
      <c r="S152" s="346">
        <v>1245.6</v>
      </c>
      <c r="T152" s="346">
        <f t="shared" si="23"/>
        <v>3736.8</v>
      </c>
      <c r="U152" s="347">
        <v>9026</v>
      </c>
      <c r="V152" s="347">
        <f t="shared" si="24"/>
        <v>27078</v>
      </c>
      <c r="W152" s="347">
        <v>1353.4</v>
      </c>
      <c r="X152" s="347">
        <f t="shared" si="25"/>
        <v>4060.2</v>
      </c>
      <c r="Y152" s="356">
        <v>35814.82</v>
      </c>
      <c r="Z152" s="356">
        <v>4143.3635999999</v>
      </c>
      <c r="AA152" s="357">
        <v>0.541346959047251</v>
      </c>
      <c r="AB152" s="357">
        <v>0.451122465872708</v>
      </c>
      <c r="AC152" s="357">
        <v>0.375935388227258</v>
      </c>
      <c r="AD152" s="358">
        <f t="shared" si="26"/>
        <v>1.90474169519938</v>
      </c>
      <c r="AE152" s="146">
        <f t="shared" si="27"/>
        <v>1.58728516808289</v>
      </c>
      <c r="AF152" s="146">
        <f t="shared" si="28"/>
        <v>1.32265381490509</v>
      </c>
      <c r="AG152" s="296">
        <v>100</v>
      </c>
      <c r="AH152" s="363">
        <f t="shared" si="29"/>
        <v>160</v>
      </c>
      <c r="AI152" s="364"/>
    </row>
    <row r="153" ht="14" spans="1:35">
      <c r="A153" s="289">
        <v>182</v>
      </c>
      <c r="B153" s="90" t="s">
        <v>396</v>
      </c>
      <c r="C153" s="90">
        <v>339</v>
      </c>
      <c r="D153" s="12" t="s">
        <v>400</v>
      </c>
      <c r="E153" s="368" t="s">
        <v>398</v>
      </c>
      <c r="F153" s="379">
        <v>997727</v>
      </c>
      <c r="G153" s="323" t="s">
        <v>213</v>
      </c>
      <c r="H153" s="90"/>
      <c r="I153" s="289">
        <v>3</v>
      </c>
      <c r="J153" s="56">
        <v>260</v>
      </c>
      <c r="K153" s="289">
        <v>20</v>
      </c>
      <c r="L153" s="337">
        <v>1</v>
      </c>
      <c r="M153" s="339">
        <v>1966</v>
      </c>
      <c r="N153" s="339">
        <f t="shared" si="20"/>
        <v>5898</v>
      </c>
      <c r="O153" s="339">
        <v>428</v>
      </c>
      <c r="P153" s="339">
        <f t="shared" si="21"/>
        <v>1284</v>
      </c>
      <c r="Q153" s="346">
        <v>2358.3</v>
      </c>
      <c r="R153" s="346">
        <f t="shared" si="22"/>
        <v>7074.9</v>
      </c>
      <c r="S153" s="346">
        <v>466</v>
      </c>
      <c r="T153" s="346">
        <f t="shared" si="23"/>
        <v>1398</v>
      </c>
      <c r="U153" s="347">
        <v>2830</v>
      </c>
      <c r="V153" s="347">
        <f t="shared" si="24"/>
        <v>8490</v>
      </c>
      <c r="W153" s="347">
        <v>505.5</v>
      </c>
      <c r="X153" s="347">
        <f t="shared" si="25"/>
        <v>1516.5</v>
      </c>
      <c r="Y153" s="356">
        <v>16693.51</v>
      </c>
      <c r="Z153" s="356">
        <v>2766.8771999997</v>
      </c>
      <c r="AA153" s="357">
        <v>1.62768796687334</v>
      </c>
      <c r="AB153" s="357">
        <v>1.35640663906112</v>
      </c>
      <c r="AC153" s="359">
        <v>1.13033886588427</v>
      </c>
      <c r="AD153" s="146">
        <f t="shared" si="26"/>
        <v>2.83036792132926</v>
      </c>
      <c r="AE153" s="146">
        <f t="shared" si="27"/>
        <v>2.35954006417052</v>
      </c>
      <c r="AF153" s="358">
        <f t="shared" si="28"/>
        <v>1.96625559481743</v>
      </c>
      <c r="AG153" s="296">
        <v>260</v>
      </c>
      <c r="AH153" s="363">
        <f t="shared" si="29"/>
        <v>0</v>
      </c>
      <c r="AI153" s="364"/>
    </row>
    <row r="154" spans="1:35">
      <c r="A154" s="289">
        <v>183</v>
      </c>
      <c r="B154" s="90" t="s">
        <v>396</v>
      </c>
      <c r="C154" s="90">
        <v>339</v>
      </c>
      <c r="D154" s="12" t="s">
        <v>400</v>
      </c>
      <c r="E154" s="90" t="s">
        <v>401</v>
      </c>
      <c r="F154" s="11">
        <v>11394</v>
      </c>
      <c r="G154" s="17" t="s">
        <v>194</v>
      </c>
      <c r="H154" s="324"/>
      <c r="I154" s="289">
        <v>3</v>
      </c>
      <c r="J154" s="56">
        <v>260</v>
      </c>
      <c r="K154" s="289">
        <v>20</v>
      </c>
      <c r="L154" s="337">
        <v>1</v>
      </c>
      <c r="M154" s="339">
        <v>1966</v>
      </c>
      <c r="N154" s="339">
        <f t="shared" si="20"/>
        <v>5898</v>
      </c>
      <c r="O154" s="339">
        <v>428</v>
      </c>
      <c r="P154" s="339">
        <f t="shared" si="21"/>
        <v>1284</v>
      </c>
      <c r="Q154" s="346">
        <v>2358.3</v>
      </c>
      <c r="R154" s="346">
        <f t="shared" si="22"/>
        <v>7074.9</v>
      </c>
      <c r="S154" s="346">
        <v>466</v>
      </c>
      <c r="T154" s="346">
        <f t="shared" si="23"/>
        <v>1398</v>
      </c>
      <c r="U154" s="347">
        <v>2830</v>
      </c>
      <c r="V154" s="347">
        <f t="shared" si="24"/>
        <v>8490</v>
      </c>
      <c r="W154" s="347">
        <v>505.5</v>
      </c>
      <c r="X154" s="347">
        <f t="shared" si="25"/>
        <v>1516.5</v>
      </c>
      <c r="Y154" s="356">
        <v>11182.73</v>
      </c>
      <c r="Z154" s="356">
        <v>2865.0951000001</v>
      </c>
      <c r="AA154" s="357">
        <v>1.62768796687334</v>
      </c>
      <c r="AB154" s="357">
        <v>1.35640663906112</v>
      </c>
      <c r="AC154" s="359">
        <v>1.13033886588427</v>
      </c>
      <c r="AD154" s="146">
        <f t="shared" si="26"/>
        <v>1.89602068497796</v>
      </c>
      <c r="AE154" s="146">
        <f t="shared" si="27"/>
        <v>1.58062022078051</v>
      </c>
      <c r="AF154" s="358">
        <f t="shared" si="28"/>
        <v>1.31716489988221</v>
      </c>
      <c r="AG154" s="296">
        <v>260</v>
      </c>
      <c r="AH154" s="363">
        <f t="shared" si="29"/>
        <v>0</v>
      </c>
      <c r="AI154" s="364"/>
    </row>
    <row r="155" spans="1:35">
      <c r="A155" s="289">
        <v>184</v>
      </c>
      <c r="B155" s="90" t="s">
        <v>396</v>
      </c>
      <c r="C155" s="90">
        <v>339</v>
      </c>
      <c r="D155" s="12" t="s">
        <v>400</v>
      </c>
      <c r="E155" s="90" t="s">
        <v>402</v>
      </c>
      <c r="F155" s="11">
        <v>12118</v>
      </c>
      <c r="G155" s="12" t="s">
        <v>194</v>
      </c>
      <c r="H155" s="90"/>
      <c r="I155" s="289">
        <v>3</v>
      </c>
      <c r="J155" s="56">
        <v>260</v>
      </c>
      <c r="K155" s="289">
        <v>20</v>
      </c>
      <c r="L155" s="337">
        <v>1</v>
      </c>
      <c r="M155" s="339">
        <v>1966</v>
      </c>
      <c r="N155" s="339">
        <f t="shared" si="20"/>
        <v>5898</v>
      </c>
      <c r="O155" s="339">
        <v>428</v>
      </c>
      <c r="P155" s="339">
        <f t="shared" si="21"/>
        <v>1284</v>
      </c>
      <c r="Q155" s="346">
        <v>2358.3</v>
      </c>
      <c r="R155" s="346">
        <f t="shared" si="22"/>
        <v>7074.9</v>
      </c>
      <c r="S155" s="346">
        <v>466</v>
      </c>
      <c r="T155" s="346">
        <f t="shared" si="23"/>
        <v>1398</v>
      </c>
      <c r="U155" s="347">
        <v>2830</v>
      </c>
      <c r="V155" s="347">
        <f t="shared" si="24"/>
        <v>8490</v>
      </c>
      <c r="W155" s="347">
        <v>505.5</v>
      </c>
      <c r="X155" s="347">
        <f t="shared" si="25"/>
        <v>1516.5</v>
      </c>
      <c r="Y155" s="356">
        <v>1576.43</v>
      </c>
      <c r="Z155" s="356">
        <v>359.216443599947</v>
      </c>
      <c r="AA155" s="357">
        <v>1.62768796687334</v>
      </c>
      <c r="AB155" s="357">
        <v>1.35640663906112</v>
      </c>
      <c r="AC155" s="357">
        <v>1.13033886588427</v>
      </c>
      <c r="AD155" s="146">
        <f t="shared" si="26"/>
        <v>0.267282129535436</v>
      </c>
      <c r="AE155" s="146">
        <f t="shared" si="27"/>
        <v>0.222820110531598</v>
      </c>
      <c r="AF155" s="146">
        <f t="shared" si="28"/>
        <v>0.185680800942285</v>
      </c>
      <c r="AG155" s="365"/>
      <c r="AH155" s="363">
        <f t="shared" si="29"/>
        <v>260</v>
      </c>
      <c r="AI155" s="366"/>
    </row>
    <row r="156" spans="1:35">
      <c r="A156" s="289">
        <v>185</v>
      </c>
      <c r="B156" s="90" t="s">
        <v>396</v>
      </c>
      <c r="C156" s="90">
        <v>339</v>
      </c>
      <c r="D156" s="12" t="s">
        <v>400</v>
      </c>
      <c r="E156" s="326" t="s">
        <v>403</v>
      </c>
      <c r="F156" s="369">
        <v>12348</v>
      </c>
      <c r="G156" s="17" t="s">
        <v>404</v>
      </c>
      <c r="H156" s="90"/>
      <c r="I156" s="289">
        <v>3</v>
      </c>
      <c r="J156" s="56">
        <v>260</v>
      </c>
      <c r="K156" s="289">
        <v>20</v>
      </c>
      <c r="L156" s="337">
        <v>0.6</v>
      </c>
      <c r="M156" s="339">
        <v>1172</v>
      </c>
      <c r="N156" s="339">
        <f t="shared" si="20"/>
        <v>3516</v>
      </c>
      <c r="O156" s="339">
        <v>256.85</v>
      </c>
      <c r="P156" s="339">
        <f t="shared" si="21"/>
        <v>770.55</v>
      </c>
      <c r="Q156" s="346">
        <v>1415.32</v>
      </c>
      <c r="R156" s="346">
        <f t="shared" si="22"/>
        <v>4245.96</v>
      </c>
      <c r="S156" s="346">
        <v>278</v>
      </c>
      <c r="T156" s="346">
        <f t="shared" si="23"/>
        <v>834</v>
      </c>
      <c r="U156" s="347">
        <v>1698</v>
      </c>
      <c r="V156" s="347">
        <f t="shared" si="24"/>
        <v>5094</v>
      </c>
      <c r="W156" s="347">
        <v>304.1</v>
      </c>
      <c r="X156" s="347">
        <f t="shared" si="25"/>
        <v>912.3</v>
      </c>
      <c r="Y156" s="356">
        <v>6618.9</v>
      </c>
      <c r="Z156" s="356">
        <v>958.1800000001</v>
      </c>
      <c r="AA156" s="357">
        <v>1.62768796687334</v>
      </c>
      <c r="AB156" s="357">
        <v>1.35640663906112</v>
      </c>
      <c r="AC156" s="359">
        <v>1.13033886588427</v>
      </c>
      <c r="AD156" s="146">
        <f t="shared" si="26"/>
        <v>1.88250853242321</v>
      </c>
      <c r="AE156" s="146">
        <f t="shared" si="27"/>
        <v>1.55887007885143</v>
      </c>
      <c r="AF156" s="358">
        <f t="shared" si="28"/>
        <v>1.29935217903416</v>
      </c>
      <c r="AG156" s="296">
        <v>260</v>
      </c>
      <c r="AH156" s="363">
        <f t="shared" si="29"/>
        <v>0</v>
      </c>
      <c r="AI156" s="364"/>
    </row>
    <row r="157" spans="1:35">
      <c r="A157" s="289">
        <v>186</v>
      </c>
      <c r="B157" s="90" t="s">
        <v>396</v>
      </c>
      <c r="C157" s="90">
        <v>343</v>
      </c>
      <c r="D157" s="12" t="s">
        <v>405</v>
      </c>
      <c r="E157" s="90" t="s">
        <v>406</v>
      </c>
      <c r="F157" s="90">
        <v>7583</v>
      </c>
      <c r="G157" s="323" t="s">
        <v>213</v>
      </c>
      <c r="H157" s="324"/>
      <c r="I157" s="289">
        <v>3</v>
      </c>
      <c r="J157" s="56">
        <v>260</v>
      </c>
      <c r="K157" s="289">
        <v>20</v>
      </c>
      <c r="L157" s="337">
        <v>0.9</v>
      </c>
      <c r="M157" s="339">
        <v>6389.02</v>
      </c>
      <c r="N157" s="339">
        <f t="shared" si="20"/>
        <v>19167.06</v>
      </c>
      <c r="O157" s="339">
        <v>1387.12666666667</v>
      </c>
      <c r="P157" s="339">
        <f t="shared" si="21"/>
        <v>4161.38000000001</v>
      </c>
      <c r="Q157" s="346">
        <v>7666.62</v>
      </c>
      <c r="R157" s="346">
        <f t="shared" si="22"/>
        <v>22999.86</v>
      </c>
      <c r="S157" s="346">
        <v>1508.66</v>
      </c>
      <c r="T157" s="346">
        <f t="shared" si="23"/>
        <v>4525.98</v>
      </c>
      <c r="U157" s="347">
        <v>9199.94333333333</v>
      </c>
      <c r="V157" s="347">
        <f t="shared" si="24"/>
        <v>27599.83</v>
      </c>
      <c r="W157" s="347">
        <v>1638.82666666667</v>
      </c>
      <c r="X157" s="347">
        <f t="shared" si="25"/>
        <v>4916.48000000001</v>
      </c>
      <c r="Y157" s="356">
        <v>39164.99</v>
      </c>
      <c r="Z157" s="356">
        <v>9186.08632535974</v>
      </c>
      <c r="AA157" s="359">
        <v>1.05043493560457</v>
      </c>
      <c r="AB157" s="357">
        <v>0.875362446337143</v>
      </c>
      <c r="AC157" s="357">
        <v>0.729468705280952</v>
      </c>
      <c r="AD157" s="358">
        <f t="shared" si="26"/>
        <v>2.04334884953665</v>
      </c>
      <c r="AE157" s="146">
        <f t="shared" si="27"/>
        <v>1.70283601726271</v>
      </c>
      <c r="AF157" s="146">
        <f t="shared" si="28"/>
        <v>1.41903011721449</v>
      </c>
      <c r="AG157" s="296">
        <v>100</v>
      </c>
      <c r="AH157" s="363">
        <f t="shared" si="29"/>
        <v>160</v>
      </c>
      <c r="AI157" s="364"/>
    </row>
    <row r="158" spans="1:35">
      <c r="A158" s="289">
        <v>187</v>
      </c>
      <c r="B158" s="90" t="s">
        <v>396</v>
      </c>
      <c r="C158" s="90">
        <v>343</v>
      </c>
      <c r="D158" s="12" t="s">
        <v>405</v>
      </c>
      <c r="E158" s="90" t="s">
        <v>407</v>
      </c>
      <c r="F158" s="90">
        <v>10932</v>
      </c>
      <c r="G158" s="12" t="s">
        <v>194</v>
      </c>
      <c r="H158" s="378"/>
      <c r="I158" s="289">
        <v>3</v>
      </c>
      <c r="J158" s="56">
        <v>260</v>
      </c>
      <c r="K158" s="289">
        <v>20</v>
      </c>
      <c r="L158" s="337">
        <v>1</v>
      </c>
      <c r="M158" s="339">
        <v>7098.66666666667</v>
      </c>
      <c r="N158" s="339">
        <f t="shared" si="20"/>
        <v>21296</v>
      </c>
      <c r="O158" s="339">
        <v>1541</v>
      </c>
      <c r="P158" s="339">
        <f t="shared" si="21"/>
        <v>4623</v>
      </c>
      <c r="Q158" s="346">
        <v>8518.46666666667</v>
      </c>
      <c r="R158" s="346">
        <f t="shared" si="22"/>
        <v>25555.4</v>
      </c>
      <c r="S158" s="346">
        <v>1676.28666666667</v>
      </c>
      <c r="T158" s="346">
        <f t="shared" si="23"/>
        <v>5028.86000000001</v>
      </c>
      <c r="U158" s="347">
        <v>10222.16</v>
      </c>
      <c r="V158" s="347">
        <f t="shared" si="24"/>
        <v>30666.48</v>
      </c>
      <c r="W158" s="347">
        <v>1820.92</v>
      </c>
      <c r="X158" s="347">
        <f t="shared" si="25"/>
        <v>5462.76</v>
      </c>
      <c r="Y158" s="356">
        <v>14279.43</v>
      </c>
      <c r="Z158" s="356">
        <v>3749.74699556635</v>
      </c>
      <c r="AA158" s="357">
        <v>1.05043493560457</v>
      </c>
      <c r="AB158" s="357">
        <v>0.875362446337143</v>
      </c>
      <c r="AC158" s="357">
        <v>0.729468705280952</v>
      </c>
      <c r="AD158" s="146">
        <f t="shared" si="26"/>
        <v>0.670521694214876</v>
      </c>
      <c r="AE158" s="146">
        <f t="shared" si="27"/>
        <v>0.558763705518207</v>
      </c>
      <c r="AF158" s="146">
        <f t="shared" si="28"/>
        <v>0.465636421265173</v>
      </c>
      <c r="AG158" s="365"/>
      <c r="AH158" s="363">
        <f t="shared" si="29"/>
        <v>260</v>
      </c>
      <c r="AI158" s="366"/>
    </row>
    <row r="159" spans="1:35">
      <c r="A159" s="289">
        <v>188</v>
      </c>
      <c r="B159" s="90" t="s">
        <v>396</v>
      </c>
      <c r="C159" s="90">
        <v>343</v>
      </c>
      <c r="D159" s="12" t="s">
        <v>405</v>
      </c>
      <c r="E159" s="90" t="s">
        <v>408</v>
      </c>
      <c r="F159" s="11">
        <v>11517</v>
      </c>
      <c r="G159" s="12" t="s">
        <v>194</v>
      </c>
      <c r="H159" s="90"/>
      <c r="I159" s="289">
        <v>3</v>
      </c>
      <c r="J159" s="56">
        <v>260</v>
      </c>
      <c r="K159" s="289">
        <v>20</v>
      </c>
      <c r="L159" s="337">
        <v>1</v>
      </c>
      <c r="M159" s="339">
        <v>7098.66666666667</v>
      </c>
      <c r="N159" s="339">
        <f t="shared" si="20"/>
        <v>21296</v>
      </c>
      <c r="O159" s="339">
        <v>1541</v>
      </c>
      <c r="P159" s="339">
        <f t="shared" si="21"/>
        <v>4623</v>
      </c>
      <c r="Q159" s="346">
        <v>8518.46666666667</v>
      </c>
      <c r="R159" s="346">
        <f t="shared" si="22"/>
        <v>25555.4</v>
      </c>
      <c r="S159" s="346">
        <v>1676.28666666667</v>
      </c>
      <c r="T159" s="346">
        <f t="shared" si="23"/>
        <v>5028.86000000001</v>
      </c>
      <c r="U159" s="347">
        <v>10222.16</v>
      </c>
      <c r="V159" s="347">
        <f t="shared" si="24"/>
        <v>30666.48</v>
      </c>
      <c r="W159" s="347">
        <v>1820.92</v>
      </c>
      <c r="X159" s="347">
        <f t="shared" si="25"/>
        <v>5462.76</v>
      </c>
      <c r="Y159" s="356">
        <v>18531.8</v>
      </c>
      <c r="Z159" s="356">
        <v>3639.58419999997</v>
      </c>
      <c r="AA159" s="357">
        <v>1.05043493560457</v>
      </c>
      <c r="AB159" s="357">
        <v>0.875362446337143</v>
      </c>
      <c r="AC159" s="357">
        <v>0.729468705280952</v>
      </c>
      <c r="AD159" s="146">
        <f t="shared" si="26"/>
        <v>0.870200976709241</v>
      </c>
      <c r="AE159" s="146">
        <f t="shared" si="27"/>
        <v>0.725161805332728</v>
      </c>
      <c r="AF159" s="146">
        <f t="shared" si="28"/>
        <v>0.60430150444394</v>
      </c>
      <c r="AG159" s="365"/>
      <c r="AH159" s="363">
        <f t="shared" si="29"/>
        <v>260</v>
      </c>
      <c r="AI159" s="366"/>
    </row>
    <row r="160" spans="1:35">
      <c r="A160" s="289">
        <v>189</v>
      </c>
      <c r="B160" s="90" t="s">
        <v>396</v>
      </c>
      <c r="C160" s="90">
        <v>343</v>
      </c>
      <c r="D160" s="12" t="s">
        <v>405</v>
      </c>
      <c r="E160" s="90" t="s">
        <v>409</v>
      </c>
      <c r="F160" s="11">
        <v>12255</v>
      </c>
      <c r="G160" s="12" t="s">
        <v>410</v>
      </c>
      <c r="H160" s="11"/>
      <c r="I160" s="289">
        <v>3</v>
      </c>
      <c r="J160" s="56">
        <v>260</v>
      </c>
      <c r="K160" s="289">
        <v>20</v>
      </c>
      <c r="L160" s="337">
        <v>1</v>
      </c>
      <c r="M160" s="339">
        <v>7098.66666666667</v>
      </c>
      <c r="N160" s="339">
        <f t="shared" si="20"/>
        <v>21296</v>
      </c>
      <c r="O160" s="339">
        <v>1541</v>
      </c>
      <c r="P160" s="339">
        <f t="shared" si="21"/>
        <v>4623</v>
      </c>
      <c r="Q160" s="346">
        <v>8518.46666666667</v>
      </c>
      <c r="R160" s="346">
        <f t="shared" si="22"/>
        <v>25555.4</v>
      </c>
      <c r="S160" s="346">
        <v>1676.28666666667</v>
      </c>
      <c r="T160" s="346">
        <f t="shared" si="23"/>
        <v>5028.86000000001</v>
      </c>
      <c r="U160" s="347">
        <v>10222.16</v>
      </c>
      <c r="V160" s="347">
        <f t="shared" si="24"/>
        <v>30666.48</v>
      </c>
      <c r="W160" s="347">
        <v>1820.92</v>
      </c>
      <c r="X160" s="347">
        <f t="shared" si="25"/>
        <v>5462.76</v>
      </c>
      <c r="Y160" s="356">
        <v>9977.34</v>
      </c>
      <c r="Z160" s="356">
        <v>1738.4667254671</v>
      </c>
      <c r="AA160" s="357">
        <v>1.05043493560457</v>
      </c>
      <c r="AB160" s="357">
        <v>0.875362446337143</v>
      </c>
      <c r="AC160" s="357">
        <v>0.729468705280952</v>
      </c>
      <c r="AD160" s="146">
        <f t="shared" si="26"/>
        <v>0.468507700976709</v>
      </c>
      <c r="AE160" s="146">
        <f t="shared" si="27"/>
        <v>0.390420028643652</v>
      </c>
      <c r="AF160" s="146">
        <f t="shared" si="28"/>
        <v>0.325350023869711</v>
      </c>
      <c r="AG160" s="365"/>
      <c r="AH160" s="363">
        <f t="shared" si="29"/>
        <v>260</v>
      </c>
      <c r="AI160" s="366"/>
    </row>
    <row r="161" spans="1:35">
      <c r="A161" s="289">
        <v>190</v>
      </c>
      <c r="B161" s="90" t="s">
        <v>396</v>
      </c>
      <c r="C161" s="90">
        <v>347</v>
      </c>
      <c r="D161" s="325" t="s">
        <v>411</v>
      </c>
      <c r="E161" s="90" t="s">
        <v>412</v>
      </c>
      <c r="F161" s="90">
        <v>8400</v>
      </c>
      <c r="G161" s="12" t="s">
        <v>213</v>
      </c>
      <c r="H161" s="90"/>
      <c r="I161" s="289">
        <v>3</v>
      </c>
      <c r="J161" s="56">
        <v>260</v>
      </c>
      <c r="K161" s="289">
        <v>20</v>
      </c>
      <c r="L161" s="337">
        <v>1</v>
      </c>
      <c r="M161" s="339">
        <v>3467.095</v>
      </c>
      <c r="N161" s="339">
        <f t="shared" si="20"/>
        <v>10401.285</v>
      </c>
      <c r="O161" s="339">
        <v>763.305</v>
      </c>
      <c r="P161" s="339">
        <f t="shared" si="21"/>
        <v>2289.915</v>
      </c>
      <c r="Q161" s="346">
        <v>4160.5</v>
      </c>
      <c r="R161" s="346">
        <f t="shared" si="22"/>
        <v>12481.5</v>
      </c>
      <c r="S161" s="346">
        <v>830.16</v>
      </c>
      <c r="T161" s="346">
        <f t="shared" si="23"/>
        <v>2490.48</v>
      </c>
      <c r="U161" s="347">
        <v>4992.625</v>
      </c>
      <c r="V161" s="347">
        <f t="shared" si="24"/>
        <v>14977.875</v>
      </c>
      <c r="W161" s="347">
        <v>901.835</v>
      </c>
      <c r="X161" s="347">
        <f t="shared" si="25"/>
        <v>2705.505</v>
      </c>
      <c r="Y161" s="356">
        <v>8536.09</v>
      </c>
      <c r="Z161" s="356">
        <v>2203.4414098799</v>
      </c>
      <c r="AA161" s="357">
        <v>0.652666317402651</v>
      </c>
      <c r="AB161" s="357">
        <v>0.543888597835543</v>
      </c>
      <c r="AC161" s="357">
        <v>0.453240498196285</v>
      </c>
      <c r="AD161" s="145">
        <f t="shared" si="26"/>
        <v>0.820676483722925</v>
      </c>
      <c r="AE161" s="146">
        <f t="shared" si="27"/>
        <v>0.683899371069182</v>
      </c>
      <c r="AF161" s="146">
        <f t="shared" si="28"/>
        <v>0.569913288767599</v>
      </c>
      <c r="AG161" s="365"/>
      <c r="AH161" s="363">
        <f t="shared" si="29"/>
        <v>260</v>
      </c>
      <c r="AI161" s="366">
        <v>-50</v>
      </c>
    </row>
    <row r="162" spans="1:35">
      <c r="A162" s="289">
        <v>191</v>
      </c>
      <c r="B162" s="90" t="s">
        <v>396</v>
      </c>
      <c r="C162" s="90">
        <v>347</v>
      </c>
      <c r="D162" s="325" t="s">
        <v>411</v>
      </c>
      <c r="E162" s="330" t="s">
        <v>413</v>
      </c>
      <c r="F162" s="330">
        <v>12147</v>
      </c>
      <c r="G162" s="12" t="s">
        <v>410</v>
      </c>
      <c r="H162" s="11"/>
      <c r="I162" s="289">
        <v>3</v>
      </c>
      <c r="J162" s="56">
        <v>260</v>
      </c>
      <c r="K162" s="289">
        <v>20</v>
      </c>
      <c r="L162" s="337">
        <v>0.6</v>
      </c>
      <c r="M162" s="339">
        <v>2110.5</v>
      </c>
      <c r="N162" s="339">
        <f t="shared" si="20"/>
        <v>6331.5</v>
      </c>
      <c r="O162" s="339">
        <v>464.5</v>
      </c>
      <c r="P162" s="339">
        <f t="shared" si="21"/>
        <v>1393.5</v>
      </c>
      <c r="Q162" s="346">
        <v>2532.63</v>
      </c>
      <c r="R162" s="346">
        <f t="shared" si="22"/>
        <v>7597.89</v>
      </c>
      <c r="S162" s="346">
        <v>505.4</v>
      </c>
      <c r="T162" s="346">
        <f t="shared" si="23"/>
        <v>1516.2</v>
      </c>
      <c r="U162" s="347">
        <v>3039.09</v>
      </c>
      <c r="V162" s="347">
        <f t="shared" si="24"/>
        <v>9117.27</v>
      </c>
      <c r="W162" s="347">
        <v>548.9</v>
      </c>
      <c r="X162" s="347">
        <f t="shared" si="25"/>
        <v>1646.7</v>
      </c>
      <c r="Y162" s="356">
        <v>2524.1</v>
      </c>
      <c r="Z162" s="356">
        <v>764.635762</v>
      </c>
      <c r="AA162" s="357">
        <v>0.652666317402651</v>
      </c>
      <c r="AB162" s="357">
        <v>0.543888597835543</v>
      </c>
      <c r="AC162" s="357">
        <v>0.453240498196285</v>
      </c>
      <c r="AD162" s="145">
        <f t="shared" si="26"/>
        <v>0.398657506120193</v>
      </c>
      <c r="AE162" s="146">
        <f t="shared" si="27"/>
        <v>0.332210653220828</v>
      </c>
      <c r="AF162" s="146">
        <f t="shared" si="28"/>
        <v>0.276848223207166</v>
      </c>
      <c r="AG162" s="365"/>
      <c r="AH162" s="363">
        <f t="shared" si="29"/>
        <v>260</v>
      </c>
      <c r="AI162" s="366">
        <v>-50</v>
      </c>
    </row>
    <row r="163" spans="1:35">
      <c r="A163" s="289">
        <v>192</v>
      </c>
      <c r="B163" s="90" t="s">
        <v>396</v>
      </c>
      <c r="C163" s="90">
        <v>347</v>
      </c>
      <c r="D163" s="325" t="s">
        <v>411</v>
      </c>
      <c r="E163" s="90" t="s">
        <v>215</v>
      </c>
      <c r="F163" s="289">
        <v>11768</v>
      </c>
      <c r="G163" s="12" t="s">
        <v>194</v>
      </c>
      <c r="H163" s="90"/>
      <c r="I163" s="289">
        <v>3</v>
      </c>
      <c r="J163" s="56">
        <v>260</v>
      </c>
      <c r="K163" s="289">
        <v>20</v>
      </c>
      <c r="L163" s="337">
        <v>1</v>
      </c>
      <c r="M163" s="339">
        <v>3467.095</v>
      </c>
      <c r="N163" s="339">
        <f t="shared" si="20"/>
        <v>10401.285</v>
      </c>
      <c r="O163" s="339">
        <v>763.305</v>
      </c>
      <c r="P163" s="339">
        <f t="shared" si="21"/>
        <v>2289.915</v>
      </c>
      <c r="Q163" s="346">
        <v>4160.5</v>
      </c>
      <c r="R163" s="346">
        <f t="shared" si="22"/>
        <v>12481.5</v>
      </c>
      <c r="S163" s="346">
        <v>830.16</v>
      </c>
      <c r="T163" s="346">
        <f t="shared" si="23"/>
        <v>2490.48</v>
      </c>
      <c r="U163" s="347">
        <v>4992.625</v>
      </c>
      <c r="V163" s="347">
        <f t="shared" si="24"/>
        <v>14977.875</v>
      </c>
      <c r="W163" s="347">
        <v>901.835</v>
      </c>
      <c r="X163" s="347">
        <f t="shared" si="25"/>
        <v>2705.505</v>
      </c>
      <c r="Y163" s="356">
        <v>6623.3</v>
      </c>
      <c r="Z163" s="356">
        <v>1715.44151200138</v>
      </c>
      <c r="AA163" s="357">
        <v>0.652666317402651</v>
      </c>
      <c r="AB163" s="357">
        <v>0.543888597835543</v>
      </c>
      <c r="AC163" s="357">
        <v>0.453240498196285</v>
      </c>
      <c r="AD163" s="145">
        <f t="shared" si="26"/>
        <v>0.63677709052295</v>
      </c>
      <c r="AE163" s="146">
        <f t="shared" si="27"/>
        <v>0.53064936105436</v>
      </c>
      <c r="AF163" s="146">
        <f t="shared" si="28"/>
        <v>0.442205586573529</v>
      </c>
      <c r="AG163" s="365"/>
      <c r="AH163" s="363">
        <f t="shared" si="29"/>
        <v>260</v>
      </c>
      <c r="AI163" s="366">
        <v>-50</v>
      </c>
    </row>
    <row r="164" spans="1:35">
      <c r="A164" s="289">
        <v>193</v>
      </c>
      <c r="B164" s="90" t="s">
        <v>396</v>
      </c>
      <c r="C164" s="90">
        <v>357</v>
      </c>
      <c r="D164" s="325" t="s">
        <v>414</v>
      </c>
      <c r="E164" s="90" t="s">
        <v>415</v>
      </c>
      <c r="F164" s="11">
        <v>11453</v>
      </c>
      <c r="G164" s="323" t="s">
        <v>213</v>
      </c>
      <c r="H164" s="324"/>
      <c r="I164" s="289">
        <v>3</v>
      </c>
      <c r="J164" s="56">
        <v>260</v>
      </c>
      <c r="K164" s="289">
        <v>20</v>
      </c>
      <c r="L164" s="337">
        <v>1</v>
      </c>
      <c r="M164" s="339">
        <v>5321.5</v>
      </c>
      <c r="N164" s="339">
        <f t="shared" si="20"/>
        <v>15964.5</v>
      </c>
      <c r="O164" s="339">
        <v>1018.75</v>
      </c>
      <c r="P164" s="339">
        <f t="shared" si="21"/>
        <v>3056.25</v>
      </c>
      <c r="Q164" s="346">
        <v>6385.84</v>
      </c>
      <c r="R164" s="346">
        <f t="shared" si="22"/>
        <v>19157.52</v>
      </c>
      <c r="S164" s="346">
        <v>1108.09</v>
      </c>
      <c r="T164" s="346">
        <f t="shared" si="23"/>
        <v>3324.27</v>
      </c>
      <c r="U164" s="347">
        <v>7663</v>
      </c>
      <c r="V164" s="347">
        <f t="shared" si="24"/>
        <v>22989</v>
      </c>
      <c r="W164" s="347">
        <v>1203.7</v>
      </c>
      <c r="X164" s="347">
        <f t="shared" si="25"/>
        <v>3611.1</v>
      </c>
      <c r="Y164" s="356">
        <v>14432.94</v>
      </c>
      <c r="Z164" s="356">
        <v>3653.9554799999</v>
      </c>
      <c r="AA164" s="357">
        <v>0.866513797097201</v>
      </c>
      <c r="AB164" s="357">
        <v>0.722094830914334</v>
      </c>
      <c r="AC164" s="357">
        <v>0.601745692428612</v>
      </c>
      <c r="AD164" s="145">
        <f t="shared" si="26"/>
        <v>0.904064643427605</v>
      </c>
      <c r="AE164" s="146">
        <f t="shared" si="27"/>
        <v>0.753382483745286</v>
      </c>
      <c r="AF164" s="146">
        <f t="shared" si="28"/>
        <v>0.627819391883075</v>
      </c>
      <c r="AG164" s="365"/>
      <c r="AH164" s="363">
        <f t="shared" si="29"/>
        <v>260</v>
      </c>
      <c r="AI164" s="366">
        <v>-50</v>
      </c>
    </row>
    <row r="165" spans="1:35">
      <c r="A165" s="289">
        <v>194</v>
      </c>
      <c r="B165" s="90" t="s">
        <v>396</v>
      </c>
      <c r="C165" s="90">
        <v>357</v>
      </c>
      <c r="D165" s="12" t="s">
        <v>414</v>
      </c>
      <c r="E165" s="90" t="s">
        <v>416</v>
      </c>
      <c r="F165" s="90">
        <v>6814</v>
      </c>
      <c r="G165" s="12" t="s">
        <v>194</v>
      </c>
      <c r="H165" s="90"/>
      <c r="I165" s="289">
        <v>3</v>
      </c>
      <c r="J165" s="56">
        <v>260</v>
      </c>
      <c r="K165" s="289">
        <v>20</v>
      </c>
      <c r="L165" s="337">
        <v>1</v>
      </c>
      <c r="M165" s="339">
        <v>5321.5</v>
      </c>
      <c r="N165" s="339">
        <f t="shared" si="20"/>
        <v>15964.5</v>
      </c>
      <c r="O165" s="339">
        <v>1018.75</v>
      </c>
      <c r="P165" s="339">
        <f t="shared" si="21"/>
        <v>3056.25</v>
      </c>
      <c r="Q165" s="346">
        <v>6385.84</v>
      </c>
      <c r="R165" s="346">
        <f t="shared" si="22"/>
        <v>19157.52</v>
      </c>
      <c r="S165" s="346">
        <v>1108.09</v>
      </c>
      <c r="T165" s="346">
        <f t="shared" si="23"/>
        <v>3324.27</v>
      </c>
      <c r="U165" s="347">
        <v>7663</v>
      </c>
      <c r="V165" s="347">
        <f t="shared" si="24"/>
        <v>22989</v>
      </c>
      <c r="W165" s="347">
        <v>1203.7</v>
      </c>
      <c r="X165" s="347">
        <f t="shared" si="25"/>
        <v>3611.1</v>
      </c>
      <c r="Y165" s="356">
        <v>21306.25</v>
      </c>
      <c r="Z165" s="356">
        <v>5415.2398016664</v>
      </c>
      <c r="AA165" s="357">
        <v>0.866513797097201</v>
      </c>
      <c r="AB165" s="357">
        <v>0.722094830914334</v>
      </c>
      <c r="AC165" s="357">
        <v>0.601745692428612</v>
      </c>
      <c r="AD165" s="358">
        <f t="shared" si="26"/>
        <v>1.33460177268314</v>
      </c>
      <c r="AE165" s="146">
        <f t="shared" si="27"/>
        <v>1.11216117743842</v>
      </c>
      <c r="AF165" s="146">
        <f t="shared" si="28"/>
        <v>0.926801948758102</v>
      </c>
      <c r="AG165" s="296">
        <v>100</v>
      </c>
      <c r="AH165" s="363">
        <f t="shared" si="29"/>
        <v>160</v>
      </c>
      <c r="AI165" s="364"/>
    </row>
    <row r="166" spans="1:35">
      <c r="A166" s="289">
        <v>195</v>
      </c>
      <c r="B166" s="90" t="s">
        <v>396</v>
      </c>
      <c r="C166" s="90">
        <v>357</v>
      </c>
      <c r="D166" s="12" t="s">
        <v>414</v>
      </c>
      <c r="E166" s="368" t="s">
        <v>417</v>
      </c>
      <c r="F166" s="369">
        <v>12224</v>
      </c>
      <c r="G166" s="12" t="s">
        <v>312</v>
      </c>
      <c r="H166" s="90" t="s">
        <v>418</v>
      </c>
      <c r="I166" s="289">
        <v>3</v>
      </c>
      <c r="J166" s="56">
        <v>180</v>
      </c>
      <c r="K166" s="289">
        <v>10</v>
      </c>
      <c r="L166" s="337">
        <v>0.4</v>
      </c>
      <c r="M166" s="339">
        <v>2128.67</v>
      </c>
      <c r="N166" s="339">
        <f t="shared" si="20"/>
        <v>6386.01</v>
      </c>
      <c r="O166" s="339">
        <v>407.51</v>
      </c>
      <c r="P166" s="339">
        <f t="shared" si="21"/>
        <v>1222.53</v>
      </c>
      <c r="Q166" s="346">
        <v>2554.34</v>
      </c>
      <c r="R166" s="346">
        <f t="shared" si="22"/>
        <v>7663.02</v>
      </c>
      <c r="S166" s="346">
        <v>443.24</v>
      </c>
      <c r="T166" s="346">
        <f t="shared" si="23"/>
        <v>1329.72</v>
      </c>
      <c r="U166" s="347">
        <v>3065.21</v>
      </c>
      <c r="V166" s="347">
        <f t="shared" si="24"/>
        <v>9195.63</v>
      </c>
      <c r="W166" s="347">
        <v>481.48</v>
      </c>
      <c r="X166" s="347">
        <f t="shared" si="25"/>
        <v>1444.44</v>
      </c>
      <c r="Y166" s="356">
        <v>3834.3</v>
      </c>
      <c r="Z166" s="356">
        <v>721.9126</v>
      </c>
      <c r="AA166" s="357">
        <v>0.866513797097201</v>
      </c>
      <c r="AB166" s="357">
        <v>0.722094830914334</v>
      </c>
      <c r="AC166" s="357">
        <v>0.601745692428612</v>
      </c>
      <c r="AD166" s="145">
        <f t="shared" si="26"/>
        <v>0.600421859658848</v>
      </c>
      <c r="AE166" s="146">
        <f t="shared" si="27"/>
        <v>0.500364086221881</v>
      </c>
      <c r="AF166" s="146">
        <f t="shared" si="28"/>
        <v>0.416969799785333</v>
      </c>
      <c r="AG166" s="365"/>
      <c r="AH166" s="363">
        <f t="shared" si="29"/>
        <v>180</v>
      </c>
      <c r="AI166" s="366">
        <v>-50</v>
      </c>
    </row>
    <row r="167" spans="1:35">
      <c r="A167" s="289">
        <v>196</v>
      </c>
      <c r="B167" s="90" t="s">
        <v>396</v>
      </c>
      <c r="C167" s="90">
        <v>359</v>
      </c>
      <c r="D167" s="325" t="s">
        <v>419</v>
      </c>
      <c r="E167" s="90" t="s">
        <v>420</v>
      </c>
      <c r="F167" s="90">
        <v>11101</v>
      </c>
      <c r="G167" s="323" t="s">
        <v>213</v>
      </c>
      <c r="H167" s="324"/>
      <c r="I167" s="289">
        <v>3</v>
      </c>
      <c r="J167" s="56">
        <v>260</v>
      </c>
      <c r="K167" s="289">
        <v>20</v>
      </c>
      <c r="L167" s="337">
        <v>1</v>
      </c>
      <c r="M167" s="339">
        <v>3047.70312</v>
      </c>
      <c r="N167" s="339">
        <f t="shared" si="20"/>
        <v>9143.10936</v>
      </c>
      <c r="O167" s="339">
        <v>634.2</v>
      </c>
      <c r="P167" s="339">
        <f t="shared" si="21"/>
        <v>1902.6</v>
      </c>
      <c r="Q167" s="346">
        <v>3657.2</v>
      </c>
      <c r="R167" s="346">
        <f t="shared" si="22"/>
        <v>10971.6</v>
      </c>
      <c r="S167" s="346">
        <v>689.8</v>
      </c>
      <c r="T167" s="346">
        <f t="shared" si="23"/>
        <v>2069.4</v>
      </c>
      <c r="U167" s="347">
        <v>4388.69375</v>
      </c>
      <c r="V167" s="347">
        <f t="shared" si="24"/>
        <v>13166.08125</v>
      </c>
      <c r="W167" s="347">
        <v>749.38125</v>
      </c>
      <c r="X167" s="347">
        <f t="shared" si="25"/>
        <v>2248.14375</v>
      </c>
      <c r="Y167" s="356">
        <v>11726.89</v>
      </c>
      <c r="Z167" s="356">
        <v>1910.10580330262</v>
      </c>
      <c r="AA167" s="357">
        <v>0.906654386407094</v>
      </c>
      <c r="AB167" s="357">
        <v>0.75554532200591</v>
      </c>
      <c r="AC167" s="357">
        <v>0.629621101671593</v>
      </c>
      <c r="AD167" s="358">
        <f t="shared" si="26"/>
        <v>1.28259321181301</v>
      </c>
      <c r="AE167" s="146">
        <f t="shared" si="27"/>
        <v>1.06884046082613</v>
      </c>
      <c r="AF167" s="146">
        <f t="shared" si="28"/>
        <v>0.89068947527572</v>
      </c>
      <c r="AG167" s="296">
        <v>100</v>
      </c>
      <c r="AH167" s="363">
        <f t="shared" si="29"/>
        <v>160</v>
      </c>
      <c r="AI167" s="364"/>
    </row>
    <row r="168" spans="1:35">
      <c r="A168" s="289">
        <v>197</v>
      </c>
      <c r="B168" s="90" t="s">
        <v>396</v>
      </c>
      <c r="C168" s="90">
        <v>359</v>
      </c>
      <c r="D168" s="325" t="s">
        <v>419</v>
      </c>
      <c r="E168" s="289" t="s">
        <v>421</v>
      </c>
      <c r="F168" s="289">
        <v>11871</v>
      </c>
      <c r="G168" s="12" t="s">
        <v>194</v>
      </c>
      <c r="H168" s="90"/>
      <c r="I168" s="289">
        <v>3</v>
      </c>
      <c r="J168" s="56">
        <v>260</v>
      </c>
      <c r="K168" s="289">
        <v>20</v>
      </c>
      <c r="L168" s="337">
        <v>1</v>
      </c>
      <c r="M168" s="339">
        <v>3047.70312</v>
      </c>
      <c r="N168" s="339">
        <f t="shared" si="20"/>
        <v>9143.10936</v>
      </c>
      <c r="O168" s="339">
        <v>634.2</v>
      </c>
      <c r="P168" s="339">
        <f t="shared" si="21"/>
        <v>1902.6</v>
      </c>
      <c r="Q168" s="346">
        <v>3657.2</v>
      </c>
      <c r="R168" s="346">
        <f t="shared" si="22"/>
        <v>10971.6</v>
      </c>
      <c r="S168" s="346">
        <v>689.8</v>
      </c>
      <c r="T168" s="346">
        <f t="shared" si="23"/>
        <v>2069.4</v>
      </c>
      <c r="U168" s="347">
        <v>4388.69375</v>
      </c>
      <c r="V168" s="347">
        <f t="shared" si="24"/>
        <v>13166.08125</v>
      </c>
      <c r="W168" s="347">
        <v>749.38125</v>
      </c>
      <c r="X168" s="347">
        <f t="shared" si="25"/>
        <v>2248.14375</v>
      </c>
      <c r="Y168" s="356">
        <v>7310.06</v>
      </c>
      <c r="Z168" s="356">
        <v>1683.65460660005</v>
      </c>
      <c r="AA168" s="357">
        <v>0.906654386407094</v>
      </c>
      <c r="AB168" s="357">
        <v>0.75554532200591</v>
      </c>
      <c r="AC168" s="357">
        <v>0.629621101671593</v>
      </c>
      <c r="AD168" s="145">
        <f t="shared" si="26"/>
        <v>0.799515756858452</v>
      </c>
      <c r="AE168" s="146">
        <f t="shared" si="27"/>
        <v>0.66627109993073</v>
      </c>
      <c r="AF168" s="146">
        <f t="shared" si="28"/>
        <v>0.555219116546163</v>
      </c>
      <c r="AG168" s="365"/>
      <c r="AH168" s="363">
        <f t="shared" si="29"/>
        <v>260</v>
      </c>
      <c r="AI168" s="366">
        <v>-50</v>
      </c>
    </row>
    <row r="169" spans="1:35">
      <c r="A169" s="289">
        <v>198</v>
      </c>
      <c r="B169" s="90" t="s">
        <v>396</v>
      </c>
      <c r="C169" s="90">
        <v>359</v>
      </c>
      <c r="D169" s="325" t="s">
        <v>419</v>
      </c>
      <c r="E169" s="330" t="s">
        <v>422</v>
      </c>
      <c r="F169" s="330">
        <v>12137</v>
      </c>
      <c r="G169" s="12" t="s">
        <v>410</v>
      </c>
      <c r="H169" s="11" t="s">
        <v>423</v>
      </c>
      <c r="I169" s="289">
        <v>3</v>
      </c>
      <c r="J169" s="56">
        <v>260</v>
      </c>
      <c r="K169" s="289">
        <v>20</v>
      </c>
      <c r="L169" s="337">
        <v>0.6</v>
      </c>
      <c r="M169" s="339">
        <v>1828.62188</v>
      </c>
      <c r="N169" s="339">
        <f t="shared" si="20"/>
        <v>5485.86564</v>
      </c>
      <c r="O169" s="339">
        <v>380.544375</v>
      </c>
      <c r="P169" s="339">
        <f t="shared" si="21"/>
        <v>1141.633125</v>
      </c>
      <c r="Q169" s="346">
        <v>2194.3</v>
      </c>
      <c r="R169" s="346">
        <f t="shared" si="22"/>
        <v>6582.9</v>
      </c>
      <c r="S169" s="346">
        <v>413.975</v>
      </c>
      <c r="T169" s="346">
        <f t="shared" si="23"/>
        <v>1241.925</v>
      </c>
      <c r="U169" s="347">
        <v>2633.22</v>
      </c>
      <c r="V169" s="347">
        <f t="shared" si="24"/>
        <v>7899.66</v>
      </c>
      <c r="W169" s="347">
        <v>449.62875</v>
      </c>
      <c r="X169" s="347">
        <f t="shared" si="25"/>
        <v>1348.88625</v>
      </c>
      <c r="Y169" s="356">
        <v>3775.45</v>
      </c>
      <c r="Z169" s="356">
        <v>889.061652</v>
      </c>
      <c r="AA169" s="357">
        <v>0.906654386407094</v>
      </c>
      <c r="AB169" s="357">
        <v>0.75554532200591</v>
      </c>
      <c r="AC169" s="357">
        <v>0.629621101671593</v>
      </c>
      <c r="AD169" s="145">
        <f t="shared" si="26"/>
        <v>0.688214084659937</v>
      </c>
      <c r="AE169" s="146">
        <f t="shared" si="27"/>
        <v>0.573523826884808</v>
      </c>
      <c r="AF169" s="146">
        <f t="shared" si="28"/>
        <v>0.4779256322424</v>
      </c>
      <c r="AG169" s="365"/>
      <c r="AH169" s="363">
        <f t="shared" si="29"/>
        <v>260</v>
      </c>
      <c r="AI169" s="366">
        <v>-50</v>
      </c>
    </row>
    <row r="170" spans="1:35">
      <c r="A170" s="289">
        <v>199</v>
      </c>
      <c r="B170" s="90" t="s">
        <v>396</v>
      </c>
      <c r="C170" s="90">
        <v>359</v>
      </c>
      <c r="D170" s="325" t="s">
        <v>419</v>
      </c>
      <c r="E170" s="368" t="s">
        <v>424</v>
      </c>
      <c r="F170" s="369">
        <v>12223</v>
      </c>
      <c r="G170" s="12" t="s">
        <v>312</v>
      </c>
      <c r="H170" s="90" t="s">
        <v>425</v>
      </c>
      <c r="I170" s="289">
        <v>3</v>
      </c>
      <c r="J170" s="56">
        <v>180</v>
      </c>
      <c r="K170" s="289">
        <v>10</v>
      </c>
      <c r="L170" s="337">
        <v>0.6</v>
      </c>
      <c r="M170" s="339">
        <v>1828.62188</v>
      </c>
      <c r="N170" s="339">
        <f t="shared" si="20"/>
        <v>5485.86564</v>
      </c>
      <c r="O170" s="339">
        <v>380.544375</v>
      </c>
      <c r="P170" s="339">
        <f t="shared" si="21"/>
        <v>1141.633125</v>
      </c>
      <c r="Q170" s="346">
        <v>2194.3</v>
      </c>
      <c r="R170" s="346">
        <f t="shared" si="22"/>
        <v>6582.9</v>
      </c>
      <c r="S170" s="346">
        <v>413.975</v>
      </c>
      <c r="T170" s="346">
        <f t="shared" si="23"/>
        <v>1241.925</v>
      </c>
      <c r="U170" s="347">
        <v>2633.21625</v>
      </c>
      <c r="V170" s="347">
        <f t="shared" si="24"/>
        <v>7899.64875</v>
      </c>
      <c r="W170" s="347">
        <v>449.62875</v>
      </c>
      <c r="X170" s="347">
        <f t="shared" si="25"/>
        <v>1348.88625</v>
      </c>
      <c r="Y170" s="356">
        <v>1702.2</v>
      </c>
      <c r="Z170" s="356">
        <v>539.5</v>
      </c>
      <c r="AA170" s="357">
        <v>0.906654386407094</v>
      </c>
      <c r="AB170" s="357">
        <v>0.75554532200591</v>
      </c>
      <c r="AC170" s="357">
        <v>0.629621101671593</v>
      </c>
      <c r="AD170" s="145">
        <f t="shared" si="26"/>
        <v>0.310288313951488</v>
      </c>
      <c r="AE170" s="146">
        <f t="shared" si="27"/>
        <v>0.258579045709338</v>
      </c>
      <c r="AF170" s="146">
        <f t="shared" si="28"/>
        <v>0.215477935015782</v>
      </c>
      <c r="AG170" s="365"/>
      <c r="AH170" s="363">
        <f t="shared" si="29"/>
        <v>180</v>
      </c>
      <c r="AI170" s="366">
        <v>-50</v>
      </c>
    </row>
    <row r="171" spans="1:35">
      <c r="A171" s="289">
        <v>200</v>
      </c>
      <c r="B171" s="90" t="s">
        <v>396</v>
      </c>
      <c r="C171" s="90">
        <v>365</v>
      </c>
      <c r="D171" s="12" t="s">
        <v>426</v>
      </c>
      <c r="E171" s="90" t="s">
        <v>427</v>
      </c>
      <c r="F171" s="90">
        <v>4301</v>
      </c>
      <c r="G171" s="323" t="s">
        <v>213</v>
      </c>
      <c r="H171" s="324"/>
      <c r="I171" s="289">
        <v>3</v>
      </c>
      <c r="J171" s="56">
        <v>260</v>
      </c>
      <c r="K171" s="289">
        <v>20</v>
      </c>
      <c r="L171" s="337">
        <v>1</v>
      </c>
      <c r="M171" s="339">
        <v>4344.7</v>
      </c>
      <c r="N171" s="339">
        <f t="shared" si="20"/>
        <v>13034.1</v>
      </c>
      <c r="O171" s="339">
        <v>1042.8</v>
      </c>
      <c r="P171" s="339">
        <f t="shared" si="21"/>
        <v>3128.4</v>
      </c>
      <c r="Q171" s="346">
        <v>5213.65</v>
      </c>
      <c r="R171" s="346">
        <f t="shared" si="22"/>
        <v>15640.95</v>
      </c>
      <c r="S171" s="346">
        <v>1134.3</v>
      </c>
      <c r="T171" s="346">
        <f t="shared" si="23"/>
        <v>3402.9</v>
      </c>
      <c r="U171" s="347">
        <v>6256.39</v>
      </c>
      <c r="V171" s="347">
        <f t="shared" si="24"/>
        <v>18769.17</v>
      </c>
      <c r="W171" s="347">
        <v>1232.17</v>
      </c>
      <c r="X171" s="347">
        <f t="shared" si="25"/>
        <v>3696.51</v>
      </c>
      <c r="Y171" s="356">
        <v>21289.64</v>
      </c>
      <c r="Z171" s="356">
        <v>5662.17394399993</v>
      </c>
      <c r="AA171" s="357">
        <v>0.932515872128936</v>
      </c>
      <c r="AB171" s="357">
        <v>0.777096560107443</v>
      </c>
      <c r="AC171" s="357">
        <v>0.647580466756203</v>
      </c>
      <c r="AD171" s="358">
        <f t="shared" si="26"/>
        <v>1.63338013364943</v>
      </c>
      <c r="AE171" s="146">
        <f t="shared" si="27"/>
        <v>1.36114750063136</v>
      </c>
      <c r="AF171" s="146">
        <f t="shared" si="28"/>
        <v>1.13428777084975</v>
      </c>
      <c r="AG171" s="296">
        <v>100</v>
      </c>
      <c r="AH171" s="363">
        <f t="shared" si="29"/>
        <v>160</v>
      </c>
      <c r="AI171" s="364"/>
    </row>
    <row r="172" spans="1:35">
      <c r="A172" s="289">
        <v>201</v>
      </c>
      <c r="B172" s="90" t="s">
        <v>396</v>
      </c>
      <c r="C172" s="90">
        <v>365</v>
      </c>
      <c r="D172" s="325" t="s">
        <v>426</v>
      </c>
      <c r="E172" s="90" t="s">
        <v>428</v>
      </c>
      <c r="F172" s="90">
        <v>10931</v>
      </c>
      <c r="G172" s="12" t="s">
        <v>194</v>
      </c>
      <c r="H172" s="90"/>
      <c r="I172" s="289">
        <v>3</v>
      </c>
      <c r="J172" s="56">
        <v>260</v>
      </c>
      <c r="K172" s="289">
        <v>20</v>
      </c>
      <c r="L172" s="337">
        <v>1</v>
      </c>
      <c r="M172" s="339">
        <v>4344.7</v>
      </c>
      <c r="N172" s="339">
        <f t="shared" si="20"/>
        <v>13034.1</v>
      </c>
      <c r="O172" s="339">
        <v>1042.8</v>
      </c>
      <c r="P172" s="339">
        <f t="shared" si="21"/>
        <v>3128.4</v>
      </c>
      <c r="Q172" s="346">
        <v>5213.65</v>
      </c>
      <c r="R172" s="346">
        <f t="shared" si="22"/>
        <v>15640.95</v>
      </c>
      <c r="S172" s="346">
        <v>1134.3</v>
      </c>
      <c r="T172" s="346">
        <f t="shared" si="23"/>
        <v>3402.9</v>
      </c>
      <c r="U172" s="347">
        <v>6256.39</v>
      </c>
      <c r="V172" s="347">
        <f t="shared" si="24"/>
        <v>18769.17</v>
      </c>
      <c r="W172" s="347">
        <v>1232.17</v>
      </c>
      <c r="X172" s="347">
        <f t="shared" si="25"/>
        <v>3696.51</v>
      </c>
      <c r="Y172" s="356">
        <v>7218.91</v>
      </c>
      <c r="Z172" s="356">
        <v>1757.53130000024</v>
      </c>
      <c r="AA172" s="357">
        <v>0.932515872128936</v>
      </c>
      <c r="AB172" s="357">
        <v>0.777096560107443</v>
      </c>
      <c r="AC172" s="357">
        <v>0.647580466756203</v>
      </c>
      <c r="AD172" s="145">
        <f t="shared" si="26"/>
        <v>0.553847983366707</v>
      </c>
      <c r="AE172" s="146">
        <f t="shared" si="27"/>
        <v>0.461539100885816</v>
      </c>
      <c r="AF172" s="146">
        <f t="shared" si="28"/>
        <v>0.384615302647906</v>
      </c>
      <c r="AG172" s="365"/>
      <c r="AH172" s="363">
        <f t="shared" si="29"/>
        <v>260</v>
      </c>
      <c r="AI172" s="366">
        <v>-50</v>
      </c>
    </row>
    <row r="173" spans="1:35">
      <c r="A173" s="289">
        <v>202</v>
      </c>
      <c r="B173" s="90" t="s">
        <v>396</v>
      </c>
      <c r="C173" s="90">
        <v>365</v>
      </c>
      <c r="D173" s="325" t="s">
        <v>426</v>
      </c>
      <c r="E173" s="90" t="s">
        <v>429</v>
      </c>
      <c r="F173" s="90">
        <v>9840</v>
      </c>
      <c r="G173" s="12" t="s">
        <v>194</v>
      </c>
      <c r="H173" s="90"/>
      <c r="I173" s="289">
        <v>3</v>
      </c>
      <c r="J173" s="56">
        <v>260</v>
      </c>
      <c r="K173" s="289">
        <v>20</v>
      </c>
      <c r="L173" s="337">
        <v>1</v>
      </c>
      <c r="M173" s="339">
        <v>4344.7</v>
      </c>
      <c r="N173" s="339">
        <f t="shared" si="20"/>
        <v>13034.1</v>
      </c>
      <c r="O173" s="339">
        <v>1042.8</v>
      </c>
      <c r="P173" s="339">
        <f t="shared" si="21"/>
        <v>3128.4</v>
      </c>
      <c r="Q173" s="346">
        <v>5213.65</v>
      </c>
      <c r="R173" s="346">
        <f t="shared" si="22"/>
        <v>15640.95</v>
      </c>
      <c r="S173" s="346">
        <v>1134.3</v>
      </c>
      <c r="T173" s="346">
        <f t="shared" si="23"/>
        <v>3402.9</v>
      </c>
      <c r="U173" s="347">
        <v>6256.39</v>
      </c>
      <c r="V173" s="347">
        <f t="shared" si="24"/>
        <v>18769.17</v>
      </c>
      <c r="W173" s="347">
        <v>1232.17</v>
      </c>
      <c r="X173" s="347">
        <f t="shared" si="25"/>
        <v>3696.51</v>
      </c>
      <c r="Y173" s="356">
        <v>8960.21</v>
      </c>
      <c r="Z173" s="356">
        <v>1989.73206899992</v>
      </c>
      <c r="AA173" s="357">
        <v>0.932515872128936</v>
      </c>
      <c r="AB173" s="357">
        <v>0.777096560107443</v>
      </c>
      <c r="AC173" s="357">
        <v>0.647580466756203</v>
      </c>
      <c r="AD173" s="145">
        <f t="shared" si="26"/>
        <v>0.687443705357485</v>
      </c>
      <c r="AE173" s="146">
        <f t="shared" si="27"/>
        <v>0.572868655676286</v>
      </c>
      <c r="AF173" s="146">
        <f t="shared" si="28"/>
        <v>0.477389783352167</v>
      </c>
      <c r="AG173" s="365"/>
      <c r="AH173" s="363">
        <f t="shared" si="29"/>
        <v>260</v>
      </c>
      <c r="AI173" s="366">
        <v>-50</v>
      </c>
    </row>
    <row r="174" spans="1:35">
      <c r="A174" s="289">
        <v>203</v>
      </c>
      <c r="B174" s="90" t="s">
        <v>396</v>
      </c>
      <c r="C174" s="90">
        <v>365</v>
      </c>
      <c r="D174" s="325" t="s">
        <v>426</v>
      </c>
      <c r="E174" s="368" t="s">
        <v>430</v>
      </c>
      <c r="F174" s="369">
        <v>12219</v>
      </c>
      <c r="G174" s="12" t="s">
        <v>312</v>
      </c>
      <c r="H174" s="90" t="s">
        <v>425</v>
      </c>
      <c r="I174" s="289">
        <v>3</v>
      </c>
      <c r="J174" s="56">
        <v>180</v>
      </c>
      <c r="K174" s="289">
        <v>10</v>
      </c>
      <c r="L174" s="337">
        <v>0.3</v>
      </c>
      <c r="M174" s="339">
        <v>1303.46</v>
      </c>
      <c r="N174" s="339">
        <f t="shared" si="20"/>
        <v>3910.38</v>
      </c>
      <c r="O174" s="339">
        <v>313.04</v>
      </c>
      <c r="P174" s="339">
        <f t="shared" si="21"/>
        <v>939.12</v>
      </c>
      <c r="Q174" s="346">
        <v>1564.12</v>
      </c>
      <c r="R174" s="346">
        <f t="shared" si="22"/>
        <v>4692.36</v>
      </c>
      <c r="S174" s="346">
        <v>340.32</v>
      </c>
      <c r="T174" s="346">
        <f t="shared" si="23"/>
        <v>1020.96</v>
      </c>
      <c r="U174" s="347">
        <v>1876.92</v>
      </c>
      <c r="V174" s="347">
        <f t="shared" si="24"/>
        <v>5630.76</v>
      </c>
      <c r="W174" s="347">
        <v>369.68</v>
      </c>
      <c r="X174" s="347">
        <f t="shared" si="25"/>
        <v>1109.04</v>
      </c>
      <c r="Y174" s="356">
        <v>2613.15</v>
      </c>
      <c r="Z174" s="356">
        <v>574.52040400039</v>
      </c>
      <c r="AA174" s="357">
        <v>0.932515872128936</v>
      </c>
      <c r="AB174" s="357">
        <v>0.777096560107443</v>
      </c>
      <c r="AC174" s="357">
        <v>0.647580466756203</v>
      </c>
      <c r="AD174" s="145">
        <f t="shared" si="26"/>
        <v>0.66825986221288</v>
      </c>
      <c r="AE174" s="146">
        <f t="shared" si="27"/>
        <v>0.556894611666624</v>
      </c>
      <c r="AF174" s="146">
        <f t="shared" si="28"/>
        <v>0.464084777188159</v>
      </c>
      <c r="AG174" s="365"/>
      <c r="AH174" s="363">
        <f t="shared" si="29"/>
        <v>180</v>
      </c>
      <c r="AI174" s="366">
        <v>-50</v>
      </c>
    </row>
    <row r="175" spans="1:35">
      <c r="A175" s="289">
        <v>204</v>
      </c>
      <c r="B175" s="90" t="s">
        <v>396</v>
      </c>
      <c r="C175" s="90">
        <v>379</v>
      </c>
      <c r="D175" s="12" t="s">
        <v>431</v>
      </c>
      <c r="E175" s="90" t="s">
        <v>432</v>
      </c>
      <c r="F175" s="90">
        <v>6830</v>
      </c>
      <c r="G175" s="321" t="s">
        <v>213</v>
      </c>
      <c r="H175" s="378"/>
      <c r="I175" s="289">
        <v>3</v>
      </c>
      <c r="J175" s="56">
        <v>260</v>
      </c>
      <c r="K175" s="289">
        <v>20</v>
      </c>
      <c r="L175" s="337">
        <v>1</v>
      </c>
      <c r="M175" s="339">
        <v>3406.75</v>
      </c>
      <c r="N175" s="339">
        <f t="shared" si="20"/>
        <v>10220.25</v>
      </c>
      <c r="O175" s="339">
        <v>736.62</v>
      </c>
      <c r="P175" s="339">
        <f t="shared" si="21"/>
        <v>2209.86</v>
      </c>
      <c r="Q175" s="346">
        <v>4087.9</v>
      </c>
      <c r="R175" s="346">
        <f t="shared" si="22"/>
        <v>12263.7</v>
      </c>
      <c r="S175" s="346">
        <v>801.2</v>
      </c>
      <c r="T175" s="346">
        <f t="shared" si="23"/>
        <v>2403.6</v>
      </c>
      <c r="U175" s="347">
        <v>4905.48</v>
      </c>
      <c r="V175" s="347">
        <f t="shared" si="24"/>
        <v>14716.44</v>
      </c>
      <c r="W175" s="347">
        <v>870.33</v>
      </c>
      <c r="X175" s="347">
        <f t="shared" si="25"/>
        <v>2610.99</v>
      </c>
      <c r="Y175" s="356">
        <v>17694.12</v>
      </c>
      <c r="Z175" s="356">
        <v>3931.0642701296</v>
      </c>
      <c r="AA175" s="357">
        <v>1.21144007537795</v>
      </c>
      <c r="AB175" s="359">
        <v>1.00953339614829</v>
      </c>
      <c r="AC175" s="357">
        <v>0.841277830123576</v>
      </c>
      <c r="AD175" s="146">
        <f t="shared" si="26"/>
        <v>1.7312805459749</v>
      </c>
      <c r="AE175" s="358">
        <f t="shared" si="27"/>
        <v>1.4428043738839</v>
      </c>
      <c r="AF175" s="146">
        <f t="shared" si="28"/>
        <v>1.20233697823658</v>
      </c>
      <c r="AG175" s="296">
        <v>150</v>
      </c>
      <c r="AH175" s="363">
        <f t="shared" si="29"/>
        <v>110</v>
      </c>
      <c r="AI175" s="364"/>
    </row>
    <row r="176" spans="1:35">
      <c r="A176" s="289">
        <v>205</v>
      </c>
      <c r="B176" s="90" t="s">
        <v>396</v>
      </c>
      <c r="C176" s="90">
        <v>379</v>
      </c>
      <c r="D176" s="12" t="s">
        <v>431</v>
      </c>
      <c r="E176" s="90" t="s">
        <v>433</v>
      </c>
      <c r="F176" s="90">
        <v>5344</v>
      </c>
      <c r="G176" s="12" t="s">
        <v>194</v>
      </c>
      <c r="H176" s="378"/>
      <c r="I176" s="289">
        <v>3</v>
      </c>
      <c r="J176" s="56">
        <v>260</v>
      </c>
      <c r="K176" s="289">
        <v>20</v>
      </c>
      <c r="L176" s="337">
        <v>1</v>
      </c>
      <c r="M176" s="339">
        <v>3406.5</v>
      </c>
      <c r="N176" s="339">
        <f t="shared" si="20"/>
        <v>10219.5</v>
      </c>
      <c r="O176" s="339">
        <v>736.6</v>
      </c>
      <c r="P176" s="339">
        <f t="shared" si="21"/>
        <v>2209.8</v>
      </c>
      <c r="Q176" s="346">
        <v>4087.9</v>
      </c>
      <c r="R176" s="346">
        <f t="shared" si="22"/>
        <v>12263.7</v>
      </c>
      <c r="S176" s="346">
        <v>801.2</v>
      </c>
      <c r="T176" s="346">
        <f t="shared" si="23"/>
        <v>2403.6</v>
      </c>
      <c r="U176" s="347">
        <v>4905.48</v>
      </c>
      <c r="V176" s="347">
        <f t="shared" si="24"/>
        <v>14716.44</v>
      </c>
      <c r="W176" s="347">
        <v>870.32</v>
      </c>
      <c r="X176" s="347">
        <f t="shared" si="25"/>
        <v>2610.96</v>
      </c>
      <c r="Y176" s="356">
        <v>10668.7</v>
      </c>
      <c r="Z176" s="356">
        <v>2290.0416787097</v>
      </c>
      <c r="AA176" s="359">
        <v>1.21144007537795</v>
      </c>
      <c r="AB176" s="357">
        <v>1.00953339614829</v>
      </c>
      <c r="AC176" s="357">
        <v>0.841277830123576</v>
      </c>
      <c r="AD176" s="358">
        <f t="shared" si="26"/>
        <v>1.0439551837174</v>
      </c>
      <c r="AE176" s="146">
        <f t="shared" si="27"/>
        <v>0.869941371690436</v>
      </c>
      <c r="AF176" s="146">
        <f t="shared" si="28"/>
        <v>0.724951143075363</v>
      </c>
      <c r="AG176" s="296">
        <v>100</v>
      </c>
      <c r="AH176" s="363">
        <f t="shared" si="29"/>
        <v>160</v>
      </c>
      <c r="AI176" s="364"/>
    </row>
    <row r="177" spans="1:35">
      <c r="A177" s="289">
        <v>206</v>
      </c>
      <c r="B177" s="90" t="s">
        <v>396</v>
      </c>
      <c r="C177" s="90">
        <v>379</v>
      </c>
      <c r="D177" s="12" t="s">
        <v>431</v>
      </c>
      <c r="E177" s="368" t="s">
        <v>434</v>
      </c>
      <c r="F177" s="369">
        <v>12206</v>
      </c>
      <c r="G177" s="12" t="s">
        <v>312</v>
      </c>
      <c r="H177" s="378" t="s">
        <v>435</v>
      </c>
      <c r="I177" s="289">
        <v>3</v>
      </c>
      <c r="J177" s="56">
        <v>180</v>
      </c>
      <c r="K177" s="289">
        <v>10</v>
      </c>
      <c r="L177" s="337">
        <v>0.6</v>
      </c>
      <c r="M177" s="339">
        <v>2043.9</v>
      </c>
      <c r="N177" s="339">
        <f t="shared" si="20"/>
        <v>6131.7</v>
      </c>
      <c r="O177" s="339">
        <v>441.96</v>
      </c>
      <c r="P177" s="339">
        <f t="shared" si="21"/>
        <v>1325.88</v>
      </c>
      <c r="Q177" s="346">
        <v>2452.73</v>
      </c>
      <c r="R177" s="346">
        <f t="shared" si="22"/>
        <v>7358.19</v>
      </c>
      <c r="S177" s="346">
        <v>480.72</v>
      </c>
      <c r="T177" s="346">
        <f t="shared" si="23"/>
        <v>1442.16</v>
      </c>
      <c r="U177" s="347">
        <v>2943.28</v>
      </c>
      <c r="V177" s="347">
        <f t="shared" si="24"/>
        <v>8829.84</v>
      </c>
      <c r="W177" s="347">
        <v>522.2</v>
      </c>
      <c r="X177" s="347">
        <f t="shared" si="25"/>
        <v>1566.6</v>
      </c>
      <c r="Y177" s="356">
        <v>5678.91</v>
      </c>
      <c r="Z177" s="356">
        <v>1122.12992615999</v>
      </c>
      <c r="AA177" s="357">
        <v>1.21144007537795</v>
      </c>
      <c r="AB177" s="357">
        <v>1.00953339614829</v>
      </c>
      <c r="AC177" s="357">
        <v>0.841277830123576</v>
      </c>
      <c r="AD177" s="146">
        <f t="shared" si="26"/>
        <v>0.926155878467635</v>
      </c>
      <c r="AE177" s="146">
        <f t="shared" si="27"/>
        <v>0.771780831970906</v>
      </c>
      <c r="AF177" s="146">
        <f t="shared" si="28"/>
        <v>0.643149819249273</v>
      </c>
      <c r="AG177" s="365"/>
      <c r="AH177" s="363">
        <f t="shared" si="29"/>
        <v>180</v>
      </c>
      <c r="AI177" s="366"/>
    </row>
    <row r="178" spans="1:35">
      <c r="A178" s="289">
        <v>207</v>
      </c>
      <c r="B178" s="90" t="s">
        <v>396</v>
      </c>
      <c r="C178" s="90">
        <v>379</v>
      </c>
      <c r="D178" s="12" t="s">
        <v>431</v>
      </c>
      <c r="E178" s="368" t="s">
        <v>436</v>
      </c>
      <c r="F178" s="369">
        <v>12207</v>
      </c>
      <c r="G178" s="12" t="s">
        <v>312</v>
      </c>
      <c r="H178" s="378" t="s">
        <v>435</v>
      </c>
      <c r="I178" s="289">
        <v>3</v>
      </c>
      <c r="J178" s="56">
        <v>180</v>
      </c>
      <c r="K178" s="289">
        <v>10</v>
      </c>
      <c r="L178" s="337">
        <v>0.6</v>
      </c>
      <c r="M178" s="339">
        <v>2043.9</v>
      </c>
      <c r="N178" s="339">
        <f t="shared" si="20"/>
        <v>6131.7</v>
      </c>
      <c r="O178" s="339">
        <v>441.96</v>
      </c>
      <c r="P178" s="339">
        <f t="shared" si="21"/>
        <v>1325.88</v>
      </c>
      <c r="Q178" s="346">
        <v>2452.73</v>
      </c>
      <c r="R178" s="346">
        <f t="shared" si="22"/>
        <v>7358.19</v>
      </c>
      <c r="S178" s="346">
        <v>480.72</v>
      </c>
      <c r="T178" s="346">
        <f t="shared" si="23"/>
        <v>1442.16</v>
      </c>
      <c r="U178" s="347">
        <v>2943.28</v>
      </c>
      <c r="V178" s="347">
        <f t="shared" si="24"/>
        <v>8829.84</v>
      </c>
      <c r="W178" s="347">
        <v>522.2</v>
      </c>
      <c r="X178" s="347">
        <f t="shared" si="25"/>
        <v>1566.6</v>
      </c>
      <c r="Y178" s="356">
        <v>6699.49</v>
      </c>
      <c r="Z178" s="356">
        <v>885.193236399881</v>
      </c>
      <c r="AA178" s="359">
        <v>1.21144007537795</v>
      </c>
      <c r="AB178" s="357">
        <v>1.00953339614829</v>
      </c>
      <c r="AC178" s="357">
        <v>0.841277830123576</v>
      </c>
      <c r="AD178" s="358">
        <f t="shared" si="26"/>
        <v>1.09259911606895</v>
      </c>
      <c r="AE178" s="146">
        <f t="shared" si="27"/>
        <v>0.910480702455359</v>
      </c>
      <c r="AF178" s="146">
        <f t="shared" si="28"/>
        <v>0.758732887572142</v>
      </c>
      <c r="AG178" s="296">
        <v>50</v>
      </c>
      <c r="AH178" s="363">
        <f t="shared" si="29"/>
        <v>130</v>
      </c>
      <c r="AI178" s="364"/>
    </row>
    <row r="179" spans="1:35">
      <c r="A179" s="289">
        <v>208</v>
      </c>
      <c r="B179" s="90" t="s">
        <v>396</v>
      </c>
      <c r="C179" s="90">
        <v>513</v>
      </c>
      <c r="D179" s="12" t="s">
        <v>437</v>
      </c>
      <c r="E179" s="90" t="s">
        <v>438</v>
      </c>
      <c r="F179" s="90">
        <v>9760</v>
      </c>
      <c r="G179" s="321" t="s">
        <v>213</v>
      </c>
      <c r="H179" s="322"/>
      <c r="I179" s="289">
        <v>3</v>
      </c>
      <c r="J179" s="56">
        <v>260</v>
      </c>
      <c r="K179" s="289">
        <v>20</v>
      </c>
      <c r="L179" s="337">
        <v>1</v>
      </c>
      <c r="M179" s="339">
        <v>3720</v>
      </c>
      <c r="N179" s="339">
        <f t="shared" si="20"/>
        <v>11160</v>
      </c>
      <c r="O179" s="339">
        <v>943</v>
      </c>
      <c r="P179" s="339">
        <f t="shared" si="21"/>
        <v>2829</v>
      </c>
      <c r="Q179" s="346">
        <v>4464</v>
      </c>
      <c r="R179" s="346">
        <f t="shared" si="22"/>
        <v>13392</v>
      </c>
      <c r="S179" s="346">
        <v>1025</v>
      </c>
      <c r="T179" s="346">
        <f t="shared" si="23"/>
        <v>3075</v>
      </c>
      <c r="U179" s="347">
        <v>5357</v>
      </c>
      <c r="V179" s="347">
        <f t="shared" si="24"/>
        <v>16071</v>
      </c>
      <c r="W179" s="347">
        <v>1114</v>
      </c>
      <c r="X179" s="347">
        <f t="shared" si="25"/>
        <v>3342</v>
      </c>
      <c r="Y179" s="356">
        <v>26867.48</v>
      </c>
      <c r="Z179" s="356">
        <v>7573.3032123999</v>
      </c>
      <c r="AA179" s="357">
        <v>1.28425684436814</v>
      </c>
      <c r="AB179" s="359">
        <v>1.07021403697345</v>
      </c>
      <c r="AC179" s="357">
        <v>0.891845030811206</v>
      </c>
      <c r="AD179" s="146">
        <f t="shared" si="26"/>
        <v>2.40748028673835</v>
      </c>
      <c r="AE179" s="358">
        <f t="shared" si="27"/>
        <v>2.00623357228196</v>
      </c>
      <c r="AF179" s="146">
        <f t="shared" si="28"/>
        <v>1.67179889241491</v>
      </c>
      <c r="AG179" s="296">
        <v>150</v>
      </c>
      <c r="AH179" s="363">
        <f t="shared" si="29"/>
        <v>110</v>
      </c>
      <c r="AI179" s="364"/>
    </row>
    <row r="180" spans="1:35">
      <c r="A180" s="289">
        <v>209</v>
      </c>
      <c r="B180" s="90" t="s">
        <v>396</v>
      </c>
      <c r="C180" s="90">
        <v>513</v>
      </c>
      <c r="D180" s="12" t="s">
        <v>437</v>
      </c>
      <c r="E180" s="374" t="s">
        <v>439</v>
      </c>
      <c r="F180" s="11">
        <v>11329</v>
      </c>
      <c r="G180" s="12" t="s">
        <v>194</v>
      </c>
      <c r="H180" s="90"/>
      <c r="I180" s="289">
        <v>3</v>
      </c>
      <c r="J180" s="56">
        <v>260</v>
      </c>
      <c r="K180" s="289">
        <v>20</v>
      </c>
      <c r="L180" s="337">
        <v>1</v>
      </c>
      <c r="M180" s="339">
        <v>3720</v>
      </c>
      <c r="N180" s="339">
        <f t="shared" si="20"/>
        <v>11160</v>
      </c>
      <c r="O180" s="339">
        <v>943</v>
      </c>
      <c r="P180" s="339">
        <f t="shared" si="21"/>
        <v>2829</v>
      </c>
      <c r="Q180" s="346">
        <v>4464</v>
      </c>
      <c r="R180" s="346">
        <f t="shared" si="22"/>
        <v>13392</v>
      </c>
      <c r="S180" s="346">
        <v>1025</v>
      </c>
      <c r="T180" s="346">
        <f t="shared" si="23"/>
        <v>3075</v>
      </c>
      <c r="U180" s="347">
        <v>5357</v>
      </c>
      <c r="V180" s="347">
        <f t="shared" si="24"/>
        <v>16071</v>
      </c>
      <c r="W180" s="347">
        <v>1114</v>
      </c>
      <c r="X180" s="347">
        <f t="shared" si="25"/>
        <v>3342</v>
      </c>
      <c r="Y180" s="356">
        <v>8066.27</v>
      </c>
      <c r="Z180" s="356">
        <v>1928.7309220008</v>
      </c>
      <c r="AA180" s="357">
        <v>1.28425684436814</v>
      </c>
      <c r="AB180" s="357">
        <v>1.07021403697345</v>
      </c>
      <c r="AC180" s="357">
        <v>0.891845030811206</v>
      </c>
      <c r="AD180" s="146">
        <f t="shared" si="26"/>
        <v>0.722784050179212</v>
      </c>
      <c r="AE180" s="146">
        <f t="shared" si="27"/>
        <v>0.60232004181601</v>
      </c>
      <c r="AF180" s="146">
        <f t="shared" si="28"/>
        <v>0.501914628834547</v>
      </c>
      <c r="AG180" s="365"/>
      <c r="AH180" s="363">
        <f t="shared" si="29"/>
        <v>260</v>
      </c>
      <c r="AI180" s="366"/>
    </row>
    <row r="181" spans="1:35">
      <c r="A181" s="289">
        <v>210</v>
      </c>
      <c r="B181" s="90" t="s">
        <v>396</v>
      </c>
      <c r="C181" s="90">
        <v>513</v>
      </c>
      <c r="D181" s="12" t="s">
        <v>437</v>
      </c>
      <c r="E181" s="90" t="s">
        <v>440</v>
      </c>
      <c r="F181" s="11">
        <v>12054</v>
      </c>
      <c r="G181" s="12" t="s">
        <v>194</v>
      </c>
      <c r="H181" s="90"/>
      <c r="I181" s="289">
        <v>3</v>
      </c>
      <c r="J181" s="56">
        <v>260</v>
      </c>
      <c r="K181" s="289">
        <v>20</v>
      </c>
      <c r="L181" s="337">
        <v>0.6</v>
      </c>
      <c r="M181" s="339">
        <v>2232</v>
      </c>
      <c r="N181" s="339">
        <f t="shared" si="20"/>
        <v>6696</v>
      </c>
      <c r="O181" s="339">
        <v>565</v>
      </c>
      <c r="P181" s="339">
        <f t="shared" si="21"/>
        <v>1695</v>
      </c>
      <c r="Q181" s="346">
        <v>2679</v>
      </c>
      <c r="R181" s="346">
        <f t="shared" si="22"/>
        <v>8037</v>
      </c>
      <c r="S181" s="346">
        <v>615</v>
      </c>
      <c r="T181" s="346">
        <f t="shared" si="23"/>
        <v>1845</v>
      </c>
      <c r="U181" s="347">
        <v>3214</v>
      </c>
      <c r="V181" s="347">
        <f t="shared" si="24"/>
        <v>9642</v>
      </c>
      <c r="W181" s="347">
        <v>668</v>
      </c>
      <c r="X181" s="347">
        <f t="shared" si="25"/>
        <v>2004</v>
      </c>
      <c r="Y181" s="356">
        <v>5896.14</v>
      </c>
      <c r="Z181" s="356">
        <v>1658.0207000001</v>
      </c>
      <c r="AA181" s="357">
        <v>1.28425684436814</v>
      </c>
      <c r="AB181" s="357">
        <v>1.07021403697345</v>
      </c>
      <c r="AC181" s="357">
        <v>0.891845030811206</v>
      </c>
      <c r="AD181" s="146">
        <f t="shared" si="26"/>
        <v>0.880546594982079</v>
      </c>
      <c r="AE181" s="146">
        <f t="shared" si="27"/>
        <v>0.733624486748787</v>
      </c>
      <c r="AF181" s="146">
        <f t="shared" si="28"/>
        <v>0.61150591163659</v>
      </c>
      <c r="AG181" s="365"/>
      <c r="AH181" s="363">
        <f t="shared" si="29"/>
        <v>260</v>
      </c>
      <c r="AI181" s="366"/>
    </row>
    <row r="182" spans="1:35">
      <c r="A182" s="289">
        <v>211</v>
      </c>
      <c r="B182" s="90" t="s">
        <v>396</v>
      </c>
      <c r="C182" s="90">
        <v>513</v>
      </c>
      <c r="D182" s="12" t="s">
        <v>437</v>
      </c>
      <c r="E182" s="368" t="s">
        <v>441</v>
      </c>
      <c r="F182" s="369">
        <v>12217</v>
      </c>
      <c r="G182" s="12" t="s">
        <v>312</v>
      </c>
      <c r="H182" s="90" t="s">
        <v>442</v>
      </c>
      <c r="I182" s="289">
        <v>3</v>
      </c>
      <c r="J182" s="56">
        <v>180</v>
      </c>
      <c r="K182" s="289">
        <v>10</v>
      </c>
      <c r="L182" s="337">
        <v>0.6</v>
      </c>
      <c r="M182" s="339">
        <v>2232</v>
      </c>
      <c r="N182" s="339">
        <f t="shared" si="20"/>
        <v>6696</v>
      </c>
      <c r="O182" s="339">
        <v>565</v>
      </c>
      <c r="P182" s="339">
        <f t="shared" si="21"/>
        <v>1695</v>
      </c>
      <c r="Q182" s="346">
        <v>2679</v>
      </c>
      <c r="R182" s="346">
        <f t="shared" si="22"/>
        <v>8037</v>
      </c>
      <c r="S182" s="346">
        <v>615</v>
      </c>
      <c r="T182" s="346">
        <f t="shared" si="23"/>
        <v>1845</v>
      </c>
      <c r="U182" s="347">
        <v>3214</v>
      </c>
      <c r="V182" s="347">
        <f t="shared" si="24"/>
        <v>9642</v>
      </c>
      <c r="W182" s="347">
        <v>668</v>
      </c>
      <c r="X182" s="347">
        <f t="shared" si="25"/>
        <v>2004</v>
      </c>
      <c r="Y182" s="356">
        <v>5031.6</v>
      </c>
      <c r="Z182" s="356">
        <v>955.3961000005</v>
      </c>
      <c r="AA182" s="357">
        <v>1.28425684436814</v>
      </c>
      <c r="AB182" s="357">
        <v>1.07021403697345</v>
      </c>
      <c r="AC182" s="357">
        <v>0.891845030811206</v>
      </c>
      <c r="AD182" s="146">
        <f t="shared" si="26"/>
        <v>0.751433691756273</v>
      </c>
      <c r="AE182" s="146">
        <f t="shared" si="27"/>
        <v>0.626054497946995</v>
      </c>
      <c r="AF182" s="146">
        <f t="shared" si="28"/>
        <v>0.521841941505912</v>
      </c>
      <c r="AG182" s="365"/>
      <c r="AH182" s="363">
        <f t="shared" si="29"/>
        <v>180</v>
      </c>
      <c r="AI182" s="366"/>
    </row>
    <row r="183" spans="1:35">
      <c r="A183" s="289">
        <v>212</v>
      </c>
      <c r="B183" s="90" t="s">
        <v>396</v>
      </c>
      <c r="C183" s="90">
        <v>570</v>
      </c>
      <c r="D183" s="12" t="s">
        <v>443</v>
      </c>
      <c r="E183" s="90" t="s">
        <v>444</v>
      </c>
      <c r="F183" s="90">
        <v>11231</v>
      </c>
      <c r="G183" s="323" t="s">
        <v>213</v>
      </c>
      <c r="H183" s="324"/>
      <c r="I183" s="289">
        <v>3</v>
      </c>
      <c r="J183" s="56">
        <v>260</v>
      </c>
      <c r="K183" s="289">
        <v>20</v>
      </c>
      <c r="L183" s="337">
        <v>1</v>
      </c>
      <c r="M183" s="339">
        <v>3011</v>
      </c>
      <c r="N183" s="339">
        <f t="shared" si="20"/>
        <v>9033</v>
      </c>
      <c r="O183" s="339">
        <v>636</v>
      </c>
      <c r="P183" s="339">
        <f t="shared" si="21"/>
        <v>1908</v>
      </c>
      <c r="Q183" s="346">
        <v>3613</v>
      </c>
      <c r="R183" s="346">
        <f t="shared" si="22"/>
        <v>10839</v>
      </c>
      <c r="S183" s="346">
        <v>692</v>
      </c>
      <c r="T183" s="346">
        <f t="shared" si="23"/>
        <v>2076</v>
      </c>
      <c r="U183" s="347">
        <v>4336.5</v>
      </c>
      <c r="V183" s="347">
        <f t="shared" si="24"/>
        <v>13009.5</v>
      </c>
      <c r="W183" s="347">
        <v>752.1</v>
      </c>
      <c r="X183" s="347">
        <f t="shared" si="25"/>
        <v>2256.3</v>
      </c>
      <c r="Y183" s="356">
        <v>8161.05</v>
      </c>
      <c r="Z183" s="356">
        <v>1735.9696524</v>
      </c>
      <c r="AA183" s="357">
        <v>0.876076815612152</v>
      </c>
      <c r="AB183" s="357">
        <v>0.730064013010126</v>
      </c>
      <c r="AC183" s="357">
        <v>0.608386677508441</v>
      </c>
      <c r="AD183" s="145">
        <f t="shared" si="26"/>
        <v>0.903470607771504</v>
      </c>
      <c r="AE183" s="146">
        <f t="shared" si="27"/>
        <v>0.752933849986161</v>
      </c>
      <c r="AF183" s="146">
        <f t="shared" si="28"/>
        <v>0.627314654675429</v>
      </c>
      <c r="AG183" s="365"/>
      <c r="AH183" s="363">
        <f t="shared" si="29"/>
        <v>260</v>
      </c>
      <c r="AI183" s="366">
        <v>-50</v>
      </c>
    </row>
    <row r="184" spans="1:35">
      <c r="A184" s="289">
        <v>213</v>
      </c>
      <c r="B184" s="90" t="s">
        <v>396</v>
      </c>
      <c r="C184" s="90">
        <v>570</v>
      </c>
      <c r="D184" s="12" t="s">
        <v>443</v>
      </c>
      <c r="E184" s="90" t="s">
        <v>445</v>
      </c>
      <c r="F184" s="11">
        <v>11537</v>
      </c>
      <c r="G184" s="17" t="s">
        <v>194</v>
      </c>
      <c r="H184" s="11"/>
      <c r="I184" s="289">
        <v>3</v>
      </c>
      <c r="J184" s="56">
        <v>260</v>
      </c>
      <c r="K184" s="289">
        <v>20</v>
      </c>
      <c r="L184" s="337">
        <v>1</v>
      </c>
      <c r="M184" s="339">
        <v>3011</v>
      </c>
      <c r="N184" s="339">
        <f t="shared" si="20"/>
        <v>9033</v>
      </c>
      <c r="O184" s="339">
        <v>636</v>
      </c>
      <c r="P184" s="339">
        <f t="shared" si="21"/>
        <v>1908</v>
      </c>
      <c r="Q184" s="346">
        <v>3613</v>
      </c>
      <c r="R184" s="346">
        <f t="shared" si="22"/>
        <v>10839</v>
      </c>
      <c r="S184" s="346">
        <v>692</v>
      </c>
      <c r="T184" s="346">
        <f t="shared" si="23"/>
        <v>2076</v>
      </c>
      <c r="U184" s="347">
        <v>4336.5</v>
      </c>
      <c r="V184" s="347">
        <f t="shared" si="24"/>
        <v>13009.5</v>
      </c>
      <c r="W184" s="347">
        <v>752.1</v>
      </c>
      <c r="X184" s="347">
        <f t="shared" si="25"/>
        <v>2256.3</v>
      </c>
      <c r="Y184" s="356">
        <v>9423.75</v>
      </c>
      <c r="Z184" s="356">
        <v>1952.3351661582</v>
      </c>
      <c r="AA184" s="357">
        <v>0.876076815612152</v>
      </c>
      <c r="AB184" s="357">
        <v>0.730064013010126</v>
      </c>
      <c r="AC184" s="357">
        <v>0.608386677508441</v>
      </c>
      <c r="AD184" s="358">
        <f t="shared" si="26"/>
        <v>1.04325805380272</v>
      </c>
      <c r="AE184" s="146">
        <f t="shared" si="27"/>
        <v>0.869429836700803</v>
      </c>
      <c r="AF184" s="146">
        <f t="shared" si="28"/>
        <v>0.724374495560936</v>
      </c>
      <c r="AG184" s="296">
        <v>100</v>
      </c>
      <c r="AH184" s="363">
        <f t="shared" si="29"/>
        <v>160</v>
      </c>
      <c r="AI184" s="364"/>
    </row>
    <row r="185" spans="1:35">
      <c r="A185" s="289">
        <v>214</v>
      </c>
      <c r="B185" s="90" t="s">
        <v>396</v>
      </c>
      <c r="C185" s="90">
        <v>570</v>
      </c>
      <c r="D185" s="12" t="s">
        <v>443</v>
      </c>
      <c r="E185" s="368" t="s">
        <v>446</v>
      </c>
      <c r="F185" s="369">
        <v>12225</v>
      </c>
      <c r="G185" s="12" t="s">
        <v>312</v>
      </c>
      <c r="H185" s="380" t="s">
        <v>447</v>
      </c>
      <c r="I185" s="289">
        <v>3</v>
      </c>
      <c r="J185" s="56">
        <v>180</v>
      </c>
      <c r="K185" s="289">
        <v>10</v>
      </c>
      <c r="L185" s="337">
        <v>0.6</v>
      </c>
      <c r="M185" s="339">
        <v>1807.88</v>
      </c>
      <c r="N185" s="339">
        <f t="shared" si="20"/>
        <v>5423.64</v>
      </c>
      <c r="O185" s="339">
        <v>383.04</v>
      </c>
      <c r="P185" s="339">
        <f t="shared" si="21"/>
        <v>1149.12</v>
      </c>
      <c r="Q185" s="346">
        <v>2169.85</v>
      </c>
      <c r="R185" s="346">
        <f t="shared" si="22"/>
        <v>6509.55</v>
      </c>
      <c r="S185" s="346">
        <v>416.17</v>
      </c>
      <c r="T185" s="346">
        <f t="shared" si="23"/>
        <v>1248.51</v>
      </c>
      <c r="U185" s="347">
        <v>2602.02</v>
      </c>
      <c r="V185" s="347">
        <f t="shared" si="24"/>
        <v>7806.06</v>
      </c>
      <c r="W185" s="347">
        <v>451.29</v>
      </c>
      <c r="X185" s="347">
        <f t="shared" si="25"/>
        <v>1353.87</v>
      </c>
      <c r="Y185" s="356">
        <v>2872.62</v>
      </c>
      <c r="Z185" s="356">
        <v>624.94</v>
      </c>
      <c r="AA185" s="357">
        <v>0.876076815612152</v>
      </c>
      <c r="AB185" s="357">
        <v>0.730064013010126</v>
      </c>
      <c r="AC185" s="357">
        <v>0.608386677508441</v>
      </c>
      <c r="AD185" s="145">
        <f t="shared" si="26"/>
        <v>0.529647985485762</v>
      </c>
      <c r="AE185" s="146">
        <f t="shared" si="27"/>
        <v>0.441293176947715</v>
      </c>
      <c r="AF185" s="146">
        <f t="shared" si="28"/>
        <v>0.367998708695552</v>
      </c>
      <c r="AG185" s="365"/>
      <c r="AH185" s="363">
        <f t="shared" si="29"/>
        <v>180</v>
      </c>
      <c r="AI185" s="366">
        <v>-50</v>
      </c>
    </row>
    <row r="186" spans="1:35">
      <c r="A186" s="289">
        <v>215</v>
      </c>
      <c r="B186" s="90" t="s">
        <v>396</v>
      </c>
      <c r="C186" s="90">
        <v>581</v>
      </c>
      <c r="D186" s="325" t="s">
        <v>448</v>
      </c>
      <c r="E186" s="90" t="s">
        <v>449</v>
      </c>
      <c r="F186" s="90">
        <v>5641</v>
      </c>
      <c r="G186" s="321" t="s">
        <v>213</v>
      </c>
      <c r="H186" s="322"/>
      <c r="I186" s="289">
        <v>3</v>
      </c>
      <c r="J186" s="56">
        <v>260</v>
      </c>
      <c r="K186" s="289">
        <v>20</v>
      </c>
      <c r="L186" s="337">
        <v>1</v>
      </c>
      <c r="M186" s="339">
        <v>4184.8425</v>
      </c>
      <c r="N186" s="339">
        <f t="shared" si="20"/>
        <v>12554.5275</v>
      </c>
      <c r="O186" s="339">
        <v>1048.2075</v>
      </c>
      <c r="P186" s="339">
        <f t="shared" si="21"/>
        <v>3144.6225</v>
      </c>
      <c r="Q186" s="346">
        <v>5021.81</v>
      </c>
      <c r="R186" s="346">
        <f t="shared" si="22"/>
        <v>15065.43</v>
      </c>
      <c r="S186" s="346">
        <v>1140.1275</v>
      </c>
      <c r="T186" s="346">
        <f t="shared" si="23"/>
        <v>3420.3825</v>
      </c>
      <c r="U186" s="347">
        <v>6026.1725</v>
      </c>
      <c r="V186" s="347">
        <f t="shared" si="24"/>
        <v>18078.5175</v>
      </c>
      <c r="W186" s="347">
        <v>1238.4975</v>
      </c>
      <c r="X186" s="347">
        <f t="shared" si="25"/>
        <v>3715.4925</v>
      </c>
      <c r="Y186" s="356">
        <v>14854.18</v>
      </c>
      <c r="Z186" s="356">
        <v>3417.519888</v>
      </c>
      <c r="AA186" s="359">
        <v>1.05749774648707</v>
      </c>
      <c r="AB186" s="357">
        <v>0.881248122072558</v>
      </c>
      <c r="AC186" s="357">
        <v>0.734373435060463</v>
      </c>
      <c r="AD186" s="358">
        <f t="shared" si="26"/>
        <v>1.18317316203258</v>
      </c>
      <c r="AE186" s="146">
        <f t="shared" si="27"/>
        <v>0.985977831366247</v>
      </c>
      <c r="AF186" s="146">
        <f t="shared" si="28"/>
        <v>0.821648124631901</v>
      </c>
      <c r="AG186" s="367">
        <v>100</v>
      </c>
      <c r="AH186" s="363">
        <f t="shared" si="29"/>
        <v>160</v>
      </c>
      <c r="AI186" s="364"/>
    </row>
    <row r="187" spans="1:35">
      <c r="A187" s="289">
        <v>216</v>
      </c>
      <c r="B187" s="90" t="s">
        <v>396</v>
      </c>
      <c r="C187" s="90">
        <v>581</v>
      </c>
      <c r="D187" s="325" t="s">
        <v>448</v>
      </c>
      <c r="E187" s="90" t="s">
        <v>450</v>
      </c>
      <c r="F187" s="90">
        <v>990487</v>
      </c>
      <c r="G187" s="321" t="s">
        <v>237</v>
      </c>
      <c r="H187" s="322"/>
      <c r="I187" s="289">
        <v>3</v>
      </c>
      <c r="J187" s="56">
        <v>260</v>
      </c>
      <c r="K187" s="289">
        <v>20</v>
      </c>
      <c r="L187" s="337">
        <v>1</v>
      </c>
      <c r="M187" s="339">
        <v>4184.8425</v>
      </c>
      <c r="N187" s="339">
        <f t="shared" si="20"/>
        <v>12554.5275</v>
      </c>
      <c r="O187" s="339">
        <v>1048.2075</v>
      </c>
      <c r="P187" s="339">
        <f t="shared" si="21"/>
        <v>3144.6225</v>
      </c>
      <c r="Q187" s="346">
        <v>5021.81</v>
      </c>
      <c r="R187" s="346">
        <f t="shared" si="22"/>
        <v>15065.43</v>
      </c>
      <c r="S187" s="346">
        <v>1140.1275</v>
      </c>
      <c r="T187" s="346">
        <f t="shared" si="23"/>
        <v>3420.3825</v>
      </c>
      <c r="U187" s="347">
        <v>6026.1725</v>
      </c>
      <c r="V187" s="347">
        <f t="shared" si="24"/>
        <v>18078.5175</v>
      </c>
      <c r="W187" s="347">
        <v>1238.4975</v>
      </c>
      <c r="X187" s="347">
        <f t="shared" si="25"/>
        <v>3715.4925</v>
      </c>
      <c r="Y187" s="356">
        <v>12556.72</v>
      </c>
      <c r="Z187" s="356">
        <v>3243.93293412</v>
      </c>
      <c r="AA187" s="359">
        <v>1.05749774648707</v>
      </c>
      <c r="AB187" s="357">
        <v>0.881248122072558</v>
      </c>
      <c r="AC187" s="357">
        <v>0.734373435060463</v>
      </c>
      <c r="AD187" s="358">
        <f t="shared" si="26"/>
        <v>1.00017463819327</v>
      </c>
      <c r="AE187" s="146">
        <f t="shared" si="27"/>
        <v>0.833479031132865</v>
      </c>
      <c r="AF187" s="146">
        <f t="shared" si="28"/>
        <v>0.694565801648282</v>
      </c>
      <c r="AG187" s="367">
        <v>100</v>
      </c>
      <c r="AH187" s="363">
        <f t="shared" si="29"/>
        <v>160</v>
      </c>
      <c r="AI187" s="364"/>
    </row>
    <row r="188" spans="1:35">
      <c r="A188" s="289">
        <v>217</v>
      </c>
      <c r="B188" s="90" t="s">
        <v>396</v>
      </c>
      <c r="C188" s="90">
        <v>581</v>
      </c>
      <c r="D188" s="325" t="s">
        <v>448</v>
      </c>
      <c r="E188" s="90" t="s">
        <v>451</v>
      </c>
      <c r="F188" s="90">
        <v>7279</v>
      </c>
      <c r="G188" s="323" t="s">
        <v>194</v>
      </c>
      <c r="H188" s="322"/>
      <c r="I188" s="289">
        <v>3</v>
      </c>
      <c r="J188" s="56">
        <v>260</v>
      </c>
      <c r="K188" s="289">
        <v>20</v>
      </c>
      <c r="L188" s="337">
        <v>1</v>
      </c>
      <c r="M188" s="339">
        <v>4184.8425</v>
      </c>
      <c r="N188" s="339">
        <f t="shared" si="20"/>
        <v>12554.5275</v>
      </c>
      <c r="O188" s="339">
        <v>1048.2075</v>
      </c>
      <c r="P188" s="339">
        <f t="shared" si="21"/>
        <v>3144.6225</v>
      </c>
      <c r="Q188" s="346">
        <v>5021.81</v>
      </c>
      <c r="R188" s="346">
        <f t="shared" si="22"/>
        <v>15065.43</v>
      </c>
      <c r="S188" s="346">
        <v>1140.1275</v>
      </c>
      <c r="T188" s="346">
        <f t="shared" si="23"/>
        <v>3420.3825</v>
      </c>
      <c r="U188" s="347">
        <v>6026.1725</v>
      </c>
      <c r="V188" s="347">
        <f t="shared" si="24"/>
        <v>18078.5175</v>
      </c>
      <c r="W188" s="347">
        <v>1238.4975</v>
      </c>
      <c r="X188" s="347">
        <f t="shared" si="25"/>
        <v>3715.4925</v>
      </c>
      <c r="Y188" s="356">
        <v>13301.4</v>
      </c>
      <c r="Z188" s="356">
        <v>3534.63140508001</v>
      </c>
      <c r="AA188" s="359">
        <v>1.05749774648707</v>
      </c>
      <c r="AB188" s="357">
        <v>0.881248122072558</v>
      </c>
      <c r="AC188" s="357">
        <v>0.734373435060463</v>
      </c>
      <c r="AD188" s="358">
        <f t="shared" si="26"/>
        <v>1.05949029145063</v>
      </c>
      <c r="AE188" s="146">
        <f t="shared" si="27"/>
        <v>0.882908752023673</v>
      </c>
      <c r="AF188" s="146">
        <f t="shared" si="28"/>
        <v>0.735757232306244</v>
      </c>
      <c r="AG188" s="367">
        <v>100</v>
      </c>
      <c r="AH188" s="363">
        <f t="shared" si="29"/>
        <v>160</v>
      </c>
      <c r="AI188" s="364"/>
    </row>
    <row r="189" spans="1:35">
      <c r="A189" s="289">
        <v>218</v>
      </c>
      <c r="B189" s="90" t="s">
        <v>396</v>
      </c>
      <c r="C189" s="90">
        <v>581</v>
      </c>
      <c r="D189" s="325" t="s">
        <v>448</v>
      </c>
      <c r="E189" s="90" t="s">
        <v>452</v>
      </c>
      <c r="F189" s="289">
        <v>11765</v>
      </c>
      <c r="G189" s="12" t="s">
        <v>194</v>
      </c>
      <c r="H189" s="324"/>
      <c r="I189" s="289">
        <v>3</v>
      </c>
      <c r="J189" s="56">
        <v>260</v>
      </c>
      <c r="K189" s="289">
        <v>20</v>
      </c>
      <c r="L189" s="337">
        <v>1</v>
      </c>
      <c r="M189" s="339">
        <v>4184.8425</v>
      </c>
      <c r="N189" s="339">
        <f t="shared" si="20"/>
        <v>12554.5275</v>
      </c>
      <c r="O189" s="339">
        <v>1048.2075</v>
      </c>
      <c r="P189" s="339">
        <f t="shared" si="21"/>
        <v>3144.6225</v>
      </c>
      <c r="Q189" s="346">
        <v>5021.81</v>
      </c>
      <c r="R189" s="346">
        <f t="shared" si="22"/>
        <v>15065.43</v>
      </c>
      <c r="S189" s="346">
        <v>1140.1275</v>
      </c>
      <c r="T189" s="346">
        <f t="shared" si="23"/>
        <v>3420.3825</v>
      </c>
      <c r="U189" s="347">
        <v>6026.1725</v>
      </c>
      <c r="V189" s="347">
        <f t="shared" si="24"/>
        <v>18078.5175</v>
      </c>
      <c r="W189" s="347">
        <v>1238.4975</v>
      </c>
      <c r="X189" s="347">
        <f t="shared" si="25"/>
        <v>3715.4925</v>
      </c>
      <c r="Y189" s="356">
        <v>13281.73</v>
      </c>
      <c r="Z189" s="356">
        <v>3982.7224333339</v>
      </c>
      <c r="AA189" s="359">
        <v>1.05749774648707</v>
      </c>
      <c r="AB189" s="357">
        <v>0.881248122072558</v>
      </c>
      <c r="AC189" s="357">
        <v>0.734373435060463</v>
      </c>
      <c r="AD189" s="358">
        <f t="shared" si="26"/>
        <v>1.0579235259949</v>
      </c>
      <c r="AE189" s="146">
        <f t="shared" si="27"/>
        <v>0.881603113883905</v>
      </c>
      <c r="AF189" s="146">
        <f t="shared" si="28"/>
        <v>0.73466920061338</v>
      </c>
      <c r="AG189" s="367">
        <v>100</v>
      </c>
      <c r="AH189" s="363">
        <f t="shared" si="29"/>
        <v>160</v>
      </c>
      <c r="AI189" s="364"/>
    </row>
    <row r="190" spans="1:35">
      <c r="A190" s="289">
        <v>219</v>
      </c>
      <c r="B190" s="90" t="s">
        <v>396</v>
      </c>
      <c r="C190" s="90">
        <v>582</v>
      </c>
      <c r="D190" s="12" t="s">
        <v>453</v>
      </c>
      <c r="E190" s="90" t="s">
        <v>454</v>
      </c>
      <c r="F190" s="90">
        <v>4044</v>
      </c>
      <c r="G190" s="323" t="s">
        <v>213</v>
      </c>
      <c r="H190" s="324"/>
      <c r="I190" s="289">
        <v>3</v>
      </c>
      <c r="J190" s="56">
        <v>260</v>
      </c>
      <c r="K190" s="289">
        <v>20</v>
      </c>
      <c r="L190" s="337">
        <v>1</v>
      </c>
      <c r="M190" s="339">
        <v>5242.45</v>
      </c>
      <c r="N190" s="339">
        <f t="shared" si="20"/>
        <v>15727.35</v>
      </c>
      <c r="O190" s="339">
        <v>895.1</v>
      </c>
      <c r="P190" s="339">
        <f t="shared" si="21"/>
        <v>2685.3</v>
      </c>
      <c r="Q190" s="346">
        <v>6290.94</v>
      </c>
      <c r="R190" s="346">
        <f t="shared" si="22"/>
        <v>18872.82</v>
      </c>
      <c r="S190" s="346">
        <v>973.6</v>
      </c>
      <c r="T190" s="346">
        <f t="shared" si="23"/>
        <v>2920.8</v>
      </c>
      <c r="U190" s="347">
        <v>7549.13</v>
      </c>
      <c r="V190" s="347">
        <f t="shared" si="24"/>
        <v>22647.39</v>
      </c>
      <c r="W190" s="347">
        <v>1057.6</v>
      </c>
      <c r="X190" s="347">
        <f t="shared" si="25"/>
        <v>3172.8</v>
      </c>
      <c r="Y190" s="356">
        <v>20032.62</v>
      </c>
      <c r="Z190" s="356">
        <v>3555.4452760395</v>
      </c>
      <c r="AA190" s="357">
        <v>0.963983273007973</v>
      </c>
      <c r="AB190" s="357">
        <v>0.80331939417331</v>
      </c>
      <c r="AC190" s="357">
        <v>0.669432828477759</v>
      </c>
      <c r="AD190" s="358">
        <f t="shared" si="26"/>
        <v>1.27374414634379</v>
      </c>
      <c r="AE190" s="146">
        <f t="shared" si="27"/>
        <v>1.06145345528649</v>
      </c>
      <c r="AF190" s="146">
        <f t="shared" si="28"/>
        <v>0.884544311728636</v>
      </c>
      <c r="AG190" s="296">
        <v>100</v>
      </c>
      <c r="AH190" s="363">
        <f t="shared" si="29"/>
        <v>160</v>
      </c>
      <c r="AI190" s="364"/>
    </row>
    <row r="191" spans="1:35">
      <c r="A191" s="289">
        <v>220</v>
      </c>
      <c r="B191" s="90" t="s">
        <v>396</v>
      </c>
      <c r="C191" s="90">
        <v>582</v>
      </c>
      <c r="D191" s="12" t="s">
        <v>453</v>
      </c>
      <c r="E191" s="329" t="s">
        <v>455</v>
      </c>
      <c r="F191" s="90">
        <v>4147</v>
      </c>
      <c r="G191" s="325" t="s">
        <v>194</v>
      </c>
      <c r="H191" s="329"/>
      <c r="I191" s="289">
        <v>3</v>
      </c>
      <c r="J191" s="56">
        <v>260</v>
      </c>
      <c r="K191" s="289">
        <v>20</v>
      </c>
      <c r="L191" s="337">
        <v>1</v>
      </c>
      <c r="M191" s="339">
        <v>5242.45</v>
      </c>
      <c r="N191" s="339">
        <f t="shared" si="20"/>
        <v>15727.35</v>
      </c>
      <c r="O191" s="339">
        <v>895.1</v>
      </c>
      <c r="P191" s="339">
        <f t="shared" si="21"/>
        <v>2685.3</v>
      </c>
      <c r="Q191" s="346">
        <v>6290.94</v>
      </c>
      <c r="R191" s="346">
        <f t="shared" si="22"/>
        <v>18872.82</v>
      </c>
      <c r="S191" s="346">
        <v>973.6</v>
      </c>
      <c r="T191" s="346">
        <f t="shared" si="23"/>
        <v>2920.8</v>
      </c>
      <c r="U191" s="347">
        <v>7549.13</v>
      </c>
      <c r="V191" s="347">
        <f t="shared" si="24"/>
        <v>22647.39</v>
      </c>
      <c r="W191" s="347">
        <v>1057.6</v>
      </c>
      <c r="X191" s="347">
        <f t="shared" si="25"/>
        <v>3172.8</v>
      </c>
      <c r="Y191" s="356">
        <v>15570.14</v>
      </c>
      <c r="Z191" s="356">
        <v>3989.5639200011</v>
      </c>
      <c r="AA191" s="357">
        <v>0.963983273007973</v>
      </c>
      <c r="AB191" s="357">
        <v>0.80331939417331</v>
      </c>
      <c r="AC191" s="357">
        <v>0.669432828477759</v>
      </c>
      <c r="AD191" s="145">
        <f t="shared" si="26"/>
        <v>0.990004037552417</v>
      </c>
      <c r="AE191" s="146">
        <f t="shared" si="27"/>
        <v>0.825003364627014</v>
      </c>
      <c r="AF191" s="146">
        <f t="shared" si="28"/>
        <v>0.687502621714908</v>
      </c>
      <c r="AG191" s="365"/>
      <c r="AH191" s="363">
        <f t="shared" si="29"/>
        <v>260</v>
      </c>
      <c r="AI191" s="366">
        <v>-50</v>
      </c>
    </row>
    <row r="192" spans="1:35">
      <c r="A192" s="289">
        <v>221</v>
      </c>
      <c r="B192" s="90" t="s">
        <v>396</v>
      </c>
      <c r="C192" s="90">
        <v>582</v>
      </c>
      <c r="D192" s="12" t="s">
        <v>453</v>
      </c>
      <c r="E192" s="329" t="s">
        <v>456</v>
      </c>
      <c r="F192" s="90">
        <v>4444</v>
      </c>
      <c r="G192" s="325" t="s">
        <v>194</v>
      </c>
      <c r="H192" s="329"/>
      <c r="I192" s="289">
        <v>3</v>
      </c>
      <c r="J192" s="56">
        <v>260</v>
      </c>
      <c r="K192" s="289">
        <v>20</v>
      </c>
      <c r="L192" s="337">
        <v>1</v>
      </c>
      <c r="M192" s="339">
        <v>5242.45</v>
      </c>
      <c r="N192" s="339">
        <f t="shared" si="20"/>
        <v>15727.35</v>
      </c>
      <c r="O192" s="339">
        <v>895.1</v>
      </c>
      <c r="P192" s="339">
        <f t="shared" si="21"/>
        <v>2685.3</v>
      </c>
      <c r="Q192" s="346">
        <v>6290.94</v>
      </c>
      <c r="R192" s="346">
        <f t="shared" si="22"/>
        <v>18872.82</v>
      </c>
      <c r="S192" s="346">
        <v>973.6</v>
      </c>
      <c r="T192" s="346">
        <f t="shared" si="23"/>
        <v>2920.8</v>
      </c>
      <c r="U192" s="347">
        <v>7549.13</v>
      </c>
      <c r="V192" s="347">
        <f t="shared" si="24"/>
        <v>22647.39</v>
      </c>
      <c r="W192" s="347">
        <v>1057.6</v>
      </c>
      <c r="X192" s="347">
        <f t="shared" si="25"/>
        <v>3172.8</v>
      </c>
      <c r="Y192" s="356">
        <v>15132.89</v>
      </c>
      <c r="Z192" s="356">
        <v>3146.15324791</v>
      </c>
      <c r="AA192" s="357">
        <v>0.963983273007973</v>
      </c>
      <c r="AB192" s="357">
        <v>0.80331939417331</v>
      </c>
      <c r="AC192" s="357">
        <v>0.669432828477759</v>
      </c>
      <c r="AD192" s="145">
        <f t="shared" si="26"/>
        <v>0.962202151029894</v>
      </c>
      <c r="AE192" s="146">
        <f t="shared" si="27"/>
        <v>0.801835125858245</v>
      </c>
      <c r="AF192" s="146">
        <f t="shared" si="28"/>
        <v>0.668195761189258</v>
      </c>
      <c r="AG192" s="365"/>
      <c r="AH192" s="363">
        <f t="shared" si="29"/>
        <v>260</v>
      </c>
      <c r="AI192" s="366">
        <v>-50</v>
      </c>
    </row>
    <row r="193" spans="1:35">
      <c r="A193" s="289">
        <v>222</v>
      </c>
      <c r="B193" s="90" t="s">
        <v>396</v>
      </c>
      <c r="C193" s="90">
        <v>582</v>
      </c>
      <c r="D193" s="12" t="s">
        <v>453</v>
      </c>
      <c r="E193" s="90" t="s">
        <v>457</v>
      </c>
      <c r="F193" s="11">
        <v>11656</v>
      </c>
      <c r="G193" s="17" t="s">
        <v>194</v>
      </c>
      <c r="H193" s="11"/>
      <c r="I193" s="289">
        <v>3</v>
      </c>
      <c r="J193" s="56">
        <v>260</v>
      </c>
      <c r="K193" s="289">
        <v>20</v>
      </c>
      <c r="L193" s="337">
        <v>1</v>
      </c>
      <c r="M193" s="339">
        <v>5242.45</v>
      </c>
      <c r="N193" s="339">
        <f t="shared" si="20"/>
        <v>15727.35</v>
      </c>
      <c r="O193" s="339">
        <v>895.1</v>
      </c>
      <c r="P193" s="339">
        <f t="shared" si="21"/>
        <v>2685.3</v>
      </c>
      <c r="Q193" s="346">
        <v>6290.94</v>
      </c>
      <c r="R193" s="346">
        <f t="shared" si="22"/>
        <v>18872.82</v>
      </c>
      <c r="S193" s="346">
        <v>973.6</v>
      </c>
      <c r="T193" s="346">
        <f t="shared" si="23"/>
        <v>2920.8</v>
      </c>
      <c r="U193" s="347">
        <v>7549.13</v>
      </c>
      <c r="V193" s="347">
        <f t="shared" si="24"/>
        <v>22647.39</v>
      </c>
      <c r="W193" s="347">
        <v>1057.6</v>
      </c>
      <c r="X193" s="347">
        <f t="shared" si="25"/>
        <v>3172.8</v>
      </c>
      <c r="Y193" s="356">
        <v>11181.43</v>
      </c>
      <c r="Z193" s="356">
        <v>2420.78160079972</v>
      </c>
      <c r="AA193" s="357">
        <v>0.963983273007973</v>
      </c>
      <c r="AB193" s="357">
        <v>0.80331939417331</v>
      </c>
      <c r="AC193" s="357">
        <v>0.669432828477759</v>
      </c>
      <c r="AD193" s="145">
        <f t="shared" si="26"/>
        <v>0.710954483749646</v>
      </c>
      <c r="AE193" s="146">
        <f t="shared" si="27"/>
        <v>0.592462069791372</v>
      </c>
      <c r="AF193" s="146">
        <f t="shared" si="28"/>
        <v>0.493718260691409</v>
      </c>
      <c r="AG193" s="365"/>
      <c r="AH193" s="363">
        <f t="shared" si="29"/>
        <v>260</v>
      </c>
      <c r="AI193" s="366">
        <v>-50</v>
      </c>
    </row>
    <row r="194" spans="1:35">
      <c r="A194" s="289">
        <v>223</v>
      </c>
      <c r="B194" s="90" t="s">
        <v>396</v>
      </c>
      <c r="C194" s="90">
        <v>582</v>
      </c>
      <c r="D194" s="12" t="s">
        <v>453</v>
      </c>
      <c r="E194" s="90" t="s">
        <v>458</v>
      </c>
      <c r="F194" s="90">
        <v>11099</v>
      </c>
      <c r="G194" s="12" t="s">
        <v>194</v>
      </c>
      <c r="H194" s="90"/>
      <c r="I194" s="289">
        <v>3</v>
      </c>
      <c r="J194" s="56">
        <v>260</v>
      </c>
      <c r="K194" s="289">
        <v>20</v>
      </c>
      <c r="L194" s="337">
        <v>1</v>
      </c>
      <c r="M194" s="339">
        <v>5242.45</v>
      </c>
      <c r="N194" s="339">
        <f t="shared" si="20"/>
        <v>15727.35</v>
      </c>
      <c r="O194" s="339">
        <v>895.1</v>
      </c>
      <c r="P194" s="339">
        <f t="shared" si="21"/>
        <v>2685.3</v>
      </c>
      <c r="Q194" s="346">
        <v>6290.94</v>
      </c>
      <c r="R194" s="346">
        <f t="shared" si="22"/>
        <v>18872.82</v>
      </c>
      <c r="S194" s="346">
        <v>973.6</v>
      </c>
      <c r="T194" s="346">
        <f t="shared" si="23"/>
        <v>2920.8</v>
      </c>
      <c r="U194" s="347">
        <v>7549.13</v>
      </c>
      <c r="V194" s="347">
        <f t="shared" si="24"/>
        <v>22647.39</v>
      </c>
      <c r="W194" s="347">
        <v>1057.6</v>
      </c>
      <c r="X194" s="347">
        <f t="shared" si="25"/>
        <v>3172.8</v>
      </c>
      <c r="Y194" s="356">
        <v>14402.35</v>
      </c>
      <c r="Z194" s="356">
        <v>3049.92352000054</v>
      </c>
      <c r="AA194" s="357">
        <v>0.963983273007973</v>
      </c>
      <c r="AB194" s="357">
        <v>0.80331939417331</v>
      </c>
      <c r="AC194" s="357">
        <v>0.669432828477759</v>
      </c>
      <c r="AD194" s="145">
        <f t="shared" si="26"/>
        <v>0.915751859022658</v>
      </c>
      <c r="AE194" s="146">
        <f t="shared" si="27"/>
        <v>0.763126549185548</v>
      </c>
      <c r="AF194" s="146">
        <f t="shared" si="28"/>
        <v>0.635938622507936</v>
      </c>
      <c r="AG194" s="365"/>
      <c r="AH194" s="363">
        <f t="shared" si="29"/>
        <v>260</v>
      </c>
      <c r="AI194" s="366">
        <v>-50</v>
      </c>
    </row>
    <row r="195" ht="14" spans="1:35">
      <c r="A195" s="289">
        <v>224</v>
      </c>
      <c r="B195" s="90" t="s">
        <v>396</v>
      </c>
      <c r="C195" s="90">
        <v>582</v>
      </c>
      <c r="D195" s="12" t="s">
        <v>453</v>
      </c>
      <c r="E195" s="90" t="s">
        <v>459</v>
      </c>
      <c r="F195" s="379">
        <v>990035</v>
      </c>
      <c r="G195" s="12" t="s">
        <v>237</v>
      </c>
      <c r="H195" s="90"/>
      <c r="I195" s="289">
        <v>3</v>
      </c>
      <c r="J195" s="56">
        <v>260</v>
      </c>
      <c r="K195" s="289">
        <v>20</v>
      </c>
      <c r="L195" s="337">
        <v>1</v>
      </c>
      <c r="M195" s="339">
        <v>5242.46</v>
      </c>
      <c r="N195" s="339">
        <f t="shared" si="20"/>
        <v>15727.38</v>
      </c>
      <c r="O195" s="339">
        <v>895.06</v>
      </c>
      <c r="P195" s="339">
        <f t="shared" si="21"/>
        <v>2685.18</v>
      </c>
      <c r="Q195" s="346">
        <v>6290.95</v>
      </c>
      <c r="R195" s="346">
        <f t="shared" si="22"/>
        <v>18872.85</v>
      </c>
      <c r="S195" s="346">
        <v>973.52</v>
      </c>
      <c r="T195" s="346">
        <f t="shared" si="23"/>
        <v>2920.56</v>
      </c>
      <c r="U195" s="347">
        <v>7549.13</v>
      </c>
      <c r="V195" s="347">
        <f t="shared" si="24"/>
        <v>22647.39</v>
      </c>
      <c r="W195" s="347">
        <v>1057.53</v>
      </c>
      <c r="X195" s="347">
        <f t="shared" si="25"/>
        <v>3172.59</v>
      </c>
      <c r="Y195" s="356">
        <v>13809.61</v>
      </c>
      <c r="Z195" s="356">
        <v>3320.37400570956</v>
      </c>
      <c r="AA195" s="357">
        <v>0.963983273007973</v>
      </c>
      <c r="AB195" s="357">
        <v>0.80331939417331</v>
      </c>
      <c r="AC195" s="357">
        <v>0.669432828477759</v>
      </c>
      <c r="AD195" s="145">
        <f t="shared" si="26"/>
        <v>0.878061698769916</v>
      </c>
      <c r="AE195" s="146">
        <f t="shared" si="27"/>
        <v>0.731718314933887</v>
      </c>
      <c r="AF195" s="146">
        <f t="shared" si="28"/>
        <v>0.609766070174091</v>
      </c>
      <c r="AG195" s="365"/>
      <c r="AH195" s="363">
        <f t="shared" si="29"/>
        <v>260</v>
      </c>
      <c r="AI195" s="366">
        <v>-50</v>
      </c>
    </row>
    <row r="196" spans="1:35">
      <c r="A196" s="289">
        <v>225</v>
      </c>
      <c r="B196" s="90" t="s">
        <v>396</v>
      </c>
      <c r="C196" s="90">
        <v>585</v>
      </c>
      <c r="D196" s="12" t="s">
        <v>460</v>
      </c>
      <c r="E196" s="90" t="s">
        <v>461</v>
      </c>
      <c r="F196" s="90">
        <v>6303</v>
      </c>
      <c r="G196" s="321" t="s">
        <v>213</v>
      </c>
      <c r="H196" s="322"/>
      <c r="I196" s="289">
        <v>3</v>
      </c>
      <c r="J196" s="56">
        <v>260</v>
      </c>
      <c r="K196" s="289">
        <v>20</v>
      </c>
      <c r="L196" s="337">
        <v>1</v>
      </c>
      <c r="M196" s="339">
        <v>5074</v>
      </c>
      <c r="N196" s="339">
        <f t="shared" ref="N196:N259" si="30">M196*3</f>
        <v>15222</v>
      </c>
      <c r="O196" s="339">
        <v>1184</v>
      </c>
      <c r="P196" s="339">
        <f t="shared" ref="P196:P259" si="31">O196*3</f>
        <v>3552</v>
      </c>
      <c r="Q196" s="346">
        <v>6089</v>
      </c>
      <c r="R196" s="346">
        <f t="shared" ref="R196:R259" si="32">Q196*3</f>
        <v>18267</v>
      </c>
      <c r="S196" s="346">
        <v>1287.7</v>
      </c>
      <c r="T196" s="346">
        <f t="shared" ref="T196:T259" si="33">S196*3</f>
        <v>3863.1</v>
      </c>
      <c r="U196" s="347">
        <v>7306.6</v>
      </c>
      <c r="V196" s="347">
        <f t="shared" ref="V196:V259" si="34">U196*3</f>
        <v>21919.8</v>
      </c>
      <c r="W196" s="347">
        <v>1398.8</v>
      </c>
      <c r="X196" s="347">
        <f t="shared" ref="X196:X259" si="35">W196*3</f>
        <v>4196.4</v>
      </c>
      <c r="Y196" s="356">
        <v>16375.33</v>
      </c>
      <c r="Z196" s="356">
        <v>3818.93327499995</v>
      </c>
      <c r="AA196" s="359">
        <v>1.00067974551788</v>
      </c>
      <c r="AB196" s="357">
        <v>0.833899787931568</v>
      </c>
      <c r="AC196" s="357">
        <v>0.694916489942973</v>
      </c>
      <c r="AD196" s="358">
        <f t="shared" ref="AD196:AD259" si="36">Y196/N196</f>
        <v>1.07576731047169</v>
      </c>
      <c r="AE196" s="146">
        <f t="shared" ref="AE196:AE259" si="37">Y196/R196</f>
        <v>0.896443313078228</v>
      </c>
      <c r="AF196" s="146">
        <f t="shared" ref="AF196:AF259" si="38">Y196/V196</f>
        <v>0.747056542486702</v>
      </c>
      <c r="AG196" s="367">
        <v>100</v>
      </c>
      <c r="AH196" s="363">
        <f t="shared" ref="AH196:AH259" si="39">J196-AG196</f>
        <v>160</v>
      </c>
      <c r="AI196" s="364"/>
    </row>
    <row r="197" spans="1:35">
      <c r="A197" s="289">
        <v>226</v>
      </c>
      <c r="B197" s="90" t="s">
        <v>396</v>
      </c>
      <c r="C197" s="90">
        <v>585</v>
      </c>
      <c r="D197" s="12" t="s">
        <v>460</v>
      </c>
      <c r="E197" s="90" t="s">
        <v>462</v>
      </c>
      <c r="F197" s="90">
        <v>7046</v>
      </c>
      <c r="G197" s="12" t="s">
        <v>194</v>
      </c>
      <c r="H197" s="90"/>
      <c r="I197" s="289">
        <v>3</v>
      </c>
      <c r="J197" s="56">
        <v>260</v>
      </c>
      <c r="K197" s="289">
        <v>20</v>
      </c>
      <c r="L197" s="337">
        <v>1</v>
      </c>
      <c r="M197" s="339">
        <v>5074</v>
      </c>
      <c r="N197" s="339">
        <f t="shared" si="30"/>
        <v>15222</v>
      </c>
      <c r="O197" s="339">
        <v>1184</v>
      </c>
      <c r="P197" s="339">
        <f t="shared" si="31"/>
        <v>3552</v>
      </c>
      <c r="Q197" s="346">
        <v>6089</v>
      </c>
      <c r="R197" s="346">
        <f t="shared" si="32"/>
        <v>18267</v>
      </c>
      <c r="S197" s="346">
        <v>1287.7</v>
      </c>
      <c r="T197" s="346">
        <f t="shared" si="33"/>
        <v>3863.1</v>
      </c>
      <c r="U197" s="347">
        <v>7306.6</v>
      </c>
      <c r="V197" s="347">
        <f t="shared" si="34"/>
        <v>21919.8</v>
      </c>
      <c r="W197" s="347">
        <v>1398.8</v>
      </c>
      <c r="X197" s="347">
        <f t="shared" si="35"/>
        <v>4196.4</v>
      </c>
      <c r="Y197" s="356">
        <v>16334.87</v>
      </c>
      <c r="Z197" s="356">
        <v>4045.87897899999</v>
      </c>
      <c r="AA197" s="359">
        <v>1.00067974551788</v>
      </c>
      <c r="AB197" s="357">
        <v>0.833899787931568</v>
      </c>
      <c r="AC197" s="357">
        <v>0.694916489942973</v>
      </c>
      <c r="AD197" s="358">
        <f t="shared" si="36"/>
        <v>1.07310931546446</v>
      </c>
      <c r="AE197" s="146">
        <f t="shared" si="37"/>
        <v>0.894228389992883</v>
      </c>
      <c r="AF197" s="146">
        <f t="shared" si="38"/>
        <v>0.745210722725572</v>
      </c>
      <c r="AG197" s="367">
        <v>100</v>
      </c>
      <c r="AH197" s="363">
        <f t="shared" si="39"/>
        <v>160</v>
      </c>
      <c r="AI197" s="364"/>
    </row>
    <row r="198" spans="1:35">
      <c r="A198" s="289">
        <v>227</v>
      </c>
      <c r="B198" s="90" t="s">
        <v>396</v>
      </c>
      <c r="C198" s="90">
        <v>585</v>
      </c>
      <c r="D198" s="12" t="s">
        <v>460</v>
      </c>
      <c r="E198" s="90" t="s">
        <v>463</v>
      </c>
      <c r="F198" s="11">
        <v>11639</v>
      </c>
      <c r="G198" s="17" t="s">
        <v>194</v>
      </c>
      <c r="H198" s="11"/>
      <c r="I198" s="289">
        <v>3</v>
      </c>
      <c r="J198" s="56">
        <v>260</v>
      </c>
      <c r="K198" s="289">
        <v>20</v>
      </c>
      <c r="L198" s="337">
        <v>1</v>
      </c>
      <c r="M198" s="339">
        <v>5074</v>
      </c>
      <c r="N198" s="339">
        <f t="shared" si="30"/>
        <v>15222</v>
      </c>
      <c r="O198" s="339">
        <v>1184</v>
      </c>
      <c r="P198" s="339">
        <f t="shared" si="31"/>
        <v>3552</v>
      </c>
      <c r="Q198" s="346">
        <v>6089</v>
      </c>
      <c r="R198" s="346">
        <f t="shared" si="32"/>
        <v>18267</v>
      </c>
      <c r="S198" s="346">
        <v>1287.7</v>
      </c>
      <c r="T198" s="346">
        <f t="shared" si="33"/>
        <v>3863.1</v>
      </c>
      <c r="U198" s="347">
        <v>7306.6</v>
      </c>
      <c r="V198" s="347">
        <f t="shared" si="34"/>
        <v>21919.8</v>
      </c>
      <c r="W198" s="347">
        <v>1398.8</v>
      </c>
      <c r="X198" s="347">
        <f t="shared" si="35"/>
        <v>4196.4</v>
      </c>
      <c r="Y198" s="356">
        <v>18409.59</v>
      </c>
      <c r="Z198" s="356">
        <v>4839.1249169997</v>
      </c>
      <c r="AA198" s="359">
        <v>1.00067974551788</v>
      </c>
      <c r="AB198" s="357">
        <v>0.833899787931568</v>
      </c>
      <c r="AC198" s="357">
        <v>0.694916489942973</v>
      </c>
      <c r="AD198" s="358">
        <f t="shared" si="36"/>
        <v>1.20940677966102</v>
      </c>
      <c r="AE198" s="146">
        <f t="shared" si="37"/>
        <v>1.00780587945475</v>
      </c>
      <c r="AF198" s="146">
        <f t="shared" si="38"/>
        <v>0.839861221361509</v>
      </c>
      <c r="AG198" s="296">
        <v>100</v>
      </c>
      <c r="AH198" s="363">
        <f t="shared" si="39"/>
        <v>160</v>
      </c>
      <c r="AI198" s="364"/>
    </row>
    <row r="199" spans="1:35">
      <c r="A199" s="289">
        <v>228</v>
      </c>
      <c r="B199" s="90" t="s">
        <v>396</v>
      </c>
      <c r="C199" s="90">
        <v>585</v>
      </c>
      <c r="D199" s="12" t="s">
        <v>460</v>
      </c>
      <c r="E199" s="368" t="s">
        <v>464</v>
      </c>
      <c r="F199" s="369">
        <v>12212</v>
      </c>
      <c r="G199" s="12" t="s">
        <v>312</v>
      </c>
      <c r="H199" s="90" t="s">
        <v>442</v>
      </c>
      <c r="I199" s="289">
        <v>3</v>
      </c>
      <c r="J199" s="56">
        <v>180</v>
      </c>
      <c r="K199" s="289">
        <v>10</v>
      </c>
      <c r="L199" s="337">
        <v>0.6</v>
      </c>
      <c r="M199" s="339">
        <v>3044.64</v>
      </c>
      <c r="N199" s="339">
        <f t="shared" si="30"/>
        <v>9133.92</v>
      </c>
      <c r="O199" s="339">
        <v>710</v>
      </c>
      <c r="P199" s="339">
        <f t="shared" si="31"/>
        <v>2130</v>
      </c>
      <c r="Q199" s="346">
        <v>3653</v>
      </c>
      <c r="R199" s="346">
        <f t="shared" si="32"/>
        <v>10959</v>
      </c>
      <c r="S199" s="346">
        <v>772.64</v>
      </c>
      <c r="T199" s="346">
        <f t="shared" si="33"/>
        <v>2317.92</v>
      </c>
      <c r="U199" s="347">
        <v>4383.99</v>
      </c>
      <c r="V199" s="347">
        <f t="shared" si="34"/>
        <v>13151.97</v>
      </c>
      <c r="W199" s="347">
        <v>839.28</v>
      </c>
      <c r="X199" s="347">
        <f t="shared" si="35"/>
        <v>2517.84</v>
      </c>
      <c r="Y199" s="356">
        <v>3676.83</v>
      </c>
      <c r="Z199" s="356">
        <v>693.2458999999</v>
      </c>
      <c r="AA199" s="357">
        <v>1.00067974551788</v>
      </c>
      <c r="AB199" s="357">
        <v>0.833899787931568</v>
      </c>
      <c r="AC199" s="357">
        <v>0.694916489942973</v>
      </c>
      <c r="AD199" s="146">
        <f t="shared" si="36"/>
        <v>0.402546770718377</v>
      </c>
      <c r="AE199" s="146">
        <f t="shared" si="37"/>
        <v>0.335507801806734</v>
      </c>
      <c r="AF199" s="146">
        <f t="shared" si="38"/>
        <v>0.27956496251132</v>
      </c>
      <c r="AG199" s="365"/>
      <c r="AH199" s="363">
        <f t="shared" si="39"/>
        <v>180</v>
      </c>
      <c r="AI199" s="366"/>
    </row>
    <row r="200" spans="1:35">
      <c r="A200" s="289">
        <v>229</v>
      </c>
      <c r="B200" s="90" t="s">
        <v>396</v>
      </c>
      <c r="C200" s="90">
        <v>709</v>
      </c>
      <c r="D200" s="12" t="s">
        <v>465</v>
      </c>
      <c r="E200" s="90" t="s">
        <v>466</v>
      </c>
      <c r="F200" s="90">
        <v>10191</v>
      </c>
      <c r="G200" s="12" t="s">
        <v>467</v>
      </c>
      <c r="H200" s="90"/>
      <c r="I200" s="289">
        <v>3</v>
      </c>
      <c r="J200" s="56">
        <v>260</v>
      </c>
      <c r="K200" s="289">
        <v>20</v>
      </c>
      <c r="L200" s="337">
        <v>1</v>
      </c>
      <c r="M200" s="339">
        <v>3307.415</v>
      </c>
      <c r="N200" s="339">
        <f t="shared" si="30"/>
        <v>9922.245</v>
      </c>
      <c r="O200" s="339">
        <v>758.415</v>
      </c>
      <c r="P200" s="339">
        <f t="shared" si="31"/>
        <v>2275.245</v>
      </c>
      <c r="Q200" s="346">
        <v>3968.9</v>
      </c>
      <c r="R200" s="346">
        <f t="shared" si="32"/>
        <v>11906.7</v>
      </c>
      <c r="S200" s="346">
        <v>824.92</v>
      </c>
      <c r="T200" s="346">
        <f t="shared" si="33"/>
        <v>2474.76</v>
      </c>
      <c r="U200" s="347">
        <v>4762.68</v>
      </c>
      <c r="V200" s="347">
        <f t="shared" si="34"/>
        <v>14288.04</v>
      </c>
      <c r="W200" s="347">
        <v>896.1</v>
      </c>
      <c r="X200" s="347">
        <f t="shared" si="35"/>
        <v>2688.3</v>
      </c>
      <c r="Y200" s="356">
        <v>8826.52</v>
      </c>
      <c r="Z200" s="356">
        <v>1307.8412000003</v>
      </c>
      <c r="AA200" s="357">
        <v>1.13000194310883</v>
      </c>
      <c r="AB200" s="357">
        <v>0.941668285924031</v>
      </c>
      <c r="AC200" s="357">
        <v>0.784723571603359</v>
      </c>
      <c r="AD200" s="146">
        <f t="shared" si="36"/>
        <v>0.889568842535132</v>
      </c>
      <c r="AE200" s="146">
        <f t="shared" si="37"/>
        <v>0.741306995221178</v>
      </c>
      <c r="AF200" s="146">
        <f t="shared" si="38"/>
        <v>0.617755829350982</v>
      </c>
      <c r="AG200" s="365"/>
      <c r="AH200" s="363">
        <f t="shared" si="39"/>
        <v>260</v>
      </c>
      <c r="AI200" s="366"/>
    </row>
    <row r="201" spans="1:35">
      <c r="A201" s="289">
        <v>230</v>
      </c>
      <c r="B201" s="90" t="s">
        <v>396</v>
      </c>
      <c r="C201" s="90">
        <v>709</v>
      </c>
      <c r="D201" s="12" t="s">
        <v>465</v>
      </c>
      <c r="E201" s="90" t="s">
        <v>468</v>
      </c>
      <c r="F201" s="90">
        <v>7662</v>
      </c>
      <c r="G201" s="12" t="s">
        <v>194</v>
      </c>
      <c r="H201" s="90"/>
      <c r="I201" s="289">
        <v>3</v>
      </c>
      <c r="J201" s="56">
        <v>260</v>
      </c>
      <c r="K201" s="289">
        <v>20</v>
      </c>
      <c r="L201" s="337">
        <v>1</v>
      </c>
      <c r="M201" s="339">
        <v>3307.415</v>
      </c>
      <c r="N201" s="339">
        <f t="shared" si="30"/>
        <v>9922.245</v>
      </c>
      <c r="O201" s="339">
        <v>758.415</v>
      </c>
      <c r="P201" s="339">
        <f t="shared" si="31"/>
        <v>2275.245</v>
      </c>
      <c r="Q201" s="346">
        <v>3968.9</v>
      </c>
      <c r="R201" s="346">
        <f t="shared" si="32"/>
        <v>11906.7</v>
      </c>
      <c r="S201" s="346">
        <v>824.92</v>
      </c>
      <c r="T201" s="346">
        <f t="shared" si="33"/>
        <v>2474.76</v>
      </c>
      <c r="U201" s="347">
        <v>4762.68</v>
      </c>
      <c r="V201" s="347">
        <f t="shared" si="34"/>
        <v>14288.04</v>
      </c>
      <c r="W201" s="347">
        <v>896.1</v>
      </c>
      <c r="X201" s="347">
        <f t="shared" si="35"/>
        <v>2688.3</v>
      </c>
      <c r="Y201" s="356">
        <v>13330.15</v>
      </c>
      <c r="Z201" s="356">
        <v>3777.0567739603</v>
      </c>
      <c r="AA201" s="359">
        <v>1.13000194310883</v>
      </c>
      <c r="AB201" s="357">
        <v>0.941668285924031</v>
      </c>
      <c r="AC201" s="357">
        <v>0.784723571603359</v>
      </c>
      <c r="AD201" s="358">
        <f t="shared" si="36"/>
        <v>1.34346108164029</v>
      </c>
      <c r="AE201" s="146">
        <f t="shared" si="37"/>
        <v>1.1195503372051</v>
      </c>
      <c r="AF201" s="146">
        <f t="shared" si="38"/>
        <v>0.932958614337586</v>
      </c>
      <c r="AG201" s="296">
        <v>100</v>
      </c>
      <c r="AH201" s="363">
        <f t="shared" si="39"/>
        <v>160</v>
      </c>
      <c r="AI201" s="364"/>
    </row>
    <row r="202" spans="1:35">
      <c r="A202" s="289">
        <v>231</v>
      </c>
      <c r="B202" s="90" t="s">
        <v>396</v>
      </c>
      <c r="C202" s="90">
        <v>709</v>
      </c>
      <c r="D202" s="12" t="s">
        <v>465</v>
      </c>
      <c r="E202" s="90" t="s">
        <v>469</v>
      </c>
      <c r="F202" s="11">
        <v>11465</v>
      </c>
      <c r="G202" s="12" t="s">
        <v>194</v>
      </c>
      <c r="H202" s="90"/>
      <c r="I202" s="289">
        <v>3</v>
      </c>
      <c r="J202" s="56">
        <v>260</v>
      </c>
      <c r="K202" s="289">
        <v>20</v>
      </c>
      <c r="L202" s="337">
        <v>1</v>
      </c>
      <c r="M202" s="339">
        <v>3307.415</v>
      </c>
      <c r="N202" s="339">
        <f t="shared" si="30"/>
        <v>9922.245</v>
      </c>
      <c r="O202" s="339">
        <v>758.415</v>
      </c>
      <c r="P202" s="339">
        <f t="shared" si="31"/>
        <v>2275.245</v>
      </c>
      <c r="Q202" s="346">
        <v>3968.9</v>
      </c>
      <c r="R202" s="346">
        <f t="shared" si="32"/>
        <v>11906.7</v>
      </c>
      <c r="S202" s="346">
        <v>824.92</v>
      </c>
      <c r="T202" s="346">
        <f t="shared" si="33"/>
        <v>2474.76</v>
      </c>
      <c r="U202" s="347">
        <v>4762.68</v>
      </c>
      <c r="V202" s="347">
        <f t="shared" si="34"/>
        <v>14288.04</v>
      </c>
      <c r="W202" s="347">
        <v>896.1</v>
      </c>
      <c r="X202" s="347">
        <f t="shared" si="35"/>
        <v>2688.3</v>
      </c>
      <c r="Y202" s="356">
        <v>11838.29</v>
      </c>
      <c r="Z202" s="356">
        <v>3422.8705000001</v>
      </c>
      <c r="AA202" s="359">
        <v>1.13000194310883</v>
      </c>
      <c r="AB202" s="357">
        <v>0.941668285924031</v>
      </c>
      <c r="AC202" s="357">
        <v>0.784723571603359</v>
      </c>
      <c r="AD202" s="358">
        <f t="shared" si="36"/>
        <v>1.19310599566933</v>
      </c>
      <c r="AE202" s="146">
        <f t="shared" si="37"/>
        <v>0.994254495368154</v>
      </c>
      <c r="AF202" s="146">
        <f t="shared" si="38"/>
        <v>0.828545412806795</v>
      </c>
      <c r="AG202" s="367">
        <v>100</v>
      </c>
      <c r="AH202" s="363">
        <f t="shared" si="39"/>
        <v>160</v>
      </c>
      <c r="AI202" s="364"/>
    </row>
    <row r="203" spans="1:35">
      <c r="A203" s="289">
        <v>232</v>
      </c>
      <c r="B203" s="90" t="s">
        <v>396</v>
      </c>
      <c r="C203" s="90">
        <v>709</v>
      </c>
      <c r="D203" s="12" t="s">
        <v>465</v>
      </c>
      <c r="E203" s="90" t="s">
        <v>470</v>
      </c>
      <c r="F203" s="11">
        <v>11486</v>
      </c>
      <c r="G203" s="12" t="s">
        <v>194</v>
      </c>
      <c r="H203" s="90"/>
      <c r="I203" s="289">
        <v>3</v>
      </c>
      <c r="J203" s="56">
        <v>260</v>
      </c>
      <c r="K203" s="289">
        <v>20</v>
      </c>
      <c r="L203" s="337">
        <v>1</v>
      </c>
      <c r="M203" s="339">
        <v>3307.415</v>
      </c>
      <c r="N203" s="339">
        <f t="shared" si="30"/>
        <v>9922.245</v>
      </c>
      <c r="O203" s="339">
        <v>758.415</v>
      </c>
      <c r="P203" s="339">
        <f t="shared" si="31"/>
        <v>2275.245</v>
      </c>
      <c r="Q203" s="346">
        <v>3968.9</v>
      </c>
      <c r="R203" s="346">
        <f t="shared" si="32"/>
        <v>11906.7</v>
      </c>
      <c r="S203" s="346">
        <v>824.92</v>
      </c>
      <c r="T203" s="346">
        <f t="shared" si="33"/>
        <v>2474.76</v>
      </c>
      <c r="U203" s="347">
        <v>4762.68</v>
      </c>
      <c r="V203" s="347">
        <f t="shared" si="34"/>
        <v>14288.04</v>
      </c>
      <c r="W203" s="347">
        <v>896.1</v>
      </c>
      <c r="X203" s="347">
        <f t="shared" si="35"/>
        <v>2688.3</v>
      </c>
      <c r="Y203" s="356">
        <v>10853.66</v>
      </c>
      <c r="Z203" s="356">
        <v>2225.3222870007</v>
      </c>
      <c r="AA203" s="359">
        <v>1.13000194310883</v>
      </c>
      <c r="AB203" s="357">
        <v>0.941668285924031</v>
      </c>
      <c r="AC203" s="357">
        <v>0.784723571603359</v>
      </c>
      <c r="AD203" s="358">
        <f t="shared" si="36"/>
        <v>1.09387139704774</v>
      </c>
      <c r="AE203" s="146">
        <f t="shared" si="37"/>
        <v>0.911559038188583</v>
      </c>
      <c r="AF203" s="146">
        <f t="shared" si="38"/>
        <v>0.759632531823819</v>
      </c>
      <c r="AG203" s="367">
        <v>100</v>
      </c>
      <c r="AH203" s="363">
        <f t="shared" si="39"/>
        <v>160</v>
      </c>
      <c r="AI203" s="364"/>
    </row>
    <row r="204" spans="1:35">
      <c r="A204" s="289">
        <v>233</v>
      </c>
      <c r="B204" s="90" t="s">
        <v>396</v>
      </c>
      <c r="C204" s="90">
        <v>726</v>
      </c>
      <c r="D204" s="12" t="s">
        <v>471</v>
      </c>
      <c r="E204" s="90" t="s">
        <v>472</v>
      </c>
      <c r="F204" s="90">
        <v>6607</v>
      </c>
      <c r="G204" s="323" t="s">
        <v>213</v>
      </c>
      <c r="H204" s="324"/>
      <c r="I204" s="289">
        <v>3</v>
      </c>
      <c r="J204" s="56">
        <v>260</v>
      </c>
      <c r="K204" s="289">
        <v>20</v>
      </c>
      <c r="L204" s="337">
        <v>0.9</v>
      </c>
      <c r="M204" s="339">
        <v>3504.7</v>
      </c>
      <c r="N204" s="339">
        <f t="shared" si="30"/>
        <v>10514.1</v>
      </c>
      <c r="O204" s="339">
        <v>750.02</v>
      </c>
      <c r="P204" s="339">
        <f t="shared" si="31"/>
        <v>2250.06</v>
      </c>
      <c r="Q204" s="346">
        <v>4205.7</v>
      </c>
      <c r="R204" s="346">
        <f t="shared" si="32"/>
        <v>12617.1</v>
      </c>
      <c r="S204" s="346">
        <v>817.33</v>
      </c>
      <c r="T204" s="346">
        <f t="shared" si="33"/>
        <v>2451.99</v>
      </c>
      <c r="U204" s="347">
        <v>5047.99</v>
      </c>
      <c r="V204" s="347">
        <f t="shared" si="34"/>
        <v>15143.97</v>
      </c>
      <c r="W204" s="347">
        <v>886.3</v>
      </c>
      <c r="X204" s="347">
        <f t="shared" si="35"/>
        <v>2658.9</v>
      </c>
      <c r="Y204" s="356">
        <v>12257.28</v>
      </c>
      <c r="Z204" s="356">
        <v>2855.13671120002</v>
      </c>
      <c r="AA204" s="357">
        <v>0.992376016900848</v>
      </c>
      <c r="AB204" s="357">
        <v>0.826980014084042</v>
      </c>
      <c r="AC204" s="357">
        <v>0.689150011736701</v>
      </c>
      <c r="AD204" s="358">
        <f t="shared" si="36"/>
        <v>1.1657945045225</v>
      </c>
      <c r="AE204" s="146">
        <f t="shared" si="37"/>
        <v>0.971481560738997</v>
      </c>
      <c r="AF204" s="146">
        <f t="shared" si="38"/>
        <v>0.809383536813663</v>
      </c>
      <c r="AG204" s="296">
        <v>100</v>
      </c>
      <c r="AH204" s="363">
        <f t="shared" si="39"/>
        <v>160</v>
      </c>
      <c r="AI204" s="364"/>
    </row>
    <row r="205" spans="1:35">
      <c r="A205" s="289">
        <v>234</v>
      </c>
      <c r="B205" s="90" t="s">
        <v>396</v>
      </c>
      <c r="C205" s="90">
        <v>726</v>
      </c>
      <c r="D205" s="12" t="s">
        <v>471</v>
      </c>
      <c r="E205" s="90" t="s">
        <v>473</v>
      </c>
      <c r="F205" s="90">
        <v>10177</v>
      </c>
      <c r="G205" s="12" t="s">
        <v>194</v>
      </c>
      <c r="H205" s="90"/>
      <c r="I205" s="289">
        <v>3</v>
      </c>
      <c r="J205" s="56">
        <v>260</v>
      </c>
      <c r="K205" s="289">
        <v>20</v>
      </c>
      <c r="L205" s="337">
        <v>1</v>
      </c>
      <c r="M205" s="339">
        <v>3894</v>
      </c>
      <c r="N205" s="339">
        <f t="shared" si="30"/>
        <v>11682</v>
      </c>
      <c r="O205" s="339">
        <v>833.5</v>
      </c>
      <c r="P205" s="339">
        <f t="shared" si="31"/>
        <v>2500.5</v>
      </c>
      <c r="Q205" s="346">
        <v>4672.9</v>
      </c>
      <c r="R205" s="346">
        <f t="shared" si="32"/>
        <v>14018.7</v>
      </c>
      <c r="S205" s="346">
        <v>906</v>
      </c>
      <c r="T205" s="346">
        <f t="shared" si="33"/>
        <v>2718</v>
      </c>
      <c r="U205" s="347">
        <v>5607</v>
      </c>
      <c r="V205" s="347">
        <f t="shared" si="34"/>
        <v>16821</v>
      </c>
      <c r="W205" s="347">
        <v>984</v>
      </c>
      <c r="X205" s="347">
        <f t="shared" si="35"/>
        <v>2952</v>
      </c>
      <c r="Y205" s="356">
        <v>11747.28</v>
      </c>
      <c r="Z205" s="356">
        <v>2795.05738400016</v>
      </c>
      <c r="AA205" s="357">
        <v>0.992376016900848</v>
      </c>
      <c r="AB205" s="357">
        <v>0.826980014084042</v>
      </c>
      <c r="AC205" s="357">
        <v>0.689150011736701</v>
      </c>
      <c r="AD205" s="358">
        <f t="shared" si="36"/>
        <v>1.00558808423215</v>
      </c>
      <c r="AE205" s="146">
        <f t="shared" si="37"/>
        <v>0.837972137216718</v>
      </c>
      <c r="AF205" s="146">
        <f t="shared" si="38"/>
        <v>0.698369894774389</v>
      </c>
      <c r="AG205" s="296">
        <v>100</v>
      </c>
      <c r="AH205" s="363">
        <f t="shared" si="39"/>
        <v>160</v>
      </c>
      <c r="AI205" s="364"/>
    </row>
    <row r="206" spans="1:35">
      <c r="A206" s="289">
        <v>235</v>
      </c>
      <c r="B206" s="90" t="s">
        <v>396</v>
      </c>
      <c r="C206" s="90">
        <v>726</v>
      </c>
      <c r="D206" s="12" t="s">
        <v>471</v>
      </c>
      <c r="E206" s="90" t="s">
        <v>474</v>
      </c>
      <c r="F206" s="11">
        <v>11429</v>
      </c>
      <c r="G206" s="17" t="s">
        <v>194</v>
      </c>
      <c r="H206" s="11"/>
      <c r="I206" s="289">
        <v>3</v>
      </c>
      <c r="J206" s="56">
        <v>260</v>
      </c>
      <c r="K206" s="289">
        <v>20</v>
      </c>
      <c r="L206" s="337">
        <v>0.8</v>
      </c>
      <c r="M206" s="339">
        <v>3115.3</v>
      </c>
      <c r="N206" s="339">
        <f t="shared" si="30"/>
        <v>9345.9</v>
      </c>
      <c r="O206" s="339">
        <v>666.8</v>
      </c>
      <c r="P206" s="339">
        <f t="shared" si="31"/>
        <v>2000.4</v>
      </c>
      <c r="Q206" s="346">
        <v>3738.3</v>
      </c>
      <c r="R206" s="346">
        <f t="shared" si="32"/>
        <v>11214.9</v>
      </c>
      <c r="S206" s="346">
        <v>724.8</v>
      </c>
      <c r="T206" s="346">
        <f t="shared" si="33"/>
        <v>2174.4</v>
      </c>
      <c r="U206" s="347">
        <v>4485.6</v>
      </c>
      <c r="V206" s="347">
        <f t="shared" si="34"/>
        <v>13456.8</v>
      </c>
      <c r="W206" s="347">
        <v>788.2</v>
      </c>
      <c r="X206" s="347">
        <f t="shared" si="35"/>
        <v>2364.6</v>
      </c>
      <c r="Y206" s="356">
        <v>9347.72</v>
      </c>
      <c r="Z206" s="356">
        <v>1722.34274700009</v>
      </c>
      <c r="AA206" s="357">
        <v>0.992376016900848</v>
      </c>
      <c r="AB206" s="357">
        <v>0.826980014084042</v>
      </c>
      <c r="AC206" s="357">
        <v>0.689150011736701</v>
      </c>
      <c r="AD206" s="358">
        <f t="shared" si="36"/>
        <v>1.00019473779946</v>
      </c>
      <c r="AE206" s="146">
        <f t="shared" si="37"/>
        <v>0.833508992501048</v>
      </c>
      <c r="AF206" s="146">
        <f t="shared" si="38"/>
        <v>0.69464657273646</v>
      </c>
      <c r="AG206" s="296">
        <v>100</v>
      </c>
      <c r="AH206" s="363">
        <f t="shared" si="39"/>
        <v>160</v>
      </c>
      <c r="AI206" s="364"/>
    </row>
    <row r="207" spans="1:35">
      <c r="A207" s="289">
        <v>236</v>
      </c>
      <c r="B207" s="90" t="s">
        <v>396</v>
      </c>
      <c r="C207" s="90">
        <v>726</v>
      </c>
      <c r="D207" s="12" t="s">
        <v>471</v>
      </c>
      <c r="E207" s="90" t="s">
        <v>475</v>
      </c>
      <c r="F207" s="11">
        <v>11512</v>
      </c>
      <c r="G207" s="17" t="s">
        <v>194</v>
      </c>
      <c r="H207" s="11"/>
      <c r="I207" s="289">
        <v>3</v>
      </c>
      <c r="J207" s="56">
        <v>260</v>
      </c>
      <c r="K207" s="289">
        <v>20</v>
      </c>
      <c r="L207" s="337">
        <v>0.8</v>
      </c>
      <c r="M207" s="339">
        <v>3115.3</v>
      </c>
      <c r="N207" s="339">
        <f t="shared" si="30"/>
        <v>9345.9</v>
      </c>
      <c r="O207" s="339">
        <v>666.8</v>
      </c>
      <c r="P207" s="339">
        <f t="shared" si="31"/>
        <v>2000.4</v>
      </c>
      <c r="Q207" s="346">
        <v>3738.3</v>
      </c>
      <c r="R207" s="346">
        <f t="shared" si="32"/>
        <v>11214.9</v>
      </c>
      <c r="S207" s="346">
        <v>724.8</v>
      </c>
      <c r="T207" s="346">
        <f t="shared" si="33"/>
        <v>2174.4</v>
      </c>
      <c r="U207" s="347">
        <v>4485.6</v>
      </c>
      <c r="V207" s="347">
        <f t="shared" si="34"/>
        <v>13456.8</v>
      </c>
      <c r="W207" s="347">
        <v>788.2</v>
      </c>
      <c r="X207" s="347">
        <f t="shared" si="35"/>
        <v>2364.6</v>
      </c>
      <c r="Y207" s="356">
        <v>8842.43</v>
      </c>
      <c r="Z207" s="356">
        <v>1453.91255917738</v>
      </c>
      <c r="AA207" s="357">
        <v>0.992376016900848</v>
      </c>
      <c r="AB207" s="357">
        <v>0.826980014084042</v>
      </c>
      <c r="AC207" s="357">
        <v>0.689150011736701</v>
      </c>
      <c r="AD207" s="145">
        <f t="shared" si="36"/>
        <v>0.946129318738698</v>
      </c>
      <c r="AE207" s="146">
        <f t="shared" si="37"/>
        <v>0.788453753488662</v>
      </c>
      <c r="AF207" s="146">
        <f t="shared" si="38"/>
        <v>0.657097526900898</v>
      </c>
      <c r="AG207" s="365"/>
      <c r="AH207" s="363">
        <f t="shared" si="39"/>
        <v>260</v>
      </c>
      <c r="AI207" s="366">
        <v>-50</v>
      </c>
    </row>
    <row r="208" spans="1:35">
      <c r="A208" s="289">
        <v>237</v>
      </c>
      <c r="B208" s="90" t="s">
        <v>396</v>
      </c>
      <c r="C208" s="90">
        <v>727</v>
      </c>
      <c r="D208" s="12" t="s">
        <v>476</v>
      </c>
      <c r="E208" s="90" t="s">
        <v>477</v>
      </c>
      <c r="F208" s="90">
        <v>6456</v>
      </c>
      <c r="G208" s="321" t="s">
        <v>213</v>
      </c>
      <c r="H208" s="378"/>
      <c r="I208" s="289">
        <v>3</v>
      </c>
      <c r="J208" s="56">
        <v>260</v>
      </c>
      <c r="K208" s="289">
        <v>20</v>
      </c>
      <c r="L208" s="337">
        <v>0.9</v>
      </c>
      <c r="M208" s="339">
        <v>2899.6</v>
      </c>
      <c r="N208" s="339">
        <f t="shared" si="30"/>
        <v>8698.8</v>
      </c>
      <c r="O208" s="339">
        <v>697.9</v>
      </c>
      <c r="P208" s="339">
        <f t="shared" si="31"/>
        <v>2093.7</v>
      </c>
      <c r="Q208" s="346">
        <v>3479</v>
      </c>
      <c r="R208" s="346">
        <f t="shared" si="32"/>
        <v>10437</v>
      </c>
      <c r="S208" s="346">
        <v>759.2</v>
      </c>
      <c r="T208" s="346">
        <f t="shared" si="33"/>
        <v>2277.6</v>
      </c>
      <c r="U208" s="347">
        <v>4175.3</v>
      </c>
      <c r="V208" s="347">
        <f t="shared" si="34"/>
        <v>12525.9</v>
      </c>
      <c r="W208" s="347">
        <v>824.7</v>
      </c>
      <c r="X208" s="347">
        <f t="shared" si="35"/>
        <v>2474.1</v>
      </c>
      <c r="Y208" s="356">
        <v>11266.82</v>
      </c>
      <c r="Z208" s="356">
        <v>2286.39430116013</v>
      </c>
      <c r="AA208" s="357">
        <v>1.24379550650682</v>
      </c>
      <c r="AB208" s="359">
        <v>1.03649625542235</v>
      </c>
      <c r="AC208" s="357">
        <v>0.863746879518627</v>
      </c>
      <c r="AD208" s="146">
        <f t="shared" si="36"/>
        <v>1.29521543201361</v>
      </c>
      <c r="AE208" s="358">
        <f t="shared" si="37"/>
        <v>1.07950752131839</v>
      </c>
      <c r="AF208" s="146">
        <f t="shared" si="38"/>
        <v>0.899481873557988</v>
      </c>
      <c r="AG208" s="296">
        <v>150</v>
      </c>
      <c r="AH208" s="363">
        <f t="shared" si="39"/>
        <v>110</v>
      </c>
      <c r="AI208" s="364"/>
    </row>
    <row r="209" spans="1:35">
      <c r="A209" s="289">
        <v>238</v>
      </c>
      <c r="B209" s="90" t="s">
        <v>396</v>
      </c>
      <c r="C209" s="90">
        <v>727</v>
      </c>
      <c r="D209" s="12" t="s">
        <v>476</v>
      </c>
      <c r="E209" s="90" t="s">
        <v>478</v>
      </c>
      <c r="F209" s="90">
        <v>8060</v>
      </c>
      <c r="G209" s="325" t="s">
        <v>194</v>
      </c>
      <c r="H209" s="378"/>
      <c r="I209" s="289">
        <v>3</v>
      </c>
      <c r="J209" s="56">
        <v>260</v>
      </c>
      <c r="K209" s="289">
        <v>20</v>
      </c>
      <c r="L209" s="337">
        <v>1</v>
      </c>
      <c r="M209" s="339">
        <v>3221.7</v>
      </c>
      <c r="N209" s="339">
        <f t="shared" si="30"/>
        <v>9665.1</v>
      </c>
      <c r="O209" s="339">
        <v>775.48</v>
      </c>
      <c r="P209" s="339">
        <f t="shared" si="31"/>
        <v>2326.44</v>
      </c>
      <c r="Q209" s="346">
        <v>3866</v>
      </c>
      <c r="R209" s="346">
        <f t="shared" si="32"/>
        <v>11598</v>
      </c>
      <c r="S209" s="346">
        <v>843.5</v>
      </c>
      <c r="T209" s="346">
        <f t="shared" si="33"/>
        <v>2530.5</v>
      </c>
      <c r="U209" s="347">
        <v>4639.2</v>
      </c>
      <c r="V209" s="347">
        <f t="shared" si="34"/>
        <v>13917.6</v>
      </c>
      <c r="W209" s="347">
        <v>916.3</v>
      </c>
      <c r="X209" s="347">
        <f t="shared" si="35"/>
        <v>2748.9</v>
      </c>
      <c r="Y209" s="356">
        <v>11966.75</v>
      </c>
      <c r="Z209" s="356">
        <v>2554.1594901186</v>
      </c>
      <c r="AA209" s="357">
        <v>1.24379550650682</v>
      </c>
      <c r="AB209" s="359">
        <v>1.03649625542235</v>
      </c>
      <c r="AC209" s="357">
        <v>0.863746879518627</v>
      </c>
      <c r="AD209" s="146">
        <f t="shared" si="36"/>
        <v>1.23814031929313</v>
      </c>
      <c r="AE209" s="358">
        <f t="shared" si="37"/>
        <v>1.03179427487498</v>
      </c>
      <c r="AF209" s="146">
        <f t="shared" si="38"/>
        <v>0.859828562395815</v>
      </c>
      <c r="AG209" s="296">
        <v>150</v>
      </c>
      <c r="AH209" s="363">
        <f t="shared" si="39"/>
        <v>110</v>
      </c>
      <c r="AI209" s="364"/>
    </row>
    <row r="210" spans="1:35">
      <c r="A210" s="289">
        <v>239</v>
      </c>
      <c r="B210" s="90" t="s">
        <v>396</v>
      </c>
      <c r="C210" s="90">
        <v>727</v>
      </c>
      <c r="D210" s="12" t="s">
        <v>476</v>
      </c>
      <c r="E210" s="90" t="s">
        <v>479</v>
      </c>
      <c r="F210" s="11">
        <v>12052</v>
      </c>
      <c r="G210" s="12" t="s">
        <v>312</v>
      </c>
      <c r="H210" s="90" t="s">
        <v>442</v>
      </c>
      <c r="I210" s="289">
        <v>3</v>
      </c>
      <c r="J210" s="56">
        <v>180</v>
      </c>
      <c r="K210" s="289">
        <v>10</v>
      </c>
      <c r="L210" s="337">
        <v>0.6</v>
      </c>
      <c r="M210" s="339">
        <v>1932.89</v>
      </c>
      <c r="N210" s="339">
        <f t="shared" si="30"/>
        <v>5798.67</v>
      </c>
      <c r="O210" s="339">
        <v>465.32</v>
      </c>
      <c r="P210" s="339">
        <f t="shared" si="31"/>
        <v>1395.96</v>
      </c>
      <c r="Q210" s="346">
        <v>2320.02</v>
      </c>
      <c r="R210" s="346">
        <f t="shared" si="32"/>
        <v>6960.06</v>
      </c>
      <c r="S210" s="346">
        <v>506.01</v>
      </c>
      <c r="T210" s="346">
        <f t="shared" si="33"/>
        <v>1518.03</v>
      </c>
      <c r="U210" s="347">
        <v>2783.53</v>
      </c>
      <c r="V210" s="347">
        <f t="shared" si="34"/>
        <v>8350.59</v>
      </c>
      <c r="W210" s="347">
        <v>549.65</v>
      </c>
      <c r="X210" s="347">
        <f t="shared" si="35"/>
        <v>1648.95</v>
      </c>
      <c r="Y210" s="356">
        <v>6359.02</v>
      </c>
      <c r="Z210" s="356">
        <v>1202.79148400019</v>
      </c>
      <c r="AA210" s="359">
        <v>1.24379550650682</v>
      </c>
      <c r="AB210" s="357">
        <v>1.03649625542235</v>
      </c>
      <c r="AC210" s="357">
        <v>0.863746879518627</v>
      </c>
      <c r="AD210" s="358">
        <f t="shared" si="36"/>
        <v>1.09663422819371</v>
      </c>
      <c r="AE210" s="146">
        <f t="shared" si="37"/>
        <v>0.913644422605552</v>
      </c>
      <c r="AF210" s="146">
        <f t="shared" si="38"/>
        <v>0.761505474463481</v>
      </c>
      <c r="AG210" s="296">
        <v>50</v>
      </c>
      <c r="AH210" s="363">
        <f t="shared" si="39"/>
        <v>130</v>
      </c>
      <c r="AI210" s="364"/>
    </row>
    <row r="211" spans="1:35">
      <c r="A211" s="289">
        <v>240</v>
      </c>
      <c r="B211" s="90" t="s">
        <v>396</v>
      </c>
      <c r="C211" s="90">
        <v>730</v>
      </c>
      <c r="D211" s="12" t="s">
        <v>480</v>
      </c>
      <c r="E211" s="381" t="s">
        <v>481</v>
      </c>
      <c r="F211" s="90">
        <v>4325</v>
      </c>
      <c r="G211" s="325" t="s">
        <v>213</v>
      </c>
      <c r="H211" s="329"/>
      <c r="I211" s="289">
        <v>3</v>
      </c>
      <c r="J211" s="56">
        <v>260</v>
      </c>
      <c r="K211" s="289">
        <v>20</v>
      </c>
      <c r="L211" s="337">
        <v>1</v>
      </c>
      <c r="M211" s="339">
        <v>3819</v>
      </c>
      <c r="N211" s="339">
        <f t="shared" si="30"/>
        <v>11457</v>
      </c>
      <c r="O211" s="339">
        <v>867</v>
      </c>
      <c r="P211" s="339">
        <f t="shared" si="31"/>
        <v>2601</v>
      </c>
      <c r="Q211" s="346">
        <v>4582</v>
      </c>
      <c r="R211" s="346">
        <f t="shared" si="32"/>
        <v>13746</v>
      </c>
      <c r="S211" s="346">
        <v>943</v>
      </c>
      <c r="T211" s="346">
        <f t="shared" si="33"/>
        <v>2829</v>
      </c>
      <c r="U211" s="347">
        <v>5498</v>
      </c>
      <c r="V211" s="347">
        <f t="shared" si="34"/>
        <v>16494</v>
      </c>
      <c r="W211" s="347">
        <v>1024</v>
      </c>
      <c r="X211" s="347">
        <f t="shared" si="35"/>
        <v>3072</v>
      </c>
      <c r="Y211" s="356">
        <v>15973.79</v>
      </c>
      <c r="Z211" s="356">
        <v>4920.4628083003</v>
      </c>
      <c r="AA211" s="357">
        <v>1.23876488914381</v>
      </c>
      <c r="AB211" s="359">
        <v>1.03230407428651</v>
      </c>
      <c r="AC211" s="357">
        <v>0.860253395238757</v>
      </c>
      <c r="AD211" s="146">
        <f t="shared" si="36"/>
        <v>1.39423845683861</v>
      </c>
      <c r="AE211" s="358">
        <f t="shared" si="37"/>
        <v>1.16206823803288</v>
      </c>
      <c r="AF211" s="146">
        <f t="shared" si="38"/>
        <v>0.968460652358433</v>
      </c>
      <c r="AG211" s="296">
        <v>150</v>
      </c>
      <c r="AH211" s="363">
        <f t="shared" si="39"/>
        <v>110</v>
      </c>
      <c r="AI211" s="364"/>
    </row>
    <row r="212" spans="1:35">
      <c r="A212" s="289">
        <v>241</v>
      </c>
      <c r="B212" s="90" t="s">
        <v>396</v>
      </c>
      <c r="C212" s="90">
        <v>730</v>
      </c>
      <c r="D212" s="12" t="s">
        <v>480</v>
      </c>
      <c r="E212" s="90" t="s">
        <v>482</v>
      </c>
      <c r="F212" s="90">
        <v>6810</v>
      </c>
      <c r="G212" s="12" t="s">
        <v>194</v>
      </c>
      <c r="H212" s="90"/>
      <c r="I212" s="289">
        <v>3</v>
      </c>
      <c r="J212" s="56">
        <v>260</v>
      </c>
      <c r="K212" s="289">
        <v>20</v>
      </c>
      <c r="L212" s="337">
        <v>1</v>
      </c>
      <c r="M212" s="339">
        <v>3819</v>
      </c>
      <c r="N212" s="339">
        <f t="shared" si="30"/>
        <v>11457</v>
      </c>
      <c r="O212" s="339">
        <v>867</v>
      </c>
      <c r="P212" s="339">
        <f t="shared" si="31"/>
        <v>2601</v>
      </c>
      <c r="Q212" s="346">
        <v>4582</v>
      </c>
      <c r="R212" s="346">
        <f t="shared" si="32"/>
        <v>13746</v>
      </c>
      <c r="S212" s="346">
        <v>943</v>
      </c>
      <c r="T212" s="346">
        <f t="shared" si="33"/>
        <v>2829</v>
      </c>
      <c r="U212" s="347">
        <v>5498</v>
      </c>
      <c r="V212" s="347">
        <f t="shared" si="34"/>
        <v>16494</v>
      </c>
      <c r="W212" s="347">
        <v>1024</v>
      </c>
      <c r="X212" s="347">
        <f t="shared" si="35"/>
        <v>3072</v>
      </c>
      <c r="Y212" s="356">
        <v>14550.17</v>
      </c>
      <c r="Z212" s="356">
        <v>3671.81588919982</v>
      </c>
      <c r="AA212" s="357">
        <v>1.23876488914381</v>
      </c>
      <c r="AB212" s="359">
        <v>1.03230407428651</v>
      </c>
      <c r="AC212" s="357">
        <v>0.860253395238757</v>
      </c>
      <c r="AD212" s="146">
        <f t="shared" si="36"/>
        <v>1.26998079776556</v>
      </c>
      <c r="AE212" s="358">
        <f t="shared" si="37"/>
        <v>1.05850210970464</v>
      </c>
      <c r="AF212" s="146">
        <f t="shared" si="38"/>
        <v>0.882149266399903</v>
      </c>
      <c r="AG212" s="296">
        <v>150</v>
      </c>
      <c r="AH212" s="363">
        <f t="shared" si="39"/>
        <v>110</v>
      </c>
      <c r="AI212" s="364"/>
    </row>
    <row r="213" spans="1:35">
      <c r="A213" s="289">
        <v>242</v>
      </c>
      <c r="B213" s="90" t="s">
        <v>396</v>
      </c>
      <c r="C213" s="90">
        <v>730</v>
      </c>
      <c r="D213" s="12" t="s">
        <v>480</v>
      </c>
      <c r="E213" s="90" t="s">
        <v>483</v>
      </c>
      <c r="F213" s="90">
        <v>8038</v>
      </c>
      <c r="G213" s="12" t="s">
        <v>194</v>
      </c>
      <c r="H213" s="90"/>
      <c r="I213" s="289">
        <v>3</v>
      </c>
      <c r="J213" s="56">
        <v>260</v>
      </c>
      <c r="K213" s="289">
        <v>20</v>
      </c>
      <c r="L213" s="337">
        <v>1</v>
      </c>
      <c r="M213" s="339">
        <v>3819</v>
      </c>
      <c r="N213" s="339">
        <f t="shared" si="30"/>
        <v>11457</v>
      </c>
      <c r="O213" s="339">
        <v>867</v>
      </c>
      <c r="P213" s="339">
        <f t="shared" si="31"/>
        <v>2601</v>
      </c>
      <c r="Q213" s="346">
        <v>4582</v>
      </c>
      <c r="R213" s="346">
        <f t="shared" si="32"/>
        <v>13746</v>
      </c>
      <c r="S213" s="346">
        <v>943</v>
      </c>
      <c r="T213" s="346">
        <f t="shared" si="33"/>
        <v>2829</v>
      </c>
      <c r="U213" s="347">
        <v>5498</v>
      </c>
      <c r="V213" s="347">
        <f t="shared" si="34"/>
        <v>16494</v>
      </c>
      <c r="W213" s="347">
        <v>1024</v>
      </c>
      <c r="X213" s="347">
        <f t="shared" si="35"/>
        <v>3072</v>
      </c>
      <c r="Y213" s="356">
        <v>14661.1</v>
      </c>
      <c r="Z213" s="356">
        <v>2875.4281329896</v>
      </c>
      <c r="AA213" s="357">
        <v>1.23876488914381</v>
      </c>
      <c r="AB213" s="359">
        <v>1.03230407428651</v>
      </c>
      <c r="AC213" s="357">
        <v>0.860253395238757</v>
      </c>
      <c r="AD213" s="146">
        <f t="shared" si="36"/>
        <v>1.27966308806843</v>
      </c>
      <c r="AE213" s="358">
        <f t="shared" si="37"/>
        <v>1.06657209369999</v>
      </c>
      <c r="AF213" s="146">
        <f t="shared" si="38"/>
        <v>0.888874742330544</v>
      </c>
      <c r="AG213" s="296">
        <v>150</v>
      </c>
      <c r="AH213" s="363">
        <f t="shared" si="39"/>
        <v>110</v>
      </c>
      <c r="AI213" s="364"/>
    </row>
    <row r="214" spans="1:35">
      <c r="A214" s="289">
        <v>243</v>
      </c>
      <c r="B214" s="90" t="s">
        <v>396</v>
      </c>
      <c r="C214" s="90">
        <v>730</v>
      </c>
      <c r="D214" s="12" t="s">
        <v>480</v>
      </c>
      <c r="E214" s="90" t="s">
        <v>484</v>
      </c>
      <c r="F214" s="90">
        <v>8338</v>
      </c>
      <c r="G214" s="12" t="s">
        <v>194</v>
      </c>
      <c r="H214" s="90"/>
      <c r="I214" s="289">
        <v>3</v>
      </c>
      <c r="J214" s="56">
        <v>260</v>
      </c>
      <c r="K214" s="289">
        <v>20</v>
      </c>
      <c r="L214" s="337">
        <v>1</v>
      </c>
      <c r="M214" s="339">
        <v>3819</v>
      </c>
      <c r="N214" s="339">
        <f t="shared" si="30"/>
        <v>11457</v>
      </c>
      <c r="O214" s="339">
        <v>867</v>
      </c>
      <c r="P214" s="339">
        <f t="shared" si="31"/>
        <v>2601</v>
      </c>
      <c r="Q214" s="346">
        <v>4582</v>
      </c>
      <c r="R214" s="346">
        <f t="shared" si="32"/>
        <v>13746</v>
      </c>
      <c r="S214" s="346">
        <v>943</v>
      </c>
      <c r="T214" s="346">
        <f t="shared" si="33"/>
        <v>2829</v>
      </c>
      <c r="U214" s="347">
        <v>5498</v>
      </c>
      <c r="V214" s="347">
        <f t="shared" si="34"/>
        <v>16494</v>
      </c>
      <c r="W214" s="347">
        <v>1024</v>
      </c>
      <c r="X214" s="347">
        <f t="shared" si="35"/>
        <v>3072</v>
      </c>
      <c r="Y214" s="356">
        <v>14265.89</v>
      </c>
      <c r="Z214" s="356">
        <v>4145.7002440001</v>
      </c>
      <c r="AA214" s="357">
        <v>1.23876488914381</v>
      </c>
      <c r="AB214" s="359">
        <v>1.03230407428651</v>
      </c>
      <c r="AC214" s="357">
        <v>0.860253395238757</v>
      </c>
      <c r="AD214" s="146">
        <f t="shared" si="36"/>
        <v>1.24516801955137</v>
      </c>
      <c r="AE214" s="358">
        <f t="shared" si="37"/>
        <v>1.03782118434454</v>
      </c>
      <c r="AF214" s="146">
        <f t="shared" si="38"/>
        <v>0.864913908087789</v>
      </c>
      <c r="AG214" s="296">
        <v>150</v>
      </c>
      <c r="AH214" s="363">
        <f t="shared" si="39"/>
        <v>110</v>
      </c>
      <c r="AI214" s="364"/>
    </row>
    <row r="215" spans="1:35">
      <c r="A215" s="289">
        <v>244</v>
      </c>
      <c r="B215" s="90" t="s">
        <v>396</v>
      </c>
      <c r="C215" s="90">
        <v>730</v>
      </c>
      <c r="D215" s="12" t="s">
        <v>480</v>
      </c>
      <c r="E215" s="90" t="s">
        <v>485</v>
      </c>
      <c r="F215" s="11">
        <v>11596</v>
      </c>
      <c r="G215" s="323" t="s">
        <v>194</v>
      </c>
      <c r="H215" s="324"/>
      <c r="I215" s="289">
        <v>3</v>
      </c>
      <c r="J215" s="56">
        <v>260</v>
      </c>
      <c r="K215" s="289">
        <v>20</v>
      </c>
      <c r="L215" s="337">
        <v>0.6</v>
      </c>
      <c r="M215" s="339">
        <v>2290</v>
      </c>
      <c r="N215" s="339">
        <f t="shared" si="30"/>
        <v>6870</v>
      </c>
      <c r="O215" s="339">
        <v>520</v>
      </c>
      <c r="P215" s="339">
        <f t="shared" si="31"/>
        <v>1560</v>
      </c>
      <c r="Q215" s="346">
        <v>2749</v>
      </c>
      <c r="R215" s="346">
        <f t="shared" si="32"/>
        <v>8247</v>
      </c>
      <c r="S215" s="346">
        <v>565</v>
      </c>
      <c r="T215" s="346">
        <f t="shared" si="33"/>
        <v>1695</v>
      </c>
      <c r="U215" s="347">
        <v>3298</v>
      </c>
      <c r="V215" s="347">
        <f t="shared" si="34"/>
        <v>9894</v>
      </c>
      <c r="W215" s="347">
        <v>615</v>
      </c>
      <c r="X215" s="347">
        <f t="shared" si="35"/>
        <v>1845</v>
      </c>
      <c r="Y215" s="356">
        <v>8708.75</v>
      </c>
      <c r="Z215" s="356">
        <v>2009.4286000002</v>
      </c>
      <c r="AA215" s="357">
        <v>1.23876488914381</v>
      </c>
      <c r="AB215" s="359">
        <v>1.03230407428651</v>
      </c>
      <c r="AC215" s="357">
        <v>0.860253395238757</v>
      </c>
      <c r="AD215" s="146">
        <f t="shared" si="36"/>
        <v>1.26764919941776</v>
      </c>
      <c r="AE215" s="358">
        <f t="shared" si="37"/>
        <v>1.05599005699042</v>
      </c>
      <c r="AF215" s="146">
        <f t="shared" si="38"/>
        <v>0.880205174853447</v>
      </c>
      <c r="AG215" s="296">
        <v>150</v>
      </c>
      <c r="AH215" s="363">
        <f t="shared" si="39"/>
        <v>110</v>
      </c>
      <c r="AI215" s="364"/>
    </row>
    <row r="216" spans="1:35">
      <c r="A216" s="289">
        <v>245</v>
      </c>
      <c r="B216" s="90" t="s">
        <v>396</v>
      </c>
      <c r="C216" s="90">
        <v>741</v>
      </c>
      <c r="D216" s="12" t="s">
        <v>486</v>
      </c>
      <c r="E216" s="90" t="s">
        <v>487</v>
      </c>
      <c r="F216" s="11">
        <v>7666</v>
      </c>
      <c r="G216" s="323" t="s">
        <v>213</v>
      </c>
      <c r="H216" s="324"/>
      <c r="I216" s="289">
        <v>3</v>
      </c>
      <c r="J216" s="56">
        <v>260</v>
      </c>
      <c r="K216" s="289">
        <v>20</v>
      </c>
      <c r="L216" s="337">
        <v>1</v>
      </c>
      <c r="M216" s="339">
        <v>2943.25</v>
      </c>
      <c r="N216" s="339">
        <f t="shared" si="30"/>
        <v>8829.75</v>
      </c>
      <c r="O216" s="339">
        <v>542.08</v>
      </c>
      <c r="P216" s="339">
        <f t="shared" si="31"/>
        <v>1626.24</v>
      </c>
      <c r="Q216" s="346">
        <v>3531</v>
      </c>
      <c r="R216" s="346">
        <f t="shared" si="32"/>
        <v>10593</v>
      </c>
      <c r="S216" s="346">
        <v>589.5</v>
      </c>
      <c r="T216" s="346">
        <f t="shared" si="33"/>
        <v>1768.5</v>
      </c>
      <c r="U216" s="347">
        <v>4238.23</v>
      </c>
      <c r="V216" s="347">
        <f t="shared" si="34"/>
        <v>12714.69</v>
      </c>
      <c r="W216" s="347">
        <v>640.3</v>
      </c>
      <c r="X216" s="347">
        <f t="shared" si="35"/>
        <v>1920.9</v>
      </c>
      <c r="Y216" s="356">
        <v>6027.96</v>
      </c>
      <c r="Z216" s="356">
        <v>1171.7025000001</v>
      </c>
      <c r="AA216" s="357">
        <v>0.828231982130018</v>
      </c>
      <c r="AB216" s="357">
        <v>0.690193318441682</v>
      </c>
      <c r="AC216" s="357">
        <v>0.575161098701402</v>
      </c>
      <c r="AD216" s="145">
        <f t="shared" si="36"/>
        <v>0.682687505308757</v>
      </c>
      <c r="AE216" s="146">
        <f t="shared" si="37"/>
        <v>0.569051260266214</v>
      </c>
      <c r="AF216" s="146">
        <f t="shared" si="38"/>
        <v>0.474094138354926</v>
      </c>
      <c r="AG216" s="365"/>
      <c r="AH216" s="363">
        <f t="shared" si="39"/>
        <v>260</v>
      </c>
      <c r="AI216" s="366">
        <v>-50</v>
      </c>
    </row>
    <row r="217" spans="1:35">
      <c r="A217" s="289">
        <v>246</v>
      </c>
      <c r="B217" s="90" t="s">
        <v>396</v>
      </c>
      <c r="C217" s="90">
        <v>741</v>
      </c>
      <c r="D217" s="12" t="s">
        <v>486</v>
      </c>
      <c r="E217" s="368" t="s">
        <v>488</v>
      </c>
      <c r="F217" s="369">
        <v>12204</v>
      </c>
      <c r="G217" s="12" t="s">
        <v>312</v>
      </c>
      <c r="H217" s="90" t="s">
        <v>442</v>
      </c>
      <c r="I217" s="289">
        <v>3</v>
      </c>
      <c r="J217" s="56">
        <v>180</v>
      </c>
      <c r="K217" s="289">
        <v>10</v>
      </c>
      <c r="L217" s="337">
        <v>0.6</v>
      </c>
      <c r="M217" s="339">
        <v>1765.9</v>
      </c>
      <c r="N217" s="339">
        <f t="shared" si="30"/>
        <v>5297.7</v>
      </c>
      <c r="O217" s="339">
        <v>325</v>
      </c>
      <c r="P217" s="339">
        <f t="shared" si="31"/>
        <v>975</v>
      </c>
      <c r="Q217" s="346">
        <v>2119.98</v>
      </c>
      <c r="R217" s="346">
        <f t="shared" si="32"/>
        <v>6359.94</v>
      </c>
      <c r="S217" s="346">
        <v>353.61</v>
      </c>
      <c r="T217" s="346">
        <f t="shared" si="33"/>
        <v>1060.83</v>
      </c>
      <c r="U217" s="347">
        <v>2542.94</v>
      </c>
      <c r="V217" s="347">
        <f t="shared" si="34"/>
        <v>7628.82</v>
      </c>
      <c r="W217" s="347">
        <v>384.18</v>
      </c>
      <c r="X217" s="347">
        <f t="shared" si="35"/>
        <v>1152.54</v>
      </c>
      <c r="Y217" s="356">
        <v>5366.54</v>
      </c>
      <c r="Z217" s="356">
        <v>1152.2431333338</v>
      </c>
      <c r="AA217" s="357">
        <v>0.828231982130018</v>
      </c>
      <c r="AB217" s="357">
        <v>0.690193318441682</v>
      </c>
      <c r="AC217" s="357">
        <v>0.575161098701402</v>
      </c>
      <c r="AD217" s="358">
        <f t="shared" si="36"/>
        <v>1.01299431828907</v>
      </c>
      <c r="AE217" s="146">
        <f t="shared" si="37"/>
        <v>0.8438035578952</v>
      </c>
      <c r="AF217" s="146">
        <f t="shared" si="38"/>
        <v>0.70345610461382</v>
      </c>
      <c r="AG217" s="296">
        <v>50</v>
      </c>
      <c r="AH217" s="363">
        <f t="shared" si="39"/>
        <v>130</v>
      </c>
      <c r="AI217" s="364"/>
    </row>
    <row r="218" spans="1:35">
      <c r="A218" s="289">
        <v>247</v>
      </c>
      <c r="B218" s="90" t="s">
        <v>396</v>
      </c>
      <c r="C218" s="90">
        <v>745</v>
      </c>
      <c r="D218" s="12" t="s">
        <v>489</v>
      </c>
      <c r="E218" s="90" t="s">
        <v>490</v>
      </c>
      <c r="F218" s="11">
        <v>11793</v>
      </c>
      <c r="G218" s="323" t="s">
        <v>213</v>
      </c>
      <c r="H218" s="324"/>
      <c r="I218" s="289">
        <v>3</v>
      </c>
      <c r="J218" s="56">
        <v>260</v>
      </c>
      <c r="K218" s="289">
        <v>20</v>
      </c>
      <c r="L218" s="337">
        <v>1</v>
      </c>
      <c r="M218" s="339">
        <v>3995.8</v>
      </c>
      <c r="N218" s="339">
        <f t="shared" si="30"/>
        <v>11987.4</v>
      </c>
      <c r="O218" s="339">
        <v>909.5</v>
      </c>
      <c r="P218" s="339">
        <f t="shared" si="31"/>
        <v>2728.5</v>
      </c>
      <c r="Q218" s="346">
        <v>4795.13</v>
      </c>
      <c r="R218" s="346">
        <f t="shared" si="32"/>
        <v>14385.39</v>
      </c>
      <c r="S218" s="346">
        <v>989.3</v>
      </c>
      <c r="T218" s="346">
        <f t="shared" si="33"/>
        <v>2967.9</v>
      </c>
      <c r="U218" s="347">
        <v>5754</v>
      </c>
      <c r="V218" s="347">
        <f t="shared" si="34"/>
        <v>17262</v>
      </c>
      <c r="W218" s="347">
        <v>1074.27</v>
      </c>
      <c r="X218" s="347">
        <f t="shared" si="35"/>
        <v>3222.81</v>
      </c>
      <c r="Y218" s="356">
        <v>11396.04</v>
      </c>
      <c r="Z218" s="356">
        <v>2177.23804158</v>
      </c>
      <c r="AA218" s="357">
        <v>0.68836994140749</v>
      </c>
      <c r="AB218" s="357">
        <v>0.573641617839575</v>
      </c>
      <c r="AC218" s="357">
        <v>0.478034681532979</v>
      </c>
      <c r="AD218" s="145">
        <f t="shared" si="36"/>
        <v>0.950668201611692</v>
      </c>
      <c r="AE218" s="146">
        <f t="shared" si="37"/>
        <v>0.792195414931399</v>
      </c>
      <c r="AF218" s="146">
        <f t="shared" si="38"/>
        <v>0.660180743830379</v>
      </c>
      <c r="AG218" s="365"/>
      <c r="AH218" s="363">
        <f t="shared" si="39"/>
        <v>260</v>
      </c>
      <c r="AI218" s="366">
        <v>-50</v>
      </c>
    </row>
    <row r="219" spans="1:35">
      <c r="A219" s="289">
        <v>248</v>
      </c>
      <c r="B219" s="90" t="s">
        <v>396</v>
      </c>
      <c r="C219" s="90">
        <v>745</v>
      </c>
      <c r="D219" s="12" t="s">
        <v>489</v>
      </c>
      <c r="E219" s="326" t="s">
        <v>491</v>
      </c>
      <c r="F219" s="369">
        <v>12276</v>
      </c>
      <c r="G219" s="12" t="s">
        <v>410</v>
      </c>
      <c r="H219" s="11" t="s">
        <v>492</v>
      </c>
      <c r="I219" s="289">
        <v>3</v>
      </c>
      <c r="J219" s="56">
        <v>260</v>
      </c>
      <c r="K219" s="289">
        <v>20</v>
      </c>
      <c r="L219" s="337">
        <v>0.8</v>
      </c>
      <c r="M219" s="339">
        <v>3196.7</v>
      </c>
      <c r="N219" s="339">
        <f t="shared" si="30"/>
        <v>9590.1</v>
      </c>
      <c r="O219" s="339">
        <v>727.6</v>
      </c>
      <c r="P219" s="339">
        <f t="shared" si="31"/>
        <v>2182.8</v>
      </c>
      <c r="Q219" s="346">
        <v>3836</v>
      </c>
      <c r="R219" s="346">
        <f t="shared" si="32"/>
        <v>11508</v>
      </c>
      <c r="S219" s="346">
        <v>791.4</v>
      </c>
      <c r="T219" s="346">
        <f t="shared" si="33"/>
        <v>2374.2</v>
      </c>
      <c r="U219" s="347">
        <v>4603.23</v>
      </c>
      <c r="V219" s="347">
        <f t="shared" si="34"/>
        <v>13809.69</v>
      </c>
      <c r="W219" s="347">
        <v>859.42</v>
      </c>
      <c r="X219" s="347">
        <f t="shared" si="35"/>
        <v>2578.26</v>
      </c>
      <c r="Y219" s="356">
        <v>4980.24</v>
      </c>
      <c r="Z219" s="356">
        <v>1352.02425776</v>
      </c>
      <c r="AA219" s="357">
        <v>0.68836994140749</v>
      </c>
      <c r="AB219" s="357">
        <v>0.573641617839575</v>
      </c>
      <c r="AC219" s="357">
        <v>0.478034681532979</v>
      </c>
      <c r="AD219" s="145">
        <f t="shared" si="36"/>
        <v>0.519310538993337</v>
      </c>
      <c r="AE219" s="146">
        <f t="shared" si="37"/>
        <v>0.432763295099062</v>
      </c>
      <c r="AF219" s="146">
        <f t="shared" si="38"/>
        <v>0.360633728925124</v>
      </c>
      <c r="AG219" s="365"/>
      <c r="AH219" s="363">
        <f t="shared" si="39"/>
        <v>260</v>
      </c>
      <c r="AI219" s="366">
        <v>-50</v>
      </c>
    </row>
    <row r="220" spans="1:35">
      <c r="A220" s="289">
        <v>249</v>
      </c>
      <c r="B220" s="90" t="s">
        <v>396</v>
      </c>
      <c r="C220" s="90">
        <v>745</v>
      </c>
      <c r="D220" s="12" t="s">
        <v>489</v>
      </c>
      <c r="E220" s="368" t="s">
        <v>493</v>
      </c>
      <c r="F220" s="369">
        <v>12209</v>
      </c>
      <c r="G220" s="12" t="s">
        <v>312</v>
      </c>
      <c r="H220" s="90" t="s">
        <v>442</v>
      </c>
      <c r="I220" s="289">
        <v>3</v>
      </c>
      <c r="J220" s="56">
        <v>180</v>
      </c>
      <c r="K220" s="289">
        <v>10</v>
      </c>
      <c r="L220" s="337">
        <v>0.4</v>
      </c>
      <c r="M220" s="339">
        <v>1598.44</v>
      </c>
      <c r="N220" s="339">
        <f t="shared" si="30"/>
        <v>4795.32</v>
      </c>
      <c r="O220" s="339">
        <v>363.35</v>
      </c>
      <c r="P220" s="339">
        <f t="shared" si="31"/>
        <v>1090.05</v>
      </c>
      <c r="Q220" s="346">
        <v>1918</v>
      </c>
      <c r="R220" s="346">
        <f t="shared" si="32"/>
        <v>5754</v>
      </c>
      <c r="S220" s="346">
        <v>395.18</v>
      </c>
      <c r="T220" s="346">
        <f t="shared" si="33"/>
        <v>1185.54</v>
      </c>
      <c r="U220" s="347">
        <v>2301.73</v>
      </c>
      <c r="V220" s="347">
        <f t="shared" si="34"/>
        <v>6905.19</v>
      </c>
      <c r="W220" s="347">
        <v>429.92</v>
      </c>
      <c r="X220" s="347">
        <f t="shared" si="35"/>
        <v>1289.76</v>
      </c>
      <c r="Y220" s="356">
        <v>1699.37</v>
      </c>
      <c r="Z220" s="356">
        <v>436.5111</v>
      </c>
      <c r="AA220" s="357">
        <v>0.68836994140749</v>
      </c>
      <c r="AB220" s="357">
        <v>0.573641617839575</v>
      </c>
      <c r="AC220" s="357">
        <v>0.478034681532979</v>
      </c>
      <c r="AD220" s="145">
        <f t="shared" si="36"/>
        <v>0.354380938081296</v>
      </c>
      <c r="AE220" s="146">
        <f t="shared" si="37"/>
        <v>0.295337156760514</v>
      </c>
      <c r="AF220" s="146">
        <f t="shared" si="38"/>
        <v>0.246100396947803</v>
      </c>
      <c r="AG220" s="365"/>
      <c r="AH220" s="363">
        <f t="shared" si="39"/>
        <v>180</v>
      </c>
      <c r="AI220" s="366">
        <v>-50</v>
      </c>
    </row>
    <row r="221" spans="1:35">
      <c r="A221" s="289">
        <v>250</v>
      </c>
      <c r="B221" s="90" t="s">
        <v>396</v>
      </c>
      <c r="C221" s="90">
        <v>752</v>
      </c>
      <c r="D221" s="12" t="s">
        <v>494</v>
      </c>
      <c r="E221" s="90" t="s">
        <v>495</v>
      </c>
      <c r="F221" s="90">
        <v>10468</v>
      </c>
      <c r="G221" s="12" t="s">
        <v>213</v>
      </c>
      <c r="H221" s="90"/>
      <c r="I221" s="289">
        <v>3</v>
      </c>
      <c r="J221" s="56">
        <v>260</v>
      </c>
      <c r="K221" s="289">
        <v>20</v>
      </c>
      <c r="L221" s="337">
        <v>1</v>
      </c>
      <c r="M221" s="339">
        <v>2981.14</v>
      </c>
      <c r="N221" s="339">
        <f t="shared" si="30"/>
        <v>8943.42</v>
      </c>
      <c r="O221" s="339">
        <v>633.6</v>
      </c>
      <c r="P221" s="339">
        <f t="shared" si="31"/>
        <v>1900.8</v>
      </c>
      <c r="Q221" s="346">
        <v>3577.37</v>
      </c>
      <c r="R221" s="346">
        <f t="shared" si="32"/>
        <v>10732.11</v>
      </c>
      <c r="S221" s="346">
        <v>689.134809230769</v>
      </c>
      <c r="T221" s="346">
        <f t="shared" si="33"/>
        <v>2067.40442769231</v>
      </c>
      <c r="U221" s="347">
        <v>4292.84360439562</v>
      </c>
      <c r="V221" s="347">
        <f t="shared" si="34"/>
        <v>12878.5308131869</v>
      </c>
      <c r="W221" s="347">
        <v>748.593399560438</v>
      </c>
      <c r="X221" s="347">
        <f t="shared" si="35"/>
        <v>2245.78019868131</v>
      </c>
      <c r="Y221" s="356">
        <v>8040.5</v>
      </c>
      <c r="Z221" s="356">
        <v>2377.8744766</v>
      </c>
      <c r="AA221" s="357">
        <v>0.818575646960699</v>
      </c>
      <c r="AB221" s="357">
        <v>0.682146372467249</v>
      </c>
      <c r="AC221" s="357">
        <v>0.568455310389373</v>
      </c>
      <c r="AD221" s="145">
        <f t="shared" si="36"/>
        <v>0.899040859089699</v>
      </c>
      <c r="AE221" s="146">
        <f t="shared" si="37"/>
        <v>0.74920029705249</v>
      </c>
      <c r="AF221" s="146">
        <f t="shared" si="38"/>
        <v>0.624333638412153</v>
      </c>
      <c r="AG221" s="365"/>
      <c r="AH221" s="363">
        <f t="shared" si="39"/>
        <v>260</v>
      </c>
      <c r="AI221" s="366">
        <v>-50</v>
      </c>
    </row>
    <row r="222" spans="1:35">
      <c r="A222" s="289">
        <v>251</v>
      </c>
      <c r="B222" s="90" t="s">
        <v>396</v>
      </c>
      <c r="C222" s="90">
        <v>752</v>
      </c>
      <c r="D222" s="12" t="s">
        <v>494</v>
      </c>
      <c r="E222" s="374" t="s">
        <v>496</v>
      </c>
      <c r="F222" s="11">
        <v>11318</v>
      </c>
      <c r="G222" s="12" t="s">
        <v>194</v>
      </c>
      <c r="H222" s="90"/>
      <c r="I222" s="289">
        <v>3</v>
      </c>
      <c r="J222" s="56">
        <v>260</v>
      </c>
      <c r="K222" s="289">
        <v>20</v>
      </c>
      <c r="L222" s="337">
        <v>1</v>
      </c>
      <c r="M222" s="339">
        <v>2981.14</v>
      </c>
      <c r="N222" s="339">
        <f t="shared" si="30"/>
        <v>8943.42</v>
      </c>
      <c r="O222" s="339">
        <v>633.6</v>
      </c>
      <c r="P222" s="339">
        <f t="shared" si="31"/>
        <v>1900.8</v>
      </c>
      <c r="Q222" s="346">
        <v>3577.37</v>
      </c>
      <c r="R222" s="346">
        <f t="shared" si="32"/>
        <v>10732.11</v>
      </c>
      <c r="S222" s="346">
        <v>689.134809230769</v>
      </c>
      <c r="T222" s="346">
        <f t="shared" si="33"/>
        <v>2067.40442769231</v>
      </c>
      <c r="U222" s="347">
        <v>4292.84360439562</v>
      </c>
      <c r="V222" s="347">
        <f t="shared" si="34"/>
        <v>12878.5308131869</v>
      </c>
      <c r="W222" s="347">
        <v>748.593399560438</v>
      </c>
      <c r="X222" s="347">
        <f t="shared" si="35"/>
        <v>2245.78019868131</v>
      </c>
      <c r="Y222" s="356">
        <v>8278.14</v>
      </c>
      <c r="Z222" s="356">
        <v>2508.8759999999</v>
      </c>
      <c r="AA222" s="357">
        <v>0.818575646960699</v>
      </c>
      <c r="AB222" s="357">
        <v>0.682146372467249</v>
      </c>
      <c r="AC222" s="357">
        <v>0.568455310389373</v>
      </c>
      <c r="AD222" s="145">
        <f t="shared" si="36"/>
        <v>0.925612349638058</v>
      </c>
      <c r="AE222" s="146">
        <f t="shared" si="37"/>
        <v>0.771343193463354</v>
      </c>
      <c r="AF222" s="146">
        <f t="shared" si="38"/>
        <v>0.642786053788344</v>
      </c>
      <c r="AG222" s="365"/>
      <c r="AH222" s="363">
        <f t="shared" si="39"/>
        <v>260</v>
      </c>
      <c r="AI222" s="366">
        <v>-50</v>
      </c>
    </row>
    <row r="223" spans="1:35">
      <c r="A223" s="289">
        <v>252</v>
      </c>
      <c r="B223" s="90" t="s">
        <v>396</v>
      </c>
      <c r="C223" s="90">
        <v>752</v>
      </c>
      <c r="D223" s="12" t="s">
        <v>494</v>
      </c>
      <c r="E223" s="368" t="s">
        <v>497</v>
      </c>
      <c r="F223" s="369">
        <v>12226</v>
      </c>
      <c r="G223" s="12" t="s">
        <v>312</v>
      </c>
      <c r="H223" s="90" t="s">
        <v>442</v>
      </c>
      <c r="I223" s="289">
        <v>3</v>
      </c>
      <c r="J223" s="56">
        <v>180</v>
      </c>
      <c r="K223" s="289">
        <v>10</v>
      </c>
      <c r="L223" s="337">
        <v>0.6</v>
      </c>
      <c r="M223" s="339">
        <v>1788.69</v>
      </c>
      <c r="N223" s="339">
        <f t="shared" si="30"/>
        <v>5366.07</v>
      </c>
      <c r="O223" s="339">
        <v>380.1</v>
      </c>
      <c r="P223" s="339">
        <f t="shared" si="31"/>
        <v>1140.3</v>
      </c>
      <c r="Q223" s="346">
        <v>2146.4218021978</v>
      </c>
      <c r="R223" s="346">
        <f t="shared" si="32"/>
        <v>6439.2654065934</v>
      </c>
      <c r="S223" s="346">
        <v>413.480885538462</v>
      </c>
      <c r="T223" s="346">
        <f t="shared" si="33"/>
        <v>1240.44265661539</v>
      </c>
      <c r="U223" s="347">
        <v>2575.70616263737</v>
      </c>
      <c r="V223" s="347">
        <f t="shared" si="34"/>
        <v>7727.11848791211</v>
      </c>
      <c r="W223" s="347">
        <v>449.156039736263</v>
      </c>
      <c r="X223" s="347">
        <f t="shared" si="35"/>
        <v>1347.46811920879</v>
      </c>
      <c r="Y223" s="356">
        <v>1940.72</v>
      </c>
      <c r="Z223" s="356">
        <v>-378.4937316001</v>
      </c>
      <c r="AA223" s="357">
        <v>0.818575646960699</v>
      </c>
      <c r="AB223" s="357">
        <v>0.682146372467249</v>
      </c>
      <c r="AC223" s="357">
        <v>0.568455310389373</v>
      </c>
      <c r="AD223" s="145">
        <f t="shared" si="36"/>
        <v>0.361665054686204</v>
      </c>
      <c r="AE223" s="146">
        <f t="shared" si="37"/>
        <v>0.301388415829673</v>
      </c>
      <c r="AF223" s="146">
        <f t="shared" si="38"/>
        <v>0.251157013191393</v>
      </c>
      <c r="AG223" s="365"/>
      <c r="AH223" s="363">
        <f t="shared" si="39"/>
        <v>180</v>
      </c>
      <c r="AI223" s="366">
        <v>-50</v>
      </c>
    </row>
    <row r="224" s="305" customFormat="1" spans="1:35">
      <c r="A224" s="56">
        <v>253</v>
      </c>
      <c r="B224" s="105" t="s">
        <v>396</v>
      </c>
      <c r="C224" s="105">
        <v>102565</v>
      </c>
      <c r="D224" s="382" t="s">
        <v>498</v>
      </c>
      <c r="E224" s="105" t="s">
        <v>499</v>
      </c>
      <c r="F224" s="105">
        <v>4569</v>
      </c>
      <c r="G224" s="383" t="s">
        <v>213</v>
      </c>
      <c r="H224" s="384"/>
      <c r="I224" s="56">
        <v>3</v>
      </c>
      <c r="J224" s="56">
        <v>260</v>
      </c>
      <c r="K224" s="56">
        <v>20</v>
      </c>
      <c r="L224" s="106">
        <v>0.9</v>
      </c>
      <c r="M224" s="385">
        <v>3514.3</v>
      </c>
      <c r="N224" s="385">
        <f t="shared" si="30"/>
        <v>10542.9</v>
      </c>
      <c r="O224" s="385">
        <v>786.5</v>
      </c>
      <c r="P224" s="385">
        <f t="shared" si="31"/>
        <v>2359.5</v>
      </c>
      <c r="Q224" s="163">
        <v>4217.12</v>
      </c>
      <c r="R224" s="163">
        <f t="shared" si="32"/>
        <v>12651.36</v>
      </c>
      <c r="S224" s="163">
        <v>855.4</v>
      </c>
      <c r="T224" s="163">
        <f t="shared" si="33"/>
        <v>2566.2</v>
      </c>
      <c r="U224" s="161">
        <v>5060.6</v>
      </c>
      <c r="V224" s="161">
        <f t="shared" si="34"/>
        <v>15181.8</v>
      </c>
      <c r="W224" s="161">
        <v>929.2</v>
      </c>
      <c r="X224" s="161">
        <f t="shared" si="35"/>
        <v>2787.6</v>
      </c>
      <c r="Y224" s="164">
        <v>12936.76</v>
      </c>
      <c r="Z224" s="164">
        <v>2604.9</v>
      </c>
      <c r="AA224" s="357">
        <v>0.97429749256259</v>
      </c>
      <c r="AB224" s="357">
        <v>0.811914577135487</v>
      </c>
      <c r="AC224" s="357">
        <v>0.67659548094624</v>
      </c>
      <c r="AD224" s="358">
        <f t="shared" si="36"/>
        <v>1.22705896859498</v>
      </c>
      <c r="AE224" s="146">
        <f t="shared" si="37"/>
        <v>1.02255883952397</v>
      </c>
      <c r="AF224" s="146">
        <f t="shared" si="38"/>
        <v>0.852122936674176</v>
      </c>
      <c r="AG224" s="296">
        <v>100</v>
      </c>
      <c r="AH224" s="363">
        <f t="shared" si="39"/>
        <v>160</v>
      </c>
      <c r="AI224" s="366"/>
    </row>
    <row r="225" s="305" customFormat="1" spans="1:35">
      <c r="A225" s="56">
        <v>254</v>
      </c>
      <c r="B225" s="105" t="s">
        <v>396</v>
      </c>
      <c r="C225" s="105">
        <v>102565</v>
      </c>
      <c r="D225" s="382" t="s">
        <v>498</v>
      </c>
      <c r="E225" s="105" t="s">
        <v>500</v>
      </c>
      <c r="F225" s="105">
        <v>11686</v>
      </c>
      <c r="G225" s="382" t="s">
        <v>194</v>
      </c>
      <c r="H225" s="105"/>
      <c r="I225" s="56">
        <v>3</v>
      </c>
      <c r="J225" s="56">
        <v>260</v>
      </c>
      <c r="K225" s="56">
        <v>20</v>
      </c>
      <c r="L225" s="106">
        <v>0.9</v>
      </c>
      <c r="M225" s="385">
        <v>3514.3</v>
      </c>
      <c r="N225" s="385">
        <f t="shared" si="30"/>
        <v>10542.9</v>
      </c>
      <c r="O225" s="385">
        <v>786.4</v>
      </c>
      <c r="P225" s="385">
        <f t="shared" si="31"/>
        <v>2359.2</v>
      </c>
      <c r="Q225" s="163">
        <v>4217.12</v>
      </c>
      <c r="R225" s="163">
        <f t="shared" si="32"/>
        <v>12651.36</v>
      </c>
      <c r="S225" s="163">
        <v>855.4</v>
      </c>
      <c r="T225" s="163">
        <f t="shared" si="33"/>
        <v>2566.2</v>
      </c>
      <c r="U225" s="161">
        <v>5060.6</v>
      </c>
      <c r="V225" s="161">
        <f t="shared" si="34"/>
        <v>15181.8</v>
      </c>
      <c r="W225" s="161">
        <v>929.2</v>
      </c>
      <c r="X225" s="161">
        <f t="shared" si="35"/>
        <v>2787.6</v>
      </c>
      <c r="Y225" s="164">
        <v>8677.52</v>
      </c>
      <c r="Z225" s="164">
        <v>2593.34</v>
      </c>
      <c r="AA225" s="134">
        <v>0.97429749256259</v>
      </c>
      <c r="AB225" s="134">
        <v>0.811914577135487</v>
      </c>
      <c r="AC225" s="134">
        <v>0.67659548094624</v>
      </c>
      <c r="AD225" s="145">
        <f t="shared" si="36"/>
        <v>0.823067656906544</v>
      </c>
      <c r="AE225" s="146">
        <f t="shared" si="37"/>
        <v>0.685896219853043</v>
      </c>
      <c r="AF225" s="146">
        <f t="shared" si="38"/>
        <v>0.571573858172285</v>
      </c>
      <c r="AG225" s="75"/>
      <c r="AH225" s="363">
        <f t="shared" si="39"/>
        <v>260</v>
      </c>
      <c r="AI225" s="366">
        <v>-50</v>
      </c>
    </row>
    <row r="226" s="305" customFormat="1" spans="1:35">
      <c r="A226" s="56">
        <v>255</v>
      </c>
      <c r="B226" s="105" t="s">
        <v>396</v>
      </c>
      <c r="C226" s="105">
        <v>102565</v>
      </c>
      <c r="D226" s="382" t="s">
        <v>498</v>
      </c>
      <c r="E226" s="56" t="s">
        <v>501</v>
      </c>
      <c r="F226" s="56">
        <v>11880</v>
      </c>
      <c r="G226" s="382" t="s">
        <v>194</v>
      </c>
      <c r="H226" s="105"/>
      <c r="I226" s="56">
        <v>3</v>
      </c>
      <c r="J226" s="56">
        <v>260</v>
      </c>
      <c r="K226" s="56">
        <v>20</v>
      </c>
      <c r="L226" s="106">
        <v>0.8</v>
      </c>
      <c r="M226" s="385">
        <v>3514.2</v>
      </c>
      <c r="N226" s="385">
        <f t="shared" si="30"/>
        <v>10542.6</v>
      </c>
      <c r="O226" s="385">
        <v>786.34</v>
      </c>
      <c r="P226" s="385">
        <f t="shared" si="31"/>
        <v>2359.02</v>
      </c>
      <c r="Q226" s="163">
        <v>4217.12</v>
      </c>
      <c r="R226" s="163">
        <f t="shared" si="32"/>
        <v>12651.36</v>
      </c>
      <c r="S226" s="163">
        <v>855.33</v>
      </c>
      <c r="T226" s="163">
        <f t="shared" si="33"/>
        <v>2565.99</v>
      </c>
      <c r="U226" s="161">
        <v>5060.44</v>
      </c>
      <c r="V226" s="161">
        <f t="shared" si="34"/>
        <v>15181.32</v>
      </c>
      <c r="W226" s="161">
        <v>929.13</v>
      </c>
      <c r="X226" s="161">
        <f t="shared" si="35"/>
        <v>2787.39</v>
      </c>
      <c r="Y226" s="164">
        <v>9184.4</v>
      </c>
      <c r="Z226" s="164">
        <v>2389.21</v>
      </c>
      <c r="AA226" s="134">
        <v>0.97429749256259</v>
      </c>
      <c r="AB226" s="134">
        <v>0.811914577135487</v>
      </c>
      <c r="AC226" s="134">
        <v>0.67659548094624</v>
      </c>
      <c r="AD226" s="145">
        <f t="shared" si="36"/>
        <v>0.871170299546601</v>
      </c>
      <c r="AE226" s="146">
        <f t="shared" si="37"/>
        <v>0.725961477659319</v>
      </c>
      <c r="AF226" s="146">
        <f t="shared" si="38"/>
        <v>0.604980331091104</v>
      </c>
      <c r="AG226" s="75"/>
      <c r="AH226" s="363">
        <f t="shared" si="39"/>
        <v>260</v>
      </c>
      <c r="AI226" s="366">
        <v>-50</v>
      </c>
    </row>
    <row r="227" spans="1:35">
      <c r="A227" s="289">
        <v>256</v>
      </c>
      <c r="B227" s="90" t="s">
        <v>396</v>
      </c>
      <c r="C227" s="90">
        <v>102934</v>
      </c>
      <c r="D227" s="12" t="s">
        <v>502</v>
      </c>
      <c r="E227" s="90" t="s">
        <v>503</v>
      </c>
      <c r="F227" s="90">
        <v>4117</v>
      </c>
      <c r="G227" s="323" t="s">
        <v>213</v>
      </c>
      <c r="H227" s="378"/>
      <c r="I227" s="324">
        <v>3</v>
      </c>
      <c r="J227" s="56">
        <v>260</v>
      </c>
      <c r="K227" s="289">
        <v>20</v>
      </c>
      <c r="L227" s="337">
        <v>1</v>
      </c>
      <c r="M227" s="339">
        <v>3307</v>
      </c>
      <c r="N227" s="339">
        <f t="shared" si="30"/>
        <v>9921</v>
      </c>
      <c r="O227" s="339">
        <v>674</v>
      </c>
      <c r="P227" s="339">
        <f t="shared" si="31"/>
        <v>2022</v>
      </c>
      <c r="Q227" s="346">
        <v>3968</v>
      </c>
      <c r="R227" s="346">
        <f t="shared" si="32"/>
        <v>11904</v>
      </c>
      <c r="S227" s="346">
        <v>733</v>
      </c>
      <c r="T227" s="346">
        <f t="shared" si="33"/>
        <v>2199</v>
      </c>
      <c r="U227" s="347">
        <v>4762</v>
      </c>
      <c r="V227" s="347">
        <f t="shared" si="34"/>
        <v>14286</v>
      </c>
      <c r="W227" s="347">
        <v>796.2</v>
      </c>
      <c r="X227" s="347">
        <f t="shared" si="35"/>
        <v>2388.6</v>
      </c>
      <c r="Y227" s="356">
        <v>20321.96</v>
      </c>
      <c r="Z227" s="356">
        <v>4354.9244515698</v>
      </c>
      <c r="AA227" s="359">
        <v>1.10797117322799</v>
      </c>
      <c r="AB227" s="357">
        <v>0.923309311023327</v>
      </c>
      <c r="AC227" s="357">
        <v>0.769424425852772</v>
      </c>
      <c r="AD227" s="358">
        <f t="shared" si="36"/>
        <v>2.04837818768269</v>
      </c>
      <c r="AE227" s="146">
        <f t="shared" si="37"/>
        <v>1.70715389784946</v>
      </c>
      <c r="AF227" s="146">
        <f t="shared" si="38"/>
        <v>1.422508749825</v>
      </c>
      <c r="AG227" s="296">
        <v>100</v>
      </c>
      <c r="AH227" s="363">
        <f t="shared" si="39"/>
        <v>160</v>
      </c>
      <c r="AI227" s="364"/>
    </row>
    <row r="228" spans="1:35">
      <c r="A228" s="289">
        <v>257</v>
      </c>
      <c r="B228" s="90" t="s">
        <v>396</v>
      </c>
      <c r="C228" s="90">
        <v>102934</v>
      </c>
      <c r="D228" s="12" t="s">
        <v>502</v>
      </c>
      <c r="E228" s="90" t="s">
        <v>504</v>
      </c>
      <c r="F228" s="11">
        <v>11504</v>
      </c>
      <c r="G228" s="17" t="s">
        <v>194</v>
      </c>
      <c r="H228" s="378"/>
      <c r="I228" s="11">
        <v>3</v>
      </c>
      <c r="J228" s="56">
        <v>260</v>
      </c>
      <c r="K228" s="289">
        <v>20</v>
      </c>
      <c r="L228" s="337">
        <v>1</v>
      </c>
      <c r="M228" s="339">
        <v>3307</v>
      </c>
      <c r="N228" s="339">
        <f t="shared" si="30"/>
        <v>9921</v>
      </c>
      <c r="O228" s="339">
        <v>674</v>
      </c>
      <c r="P228" s="339">
        <f t="shared" si="31"/>
        <v>2022</v>
      </c>
      <c r="Q228" s="346">
        <v>3968</v>
      </c>
      <c r="R228" s="346">
        <f t="shared" si="32"/>
        <v>11904</v>
      </c>
      <c r="S228" s="346">
        <v>733</v>
      </c>
      <c r="T228" s="346">
        <f t="shared" si="33"/>
        <v>2199</v>
      </c>
      <c r="U228" s="347">
        <v>4762</v>
      </c>
      <c r="V228" s="347">
        <f t="shared" si="34"/>
        <v>14286</v>
      </c>
      <c r="W228" s="347">
        <v>796.2</v>
      </c>
      <c r="X228" s="347">
        <f t="shared" si="35"/>
        <v>2388.6</v>
      </c>
      <c r="Y228" s="356">
        <v>7817.69</v>
      </c>
      <c r="Z228" s="356">
        <v>1714.707883334</v>
      </c>
      <c r="AA228" s="357">
        <v>1.10797117322799</v>
      </c>
      <c r="AB228" s="357">
        <v>0.923309311023327</v>
      </c>
      <c r="AC228" s="357">
        <v>0.769424425852772</v>
      </c>
      <c r="AD228" s="146">
        <f t="shared" si="36"/>
        <v>0.78799415381514</v>
      </c>
      <c r="AE228" s="146">
        <f t="shared" si="37"/>
        <v>0.656727990591398</v>
      </c>
      <c r="AF228" s="146">
        <f t="shared" si="38"/>
        <v>0.547227355452891</v>
      </c>
      <c r="AG228" s="365"/>
      <c r="AH228" s="363">
        <f t="shared" si="39"/>
        <v>260</v>
      </c>
      <c r="AI228" s="366"/>
    </row>
    <row r="229" spans="1:35">
      <c r="A229" s="289">
        <v>258</v>
      </c>
      <c r="B229" s="90" t="s">
        <v>396</v>
      </c>
      <c r="C229" s="90">
        <v>102934</v>
      </c>
      <c r="D229" s="12" t="s">
        <v>502</v>
      </c>
      <c r="E229" s="368" t="s">
        <v>505</v>
      </c>
      <c r="F229" s="369">
        <v>12185</v>
      </c>
      <c r="G229" s="323" t="s">
        <v>194</v>
      </c>
      <c r="H229" s="378"/>
      <c r="I229" s="324">
        <v>3</v>
      </c>
      <c r="J229" s="56">
        <v>260</v>
      </c>
      <c r="K229" s="289">
        <v>20</v>
      </c>
      <c r="L229" s="337">
        <v>0.8</v>
      </c>
      <c r="M229" s="339">
        <v>2646</v>
      </c>
      <c r="N229" s="339">
        <f t="shared" si="30"/>
        <v>7938</v>
      </c>
      <c r="O229" s="339">
        <v>540</v>
      </c>
      <c r="P229" s="339">
        <f t="shared" si="31"/>
        <v>1620</v>
      </c>
      <c r="Q229" s="346">
        <v>3174</v>
      </c>
      <c r="R229" s="346">
        <f t="shared" si="32"/>
        <v>9522</v>
      </c>
      <c r="S229" s="346">
        <v>587</v>
      </c>
      <c r="T229" s="346">
        <f t="shared" si="33"/>
        <v>1761</v>
      </c>
      <c r="U229" s="347">
        <v>3810</v>
      </c>
      <c r="V229" s="347">
        <f t="shared" si="34"/>
        <v>11430</v>
      </c>
      <c r="W229" s="347">
        <v>637</v>
      </c>
      <c r="X229" s="347">
        <f t="shared" si="35"/>
        <v>1911</v>
      </c>
      <c r="Y229" s="356">
        <v>4657.19</v>
      </c>
      <c r="Z229" s="356">
        <v>1269.8525000001</v>
      </c>
      <c r="AA229" s="357">
        <v>1.10797117322799</v>
      </c>
      <c r="AB229" s="357">
        <v>0.923309311023327</v>
      </c>
      <c r="AC229" s="357">
        <v>0.769424425852772</v>
      </c>
      <c r="AD229" s="146">
        <f t="shared" si="36"/>
        <v>0.586695641219451</v>
      </c>
      <c r="AE229" s="146">
        <f t="shared" si="37"/>
        <v>0.489097878596933</v>
      </c>
      <c r="AF229" s="146">
        <f t="shared" si="38"/>
        <v>0.407453193350831</v>
      </c>
      <c r="AG229" s="365"/>
      <c r="AH229" s="363">
        <f t="shared" si="39"/>
        <v>260</v>
      </c>
      <c r="AI229" s="366"/>
    </row>
    <row r="230" spans="1:35">
      <c r="A230" s="289">
        <v>259</v>
      </c>
      <c r="B230" s="90" t="s">
        <v>396</v>
      </c>
      <c r="C230" s="90">
        <v>102934</v>
      </c>
      <c r="D230" s="12" t="s">
        <v>502</v>
      </c>
      <c r="E230" s="368" t="s">
        <v>506</v>
      </c>
      <c r="F230" s="369">
        <v>12234</v>
      </c>
      <c r="G230" s="12" t="s">
        <v>194</v>
      </c>
      <c r="H230" s="378"/>
      <c r="I230" s="90">
        <v>3</v>
      </c>
      <c r="J230" s="56">
        <v>260</v>
      </c>
      <c r="K230" s="289">
        <v>20</v>
      </c>
      <c r="L230" s="337">
        <v>1</v>
      </c>
      <c r="M230" s="339">
        <v>3307</v>
      </c>
      <c r="N230" s="339">
        <f t="shared" si="30"/>
        <v>9921</v>
      </c>
      <c r="O230" s="339">
        <v>674</v>
      </c>
      <c r="P230" s="339">
        <f t="shared" si="31"/>
        <v>2022</v>
      </c>
      <c r="Q230" s="346">
        <v>3968</v>
      </c>
      <c r="R230" s="346">
        <f t="shared" si="32"/>
        <v>11904</v>
      </c>
      <c r="S230" s="346">
        <v>733</v>
      </c>
      <c r="T230" s="346">
        <f t="shared" si="33"/>
        <v>2199</v>
      </c>
      <c r="U230" s="347">
        <v>4762</v>
      </c>
      <c r="V230" s="347">
        <f t="shared" si="34"/>
        <v>14286</v>
      </c>
      <c r="W230" s="347">
        <v>796.2</v>
      </c>
      <c r="X230" s="347">
        <f t="shared" si="35"/>
        <v>2388.6</v>
      </c>
      <c r="Y230" s="356">
        <v>8306.64</v>
      </c>
      <c r="Z230" s="356">
        <v>2602.34111787</v>
      </c>
      <c r="AA230" s="357">
        <v>1.10797117322799</v>
      </c>
      <c r="AB230" s="357">
        <v>0.923309311023327</v>
      </c>
      <c r="AC230" s="357">
        <v>0.769424425852772</v>
      </c>
      <c r="AD230" s="146">
        <f t="shared" si="36"/>
        <v>0.837278500151194</v>
      </c>
      <c r="AE230" s="146">
        <f t="shared" si="37"/>
        <v>0.697802419354839</v>
      </c>
      <c r="AF230" s="146">
        <f t="shared" si="38"/>
        <v>0.581453170936581</v>
      </c>
      <c r="AG230" s="365"/>
      <c r="AH230" s="363">
        <f t="shared" si="39"/>
        <v>260</v>
      </c>
      <c r="AI230" s="366"/>
    </row>
    <row r="231" spans="1:35">
      <c r="A231" s="289">
        <v>260</v>
      </c>
      <c r="B231" s="90" t="s">
        <v>396</v>
      </c>
      <c r="C231" s="90">
        <v>102934</v>
      </c>
      <c r="D231" s="12" t="s">
        <v>502</v>
      </c>
      <c r="E231" s="326" t="s">
        <v>507</v>
      </c>
      <c r="F231" s="369">
        <v>12332</v>
      </c>
      <c r="G231" s="323" t="s">
        <v>269</v>
      </c>
      <c r="H231" s="378"/>
      <c r="I231" s="324">
        <v>3</v>
      </c>
      <c r="J231" s="56">
        <v>260</v>
      </c>
      <c r="K231" s="289">
        <v>20</v>
      </c>
      <c r="L231" s="337">
        <v>0.6</v>
      </c>
      <c r="M231" s="339">
        <v>1983.84</v>
      </c>
      <c r="N231" s="339">
        <f t="shared" si="30"/>
        <v>5951.52</v>
      </c>
      <c r="O231" s="339">
        <v>403.42</v>
      </c>
      <c r="P231" s="339">
        <f t="shared" si="31"/>
        <v>1210.26</v>
      </c>
      <c r="Q231" s="346">
        <v>2383.01</v>
      </c>
      <c r="R231" s="346">
        <f t="shared" si="32"/>
        <v>7149.03</v>
      </c>
      <c r="S231" s="346">
        <v>439.46</v>
      </c>
      <c r="T231" s="346">
        <f t="shared" si="33"/>
        <v>1318.38</v>
      </c>
      <c r="U231" s="347">
        <v>2857.21</v>
      </c>
      <c r="V231" s="347">
        <f t="shared" si="34"/>
        <v>8571.63</v>
      </c>
      <c r="W231" s="347">
        <v>478.15</v>
      </c>
      <c r="X231" s="347">
        <f t="shared" si="35"/>
        <v>1434.45</v>
      </c>
      <c r="Y231" s="356">
        <v>4932.01</v>
      </c>
      <c r="Z231" s="356">
        <v>1011.9668199999</v>
      </c>
      <c r="AA231" s="357">
        <v>1.10797117322799</v>
      </c>
      <c r="AB231" s="357">
        <v>0.923309311023327</v>
      </c>
      <c r="AC231" s="357">
        <v>0.769424425852772</v>
      </c>
      <c r="AD231" s="146">
        <f t="shared" si="36"/>
        <v>0.828697542812592</v>
      </c>
      <c r="AE231" s="146">
        <f t="shared" si="37"/>
        <v>0.689885201209115</v>
      </c>
      <c r="AF231" s="146">
        <f t="shared" si="38"/>
        <v>0.575387645057008</v>
      </c>
      <c r="AG231" s="365"/>
      <c r="AH231" s="363">
        <f t="shared" si="39"/>
        <v>260</v>
      </c>
      <c r="AI231" s="366"/>
    </row>
    <row r="232" spans="1:35">
      <c r="A232" s="289">
        <v>261</v>
      </c>
      <c r="B232" s="90" t="s">
        <v>396</v>
      </c>
      <c r="C232" s="90">
        <v>103198</v>
      </c>
      <c r="D232" s="12" t="s">
        <v>508</v>
      </c>
      <c r="E232" s="90" t="s">
        <v>509</v>
      </c>
      <c r="F232" s="90">
        <v>4086</v>
      </c>
      <c r="G232" s="321" t="s">
        <v>213</v>
      </c>
      <c r="H232" s="322"/>
      <c r="I232" s="289">
        <v>3</v>
      </c>
      <c r="J232" s="56">
        <v>260</v>
      </c>
      <c r="K232" s="289">
        <v>20</v>
      </c>
      <c r="L232" s="337">
        <v>1</v>
      </c>
      <c r="M232" s="339">
        <v>3871.8</v>
      </c>
      <c r="N232" s="339">
        <f t="shared" si="30"/>
        <v>11615.4</v>
      </c>
      <c r="O232" s="339">
        <v>751.9</v>
      </c>
      <c r="P232" s="339">
        <f t="shared" si="31"/>
        <v>2255.7</v>
      </c>
      <c r="Q232" s="346">
        <v>4646.17</v>
      </c>
      <c r="R232" s="346">
        <f t="shared" si="32"/>
        <v>13938.51</v>
      </c>
      <c r="S232" s="346">
        <v>817.85</v>
      </c>
      <c r="T232" s="346">
        <f t="shared" si="33"/>
        <v>2453.55</v>
      </c>
      <c r="U232" s="347">
        <v>5575.4</v>
      </c>
      <c r="V232" s="347">
        <f t="shared" si="34"/>
        <v>16726.2</v>
      </c>
      <c r="W232" s="347">
        <v>888.4</v>
      </c>
      <c r="X232" s="347">
        <f t="shared" si="35"/>
        <v>2665.2</v>
      </c>
      <c r="Y232" s="356">
        <v>8813.25</v>
      </c>
      <c r="Z232" s="356">
        <v>1860.2830330542</v>
      </c>
      <c r="AA232" s="357">
        <v>0.81023257732493</v>
      </c>
      <c r="AB232" s="357">
        <v>0.675193814437443</v>
      </c>
      <c r="AC232" s="357">
        <v>0.562661512031205</v>
      </c>
      <c r="AD232" s="145">
        <f t="shared" si="36"/>
        <v>0.758755617542228</v>
      </c>
      <c r="AE232" s="146">
        <f t="shared" si="37"/>
        <v>0.632294987053853</v>
      </c>
      <c r="AF232" s="146">
        <f t="shared" si="38"/>
        <v>0.526912867238225</v>
      </c>
      <c r="AG232" s="365"/>
      <c r="AH232" s="363">
        <f t="shared" si="39"/>
        <v>260</v>
      </c>
      <c r="AI232" s="366">
        <v>-50</v>
      </c>
    </row>
    <row r="233" spans="1:35">
      <c r="A233" s="289">
        <v>262</v>
      </c>
      <c r="B233" s="90" t="s">
        <v>396</v>
      </c>
      <c r="C233" s="90">
        <v>103198</v>
      </c>
      <c r="D233" s="12" t="s">
        <v>508</v>
      </c>
      <c r="E233" s="90" t="s">
        <v>510</v>
      </c>
      <c r="F233" s="11">
        <v>11624</v>
      </c>
      <c r="G233" s="17" t="s">
        <v>194</v>
      </c>
      <c r="H233" s="11"/>
      <c r="I233" s="289">
        <v>3</v>
      </c>
      <c r="J233" s="56">
        <v>260</v>
      </c>
      <c r="K233" s="289">
        <v>20</v>
      </c>
      <c r="L233" s="337">
        <v>1</v>
      </c>
      <c r="M233" s="339">
        <v>3871.8</v>
      </c>
      <c r="N233" s="339">
        <f t="shared" si="30"/>
        <v>11615.4</v>
      </c>
      <c r="O233" s="339">
        <v>751.9</v>
      </c>
      <c r="P233" s="339">
        <f t="shared" si="31"/>
        <v>2255.7</v>
      </c>
      <c r="Q233" s="346">
        <v>4646.17</v>
      </c>
      <c r="R233" s="346">
        <f t="shared" si="32"/>
        <v>13938.51</v>
      </c>
      <c r="S233" s="346">
        <v>817.85</v>
      </c>
      <c r="T233" s="346">
        <f t="shared" si="33"/>
        <v>2453.55</v>
      </c>
      <c r="U233" s="347">
        <v>5575.4</v>
      </c>
      <c r="V233" s="347">
        <f t="shared" si="34"/>
        <v>16726.2</v>
      </c>
      <c r="W233" s="347">
        <v>888.4</v>
      </c>
      <c r="X233" s="347">
        <f t="shared" si="35"/>
        <v>2665.2</v>
      </c>
      <c r="Y233" s="356">
        <v>6690.55</v>
      </c>
      <c r="Z233" s="356">
        <v>1468.9523180002</v>
      </c>
      <c r="AA233" s="357">
        <v>0.81023257732493</v>
      </c>
      <c r="AB233" s="357">
        <v>0.675193814437443</v>
      </c>
      <c r="AC233" s="357">
        <v>0.562661512031205</v>
      </c>
      <c r="AD233" s="145">
        <f t="shared" si="36"/>
        <v>0.576006852971056</v>
      </c>
      <c r="AE233" s="146">
        <f t="shared" si="37"/>
        <v>0.480004677687931</v>
      </c>
      <c r="AF233" s="146">
        <f t="shared" si="38"/>
        <v>0.400004185050998</v>
      </c>
      <c r="AG233" s="365"/>
      <c r="AH233" s="363">
        <f t="shared" si="39"/>
        <v>260</v>
      </c>
      <c r="AI233" s="366">
        <v>-50</v>
      </c>
    </row>
    <row r="234" ht="14" spans="1:35">
      <c r="A234" s="289">
        <v>263</v>
      </c>
      <c r="B234" s="90" t="s">
        <v>396</v>
      </c>
      <c r="C234" s="90">
        <v>103198</v>
      </c>
      <c r="D234" s="12" t="s">
        <v>508</v>
      </c>
      <c r="E234" s="368" t="s">
        <v>511</v>
      </c>
      <c r="F234" s="248">
        <v>12208</v>
      </c>
      <c r="G234" s="17" t="s">
        <v>194</v>
      </c>
      <c r="H234" s="90"/>
      <c r="I234" s="289">
        <v>3</v>
      </c>
      <c r="J234" s="56">
        <v>260</v>
      </c>
      <c r="K234" s="289">
        <v>20</v>
      </c>
      <c r="L234" s="337">
        <v>0.6</v>
      </c>
      <c r="M234" s="339">
        <v>2323.12</v>
      </c>
      <c r="N234" s="339">
        <f t="shared" si="30"/>
        <v>6969.36</v>
      </c>
      <c r="O234" s="339">
        <v>451.19</v>
      </c>
      <c r="P234" s="339">
        <f t="shared" si="31"/>
        <v>1353.57</v>
      </c>
      <c r="Q234" s="346">
        <v>2787.72</v>
      </c>
      <c r="R234" s="346">
        <f t="shared" si="32"/>
        <v>8363.16</v>
      </c>
      <c r="S234" s="346">
        <v>490.73</v>
      </c>
      <c r="T234" s="346">
        <f t="shared" si="33"/>
        <v>1472.19</v>
      </c>
      <c r="U234" s="347">
        <v>3345.27</v>
      </c>
      <c r="V234" s="347">
        <f t="shared" si="34"/>
        <v>10035.81</v>
      </c>
      <c r="W234" s="347">
        <v>533.1</v>
      </c>
      <c r="X234" s="347">
        <f t="shared" si="35"/>
        <v>1599.3</v>
      </c>
      <c r="Y234" s="386">
        <v>6636.11</v>
      </c>
      <c r="Z234" s="386">
        <v>1405.7798348001</v>
      </c>
      <c r="AA234" s="357">
        <v>0.81023257732493</v>
      </c>
      <c r="AB234" s="357">
        <v>0.675193814437443</v>
      </c>
      <c r="AC234" s="357">
        <v>0.562661512031205</v>
      </c>
      <c r="AD234" s="145">
        <f t="shared" si="36"/>
        <v>0.952183557744183</v>
      </c>
      <c r="AE234" s="146">
        <f t="shared" si="37"/>
        <v>0.793493129391283</v>
      </c>
      <c r="AF234" s="146">
        <f t="shared" si="38"/>
        <v>0.661243088500081</v>
      </c>
      <c r="AG234" s="365"/>
      <c r="AH234" s="363">
        <f t="shared" si="39"/>
        <v>260</v>
      </c>
      <c r="AI234" s="366">
        <v>-50</v>
      </c>
    </row>
    <row r="235" spans="1:35">
      <c r="A235" s="289">
        <v>264</v>
      </c>
      <c r="B235" s="90" t="s">
        <v>396</v>
      </c>
      <c r="C235" s="90">
        <v>103199</v>
      </c>
      <c r="D235" s="12" t="s">
        <v>512</v>
      </c>
      <c r="E235" s="90" t="s">
        <v>513</v>
      </c>
      <c r="F235" s="11">
        <v>11796</v>
      </c>
      <c r="G235" s="321" t="s">
        <v>213</v>
      </c>
      <c r="H235" s="378"/>
      <c r="I235" s="289">
        <v>3</v>
      </c>
      <c r="J235" s="56">
        <v>260</v>
      </c>
      <c r="K235" s="289">
        <v>20</v>
      </c>
      <c r="L235" s="337">
        <v>1</v>
      </c>
      <c r="M235" s="339">
        <v>2842</v>
      </c>
      <c r="N235" s="339">
        <f t="shared" si="30"/>
        <v>8526</v>
      </c>
      <c r="O235" s="339">
        <v>746.3</v>
      </c>
      <c r="P235" s="339">
        <f t="shared" si="31"/>
        <v>2238.9</v>
      </c>
      <c r="Q235" s="346">
        <v>3410.6</v>
      </c>
      <c r="R235" s="346">
        <f t="shared" si="32"/>
        <v>10231.8</v>
      </c>
      <c r="S235" s="346">
        <v>811.8</v>
      </c>
      <c r="T235" s="346">
        <f t="shared" si="33"/>
        <v>2435.4</v>
      </c>
      <c r="U235" s="347">
        <v>4092.7</v>
      </c>
      <c r="V235" s="347">
        <f t="shared" si="34"/>
        <v>12278.1</v>
      </c>
      <c r="W235" s="347">
        <v>881.9</v>
      </c>
      <c r="X235" s="347">
        <f t="shared" si="35"/>
        <v>2645.7</v>
      </c>
      <c r="Y235" s="356">
        <v>6608.27</v>
      </c>
      <c r="Z235" s="356">
        <v>1763.6519607401</v>
      </c>
      <c r="AA235" s="357">
        <v>0.972097609059179</v>
      </c>
      <c r="AB235" s="357">
        <v>0.810081340882647</v>
      </c>
      <c r="AC235" s="357">
        <v>0.675067784068876</v>
      </c>
      <c r="AD235" s="145">
        <f t="shared" si="36"/>
        <v>0.77507271874267</v>
      </c>
      <c r="AE235" s="146">
        <f t="shared" si="37"/>
        <v>0.645856056607831</v>
      </c>
      <c r="AF235" s="146">
        <f t="shared" si="38"/>
        <v>0.538216010620536</v>
      </c>
      <c r="AG235" s="365"/>
      <c r="AH235" s="363">
        <f t="shared" si="39"/>
        <v>260</v>
      </c>
      <c r="AI235" s="366">
        <v>-50</v>
      </c>
    </row>
    <row r="236" spans="1:35">
      <c r="A236" s="289">
        <v>265</v>
      </c>
      <c r="B236" s="90" t="s">
        <v>396</v>
      </c>
      <c r="C236" s="90">
        <v>103199</v>
      </c>
      <c r="D236" s="12" t="s">
        <v>512</v>
      </c>
      <c r="E236" s="90" t="s">
        <v>514</v>
      </c>
      <c r="F236" s="90">
        <v>6306</v>
      </c>
      <c r="G236" s="12" t="s">
        <v>194</v>
      </c>
      <c r="H236" s="378"/>
      <c r="I236" s="289">
        <v>3</v>
      </c>
      <c r="J236" s="56">
        <v>260</v>
      </c>
      <c r="K236" s="289">
        <v>20</v>
      </c>
      <c r="L236" s="337">
        <v>0.7</v>
      </c>
      <c r="M236" s="339">
        <v>2842</v>
      </c>
      <c r="N236" s="339">
        <f t="shared" si="30"/>
        <v>8526</v>
      </c>
      <c r="O236" s="339">
        <v>746.3</v>
      </c>
      <c r="P236" s="339">
        <f t="shared" si="31"/>
        <v>2238.9</v>
      </c>
      <c r="Q236" s="346">
        <v>3410.6</v>
      </c>
      <c r="R236" s="346">
        <f t="shared" si="32"/>
        <v>10231.8</v>
      </c>
      <c r="S236" s="346">
        <v>811.8</v>
      </c>
      <c r="T236" s="346">
        <f t="shared" si="33"/>
        <v>2435.4</v>
      </c>
      <c r="U236" s="347">
        <v>4092.7</v>
      </c>
      <c r="V236" s="347">
        <f t="shared" si="34"/>
        <v>12278.1</v>
      </c>
      <c r="W236" s="347">
        <v>881.9</v>
      </c>
      <c r="X236" s="347">
        <f t="shared" si="35"/>
        <v>2645.7</v>
      </c>
      <c r="Y236" s="356">
        <v>10621.24</v>
      </c>
      <c r="Z236" s="356">
        <v>3076.73174453989</v>
      </c>
      <c r="AA236" s="357">
        <v>0.972097609059179</v>
      </c>
      <c r="AB236" s="357">
        <v>0.810081340882647</v>
      </c>
      <c r="AC236" s="357">
        <v>0.675067784068876</v>
      </c>
      <c r="AD236" s="358">
        <f t="shared" si="36"/>
        <v>1.24574712643678</v>
      </c>
      <c r="AE236" s="146">
        <f t="shared" si="37"/>
        <v>1.03806172911902</v>
      </c>
      <c r="AF236" s="146">
        <f t="shared" si="38"/>
        <v>0.865055668222282</v>
      </c>
      <c r="AG236" s="296">
        <v>100</v>
      </c>
      <c r="AH236" s="363">
        <f t="shared" si="39"/>
        <v>160</v>
      </c>
      <c r="AI236" s="364"/>
    </row>
    <row r="237" spans="1:35">
      <c r="A237" s="289">
        <v>266</v>
      </c>
      <c r="B237" s="90" t="s">
        <v>396</v>
      </c>
      <c r="C237" s="90">
        <v>103199</v>
      </c>
      <c r="D237" s="12" t="s">
        <v>512</v>
      </c>
      <c r="E237" s="368" t="s">
        <v>515</v>
      </c>
      <c r="F237" s="369">
        <v>12190</v>
      </c>
      <c r="G237" s="323" t="s">
        <v>269</v>
      </c>
      <c r="H237" s="378"/>
      <c r="I237" s="289">
        <v>3</v>
      </c>
      <c r="J237" s="56">
        <v>260</v>
      </c>
      <c r="K237" s="289">
        <v>20</v>
      </c>
      <c r="L237" s="337">
        <v>0.6</v>
      </c>
      <c r="M237" s="339">
        <v>2842</v>
      </c>
      <c r="N237" s="339">
        <f t="shared" si="30"/>
        <v>8526</v>
      </c>
      <c r="O237" s="339">
        <v>746.3</v>
      </c>
      <c r="P237" s="339">
        <f t="shared" si="31"/>
        <v>2238.9</v>
      </c>
      <c r="Q237" s="346">
        <v>3410.6</v>
      </c>
      <c r="R237" s="346">
        <f t="shared" si="32"/>
        <v>10231.8</v>
      </c>
      <c r="S237" s="346">
        <v>811.8</v>
      </c>
      <c r="T237" s="346">
        <f t="shared" si="33"/>
        <v>2435.4</v>
      </c>
      <c r="U237" s="347">
        <v>4092.7</v>
      </c>
      <c r="V237" s="347">
        <f t="shared" si="34"/>
        <v>12278.1</v>
      </c>
      <c r="W237" s="347">
        <v>881.9</v>
      </c>
      <c r="X237" s="347">
        <f t="shared" si="35"/>
        <v>2645.7</v>
      </c>
      <c r="Y237" s="356">
        <v>7635.93</v>
      </c>
      <c r="Z237" s="356">
        <v>2259.29365228</v>
      </c>
      <c r="AA237" s="357">
        <v>0.972097609059179</v>
      </c>
      <c r="AB237" s="357">
        <v>0.810081340882647</v>
      </c>
      <c r="AC237" s="357">
        <v>0.675067784068876</v>
      </c>
      <c r="AD237" s="145">
        <f t="shared" si="36"/>
        <v>0.895605207600282</v>
      </c>
      <c r="AE237" s="146">
        <f t="shared" si="37"/>
        <v>0.746293907230399</v>
      </c>
      <c r="AF237" s="146">
        <f t="shared" si="38"/>
        <v>0.621914628484863</v>
      </c>
      <c r="AG237" s="365"/>
      <c r="AH237" s="363">
        <f t="shared" si="39"/>
        <v>260</v>
      </c>
      <c r="AI237" s="366">
        <v>-50</v>
      </c>
    </row>
    <row r="238" spans="1:35">
      <c r="A238" s="289">
        <v>267</v>
      </c>
      <c r="B238" s="90" t="s">
        <v>396</v>
      </c>
      <c r="C238" s="90">
        <v>104429</v>
      </c>
      <c r="D238" s="12" t="s">
        <v>516</v>
      </c>
      <c r="E238" s="90" t="s">
        <v>517</v>
      </c>
      <c r="F238" s="90">
        <v>11089</v>
      </c>
      <c r="G238" s="323" t="s">
        <v>213</v>
      </c>
      <c r="H238" s="324"/>
      <c r="I238" s="289">
        <v>3</v>
      </c>
      <c r="J238" s="56">
        <v>260</v>
      </c>
      <c r="K238" s="289">
        <v>20</v>
      </c>
      <c r="L238" s="337">
        <v>1</v>
      </c>
      <c r="M238" s="339">
        <v>1911.94</v>
      </c>
      <c r="N238" s="339">
        <f t="shared" si="30"/>
        <v>5735.82</v>
      </c>
      <c r="O238" s="339">
        <v>297.53</v>
      </c>
      <c r="P238" s="339">
        <f t="shared" si="31"/>
        <v>892.59</v>
      </c>
      <c r="Q238" s="346">
        <v>2294.33</v>
      </c>
      <c r="R238" s="346">
        <f t="shared" si="32"/>
        <v>6882.99</v>
      </c>
      <c r="S238" s="346">
        <v>323.63</v>
      </c>
      <c r="T238" s="346">
        <f t="shared" si="33"/>
        <v>970.89</v>
      </c>
      <c r="U238" s="347">
        <v>2753.19</v>
      </c>
      <c r="V238" s="347">
        <f t="shared" si="34"/>
        <v>8259.57</v>
      </c>
      <c r="W238" s="347">
        <v>351.55</v>
      </c>
      <c r="X238" s="347">
        <f t="shared" si="35"/>
        <v>1054.65</v>
      </c>
      <c r="Y238" s="356">
        <v>2237.66</v>
      </c>
      <c r="Z238" s="356">
        <v>258.9</v>
      </c>
      <c r="AA238" s="357">
        <v>0.648652160637715</v>
      </c>
      <c r="AB238" s="357">
        <v>0.540543467198096</v>
      </c>
      <c r="AC238" s="357">
        <v>0.450452889331746</v>
      </c>
      <c r="AD238" s="145">
        <f t="shared" si="36"/>
        <v>0.390120331530627</v>
      </c>
      <c r="AE238" s="146">
        <f t="shared" si="37"/>
        <v>0.325099992881001</v>
      </c>
      <c r="AF238" s="146">
        <f t="shared" si="38"/>
        <v>0.270917251140192</v>
      </c>
      <c r="AG238" s="365"/>
      <c r="AH238" s="363">
        <f t="shared" si="39"/>
        <v>260</v>
      </c>
      <c r="AI238" s="366">
        <v>-50</v>
      </c>
    </row>
    <row r="239" spans="1:35">
      <c r="A239" s="289">
        <v>268</v>
      </c>
      <c r="B239" s="90" t="s">
        <v>396</v>
      </c>
      <c r="C239" s="90">
        <v>104429</v>
      </c>
      <c r="D239" s="12" t="s">
        <v>516</v>
      </c>
      <c r="E239" s="90" t="s">
        <v>518</v>
      </c>
      <c r="F239" s="90">
        <v>8798</v>
      </c>
      <c r="G239" s="12" t="s">
        <v>194</v>
      </c>
      <c r="H239" s="90"/>
      <c r="I239" s="289">
        <v>3</v>
      </c>
      <c r="J239" s="56">
        <v>260</v>
      </c>
      <c r="K239" s="289">
        <v>20</v>
      </c>
      <c r="L239" s="337">
        <v>1</v>
      </c>
      <c r="M239" s="339">
        <v>1911.94</v>
      </c>
      <c r="N239" s="339">
        <f t="shared" si="30"/>
        <v>5735.82</v>
      </c>
      <c r="O239" s="339">
        <v>297.53</v>
      </c>
      <c r="P239" s="339">
        <f t="shared" si="31"/>
        <v>892.59</v>
      </c>
      <c r="Q239" s="346">
        <v>2294.33</v>
      </c>
      <c r="R239" s="346">
        <f t="shared" si="32"/>
        <v>6882.99</v>
      </c>
      <c r="S239" s="346">
        <v>323.63</v>
      </c>
      <c r="T239" s="346">
        <f t="shared" si="33"/>
        <v>970.89</v>
      </c>
      <c r="U239" s="347">
        <v>2753.19</v>
      </c>
      <c r="V239" s="347">
        <f t="shared" si="34"/>
        <v>8259.57</v>
      </c>
      <c r="W239" s="347">
        <v>351.55</v>
      </c>
      <c r="X239" s="347">
        <f t="shared" si="35"/>
        <v>1054.65</v>
      </c>
      <c r="Y239" s="356">
        <v>4497.46</v>
      </c>
      <c r="Z239" s="356">
        <v>843.58</v>
      </c>
      <c r="AA239" s="357">
        <v>0.648652160637715</v>
      </c>
      <c r="AB239" s="357">
        <v>0.540543467198096</v>
      </c>
      <c r="AC239" s="357">
        <v>0.450452889331746</v>
      </c>
      <c r="AD239" s="145">
        <f t="shared" si="36"/>
        <v>0.784100616825493</v>
      </c>
      <c r="AE239" s="146">
        <f t="shared" si="37"/>
        <v>0.653416611094888</v>
      </c>
      <c r="AF239" s="146">
        <f t="shared" si="38"/>
        <v>0.544515029232757</v>
      </c>
      <c r="AG239" s="365"/>
      <c r="AH239" s="363">
        <f t="shared" si="39"/>
        <v>260</v>
      </c>
      <c r="AI239" s="366">
        <v>-50</v>
      </c>
    </row>
    <row r="240" spans="1:35">
      <c r="A240" s="289">
        <v>269</v>
      </c>
      <c r="B240" s="90" t="s">
        <v>396</v>
      </c>
      <c r="C240" s="90">
        <v>104429</v>
      </c>
      <c r="D240" s="12" t="s">
        <v>516</v>
      </c>
      <c r="E240" s="90" t="s">
        <v>519</v>
      </c>
      <c r="F240" s="289">
        <v>11863</v>
      </c>
      <c r="G240" s="12" t="s">
        <v>194</v>
      </c>
      <c r="H240" s="90"/>
      <c r="I240" s="289">
        <v>3</v>
      </c>
      <c r="J240" s="56">
        <v>260</v>
      </c>
      <c r="K240" s="289">
        <v>20</v>
      </c>
      <c r="L240" s="337">
        <v>1</v>
      </c>
      <c r="M240" s="339">
        <v>1911.94</v>
      </c>
      <c r="N240" s="339">
        <f t="shared" si="30"/>
        <v>5735.82</v>
      </c>
      <c r="O240" s="339">
        <v>297.53</v>
      </c>
      <c r="P240" s="339">
        <f t="shared" si="31"/>
        <v>892.59</v>
      </c>
      <c r="Q240" s="346">
        <v>2294.33</v>
      </c>
      <c r="R240" s="346">
        <f t="shared" si="32"/>
        <v>6882.99</v>
      </c>
      <c r="S240" s="346">
        <v>323.63</v>
      </c>
      <c r="T240" s="346">
        <f t="shared" si="33"/>
        <v>970.89</v>
      </c>
      <c r="U240" s="347">
        <v>2753.19</v>
      </c>
      <c r="V240" s="347">
        <f t="shared" si="34"/>
        <v>8259.57</v>
      </c>
      <c r="W240" s="347">
        <v>351.55</v>
      </c>
      <c r="X240" s="347">
        <f t="shared" si="35"/>
        <v>1054.65</v>
      </c>
      <c r="Y240" s="356">
        <v>3487.26</v>
      </c>
      <c r="Z240" s="356">
        <v>674.42336066831</v>
      </c>
      <c r="AA240" s="357">
        <v>0.648652160637715</v>
      </c>
      <c r="AB240" s="357">
        <v>0.540543467198096</v>
      </c>
      <c r="AC240" s="357">
        <v>0.450452889331746</v>
      </c>
      <c r="AD240" s="145">
        <f t="shared" si="36"/>
        <v>0.60797932989529</v>
      </c>
      <c r="AE240" s="146">
        <f t="shared" si="37"/>
        <v>0.506648999925904</v>
      </c>
      <c r="AF240" s="146">
        <f t="shared" si="38"/>
        <v>0.422208420050923</v>
      </c>
      <c r="AG240" s="365"/>
      <c r="AH240" s="363">
        <f t="shared" si="39"/>
        <v>260</v>
      </c>
      <c r="AI240" s="366">
        <v>-50</v>
      </c>
    </row>
    <row r="241" spans="1:35">
      <c r="A241" s="289">
        <v>270</v>
      </c>
      <c r="B241" s="90" t="s">
        <v>396</v>
      </c>
      <c r="C241" s="90">
        <v>105267</v>
      </c>
      <c r="D241" s="12" t="s">
        <v>520</v>
      </c>
      <c r="E241" s="322" t="s">
        <v>521</v>
      </c>
      <c r="F241" s="90">
        <v>5457</v>
      </c>
      <c r="G241" s="12" t="s">
        <v>467</v>
      </c>
      <c r="H241" s="90"/>
      <c r="I241" s="289">
        <v>3</v>
      </c>
      <c r="J241" s="56">
        <v>260</v>
      </c>
      <c r="K241" s="289">
        <v>20</v>
      </c>
      <c r="L241" s="337">
        <v>1</v>
      </c>
      <c r="M241" s="339">
        <v>2491.83</v>
      </c>
      <c r="N241" s="339">
        <f t="shared" si="30"/>
        <v>7475.49</v>
      </c>
      <c r="O241" s="339">
        <v>489.2</v>
      </c>
      <c r="P241" s="339">
        <f t="shared" si="31"/>
        <v>1467.6</v>
      </c>
      <c r="Q241" s="346">
        <v>2990.2</v>
      </c>
      <c r="R241" s="346">
        <f t="shared" si="32"/>
        <v>8970.6</v>
      </c>
      <c r="S241" s="346">
        <v>532.1</v>
      </c>
      <c r="T241" s="346">
        <f t="shared" si="33"/>
        <v>1596.3</v>
      </c>
      <c r="U241" s="347">
        <v>3588.2</v>
      </c>
      <c r="V241" s="347">
        <f t="shared" si="34"/>
        <v>10764.6</v>
      </c>
      <c r="W241" s="347">
        <v>578.1</v>
      </c>
      <c r="X241" s="347">
        <f t="shared" si="35"/>
        <v>1734.3</v>
      </c>
      <c r="Y241" s="356">
        <v>8358.41</v>
      </c>
      <c r="Z241" s="356">
        <v>1806.2770276002</v>
      </c>
      <c r="AA241" s="359">
        <v>1.06351026893229</v>
      </c>
      <c r="AB241" s="357">
        <v>0.886258557443579</v>
      </c>
      <c r="AC241" s="357">
        <v>0.73854879786965</v>
      </c>
      <c r="AD241" s="358">
        <f t="shared" si="36"/>
        <v>1.11810864572088</v>
      </c>
      <c r="AE241" s="146">
        <f t="shared" si="37"/>
        <v>0.931755958352841</v>
      </c>
      <c r="AF241" s="146">
        <f t="shared" si="38"/>
        <v>0.77647195436895</v>
      </c>
      <c r="AG241" s="367">
        <v>100</v>
      </c>
      <c r="AH241" s="363">
        <f t="shared" si="39"/>
        <v>160</v>
      </c>
      <c r="AI241" s="364"/>
    </row>
    <row r="242" spans="1:35">
      <c r="A242" s="289">
        <v>271</v>
      </c>
      <c r="B242" s="90" t="s">
        <v>396</v>
      </c>
      <c r="C242" s="90">
        <v>105267</v>
      </c>
      <c r="D242" s="12" t="s">
        <v>520</v>
      </c>
      <c r="E242" s="90" t="s">
        <v>522</v>
      </c>
      <c r="F242" s="90">
        <v>10857</v>
      </c>
      <c r="G242" s="12" t="s">
        <v>194</v>
      </c>
      <c r="H242" s="90"/>
      <c r="I242" s="289">
        <v>3</v>
      </c>
      <c r="J242" s="56">
        <v>260</v>
      </c>
      <c r="K242" s="289">
        <v>20</v>
      </c>
      <c r="L242" s="337">
        <v>1</v>
      </c>
      <c r="M242" s="339">
        <v>2491.84</v>
      </c>
      <c r="N242" s="339">
        <f t="shared" si="30"/>
        <v>7475.52</v>
      </c>
      <c r="O242" s="339">
        <v>489.2</v>
      </c>
      <c r="P242" s="339">
        <f t="shared" si="31"/>
        <v>1467.6</v>
      </c>
      <c r="Q242" s="346">
        <v>2990.2</v>
      </c>
      <c r="R242" s="346">
        <f t="shared" si="32"/>
        <v>8970.6</v>
      </c>
      <c r="S242" s="346">
        <v>532.1</v>
      </c>
      <c r="T242" s="346">
        <f t="shared" si="33"/>
        <v>1596.3</v>
      </c>
      <c r="U242" s="347">
        <v>3588.2</v>
      </c>
      <c r="V242" s="347">
        <f t="shared" si="34"/>
        <v>10764.6</v>
      </c>
      <c r="W242" s="347">
        <v>578.1</v>
      </c>
      <c r="X242" s="347">
        <f t="shared" si="35"/>
        <v>1734.3</v>
      </c>
      <c r="Y242" s="356">
        <v>7311.53</v>
      </c>
      <c r="Z242" s="356">
        <v>1798.64256035004</v>
      </c>
      <c r="AA242" s="357">
        <v>1.06351026893229</v>
      </c>
      <c r="AB242" s="357">
        <v>0.886258557443579</v>
      </c>
      <c r="AC242" s="357">
        <v>0.73854879786965</v>
      </c>
      <c r="AD242" s="146">
        <f t="shared" si="36"/>
        <v>0.978063064509225</v>
      </c>
      <c r="AE242" s="146">
        <f t="shared" si="37"/>
        <v>0.815054734354447</v>
      </c>
      <c r="AF242" s="146">
        <f t="shared" si="38"/>
        <v>0.679219850249893</v>
      </c>
      <c r="AG242" s="365"/>
      <c r="AH242" s="363">
        <f t="shared" si="39"/>
        <v>260</v>
      </c>
      <c r="AI242" s="366"/>
    </row>
    <row r="243" spans="1:35">
      <c r="A243" s="289">
        <v>272</v>
      </c>
      <c r="B243" s="90" t="s">
        <v>396</v>
      </c>
      <c r="C243" s="90">
        <v>105267</v>
      </c>
      <c r="D243" s="12" t="s">
        <v>520</v>
      </c>
      <c r="E243" s="330" t="s">
        <v>523</v>
      </c>
      <c r="F243" s="330">
        <v>12139</v>
      </c>
      <c r="G243" s="12" t="s">
        <v>410</v>
      </c>
      <c r="H243" s="11"/>
      <c r="I243" s="289">
        <v>3</v>
      </c>
      <c r="J243" s="56">
        <v>260</v>
      </c>
      <c r="K243" s="289">
        <v>20</v>
      </c>
      <c r="L243" s="337">
        <v>0.6</v>
      </c>
      <c r="M243" s="339">
        <v>1495.09</v>
      </c>
      <c r="N243" s="339">
        <f t="shared" si="30"/>
        <v>4485.27</v>
      </c>
      <c r="O243" s="339">
        <v>293.6</v>
      </c>
      <c r="P243" s="339">
        <f t="shared" si="31"/>
        <v>880.8</v>
      </c>
      <c r="Q243" s="346">
        <v>1794.1</v>
      </c>
      <c r="R243" s="346">
        <f t="shared" si="32"/>
        <v>5382.3</v>
      </c>
      <c r="S243" s="346">
        <v>319.3</v>
      </c>
      <c r="T243" s="346">
        <f t="shared" si="33"/>
        <v>957.9</v>
      </c>
      <c r="U243" s="347">
        <v>2153.1</v>
      </c>
      <c r="V243" s="347">
        <f t="shared" si="34"/>
        <v>6459.3</v>
      </c>
      <c r="W243" s="347">
        <v>346.8</v>
      </c>
      <c r="X243" s="347">
        <f t="shared" si="35"/>
        <v>1040.4</v>
      </c>
      <c r="Y243" s="356">
        <v>4788.13</v>
      </c>
      <c r="Z243" s="356">
        <v>1283.61771374</v>
      </c>
      <c r="AA243" s="359">
        <v>1.06351026893229</v>
      </c>
      <c r="AB243" s="357">
        <v>0.886258557443579</v>
      </c>
      <c r="AC243" s="357">
        <v>0.73854879786965</v>
      </c>
      <c r="AD243" s="358">
        <f t="shared" si="36"/>
        <v>1.06752324832173</v>
      </c>
      <c r="AE243" s="146">
        <f t="shared" si="37"/>
        <v>0.889606673726845</v>
      </c>
      <c r="AF243" s="146">
        <f t="shared" si="38"/>
        <v>0.741276918551546</v>
      </c>
      <c r="AG243" s="367">
        <v>100</v>
      </c>
      <c r="AH243" s="363">
        <f t="shared" si="39"/>
        <v>160</v>
      </c>
      <c r="AI243" s="364"/>
    </row>
    <row r="244" spans="1:35">
      <c r="A244" s="289">
        <v>273</v>
      </c>
      <c r="B244" s="90" t="s">
        <v>396</v>
      </c>
      <c r="C244" s="90">
        <v>106569</v>
      </c>
      <c r="D244" s="12" t="s">
        <v>524</v>
      </c>
      <c r="E244" s="90" t="s">
        <v>525</v>
      </c>
      <c r="F244" s="289">
        <v>11776</v>
      </c>
      <c r="G244" s="12" t="s">
        <v>213</v>
      </c>
      <c r="H244" s="378"/>
      <c r="I244" s="289">
        <v>3</v>
      </c>
      <c r="J244" s="56">
        <v>260</v>
      </c>
      <c r="K244" s="289">
        <v>20</v>
      </c>
      <c r="L244" s="337">
        <v>1</v>
      </c>
      <c r="M244" s="339">
        <v>1974.1</v>
      </c>
      <c r="N244" s="339">
        <f t="shared" si="30"/>
        <v>5922.3</v>
      </c>
      <c r="O244" s="339">
        <v>405.69</v>
      </c>
      <c r="P244" s="339">
        <f t="shared" si="31"/>
        <v>1217.07</v>
      </c>
      <c r="Q244" s="346">
        <v>2368.75</v>
      </c>
      <c r="R244" s="346">
        <f t="shared" si="32"/>
        <v>7106.25</v>
      </c>
      <c r="S244" s="346">
        <v>441.266666666667</v>
      </c>
      <c r="T244" s="346">
        <f t="shared" si="33"/>
        <v>1323.8</v>
      </c>
      <c r="U244" s="347">
        <v>2842.7</v>
      </c>
      <c r="V244" s="347">
        <f t="shared" si="34"/>
        <v>8528.1</v>
      </c>
      <c r="W244" s="347">
        <v>479.34</v>
      </c>
      <c r="X244" s="347">
        <f t="shared" si="35"/>
        <v>1438.02</v>
      </c>
      <c r="Y244" s="356">
        <v>7758.24</v>
      </c>
      <c r="Z244" s="356">
        <v>1969.2187598</v>
      </c>
      <c r="AA244" s="357">
        <v>1.3023289826294</v>
      </c>
      <c r="AB244" s="359">
        <v>1.08527415219116</v>
      </c>
      <c r="AC244" s="357">
        <v>0.90439512682597</v>
      </c>
      <c r="AD244" s="146">
        <f t="shared" si="36"/>
        <v>1.31000455903956</v>
      </c>
      <c r="AE244" s="358">
        <f t="shared" si="37"/>
        <v>1.09174881266491</v>
      </c>
      <c r="AF244" s="146">
        <f t="shared" si="38"/>
        <v>0.909726668308298</v>
      </c>
      <c r="AG244" s="296">
        <v>150</v>
      </c>
      <c r="AH244" s="363">
        <f t="shared" si="39"/>
        <v>110</v>
      </c>
      <c r="AI244" s="364"/>
    </row>
    <row r="245" spans="1:35">
      <c r="A245" s="289">
        <v>274</v>
      </c>
      <c r="B245" s="90" t="s">
        <v>396</v>
      </c>
      <c r="C245" s="90">
        <v>106569</v>
      </c>
      <c r="D245" s="12" t="s">
        <v>524</v>
      </c>
      <c r="E245" s="330" t="s">
        <v>526</v>
      </c>
      <c r="F245" s="330">
        <v>12135</v>
      </c>
      <c r="G245" s="323" t="s">
        <v>194</v>
      </c>
      <c r="H245" s="378"/>
      <c r="I245" s="289">
        <v>3</v>
      </c>
      <c r="J245" s="56">
        <v>260</v>
      </c>
      <c r="K245" s="289">
        <v>20</v>
      </c>
      <c r="L245" s="337">
        <v>1</v>
      </c>
      <c r="M245" s="339">
        <v>1974.1</v>
      </c>
      <c r="N245" s="339">
        <f t="shared" si="30"/>
        <v>5922.3</v>
      </c>
      <c r="O245" s="339">
        <v>405.69</v>
      </c>
      <c r="P245" s="339">
        <f t="shared" si="31"/>
        <v>1217.07</v>
      </c>
      <c r="Q245" s="346">
        <v>2368.75</v>
      </c>
      <c r="R245" s="346">
        <f t="shared" si="32"/>
        <v>7106.25</v>
      </c>
      <c r="S245" s="346">
        <v>441.266666666667</v>
      </c>
      <c r="T245" s="346">
        <f t="shared" si="33"/>
        <v>1323.8</v>
      </c>
      <c r="U245" s="347">
        <v>2842.7</v>
      </c>
      <c r="V245" s="347">
        <f t="shared" si="34"/>
        <v>8528.1</v>
      </c>
      <c r="W245" s="347">
        <v>479.34</v>
      </c>
      <c r="X245" s="347">
        <f t="shared" si="35"/>
        <v>1438.02</v>
      </c>
      <c r="Y245" s="356">
        <v>7744.08</v>
      </c>
      <c r="Z245" s="356">
        <v>2321.6748108</v>
      </c>
      <c r="AA245" s="357">
        <v>1.3023289826294</v>
      </c>
      <c r="AB245" s="359">
        <v>1.08527415219116</v>
      </c>
      <c r="AC245" s="357">
        <v>0.90439512682597</v>
      </c>
      <c r="AD245" s="146">
        <f t="shared" si="36"/>
        <v>1.30761359606909</v>
      </c>
      <c r="AE245" s="358">
        <f t="shared" si="37"/>
        <v>1.0897562005277</v>
      </c>
      <c r="AF245" s="146">
        <f t="shared" si="38"/>
        <v>0.908066275020227</v>
      </c>
      <c r="AG245" s="296">
        <v>150</v>
      </c>
      <c r="AH245" s="363">
        <f t="shared" si="39"/>
        <v>110</v>
      </c>
      <c r="AI245" s="364"/>
    </row>
    <row r="246" spans="1:35">
      <c r="A246" s="289">
        <v>275</v>
      </c>
      <c r="B246" s="90" t="s">
        <v>396</v>
      </c>
      <c r="C246" s="90">
        <v>106569</v>
      </c>
      <c r="D246" s="12" t="s">
        <v>524</v>
      </c>
      <c r="E246" s="90" t="s">
        <v>527</v>
      </c>
      <c r="F246" s="11">
        <v>12157</v>
      </c>
      <c r="G246" s="323" t="s">
        <v>269</v>
      </c>
      <c r="H246" s="378"/>
      <c r="I246" s="289">
        <v>3</v>
      </c>
      <c r="J246" s="56">
        <v>260</v>
      </c>
      <c r="K246" s="289">
        <v>20</v>
      </c>
      <c r="L246" s="337">
        <v>0.6</v>
      </c>
      <c r="M246" s="339">
        <v>1184.46</v>
      </c>
      <c r="N246" s="339">
        <f t="shared" si="30"/>
        <v>3553.38</v>
      </c>
      <c r="O246" s="339">
        <v>243.4</v>
      </c>
      <c r="P246" s="339">
        <f t="shared" si="31"/>
        <v>730.2</v>
      </c>
      <c r="Q246" s="346">
        <v>1421.35666666667</v>
      </c>
      <c r="R246" s="346">
        <f t="shared" si="32"/>
        <v>4264.07000000001</v>
      </c>
      <c r="S246" s="346">
        <v>264.766666666667</v>
      </c>
      <c r="T246" s="346">
        <f t="shared" si="33"/>
        <v>794.300000000001</v>
      </c>
      <c r="U246" s="347">
        <v>1705.62</v>
      </c>
      <c r="V246" s="347">
        <f t="shared" si="34"/>
        <v>5116.86</v>
      </c>
      <c r="W246" s="347">
        <v>287.6</v>
      </c>
      <c r="X246" s="347">
        <f t="shared" si="35"/>
        <v>862.8</v>
      </c>
      <c r="Y246" s="356">
        <v>4499</v>
      </c>
      <c r="Z246" s="356">
        <v>1102.31299999988</v>
      </c>
      <c r="AA246" s="357">
        <v>1.3023289826294</v>
      </c>
      <c r="AB246" s="359">
        <v>1.08527415219116</v>
      </c>
      <c r="AC246" s="357">
        <v>0.90439512682597</v>
      </c>
      <c r="AD246" s="146">
        <f t="shared" si="36"/>
        <v>1.26611845623041</v>
      </c>
      <c r="AE246" s="358">
        <f t="shared" si="37"/>
        <v>1.05509524937442</v>
      </c>
      <c r="AF246" s="146">
        <f t="shared" si="38"/>
        <v>0.87925016514034</v>
      </c>
      <c r="AG246" s="296">
        <v>150</v>
      </c>
      <c r="AH246" s="363">
        <f t="shared" si="39"/>
        <v>110</v>
      </c>
      <c r="AI246" s="364"/>
    </row>
    <row r="247" spans="1:35">
      <c r="A247" s="289">
        <v>276</v>
      </c>
      <c r="B247" s="90" t="s">
        <v>396</v>
      </c>
      <c r="C247" s="90">
        <v>106399</v>
      </c>
      <c r="D247" s="325" t="s">
        <v>528</v>
      </c>
      <c r="E247" s="90" t="s">
        <v>529</v>
      </c>
      <c r="F247" s="90">
        <v>10860</v>
      </c>
      <c r="G247" s="12" t="s">
        <v>213</v>
      </c>
      <c r="H247" s="90"/>
      <c r="I247" s="289">
        <v>3</v>
      </c>
      <c r="J247" s="56">
        <v>260</v>
      </c>
      <c r="K247" s="289">
        <v>20</v>
      </c>
      <c r="L247" s="337">
        <v>1</v>
      </c>
      <c r="M247" s="339">
        <v>2220</v>
      </c>
      <c r="N247" s="339">
        <f t="shared" si="30"/>
        <v>6660</v>
      </c>
      <c r="O247" s="339">
        <v>410.2</v>
      </c>
      <c r="P247" s="339">
        <f t="shared" si="31"/>
        <v>1230.6</v>
      </c>
      <c r="Q247" s="346">
        <v>2664.1</v>
      </c>
      <c r="R247" s="346">
        <f t="shared" si="32"/>
        <v>7992.3</v>
      </c>
      <c r="S247" s="346">
        <v>446.2</v>
      </c>
      <c r="T247" s="346">
        <f t="shared" si="33"/>
        <v>1338.6</v>
      </c>
      <c r="U247" s="347">
        <v>3196.8</v>
      </c>
      <c r="V247" s="347">
        <f t="shared" si="34"/>
        <v>9590.4</v>
      </c>
      <c r="W247" s="347">
        <v>484.7</v>
      </c>
      <c r="X247" s="347">
        <f t="shared" si="35"/>
        <v>1454.1</v>
      </c>
      <c r="Y247" s="356">
        <v>2662.8</v>
      </c>
      <c r="Z247" s="356">
        <v>775.116705566</v>
      </c>
      <c r="AA247" s="357">
        <v>0.450373444340896</v>
      </c>
      <c r="AB247" s="357">
        <v>0.375311203617413</v>
      </c>
      <c r="AC247" s="357">
        <v>0.312759336347845</v>
      </c>
      <c r="AD247" s="145">
        <f t="shared" si="36"/>
        <v>0.39981981981982</v>
      </c>
      <c r="AE247" s="146">
        <f t="shared" si="37"/>
        <v>0.333170676776397</v>
      </c>
      <c r="AF247" s="146">
        <f t="shared" si="38"/>
        <v>0.277652652652653</v>
      </c>
      <c r="AG247" s="365"/>
      <c r="AH247" s="363">
        <f t="shared" si="39"/>
        <v>260</v>
      </c>
      <c r="AI247" s="366">
        <v>-50</v>
      </c>
    </row>
    <row r="248" spans="1:35">
      <c r="A248" s="289">
        <v>277</v>
      </c>
      <c r="B248" s="90" t="s">
        <v>396</v>
      </c>
      <c r="C248" s="90">
        <v>106399</v>
      </c>
      <c r="D248" s="12" t="s">
        <v>528</v>
      </c>
      <c r="E248" s="90" t="s">
        <v>530</v>
      </c>
      <c r="F248" s="11">
        <v>12158</v>
      </c>
      <c r="G248" s="12" t="s">
        <v>194</v>
      </c>
      <c r="H248" s="90"/>
      <c r="I248" s="289">
        <v>3</v>
      </c>
      <c r="J248" s="56">
        <v>260</v>
      </c>
      <c r="K248" s="289">
        <v>20</v>
      </c>
      <c r="L248" s="337">
        <v>0.8</v>
      </c>
      <c r="M248" s="339">
        <v>1776</v>
      </c>
      <c r="N248" s="339">
        <f t="shared" si="30"/>
        <v>5328</v>
      </c>
      <c r="O248" s="339">
        <v>328.2</v>
      </c>
      <c r="P248" s="339">
        <f t="shared" si="31"/>
        <v>984.6</v>
      </c>
      <c r="Q248" s="346">
        <v>2131.2</v>
      </c>
      <c r="R248" s="346">
        <f t="shared" si="32"/>
        <v>6393.6</v>
      </c>
      <c r="S248" s="346">
        <v>357</v>
      </c>
      <c r="T248" s="346">
        <f t="shared" si="33"/>
        <v>1071</v>
      </c>
      <c r="U248" s="347">
        <v>2557.5</v>
      </c>
      <c r="V248" s="347">
        <f t="shared" si="34"/>
        <v>7672.5</v>
      </c>
      <c r="W248" s="347">
        <v>387.8</v>
      </c>
      <c r="X248" s="347">
        <f t="shared" si="35"/>
        <v>1163.4</v>
      </c>
      <c r="Y248" s="356">
        <v>2173.38</v>
      </c>
      <c r="Z248" s="356">
        <v>605.518849</v>
      </c>
      <c r="AA248" s="357">
        <v>0.450373444340896</v>
      </c>
      <c r="AB248" s="357">
        <v>0.375311203617413</v>
      </c>
      <c r="AC248" s="357">
        <v>0.312759336347845</v>
      </c>
      <c r="AD248" s="145">
        <f t="shared" si="36"/>
        <v>0.407916666666667</v>
      </c>
      <c r="AE248" s="146">
        <f t="shared" si="37"/>
        <v>0.339930555555556</v>
      </c>
      <c r="AF248" s="146">
        <f t="shared" si="38"/>
        <v>0.283268817204301</v>
      </c>
      <c r="AG248" s="365"/>
      <c r="AH248" s="363">
        <f t="shared" si="39"/>
        <v>260</v>
      </c>
      <c r="AI248" s="366">
        <v>-50</v>
      </c>
    </row>
    <row r="249" spans="1:35">
      <c r="A249" s="289">
        <v>278</v>
      </c>
      <c r="B249" s="90" t="s">
        <v>396</v>
      </c>
      <c r="C249" s="90">
        <v>106399</v>
      </c>
      <c r="D249" s="12" t="s">
        <v>528</v>
      </c>
      <c r="E249" s="330" t="s">
        <v>531</v>
      </c>
      <c r="F249" s="330">
        <v>12144</v>
      </c>
      <c r="G249" s="12" t="s">
        <v>410</v>
      </c>
      <c r="H249" s="11"/>
      <c r="I249" s="289">
        <v>3</v>
      </c>
      <c r="J249" s="56">
        <v>260</v>
      </c>
      <c r="K249" s="289">
        <v>20</v>
      </c>
      <c r="L249" s="337">
        <v>0.6</v>
      </c>
      <c r="M249" s="339">
        <v>1332.1</v>
      </c>
      <c r="N249" s="339">
        <f t="shared" si="30"/>
        <v>3996.3</v>
      </c>
      <c r="O249" s="339">
        <v>246.27</v>
      </c>
      <c r="P249" s="339">
        <f t="shared" si="31"/>
        <v>738.81</v>
      </c>
      <c r="Q249" s="346">
        <v>1598.42</v>
      </c>
      <c r="R249" s="346">
        <f t="shared" si="32"/>
        <v>4795.26</v>
      </c>
      <c r="S249" s="346">
        <v>267.82</v>
      </c>
      <c r="T249" s="346">
        <f t="shared" si="33"/>
        <v>803.46</v>
      </c>
      <c r="U249" s="347">
        <v>1918.16</v>
      </c>
      <c r="V249" s="347">
        <f t="shared" si="34"/>
        <v>5754.48</v>
      </c>
      <c r="W249" s="347">
        <v>290.93</v>
      </c>
      <c r="X249" s="347">
        <f t="shared" si="35"/>
        <v>872.79</v>
      </c>
      <c r="Y249" s="356">
        <v>2362.72</v>
      </c>
      <c r="Z249" s="356">
        <v>523.9114</v>
      </c>
      <c r="AA249" s="357">
        <v>0.450373444340896</v>
      </c>
      <c r="AB249" s="357">
        <v>0.375311203617413</v>
      </c>
      <c r="AC249" s="357">
        <v>0.312759336347845</v>
      </c>
      <c r="AD249" s="145">
        <f t="shared" si="36"/>
        <v>0.591226884868503</v>
      </c>
      <c r="AE249" s="146">
        <f t="shared" si="37"/>
        <v>0.492719894228884</v>
      </c>
      <c r="AF249" s="146">
        <f t="shared" si="38"/>
        <v>0.410587924538794</v>
      </c>
      <c r="AG249" s="365"/>
      <c r="AH249" s="363">
        <f t="shared" si="39"/>
        <v>260</v>
      </c>
      <c r="AI249" s="366">
        <v>-50</v>
      </c>
    </row>
    <row r="250" spans="1:35">
      <c r="A250" s="289">
        <v>279</v>
      </c>
      <c r="B250" s="90" t="s">
        <v>396</v>
      </c>
      <c r="C250" s="90">
        <v>107658</v>
      </c>
      <c r="D250" s="325" t="s">
        <v>532</v>
      </c>
      <c r="E250" s="90" t="s">
        <v>533</v>
      </c>
      <c r="F250" s="90">
        <v>7388</v>
      </c>
      <c r="G250" s="12" t="s">
        <v>467</v>
      </c>
      <c r="H250" s="90"/>
      <c r="I250" s="289">
        <v>3</v>
      </c>
      <c r="J250" s="56">
        <v>260</v>
      </c>
      <c r="K250" s="289">
        <v>20</v>
      </c>
      <c r="L250" s="337">
        <v>1</v>
      </c>
      <c r="M250" s="339">
        <v>1590.77</v>
      </c>
      <c r="N250" s="339">
        <f t="shared" si="30"/>
        <v>4772.31</v>
      </c>
      <c r="O250" s="339">
        <v>331.525</v>
      </c>
      <c r="P250" s="339">
        <f t="shared" si="31"/>
        <v>994.575</v>
      </c>
      <c r="Q250" s="346">
        <v>1908.925</v>
      </c>
      <c r="R250" s="346">
        <f t="shared" si="32"/>
        <v>5726.775</v>
      </c>
      <c r="S250" s="346">
        <v>360.6</v>
      </c>
      <c r="T250" s="346">
        <f t="shared" si="33"/>
        <v>1081.8</v>
      </c>
      <c r="U250" s="347">
        <v>2290.51</v>
      </c>
      <c r="V250" s="347">
        <f t="shared" si="34"/>
        <v>6871.53</v>
      </c>
      <c r="W250" s="347">
        <v>391.71</v>
      </c>
      <c r="X250" s="347">
        <f t="shared" si="35"/>
        <v>1175.13</v>
      </c>
      <c r="Y250" s="356">
        <v>2764.58</v>
      </c>
      <c r="Z250" s="356">
        <v>681.1899999998</v>
      </c>
      <c r="AA250" s="357">
        <v>0.431904958425283</v>
      </c>
      <c r="AB250" s="357">
        <v>0.359920798687736</v>
      </c>
      <c r="AC250" s="357">
        <v>0.299933998906447</v>
      </c>
      <c r="AD250" s="145">
        <f t="shared" si="36"/>
        <v>0.57929598035333</v>
      </c>
      <c r="AE250" s="146">
        <f t="shared" si="37"/>
        <v>0.482746397405171</v>
      </c>
      <c r="AF250" s="146">
        <f t="shared" si="38"/>
        <v>0.402323791062544</v>
      </c>
      <c r="AG250" s="365"/>
      <c r="AH250" s="363">
        <f t="shared" si="39"/>
        <v>260</v>
      </c>
      <c r="AI250" s="366">
        <v>-50</v>
      </c>
    </row>
    <row r="251" spans="1:35">
      <c r="A251" s="289">
        <v>280</v>
      </c>
      <c r="B251" s="90" t="s">
        <v>396</v>
      </c>
      <c r="C251" s="90">
        <v>107658</v>
      </c>
      <c r="D251" s="325" t="s">
        <v>532</v>
      </c>
      <c r="E251" s="90" t="s">
        <v>534</v>
      </c>
      <c r="F251" s="11">
        <v>4562</v>
      </c>
      <c r="G251" s="323" t="s">
        <v>194</v>
      </c>
      <c r="H251" s="324"/>
      <c r="I251" s="289">
        <v>3</v>
      </c>
      <c r="J251" s="56">
        <v>260</v>
      </c>
      <c r="K251" s="289">
        <v>20</v>
      </c>
      <c r="L251" s="337">
        <v>1</v>
      </c>
      <c r="M251" s="339">
        <v>1590.77</v>
      </c>
      <c r="N251" s="339">
        <f t="shared" si="30"/>
        <v>4772.31</v>
      </c>
      <c r="O251" s="339">
        <v>331.525</v>
      </c>
      <c r="P251" s="339">
        <f t="shared" si="31"/>
        <v>994.575</v>
      </c>
      <c r="Q251" s="346">
        <v>1908.925</v>
      </c>
      <c r="R251" s="346">
        <f t="shared" si="32"/>
        <v>5726.775</v>
      </c>
      <c r="S251" s="346">
        <v>360.6</v>
      </c>
      <c r="T251" s="346">
        <f t="shared" si="33"/>
        <v>1081.8</v>
      </c>
      <c r="U251" s="347">
        <v>2290.51</v>
      </c>
      <c r="V251" s="347">
        <f t="shared" si="34"/>
        <v>6871.53</v>
      </c>
      <c r="W251" s="347">
        <v>391.71</v>
      </c>
      <c r="X251" s="347">
        <f t="shared" si="35"/>
        <v>1175.13</v>
      </c>
      <c r="Y251" s="356">
        <v>1301.99</v>
      </c>
      <c r="Z251" s="356">
        <v>522.63838332</v>
      </c>
      <c r="AA251" s="357">
        <v>0.431904958425283</v>
      </c>
      <c r="AB251" s="357">
        <v>0.359920798687736</v>
      </c>
      <c r="AC251" s="357">
        <v>0.299933998906447</v>
      </c>
      <c r="AD251" s="145">
        <f t="shared" si="36"/>
        <v>0.272821757178389</v>
      </c>
      <c r="AE251" s="146">
        <f t="shared" si="37"/>
        <v>0.227351345216112</v>
      </c>
      <c r="AF251" s="146">
        <f t="shared" si="38"/>
        <v>0.189475997339748</v>
      </c>
      <c r="AG251" s="365"/>
      <c r="AH251" s="363">
        <f t="shared" si="39"/>
        <v>260</v>
      </c>
      <c r="AI251" s="366">
        <v>-50</v>
      </c>
    </row>
    <row r="252" hidden="1" spans="1:35">
      <c r="A252" s="289">
        <v>281</v>
      </c>
      <c r="B252" s="90" t="s">
        <v>535</v>
      </c>
      <c r="C252" s="90">
        <v>377</v>
      </c>
      <c r="D252" s="12" t="s">
        <v>536</v>
      </c>
      <c r="E252" s="90" t="s">
        <v>537</v>
      </c>
      <c r="F252" s="90">
        <v>8940</v>
      </c>
      <c r="G252" s="321" t="s">
        <v>213</v>
      </c>
      <c r="H252" s="322"/>
      <c r="I252" s="289">
        <v>3</v>
      </c>
      <c r="J252" s="56">
        <v>260</v>
      </c>
      <c r="K252" s="289">
        <v>20</v>
      </c>
      <c r="L252" s="337">
        <v>1</v>
      </c>
      <c r="M252" s="339">
        <v>4712.65</v>
      </c>
      <c r="N252" s="339">
        <f t="shared" si="30"/>
        <v>14137.95</v>
      </c>
      <c r="O252" s="339">
        <v>1234.2</v>
      </c>
      <c r="P252" s="339">
        <f t="shared" si="31"/>
        <v>3702.6</v>
      </c>
      <c r="Q252" s="346">
        <v>5665.18</v>
      </c>
      <c r="R252" s="346">
        <f t="shared" si="32"/>
        <v>16995.54</v>
      </c>
      <c r="S252" s="346">
        <v>1342.43</v>
      </c>
      <c r="T252" s="346">
        <f t="shared" si="33"/>
        <v>4027.29</v>
      </c>
      <c r="U252" s="347">
        <v>6786.21</v>
      </c>
      <c r="V252" s="347">
        <f t="shared" si="34"/>
        <v>20358.63</v>
      </c>
      <c r="W252" s="347">
        <v>1458.25</v>
      </c>
      <c r="X252" s="347">
        <f t="shared" si="35"/>
        <v>4374.75</v>
      </c>
      <c r="Y252" s="356">
        <v>11675.36</v>
      </c>
      <c r="Z252" s="356">
        <v>2237.4235</v>
      </c>
      <c r="AA252" s="357">
        <v>0.767582364689615</v>
      </c>
      <c r="AB252" s="357">
        <v>0.639651970574676</v>
      </c>
      <c r="AC252" s="357">
        <v>0.533043308812233</v>
      </c>
      <c r="AD252" s="145">
        <f t="shared" si="36"/>
        <v>0.825817038538119</v>
      </c>
      <c r="AE252" s="146">
        <f t="shared" si="37"/>
        <v>0.686966109932371</v>
      </c>
      <c r="AF252" s="146">
        <f t="shared" si="38"/>
        <v>0.573484561583957</v>
      </c>
      <c r="AG252" s="365"/>
      <c r="AH252" s="363">
        <f t="shared" si="39"/>
        <v>260</v>
      </c>
      <c r="AI252" s="366">
        <v>-50</v>
      </c>
    </row>
    <row r="253" hidden="1" spans="1:35">
      <c r="A253" s="289">
        <v>282</v>
      </c>
      <c r="B253" s="90" t="s">
        <v>535</v>
      </c>
      <c r="C253" s="90">
        <v>377</v>
      </c>
      <c r="D253" s="12" t="s">
        <v>536</v>
      </c>
      <c r="E253" s="374" t="s">
        <v>538</v>
      </c>
      <c r="F253" s="11">
        <v>11323</v>
      </c>
      <c r="G253" s="12" t="s">
        <v>194</v>
      </c>
      <c r="H253" s="90"/>
      <c r="I253" s="289">
        <v>3</v>
      </c>
      <c r="J253" s="56">
        <v>260</v>
      </c>
      <c r="K253" s="289">
        <v>20</v>
      </c>
      <c r="L253" s="337">
        <v>1</v>
      </c>
      <c r="M253" s="339">
        <v>4712.65</v>
      </c>
      <c r="N253" s="339">
        <f t="shared" si="30"/>
        <v>14137.95</v>
      </c>
      <c r="O253" s="339">
        <v>1234.2</v>
      </c>
      <c r="P253" s="339">
        <f t="shared" si="31"/>
        <v>3702.6</v>
      </c>
      <c r="Q253" s="346">
        <v>5665.18</v>
      </c>
      <c r="R253" s="346">
        <f t="shared" si="32"/>
        <v>16995.54</v>
      </c>
      <c r="S253" s="346">
        <v>1342.43</v>
      </c>
      <c r="T253" s="346">
        <f t="shared" si="33"/>
        <v>4027.29</v>
      </c>
      <c r="U253" s="347">
        <v>6786.21</v>
      </c>
      <c r="V253" s="347">
        <f t="shared" si="34"/>
        <v>20358.63</v>
      </c>
      <c r="W253" s="347">
        <v>1458.25</v>
      </c>
      <c r="X253" s="347">
        <f t="shared" si="35"/>
        <v>4374.75</v>
      </c>
      <c r="Y253" s="356">
        <v>13491.41</v>
      </c>
      <c r="Z253" s="356">
        <v>2963.1052999999</v>
      </c>
      <c r="AA253" s="357">
        <v>0.767582364689615</v>
      </c>
      <c r="AB253" s="357">
        <v>0.639651970574676</v>
      </c>
      <c r="AC253" s="357">
        <v>0.533043308812233</v>
      </c>
      <c r="AD253" s="145">
        <f t="shared" si="36"/>
        <v>0.954269183297437</v>
      </c>
      <c r="AE253" s="146">
        <f t="shared" si="37"/>
        <v>0.793820614114056</v>
      </c>
      <c r="AF253" s="146">
        <f t="shared" si="38"/>
        <v>0.662687518757402</v>
      </c>
      <c r="AG253" s="365"/>
      <c r="AH253" s="363">
        <f t="shared" si="39"/>
        <v>260</v>
      </c>
      <c r="AI253" s="366">
        <v>-50</v>
      </c>
    </row>
    <row r="254" hidden="1" spans="1:35">
      <c r="A254" s="289">
        <v>283</v>
      </c>
      <c r="B254" s="90" t="s">
        <v>535</v>
      </c>
      <c r="C254" s="90">
        <v>377</v>
      </c>
      <c r="D254" s="12" t="s">
        <v>536</v>
      </c>
      <c r="E254" s="90" t="s">
        <v>539</v>
      </c>
      <c r="F254" s="289">
        <v>12453</v>
      </c>
      <c r="G254" s="12" t="s">
        <v>269</v>
      </c>
      <c r="H254" s="90">
        <v>2019.07</v>
      </c>
      <c r="I254" s="289">
        <v>3</v>
      </c>
      <c r="J254" s="56">
        <v>260</v>
      </c>
      <c r="K254" s="289">
        <v>20</v>
      </c>
      <c r="L254" s="337">
        <v>0.6</v>
      </c>
      <c r="M254" s="339">
        <v>2827.6</v>
      </c>
      <c r="N254" s="339">
        <f t="shared" si="30"/>
        <v>8482.8</v>
      </c>
      <c r="O254" s="339">
        <v>740.52</v>
      </c>
      <c r="P254" s="339">
        <f t="shared" si="31"/>
        <v>2221.56</v>
      </c>
      <c r="Q254" s="346">
        <v>3373.11</v>
      </c>
      <c r="R254" s="346">
        <f t="shared" si="32"/>
        <v>10119.33</v>
      </c>
      <c r="S254" s="346">
        <v>805.46</v>
      </c>
      <c r="T254" s="346">
        <f t="shared" si="33"/>
        <v>2416.38</v>
      </c>
      <c r="U254" s="347">
        <v>4071.75</v>
      </c>
      <c r="V254" s="347">
        <f t="shared" si="34"/>
        <v>12215.25</v>
      </c>
      <c r="W254" s="347">
        <v>874.97</v>
      </c>
      <c r="X254" s="347">
        <f t="shared" si="35"/>
        <v>2624.91</v>
      </c>
      <c r="Y254" s="356">
        <v>2495.89</v>
      </c>
      <c r="Z254" s="356">
        <v>549.94</v>
      </c>
      <c r="AA254" s="357">
        <v>0.767582364689615</v>
      </c>
      <c r="AB254" s="357">
        <v>0.639651970574676</v>
      </c>
      <c r="AC254" s="357">
        <v>0.533043308812233</v>
      </c>
      <c r="AD254" s="145">
        <f t="shared" si="36"/>
        <v>0.294229499693497</v>
      </c>
      <c r="AE254" s="146">
        <f t="shared" si="37"/>
        <v>0.246645775955523</v>
      </c>
      <c r="AF254" s="146">
        <f t="shared" si="38"/>
        <v>0.204325740365527</v>
      </c>
      <c r="AG254" s="365"/>
      <c r="AH254" s="363">
        <f t="shared" si="39"/>
        <v>260</v>
      </c>
      <c r="AI254" s="366">
        <v>-50</v>
      </c>
    </row>
    <row r="255" hidden="1" spans="1:35">
      <c r="A255" s="289">
        <v>286</v>
      </c>
      <c r="B255" s="90" t="s">
        <v>535</v>
      </c>
      <c r="C255" s="90">
        <v>387</v>
      </c>
      <c r="D255" s="12" t="s">
        <v>540</v>
      </c>
      <c r="E255" s="90" t="s">
        <v>541</v>
      </c>
      <c r="F255" s="90">
        <v>5408</v>
      </c>
      <c r="G255" s="12" t="s">
        <v>213</v>
      </c>
      <c r="H255" s="90"/>
      <c r="I255" s="289">
        <v>3</v>
      </c>
      <c r="J255" s="56">
        <v>260</v>
      </c>
      <c r="K255" s="289">
        <v>20</v>
      </c>
      <c r="L255" s="337">
        <v>1</v>
      </c>
      <c r="M255" s="339">
        <v>4147.62112781955</v>
      </c>
      <c r="N255" s="339">
        <f t="shared" si="30"/>
        <v>12442.8633834586</v>
      </c>
      <c r="O255" s="339">
        <v>859.523169924811</v>
      </c>
      <c r="P255" s="339">
        <f t="shared" si="31"/>
        <v>2578.56950977443</v>
      </c>
      <c r="Q255" s="346">
        <v>4977.14535338345</v>
      </c>
      <c r="R255" s="346">
        <f t="shared" si="32"/>
        <v>14931.4360601504</v>
      </c>
      <c r="S255" s="346">
        <v>934.896740210526</v>
      </c>
      <c r="T255" s="346">
        <f t="shared" si="33"/>
        <v>2804.69022063158</v>
      </c>
      <c r="U255" s="347">
        <v>5972.57442406016</v>
      </c>
      <c r="V255" s="347">
        <f t="shared" si="34"/>
        <v>17917.7232721805</v>
      </c>
      <c r="W255" s="347">
        <v>1015.55968384962</v>
      </c>
      <c r="X255" s="347">
        <f t="shared" si="35"/>
        <v>3046.67905154886</v>
      </c>
      <c r="Y255" s="356">
        <v>9886.46</v>
      </c>
      <c r="Z255" s="356">
        <v>1882.7371999997</v>
      </c>
      <c r="AA255" s="357">
        <v>0.697531948183263</v>
      </c>
      <c r="AB255" s="357">
        <v>0.581276623486054</v>
      </c>
      <c r="AC255" s="357">
        <v>0.484397186238377</v>
      </c>
      <c r="AD255" s="145">
        <f t="shared" si="36"/>
        <v>0.794548625611605</v>
      </c>
      <c r="AE255" s="146">
        <f t="shared" si="37"/>
        <v>0.662123854676334</v>
      </c>
      <c r="AF255" s="146">
        <f t="shared" si="38"/>
        <v>0.551769878896945</v>
      </c>
      <c r="AG255" s="365"/>
      <c r="AH255" s="363">
        <f t="shared" si="39"/>
        <v>260</v>
      </c>
      <c r="AI255" s="366">
        <v>-50</v>
      </c>
    </row>
    <row r="256" hidden="1" spans="1:35">
      <c r="A256" s="289">
        <v>287</v>
      </c>
      <c r="B256" s="90" t="s">
        <v>535</v>
      </c>
      <c r="C256" s="90">
        <v>387</v>
      </c>
      <c r="D256" s="12" t="s">
        <v>540</v>
      </c>
      <c r="E256" s="90" t="s">
        <v>542</v>
      </c>
      <c r="F256" s="90">
        <v>5701</v>
      </c>
      <c r="G256" s="12" t="s">
        <v>194</v>
      </c>
      <c r="H256" s="90"/>
      <c r="I256" s="289">
        <v>3</v>
      </c>
      <c r="J256" s="56">
        <v>260</v>
      </c>
      <c r="K256" s="289">
        <v>20</v>
      </c>
      <c r="L256" s="337">
        <v>1</v>
      </c>
      <c r="M256" s="339">
        <v>4147.62112781955</v>
      </c>
      <c r="N256" s="339">
        <f t="shared" si="30"/>
        <v>12442.8633834586</v>
      </c>
      <c r="O256" s="339">
        <v>859.523169924811</v>
      </c>
      <c r="P256" s="339">
        <f t="shared" si="31"/>
        <v>2578.56950977443</v>
      </c>
      <c r="Q256" s="346">
        <v>4977.14535338345</v>
      </c>
      <c r="R256" s="346">
        <f t="shared" si="32"/>
        <v>14931.4360601504</v>
      </c>
      <c r="S256" s="346">
        <v>934.896740210526</v>
      </c>
      <c r="T256" s="346">
        <f t="shared" si="33"/>
        <v>2804.69022063158</v>
      </c>
      <c r="U256" s="347">
        <v>5972.57442406016</v>
      </c>
      <c r="V256" s="347">
        <f t="shared" si="34"/>
        <v>17917.7232721805</v>
      </c>
      <c r="W256" s="347">
        <v>1015.55968384962</v>
      </c>
      <c r="X256" s="347">
        <f t="shared" si="35"/>
        <v>3046.67905154886</v>
      </c>
      <c r="Y256" s="356">
        <v>8352.83</v>
      </c>
      <c r="Z256" s="356">
        <v>1902.97499948005</v>
      </c>
      <c r="AA256" s="357">
        <v>0.697531948183263</v>
      </c>
      <c r="AB256" s="357">
        <v>0.581276623486054</v>
      </c>
      <c r="AC256" s="357">
        <v>0.484397186238377</v>
      </c>
      <c r="AD256" s="145">
        <f t="shared" si="36"/>
        <v>0.67129484127457</v>
      </c>
      <c r="AE256" s="146">
        <f t="shared" si="37"/>
        <v>0.559412367728805</v>
      </c>
      <c r="AF256" s="146">
        <f t="shared" si="38"/>
        <v>0.466176973107337</v>
      </c>
      <c r="AG256" s="365"/>
      <c r="AH256" s="363">
        <f t="shared" si="39"/>
        <v>260</v>
      </c>
      <c r="AI256" s="366">
        <v>-50</v>
      </c>
    </row>
    <row r="257" hidden="1" spans="1:35">
      <c r="A257" s="289">
        <v>288</v>
      </c>
      <c r="B257" s="90" t="s">
        <v>535</v>
      </c>
      <c r="C257" s="90">
        <v>387</v>
      </c>
      <c r="D257" s="12" t="s">
        <v>540</v>
      </c>
      <c r="E257" s="90" t="s">
        <v>543</v>
      </c>
      <c r="F257" s="90">
        <v>10856</v>
      </c>
      <c r="G257" s="12" t="s">
        <v>194</v>
      </c>
      <c r="H257" s="90"/>
      <c r="I257" s="289">
        <v>3</v>
      </c>
      <c r="J257" s="56">
        <v>260</v>
      </c>
      <c r="K257" s="289">
        <v>20</v>
      </c>
      <c r="L257" s="337">
        <v>1</v>
      </c>
      <c r="M257" s="339">
        <v>4147.62112781955</v>
      </c>
      <c r="N257" s="339">
        <f t="shared" si="30"/>
        <v>12442.8633834586</v>
      </c>
      <c r="O257" s="339">
        <v>859.523169924811</v>
      </c>
      <c r="P257" s="339">
        <f t="shared" si="31"/>
        <v>2578.56950977443</v>
      </c>
      <c r="Q257" s="346">
        <v>4977.14535338345</v>
      </c>
      <c r="R257" s="346">
        <f t="shared" si="32"/>
        <v>14931.4360601504</v>
      </c>
      <c r="S257" s="346">
        <v>934.896740210526</v>
      </c>
      <c r="T257" s="346">
        <f t="shared" si="33"/>
        <v>2804.69022063158</v>
      </c>
      <c r="U257" s="347">
        <v>5972.57442406016</v>
      </c>
      <c r="V257" s="347">
        <f t="shared" si="34"/>
        <v>17917.7232721805</v>
      </c>
      <c r="W257" s="347">
        <v>1015.55968384962</v>
      </c>
      <c r="X257" s="347">
        <f t="shared" si="35"/>
        <v>3046.67905154886</v>
      </c>
      <c r="Y257" s="356">
        <v>8592.78</v>
      </c>
      <c r="Z257" s="356">
        <v>1567.1399999999</v>
      </c>
      <c r="AA257" s="357">
        <v>0.697531948183263</v>
      </c>
      <c r="AB257" s="357">
        <v>0.581276623486054</v>
      </c>
      <c r="AC257" s="357">
        <v>0.484397186238377</v>
      </c>
      <c r="AD257" s="145">
        <f t="shared" si="36"/>
        <v>0.690578987745147</v>
      </c>
      <c r="AE257" s="146">
        <f t="shared" si="37"/>
        <v>0.57548248978762</v>
      </c>
      <c r="AF257" s="146">
        <f t="shared" si="38"/>
        <v>0.479568741489683</v>
      </c>
      <c r="AG257" s="365"/>
      <c r="AH257" s="363">
        <f t="shared" si="39"/>
        <v>260</v>
      </c>
      <c r="AI257" s="366">
        <v>-50</v>
      </c>
    </row>
    <row r="258" hidden="1" spans="1:35">
      <c r="A258" s="289">
        <v>289</v>
      </c>
      <c r="B258" s="90" t="s">
        <v>535</v>
      </c>
      <c r="C258" s="90">
        <v>387</v>
      </c>
      <c r="D258" s="12" t="s">
        <v>540</v>
      </c>
      <c r="E258" s="368" t="s">
        <v>544</v>
      </c>
      <c r="F258" s="369">
        <v>12214</v>
      </c>
      <c r="G258" s="12" t="s">
        <v>312</v>
      </c>
      <c r="H258" s="90">
        <v>2019.04</v>
      </c>
      <c r="I258" s="289">
        <v>3</v>
      </c>
      <c r="J258" s="56">
        <v>180</v>
      </c>
      <c r="K258" s="289">
        <v>10</v>
      </c>
      <c r="L258" s="337">
        <v>0.4</v>
      </c>
      <c r="M258" s="339">
        <v>1659.04845112782</v>
      </c>
      <c r="N258" s="339">
        <f t="shared" si="30"/>
        <v>4977.14535338346</v>
      </c>
      <c r="O258" s="339">
        <v>343.809267969924</v>
      </c>
      <c r="P258" s="339">
        <f t="shared" si="31"/>
        <v>1031.42780390977</v>
      </c>
      <c r="Q258" s="346">
        <v>1990.85814135338</v>
      </c>
      <c r="R258" s="346">
        <f t="shared" si="32"/>
        <v>5972.57442406014</v>
      </c>
      <c r="S258" s="346">
        <v>373.958696084211</v>
      </c>
      <c r="T258" s="346">
        <f t="shared" si="33"/>
        <v>1121.87608825263</v>
      </c>
      <c r="U258" s="347">
        <v>2389.02976962406</v>
      </c>
      <c r="V258" s="347">
        <f t="shared" si="34"/>
        <v>7167.08930887218</v>
      </c>
      <c r="W258" s="347">
        <v>406.22387353985</v>
      </c>
      <c r="X258" s="347">
        <f t="shared" si="35"/>
        <v>1218.67162061955</v>
      </c>
      <c r="Y258" s="356">
        <v>1617.85</v>
      </c>
      <c r="Z258" s="356">
        <v>309.3360000001</v>
      </c>
      <c r="AA258" s="357">
        <v>0.697531948183263</v>
      </c>
      <c r="AB258" s="357">
        <v>0.581276623486054</v>
      </c>
      <c r="AC258" s="357">
        <v>0.484397186238377</v>
      </c>
      <c r="AD258" s="145">
        <f t="shared" si="36"/>
        <v>0.325055807120478</v>
      </c>
      <c r="AE258" s="146">
        <f t="shared" si="37"/>
        <v>0.270879839267066</v>
      </c>
      <c r="AF258" s="146">
        <f t="shared" si="38"/>
        <v>0.225733199389221</v>
      </c>
      <c r="AG258" s="365"/>
      <c r="AH258" s="363">
        <f t="shared" si="39"/>
        <v>180</v>
      </c>
      <c r="AI258" s="366">
        <v>-50</v>
      </c>
    </row>
    <row r="259" hidden="1" spans="1:35">
      <c r="A259" s="289">
        <v>290</v>
      </c>
      <c r="B259" s="90" t="s">
        <v>535</v>
      </c>
      <c r="C259" s="90">
        <v>387</v>
      </c>
      <c r="D259" s="12" t="s">
        <v>540</v>
      </c>
      <c r="E259" s="330" t="s">
        <v>545</v>
      </c>
      <c r="F259" s="330">
        <v>12146</v>
      </c>
      <c r="G259" s="17" t="s">
        <v>404</v>
      </c>
      <c r="H259" s="11">
        <v>2019.03</v>
      </c>
      <c r="I259" s="289">
        <v>3</v>
      </c>
      <c r="J259" s="56">
        <v>260</v>
      </c>
      <c r="K259" s="289">
        <v>20</v>
      </c>
      <c r="L259" s="337">
        <v>0.4</v>
      </c>
      <c r="M259" s="339">
        <v>1659.04845112782</v>
      </c>
      <c r="N259" s="339">
        <f t="shared" si="30"/>
        <v>4977.14535338346</v>
      </c>
      <c r="O259" s="339">
        <v>343.809267969924</v>
      </c>
      <c r="P259" s="339">
        <f t="shared" si="31"/>
        <v>1031.42780390977</v>
      </c>
      <c r="Q259" s="346">
        <v>1990.85814135338</v>
      </c>
      <c r="R259" s="346">
        <f t="shared" si="32"/>
        <v>5972.57442406014</v>
      </c>
      <c r="S259" s="346">
        <v>373.958696084211</v>
      </c>
      <c r="T259" s="346">
        <f t="shared" si="33"/>
        <v>1121.87608825263</v>
      </c>
      <c r="U259" s="347">
        <v>2389.02976962406</v>
      </c>
      <c r="V259" s="347">
        <f t="shared" si="34"/>
        <v>7167.08930887218</v>
      </c>
      <c r="W259" s="347">
        <v>406.22387353985</v>
      </c>
      <c r="X259" s="347">
        <f t="shared" si="35"/>
        <v>1218.67162061955</v>
      </c>
      <c r="Y259" s="356">
        <v>1449.82</v>
      </c>
      <c r="Z259" s="356">
        <v>210.2520000001</v>
      </c>
      <c r="AA259" s="357">
        <v>0.697531948183263</v>
      </c>
      <c r="AB259" s="357">
        <v>0.581276623486054</v>
      </c>
      <c r="AC259" s="357">
        <v>0.484397186238377</v>
      </c>
      <c r="AD259" s="145">
        <f t="shared" si="36"/>
        <v>0.291295491102026</v>
      </c>
      <c r="AE259" s="146">
        <f t="shared" si="37"/>
        <v>0.242746242585022</v>
      </c>
      <c r="AF259" s="146">
        <f t="shared" si="38"/>
        <v>0.202288535487518</v>
      </c>
      <c r="AG259" s="365"/>
      <c r="AH259" s="363">
        <f t="shared" si="39"/>
        <v>260</v>
      </c>
      <c r="AI259" s="366">
        <v>-50</v>
      </c>
    </row>
    <row r="260" hidden="1" spans="1:35">
      <c r="A260" s="289">
        <v>293</v>
      </c>
      <c r="B260" s="90" t="s">
        <v>535</v>
      </c>
      <c r="C260" s="90">
        <v>399</v>
      </c>
      <c r="D260" s="12" t="s">
        <v>546</v>
      </c>
      <c r="E260" s="90" t="s">
        <v>547</v>
      </c>
      <c r="F260" s="90">
        <v>6220</v>
      </c>
      <c r="G260" s="323" t="s">
        <v>213</v>
      </c>
      <c r="H260" s="324"/>
      <c r="I260" s="289">
        <v>3</v>
      </c>
      <c r="J260" s="56">
        <v>260</v>
      </c>
      <c r="K260" s="289">
        <v>20</v>
      </c>
      <c r="L260" s="337">
        <v>1</v>
      </c>
      <c r="M260" s="339">
        <v>4573</v>
      </c>
      <c r="N260" s="339">
        <f t="shared" ref="N260:N323" si="40">M260*3</f>
        <v>13719</v>
      </c>
      <c r="O260" s="339">
        <v>1141</v>
      </c>
      <c r="P260" s="339">
        <f t="shared" ref="P260:P323" si="41">O260*3</f>
        <v>3423</v>
      </c>
      <c r="Q260" s="346">
        <v>5488</v>
      </c>
      <c r="R260" s="346">
        <f t="shared" ref="R260:R323" si="42">Q260*3</f>
        <v>16464</v>
      </c>
      <c r="S260" s="346">
        <v>1241</v>
      </c>
      <c r="T260" s="346">
        <f t="shared" ref="T260:T323" si="43">S260*3</f>
        <v>3723</v>
      </c>
      <c r="U260" s="347">
        <v>6586</v>
      </c>
      <c r="V260" s="347">
        <f t="shared" ref="V260:V323" si="44">U260*3</f>
        <v>19758</v>
      </c>
      <c r="W260" s="347">
        <v>1348</v>
      </c>
      <c r="X260" s="347">
        <f t="shared" ref="X260:X323" si="45">W260*3</f>
        <v>4044</v>
      </c>
      <c r="Y260" s="356">
        <v>12522.4</v>
      </c>
      <c r="Z260" s="356">
        <v>2617.4898536137</v>
      </c>
      <c r="AA260" s="357">
        <v>0.736686818684141</v>
      </c>
      <c r="AB260" s="357">
        <v>0.613905682236783</v>
      </c>
      <c r="AC260" s="357">
        <v>0.511588068530654</v>
      </c>
      <c r="AD260" s="145">
        <f t="shared" ref="AD260:AD323" si="46">Y260/N260</f>
        <v>0.912777899263795</v>
      </c>
      <c r="AE260" s="146">
        <f t="shared" ref="AE260:AE323" si="47">Y260/R260</f>
        <v>0.760592808551992</v>
      </c>
      <c r="AF260" s="146">
        <f t="shared" ref="AF260:AF323" si="48">Y260/V260</f>
        <v>0.6337888450248</v>
      </c>
      <c r="AG260" s="365"/>
      <c r="AH260" s="363">
        <f t="shared" ref="AH260:AH323" si="49">J260-AG260</f>
        <v>260</v>
      </c>
      <c r="AI260" s="366">
        <v>-50</v>
      </c>
    </row>
    <row r="261" hidden="1" spans="1:35">
      <c r="A261" s="289">
        <v>294</v>
      </c>
      <c r="B261" s="90" t="s">
        <v>535</v>
      </c>
      <c r="C261" s="90">
        <v>399</v>
      </c>
      <c r="D261" s="12" t="s">
        <v>546</v>
      </c>
      <c r="E261" s="90" t="s">
        <v>548</v>
      </c>
      <c r="F261" s="90">
        <v>7369</v>
      </c>
      <c r="G261" s="12" t="s">
        <v>549</v>
      </c>
      <c r="H261" s="90"/>
      <c r="I261" s="289">
        <v>3</v>
      </c>
      <c r="J261" s="56">
        <v>260</v>
      </c>
      <c r="K261" s="289">
        <v>20</v>
      </c>
      <c r="L261" s="337">
        <v>1</v>
      </c>
      <c r="M261" s="339">
        <v>4573</v>
      </c>
      <c r="N261" s="339">
        <f t="shared" si="40"/>
        <v>13719</v>
      </c>
      <c r="O261" s="339">
        <v>1141</v>
      </c>
      <c r="P261" s="339">
        <f t="shared" si="41"/>
        <v>3423</v>
      </c>
      <c r="Q261" s="346">
        <v>5488</v>
      </c>
      <c r="R261" s="346">
        <f t="shared" si="42"/>
        <v>16464</v>
      </c>
      <c r="S261" s="346">
        <v>1241</v>
      </c>
      <c r="T261" s="346">
        <f t="shared" si="43"/>
        <v>3723</v>
      </c>
      <c r="U261" s="347">
        <v>6586</v>
      </c>
      <c r="V261" s="347">
        <f t="shared" si="44"/>
        <v>19758</v>
      </c>
      <c r="W261" s="347">
        <v>1348</v>
      </c>
      <c r="X261" s="347">
        <f t="shared" si="45"/>
        <v>4044</v>
      </c>
      <c r="Y261" s="356">
        <v>7755.94</v>
      </c>
      <c r="Z261" s="356">
        <v>1951.4214185999</v>
      </c>
      <c r="AA261" s="357">
        <v>0.736686818684141</v>
      </c>
      <c r="AB261" s="357">
        <v>0.613905682236783</v>
      </c>
      <c r="AC261" s="357">
        <v>0.511588068530654</v>
      </c>
      <c r="AD261" s="145">
        <f t="shared" si="46"/>
        <v>0.565342955025877</v>
      </c>
      <c r="AE261" s="146">
        <f t="shared" si="47"/>
        <v>0.471084791059281</v>
      </c>
      <c r="AF261" s="146">
        <f t="shared" si="48"/>
        <v>0.392546816479401</v>
      </c>
      <c r="AG261" s="365"/>
      <c r="AH261" s="363">
        <f t="shared" si="49"/>
        <v>260</v>
      </c>
      <c r="AI261" s="366">
        <v>-50</v>
      </c>
    </row>
    <row r="262" hidden="1" spans="1:35">
      <c r="A262" s="289">
        <v>295</v>
      </c>
      <c r="B262" s="90" t="s">
        <v>535</v>
      </c>
      <c r="C262" s="90">
        <v>399</v>
      </c>
      <c r="D262" s="12" t="s">
        <v>546</v>
      </c>
      <c r="E262" s="368" t="s">
        <v>550</v>
      </c>
      <c r="F262" s="369">
        <v>12205</v>
      </c>
      <c r="G262" s="12" t="s">
        <v>312</v>
      </c>
      <c r="H262" s="90">
        <v>2019.04</v>
      </c>
      <c r="I262" s="289">
        <v>3</v>
      </c>
      <c r="J262" s="56">
        <v>180</v>
      </c>
      <c r="K262" s="289">
        <v>10</v>
      </c>
      <c r="L262" s="337">
        <v>0.6</v>
      </c>
      <c r="M262" s="339">
        <v>2745.99</v>
      </c>
      <c r="N262" s="339">
        <f t="shared" si="40"/>
        <v>8237.97</v>
      </c>
      <c r="O262" s="339">
        <v>685.57</v>
      </c>
      <c r="P262" s="339">
        <f t="shared" si="41"/>
        <v>2056.71</v>
      </c>
      <c r="Q262" s="346">
        <v>3294.39</v>
      </c>
      <c r="R262" s="346">
        <f t="shared" si="42"/>
        <v>9883.17</v>
      </c>
      <c r="S262" s="346">
        <v>745.81</v>
      </c>
      <c r="T262" s="346">
        <f t="shared" si="43"/>
        <v>2237.43</v>
      </c>
      <c r="U262" s="347">
        <v>3952.47</v>
      </c>
      <c r="V262" s="347">
        <f t="shared" si="44"/>
        <v>11857.41</v>
      </c>
      <c r="W262" s="347">
        <v>810.3</v>
      </c>
      <c r="X262" s="347">
        <f t="shared" si="45"/>
        <v>2430.9</v>
      </c>
      <c r="Y262" s="356">
        <v>4706.98</v>
      </c>
      <c r="Z262" s="356">
        <v>1335.8059999999</v>
      </c>
      <c r="AA262" s="357">
        <v>0.736686818684141</v>
      </c>
      <c r="AB262" s="357">
        <v>0.613905682236783</v>
      </c>
      <c r="AC262" s="357">
        <v>0.511588068530654</v>
      </c>
      <c r="AD262" s="145">
        <f t="shared" si="46"/>
        <v>0.571376200690219</v>
      </c>
      <c r="AE262" s="146">
        <f t="shared" si="47"/>
        <v>0.476262170943129</v>
      </c>
      <c r="AF262" s="146">
        <f t="shared" si="48"/>
        <v>0.396965273192038</v>
      </c>
      <c r="AG262" s="365"/>
      <c r="AH262" s="363">
        <f t="shared" si="49"/>
        <v>180</v>
      </c>
      <c r="AI262" s="366">
        <v>-50</v>
      </c>
    </row>
    <row r="263" hidden="1" spans="1:35">
      <c r="A263" s="289">
        <v>297</v>
      </c>
      <c r="B263" s="90" t="s">
        <v>535</v>
      </c>
      <c r="C263" s="90">
        <v>545</v>
      </c>
      <c r="D263" s="12" t="s">
        <v>551</v>
      </c>
      <c r="E263" s="90" t="s">
        <v>552</v>
      </c>
      <c r="F263" s="90">
        <v>11143</v>
      </c>
      <c r="G263" s="12" t="s">
        <v>213</v>
      </c>
      <c r="H263" s="90"/>
      <c r="I263" s="289">
        <v>3</v>
      </c>
      <c r="J263" s="56">
        <v>260</v>
      </c>
      <c r="K263" s="289">
        <v>20</v>
      </c>
      <c r="L263" s="337">
        <v>1</v>
      </c>
      <c r="M263" s="339">
        <v>2891.97</v>
      </c>
      <c r="N263" s="339">
        <f t="shared" si="40"/>
        <v>8675.91</v>
      </c>
      <c r="O263" s="339">
        <v>685.55</v>
      </c>
      <c r="P263" s="339">
        <f t="shared" si="41"/>
        <v>2056.65</v>
      </c>
      <c r="Q263" s="346">
        <v>3470.36</v>
      </c>
      <c r="R263" s="346">
        <f t="shared" si="42"/>
        <v>10411.08</v>
      </c>
      <c r="S263" s="346">
        <v>745.665</v>
      </c>
      <c r="T263" s="346">
        <f t="shared" si="43"/>
        <v>2236.995</v>
      </c>
      <c r="U263" s="347">
        <v>4164.435</v>
      </c>
      <c r="V263" s="347">
        <f t="shared" si="44"/>
        <v>12493.305</v>
      </c>
      <c r="W263" s="347">
        <v>810</v>
      </c>
      <c r="X263" s="347">
        <f t="shared" si="45"/>
        <v>2430</v>
      </c>
      <c r="Y263" s="356">
        <v>9457.13</v>
      </c>
      <c r="Z263" s="356">
        <v>2174.6228999999</v>
      </c>
      <c r="AA263" s="357">
        <v>0.766817954569172</v>
      </c>
      <c r="AB263" s="357">
        <v>0.639014962140977</v>
      </c>
      <c r="AC263" s="357">
        <v>0.532512468450813</v>
      </c>
      <c r="AD263" s="358">
        <f t="shared" si="46"/>
        <v>1.0900447330597</v>
      </c>
      <c r="AE263" s="146">
        <f t="shared" si="47"/>
        <v>0.908371657887558</v>
      </c>
      <c r="AF263" s="146">
        <f t="shared" si="48"/>
        <v>0.7569758362579</v>
      </c>
      <c r="AG263" s="296">
        <v>100</v>
      </c>
      <c r="AH263" s="363">
        <f t="shared" si="49"/>
        <v>160</v>
      </c>
      <c r="AI263" s="364"/>
    </row>
    <row r="264" hidden="1" spans="1:35">
      <c r="A264" s="289">
        <v>298</v>
      </c>
      <c r="B264" s="90" t="s">
        <v>535</v>
      </c>
      <c r="C264" s="90">
        <v>545</v>
      </c>
      <c r="D264" s="12" t="s">
        <v>551</v>
      </c>
      <c r="E264" s="368" t="s">
        <v>553</v>
      </c>
      <c r="F264" s="369">
        <v>12188</v>
      </c>
      <c r="G264" s="323" t="s">
        <v>269</v>
      </c>
      <c r="H264" s="329">
        <v>2019.04</v>
      </c>
      <c r="I264" s="289">
        <v>3</v>
      </c>
      <c r="J264" s="56">
        <v>260</v>
      </c>
      <c r="K264" s="289">
        <v>20</v>
      </c>
      <c r="L264" s="337">
        <v>1</v>
      </c>
      <c r="M264" s="339">
        <v>2891.97</v>
      </c>
      <c r="N264" s="339">
        <f t="shared" si="40"/>
        <v>8675.91</v>
      </c>
      <c r="O264" s="339">
        <v>685.55</v>
      </c>
      <c r="P264" s="339">
        <f t="shared" si="41"/>
        <v>2056.65</v>
      </c>
      <c r="Q264" s="346">
        <v>3470.36</v>
      </c>
      <c r="R264" s="346">
        <f t="shared" si="42"/>
        <v>10411.08</v>
      </c>
      <c r="S264" s="346">
        <v>745.665</v>
      </c>
      <c r="T264" s="346">
        <f t="shared" si="43"/>
        <v>2236.995</v>
      </c>
      <c r="U264" s="347">
        <v>4164.435</v>
      </c>
      <c r="V264" s="347">
        <f t="shared" si="44"/>
        <v>12493.305</v>
      </c>
      <c r="W264" s="347">
        <v>810</v>
      </c>
      <c r="X264" s="347">
        <f t="shared" si="45"/>
        <v>2430</v>
      </c>
      <c r="Y264" s="356">
        <v>3848.55</v>
      </c>
      <c r="Z264" s="356">
        <v>919.7965999999</v>
      </c>
      <c r="AA264" s="357">
        <v>0.766817954569172</v>
      </c>
      <c r="AB264" s="357">
        <v>0.639014962140977</v>
      </c>
      <c r="AC264" s="357">
        <v>0.532512468450813</v>
      </c>
      <c r="AD264" s="145">
        <f t="shared" si="46"/>
        <v>0.443590355363299</v>
      </c>
      <c r="AE264" s="146">
        <f t="shared" si="47"/>
        <v>0.36965905554467</v>
      </c>
      <c r="AF264" s="146">
        <f t="shared" si="48"/>
        <v>0.308048991039601</v>
      </c>
      <c r="AG264" s="365"/>
      <c r="AH264" s="363">
        <f t="shared" si="49"/>
        <v>260</v>
      </c>
      <c r="AI264" s="366">
        <v>-50</v>
      </c>
    </row>
    <row r="265" hidden="1" spans="1:35">
      <c r="A265" s="289">
        <v>299</v>
      </c>
      <c r="B265" s="90" t="s">
        <v>535</v>
      </c>
      <c r="C265" s="90">
        <v>546</v>
      </c>
      <c r="D265" s="12" t="s">
        <v>554</v>
      </c>
      <c r="E265" s="90" t="s">
        <v>555</v>
      </c>
      <c r="F265" s="90">
        <v>6123</v>
      </c>
      <c r="G265" s="321" t="s">
        <v>213</v>
      </c>
      <c r="H265" s="322"/>
      <c r="I265" s="289">
        <v>3</v>
      </c>
      <c r="J265" s="56">
        <v>260</v>
      </c>
      <c r="K265" s="289">
        <v>20</v>
      </c>
      <c r="L265" s="337">
        <v>1</v>
      </c>
      <c r="M265" s="339">
        <v>3114.36</v>
      </c>
      <c r="N265" s="339">
        <f t="shared" si="40"/>
        <v>9343.08</v>
      </c>
      <c r="O265" s="339">
        <v>827.72</v>
      </c>
      <c r="P265" s="339">
        <f t="shared" si="41"/>
        <v>2483.16</v>
      </c>
      <c r="Q265" s="346">
        <v>3737.2</v>
      </c>
      <c r="R265" s="346">
        <f t="shared" si="42"/>
        <v>11211.6</v>
      </c>
      <c r="S265" s="346">
        <v>900.3</v>
      </c>
      <c r="T265" s="346">
        <f t="shared" si="43"/>
        <v>2700.9</v>
      </c>
      <c r="U265" s="347">
        <v>4484.64</v>
      </c>
      <c r="V265" s="347">
        <f t="shared" si="44"/>
        <v>13453.92</v>
      </c>
      <c r="W265" s="347">
        <v>977.98</v>
      </c>
      <c r="X265" s="347">
        <f t="shared" si="45"/>
        <v>2933.94</v>
      </c>
      <c r="Y265" s="356">
        <v>7842.5</v>
      </c>
      <c r="Z265" s="356">
        <v>1865.2807549998</v>
      </c>
      <c r="AA265" s="357">
        <v>0.988676381227714</v>
      </c>
      <c r="AB265" s="357">
        <v>0.823896984356431</v>
      </c>
      <c r="AC265" s="357">
        <v>0.686580820297023</v>
      </c>
      <c r="AD265" s="145">
        <f t="shared" si="46"/>
        <v>0.839391292807083</v>
      </c>
      <c r="AE265" s="146">
        <f t="shared" si="47"/>
        <v>0.699498733454636</v>
      </c>
      <c r="AF265" s="146">
        <f t="shared" si="48"/>
        <v>0.582915611212197</v>
      </c>
      <c r="AG265" s="365"/>
      <c r="AH265" s="363">
        <f t="shared" si="49"/>
        <v>260</v>
      </c>
      <c r="AI265" s="366">
        <v>-50</v>
      </c>
    </row>
    <row r="266" hidden="1" spans="1:35">
      <c r="A266" s="289">
        <v>300</v>
      </c>
      <c r="B266" s="90" t="s">
        <v>535</v>
      </c>
      <c r="C266" s="90">
        <v>546</v>
      </c>
      <c r="D266" s="12" t="s">
        <v>554</v>
      </c>
      <c r="E266" s="90" t="s">
        <v>556</v>
      </c>
      <c r="F266" s="90">
        <v>10849</v>
      </c>
      <c r="G266" s="12" t="s">
        <v>194</v>
      </c>
      <c r="H266" s="90"/>
      <c r="I266" s="289">
        <v>3</v>
      </c>
      <c r="J266" s="56">
        <v>260</v>
      </c>
      <c r="K266" s="289">
        <v>20</v>
      </c>
      <c r="L266" s="337">
        <v>1</v>
      </c>
      <c r="M266" s="339">
        <v>3114.36</v>
      </c>
      <c r="N266" s="339">
        <f t="shared" si="40"/>
        <v>9343.08</v>
      </c>
      <c r="O266" s="339">
        <v>827.72</v>
      </c>
      <c r="P266" s="339">
        <f t="shared" si="41"/>
        <v>2483.16</v>
      </c>
      <c r="Q266" s="346">
        <v>3737.2</v>
      </c>
      <c r="R266" s="346">
        <f t="shared" si="42"/>
        <v>11211.6</v>
      </c>
      <c r="S266" s="346">
        <v>900.3</v>
      </c>
      <c r="T266" s="346">
        <f t="shared" si="43"/>
        <v>2700.9</v>
      </c>
      <c r="U266" s="347">
        <v>4484.64</v>
      </c>
      <c r="V266" s="347">
        <f t="shared" si="44"/>
        <v>13453.92</v>
      </c>
      <c r="W266" s="347">
        <v>977.98</v>
      </c>
      <c r="X266" s="347">
        <f t="shared" si="45"/>
        <v>2933.94</v>
      </c>
      <c r="Y266" s="356">
        <v>15738.25</v>
      </c>
      <c r="Z266" s="356">
        <v>5152.98097391941</v>
      </c>
      <c r="AA266" s="357">
        <v>0.988676381227714</v>
      </c>
      <c r="AB266" s="357">
        <v>0.823896984356431</v>
      </c>
      <c r="AC266" s="357">
        <v>0.686580820297023</v>
      </c>
      <c r="AD266" s="358">
        <f t="shared" si="46"/>
        <v>1.68448199094945</v>
      </c>
      <c r="AE266" s="146">
        <f t="shared" si="47"/>
        <v>1.40374701202326</v>
      </c>
      <c r="AF266" s="146">
        <f t="shared" si="48"/>
        <v>1.16978917668605</v>
      </c>
      <c r="AG266" s="296">
        <v>100</v>
      </c>
      <c r="AH266" s="363">
        <f t="shared" si="49"/>
        <v>160</v>
      </c>
      <c r="AI266" s="364"/>
    </row>
    <row r="267" hidden="1" spans="1:35">
      <c r="A267" s="289">
        <v>301</v>
      </c>
      <c r="B267" s="90" t="s">
        <v>535</v>
      </c>
      <c r="C267" s="90">
        <v>546</v>
      </c>
      <c r="D267" s="12" t="s">
        <v>554</v>
      </c>
      <c r="E267" s="368" t="s">
        <v>557</v>
      </c>
      <c r="F267" s="369">
        <v>12211</v>
      </c>
      <c r="G267" s="12" t="s">
        <v>312</v>
      </c>
      <c r="H267" s="90" t="s">
        <v>558</v>
      </c>
      <c r="I267" s="289">
        <v>3</v>
      </c>
      <c r="J267" s="56">
        <v>180</v>
      </c>
      <c r="K267" s="289">
        <v>10</v>
      </c>
      <c r="L267" s="337">
        <v>0.6</v>
      </c>
      <c r="M267" s="339">
        <v>1868.59</v>
      </c>
      <c r="N267" s="339">
        <f t="shared" si="40"/>
        <v>5605.77</v>
      </c>
      <c r="O267" s="339">
        <v>496.62</v>
      </c>
      <c r="P267" s="339">
        <f t="shared" si="41"/>
        <v>1489.86</v>
      </c>
      <c r="Q267" s="346">
        <v>2242.31</v>
      </c>
      <c r="R267" s="346">
        <f t="shared" si="42"/>
        <v>6726.93</v>
      </c>
      <c r="S267" s="346">
        <v>540.17</v>
      </c>
      <c r="T267" s="346">
        <f t="shared" si="43"/>
        <v>1620.51</v>
      </c>
      <c r="U267" s="347">
        <v>2690.77</v>
      </c>
      <c r="V267" s="347">
        <f t="shared" si="44"/>
        <v>8072.31</v>
      </c>
      <c r="W267" s="347">
        <v>586.78</v>
      </c>
      <c r="X267" s="347">
        <f t="shared" si="45"/>
        <v>1760.34</v>
      </c>
      <c r="Y267" s="356">
        <v>3783.83</v>
      </c>
      <c r="Z267" s="356">
        <v>1008.3581675</v>
      </c>
      <c r="AA267" s="357">
        <v>0.988676381227714</v>
      </c>
      <c r="AB267" s="357">
        <v>0.823896984356431</v>
      </c>
      <c r="AC267" s="357">
        <v>0.686580820297023</v>
      </c>
      <c r="AD267" s="145">
        <f t="shared" si="46"/>
        <v>0.674988449401242</v>
      </c>
      <c r="AE267" s="146">
        <f t="shared" si="47"/>
        <v>0.562489872794871</v>
      </c>
      <c r="AF267" s="146">
        <f t="shared" si="48"/>
        <v>0.468741909069399</v>
      </c>
      <c r="AG267" s="365"/>
      <c r="AH267" s="363">
        <f t="shared" si="49"/>
        <v>180</v>
      </c>
      <c r="AI267" s="366">
        <v>-50</v>
      </c>
    </row>
    <row r="268" hidden="1" spans="1:35">
      <c r="A268" s="289">
        <v>302</v>
      </c>
      <c r="B268" s="90" t="s">
        <v>535</v>
      </c>
      <c r="C268" s="90">
        <v>546</v>
      </c>
      <c r="D268" s="12" t="s">
        <v>554</v>
      </c>
      <c r="E268" s="368" t="s">
        <v>559</v>
      </c>
      <c r="F268" s="369">
        <v>12227</v>
      </c>
      <c r="G268" s="12" t="s">
        <v>312</v>
      </c>
      <c r="H268" s="90" t="s">
        <v>558</v>
      </c>
      <c r="I268" s="289">
        <v>3</v>
      </c>
      <c r="J268" s="56">
        <v>180</v>
      </c>
      <c r="K268" s="289">
        <v>10</v>
      </c>
      <c r="L268" s="337">
        <v>0.6</v>
      </c>
      <c r="M268" s="339">
        <v>1868.59</v>
      </c>
      <c r="N268" s="339">
        <f t="shared" si="40"/>
        <v>5605.77</v>
      </c>
      <c r="O268" s="339">
        <v>496.62</v>
      </c>
      <c r="P268" s="339">
        <f t="shared" si="41"/>
        <v>1489.86</v>
      </c>
      <c r="Q268" s="346">
        <v>2242.31</v>
      </c>
      <c r="R268" s="346">
        <f t="shared" si="42"/>
        <v>6726.93</v>
      </c>
      <c r="S268" s="346">
        <v>540.17</v>
      </c>
      <c r="T268" s="346">
        <f t="shared" si="43"/>
        <v>1620.51</v>
      </c>
      <c r="U268" s="347">
        <v>2690.77</v>
      </c>
      <c r="V268" s="347">
        <f t="shared" si="44"/>
        <v>8072.31</v>
      </c>
      <c r="W268" s="347">
        <v>586.78</v>
      </c>
      <c r="X268" s="347">
        <f t="shared" si="45"/>
        <v>1760.34</v>
      </c>
      <c r="Y268" s="356">
        <v>5781.92</v>
      </c>
      <c r="Z268" s="356">
        <v>1462.105</v>
      </c>
      <c r="AA268" s="357">
        <v>0.988676381227714</v>
      </c>
      <c r="AB268" s="357">
        <v>0.823896984356431</v>
      </c>
      <c r="AC268" s="357">
        <v>0.686580820297023</v>
      </c>
      <c r="AD268" s="358">
        <f t="shared" si="46"/>
        <v>1.03142298025071</v>
      </c>
      <c r="AE268" s="146">
        <f t="shared" si="47"/>
        <v>0.859518383571704</v>
      </c>
      <c r="AF268" s="146">
        <f t="shared" si="48"/>
        <v>0.716265852029964</v>
      </c>
      <c r="AG268" s="296">
        <v>50</v>
      </c>
      <c r="AH268" s="363">
        <f t="shared" si="49"/>
        <v>130</v>
      </c>
      <c r="AI268" s="364"/>
    </row>
    <row r="269" s="303" customFormat="1" hidden="1" spans="1:35">
      <c r="A269" s="289">
        <v>303</v>
      </c>
      <c r="B269" s="90" t="s">
        <v>535</v>
      </c>
      <c r="C269" s="90">
        <v>546</v>
      </c>
      <c r="D269" s="12" t="s">
        <v>554</v>
      </c>
      <c r="E269" s="368" t="s">
        <v>560</v>
      </c>
      <c r="F269" s="369">
        <v>11377</v>
      </c>
      <c r="G269" s="12" t="s">
        <v>194</v>
      </c>
      <c r="H269" s="90"/>
      <c r="I269" s="289"/>
      <c r="J269" s="56">
        <v>260</v>
      </c>
      <c r="K269" s="289">
        <v>20</v>
      </c>
      <c r="L269" s="337">
        <v>1</v>
      </c>
      <c r="M269" s="339">
        <v>3114.32</v>
      </c>
      <c r="N269" s="339">
        <f t="shared" si="40"/>
        <v>9342.96</v>
      </c>
      <c r="O269" s="339">
        <v>827.71</v>
      </c>
      <c r="P269" s="339">
        <f t="shared" si="41"/>
        <v>2483.13</v>
      </c>
      <c r="Q269" s="346">
        <v>3737.19</v>
      </c>
      <c r="R269" s="346">
        <f t="shared" si="42"/>
        <v>11211.57</v>
      </c>
      <c r="S269" s="346">
        <v>900.29</v>
      </c>
      <c r="T269" s="346">
        <f t="shared" si="43"/>
        <v>2700.87</v>
      </c>
      <c r="U269" s="347">
        <v>4484.64</v>
      </c>
      <c r="V269" s="347">
        <f t="shared" si="44"/>
        <v>13453.92</v>
      </c>
      <c r="W269" s="347">
        <v>977.97</v>
      </c>
      <c r="X269" s="347">
        <f t="shared" si="45"/>
        <v>2933.91</v>
      </c>
      <c r="Y269" s="356">
        <v>5388.49</v>
      </c>
      <c r="Z269" s="356">
        <v>1640.8538139801</v>
      </c>
      <c r="AA269" s="357">
        <v>0.988676381227714</v>
      </c>
      <c r="AB269" s="357">
        <v>0.823896984356431</v>
      </c>
      <c r="AC269" s="357">
        <v>0.686580820297023</v>
      </c>
      <c r="AD269" s="145">
        <f t="shared" si="46"/>
        <v>0.576743344721587</v>
      </c>
      <c r="AE269" s="146">
        <f t="shared" si="47"/>
        <v>0.480618682307652</v>
      </c>
      <c r="AF269" s="146">
        <f t="shared" si="48"/>
        <v>0.400514496890126</v>
      </c>
      <c r="AG269" s="289"/>
      <c r="AH269" s="363">
        <f t="shared" si="49"/>
        <v>260</v>
      </c>
      <c r="AI269" s="366">
        <v>-50</v>
      </c>
    </row>
    <row r="270" hidden="1" spans="1:35">
      <c r="A270" s="289">
        <v>305</v>
      </c>
      <c r="B270" s="90" t="s">
        <v>535</v>
      </c>
      <c r="C270" s="90">
        <v>571</v>
      </c>
      <c r="D270" s="12" t="s">
        <v>561</v>
      </c>
      <c r="E270" s="90" t="s">
        <v>562</v>
      </c>
      <c r="F270" s="90">
        <v>5471</v>
      </c>
      <c r="G270" s="12" t="s">
        <v>213</v>
      </c>
      <c r="H270" s="90"/>
      <c r="I270" s="289">
        <v>3</v>
      </c>
      <c r="J270" s="56">
        <v>260</v>
      </c>
      <c r="K270" s="289">
        <v>20</v>
      </c>
      <c r="L270" s="337">
        <v>0.9</v>
      </c>
      <c r="M270" s="339">
        <v>6238.4</v>
      </c>
      <c r="N270" s="339">
        <f t="shared" si="40"/>
        <v>18715.2</v>
      </c>
      <c r="O270" s="339">
        <v>1389</v>
      </c>
      <c r="P270" s="339">
        <f t="shared" si="41"/>
        <v>4167</v>
      </c>
      <c r="Q270" s="346">
        <v>7486.1</v>
      </c>
      <c r="R270" s="346">
        <f t="shared" si="42"/>
        <v>22458.3</v>
      </c>
      <c r="S270" s="346">
        <v>1510.9</v>
      </c>
      <c r="T270" s="346">
        <f t="shared" si="43"/>
        <v>4532.7</v>
      </c>
      <c r="U270" s="347">
        <v>8983.3</v>
      </c>
      <c r="V270" s="347">
        <f t="shared" si="44"/>
        <v>26949.9</v>
      </c>
      <c r="W270" s="347">
        <v>1641.3</v>
      </c>
      <c r="X270" s="347">
        <f t="shared" si="45"/>
        <v>4923.9</v>
      </c>
      <c r="Y270" s="356">
        <v>26754.38</v>
      </c>
      <c r="Z270" s="356">
        <v>5907.1186999997</v>
      </c>
      <c r="AA270" s="357">
        <v>0.895206344860543</v>
      </c>
      <c r="AB270" s="357">
        <v>0.746005287383785</v>
      </c>
      <c r="AC270" s="357">
        <v>0.621671072819821</v>
      </c>
      <c r="AD270" s="358">
        <f t="shared" si="46"/>
        <v>1.42955351799607</v>
      </c>
      <c r="AE270" s="146">
        <f t="shared" si="47"/>
        <v>1.19129141564589</v>
      </c>
      <c r="AF270" s="146">
        <f t="shared" si="48"/>
        <v>0.992745056567928</v>
      </c>
      <c r="AG270" s="296">
        <v>100</v>
      </c>
      <c r="AH270" s="363">
        <f t="shared" si="49"/>
        <v>160</v>
      </c>
      <c r="AI270" s="364"/>
    </row>
    <row r="271" hidden="1" spans="1:35">
      <c r="A271" s="289">
        <v>306</v>
      </c>
      <c r="B271" s="90" t="s">
        <v>535</v>
      </c>
      <c r="C271" s="90">
        <v>571</v>
      </c>
      <c r="D271" s="12" t="s">
        <v>561</v>
      </c>
      <c r="E271" s="90" t="s">
        <v>563</v>
      </c>
      <c r="F271" s="90">
        <v>6454</v>
      </c>
      <c r="G271" s="12" t="s">
        <v>194</v>
      </c>
      <c r="H271" s="90"/>
      <c r="I271" s="289">
        <v>3</v>
      </c>
      <c r="J271" s="56">
        <v>260</v>
      </c>
      <c r="K271" s="289">
        <v>20</v>
      </c>
      <c r="L271" s="337">
        <v>1.2</v>
      </c>
      <c r="M271" s="339">
        <v>8317.8</v>
      </c>
      <c r="N271" s="339">
        <f t="shared" si="40"/>
        <v>24953.4</v>
      </c>
      <c r="O271" s="339">
        <v>1852</v>
      </c>
      <c r="P271" s="339">
        <f t="shared" si="41"/>
        <v>5556</v>
      </c>
      <c r="Q271" s="346">
        <v>9981.4</v>
      </c>
      <c r="R271" s="346">
        <f t="shared" si="42"/>
        <v>29944.2</v>
      </c>
      <c r="S271" s="346">
        <v>2014.5</v>
      </c>
      <c r="T271" s="346">
        <f t="shared" si="43"/>
        <v>6043.5</v>
      </c>
      <c r="U271" s="347">
        <v>11977.7</v>
      </c>
      <c r="V271" s="347">
        <f t="shared" si="44"/>
        <v>35933.1</v>
      </c>
      <c r="W271" s="347">
        <v>2188.3</v>
      </c>
      <c r="X271" s="347">
        <f t="shared" si="45"/>
        <v>6564.9</v>
      </c>
      <c r="Y271" s="356">
        <v>15339.76</v>
      </c>
      <c r="Z271" s="356">
        <v>2859.0373999999</v>
      </c>
      <c r="AA271" s="357">
        <v>0.895206344860543</v>
      </c>
      <c r="AB271" s="357">
        <v>0.746005287383785</v>
      </c>
      <c r="AC271" s="357">
        <v>0.621671072819821</v>
      </c>
      <c r="AD271" s="145">
        <f t="shared" si="46"/>
        <v>0.614736268404306</v>
      </c>
      <c r="AE271" s="146">
        <f t="shared" si="47"/>
        <v>0.512278170730893</v>
      </c>
      <c r="AF271" s="146">
        <f t="shared" si="48"/>
        <v>0.426897762786957</v>
      </c>
      <c r="AG271" s="365"/>
      <c r="AH271" s="363">
        <f t="shared" si="49"/>
        <v>260</v>
      </c>
      <c r="AI271" s="366">
        <v>-50</v>
      </c>
    </row>
    <row r="272" hidden="1" spans="1:35">
      <c r="A272" s="289">
        <v>307</v>
      </c>
      <c r="B272" s="90" t="s">
        <v>535</v>
      </c>
      <c r="C272" s="90">
        <v>571</v>
      </c>
      <c r="D272" s="12" t="s">
        <v>561</v>
      </c>
      <c r="E272" s="368" t="s">
        <v>564</v>
      </c>
      <c r="F272" s="369">
        <v>995987</v>
      </c>
      <c r="G272" s="12" t="s">
        <v>237</v>
      </c>
      <c r="H272" s="90"/>
      <c r="I272" s="289">
        <v>3</v>
      </c>
      <c r="J272" s="56">
        <v>260</v>
      </c>
      <c r="K272" s="289">
        <v>20</v>
      </c>
      <c r="L272" s="337">
        <v>1.2</v>
      </c>
      <c r="M272" s="339">
        <v>8317.8</v>
      </c>
      <c r="N272" s="339">
        <f t="shared" si="40"/>
        <v>24953.4</v>
      </c>
      <c r="O272" s="339">
        <v>1852</v>
      </c>
      <c r="P272" s="339">
        <f t="shared" si="41"/>
        <v>5556</v>
      </c>
      <c r="Q272" s="346">
        <v>9981.4</v>
      </c>
      <c r="R272" s="346">
        <f t="shared" si="42"/>
        <v>29944.2</v>
      </c>
      <c r="S272" s="346">
        <v>2014.5</v>
      </c>
      <c r="T272" s="346">
        <f t="shared" si="43"/>
        <v>6043.5</v>
      </c>
      <c r="U272" s="347">
        <v>11977.7</v>
      </c>
      <c r="V272" s="347">
        <f t="shared" si="44"/>
        <v>35933.1</v>
      </c>
      <c r="W272" s="347">
        <v>2188.3</v>
      </c>
      <c r="X272" s="347">
        <f t="shared" si="45"/>
        <v>6564.9</v>
      </c>
      <c r="Y272" s="356">
        <v>17412.96</v>
      </c>
      <c r="Z272" s="356">
        <v>4164.7021000004</v>
      </c>
      <c r="AA272" s="357">
        <v>0.895206344860543</v>
      </c>
      <c r="AB272" s="357">
        <v>0.746005287383785</v>
      </c>
      <c r="AC272" s="357">
        <v>0.621671072819821</v>
      </c>
      <c r="AD272" s="145">
        <f t="shared" si="46"/>
        <v>0.697819134867393</v>
      </c>
      <c r="AE272" s="146">
        <f t="shared" si="47"/>
        <v>0.581513615324504</v>
      </c>
      <c r="AF272" s="146">
        <f t="shared" si="48"/>
        <v>0.484593870275595</v>
      </c>
      <c r="AG272" s="365"/>
      <c r="AH272" s="363">
        <f t="shared" si="49"/>
        <v>260</v>
      </c>
      <c r="AI272" s="366">
        <v>-50</v>
      </c>
    </row>
    <row r="273" hidden="1" spans="1:35">
      <c r="A273" s="289">
        <v>308</v>
      </c>
      <c r="B273" s="90" t="s">
        <v>535</v>
      </c>
      <c r="C273" s="90">
        <v>571</v>
      </c>
      <c r="D273" s="12" t="s">
        <v>561</v>
      </c>
      <c r="E273" s="368" t="s">
        <v>565</v>
      </c>
      <c r="F273" s="369">
        <v>12216</v>
      </c>
      <c r="G273" s="12" t="s">
        <v>312</v>
      </c>
      <c r="H273" s="90">
        <v>2019.04</v>
      </c>
      <c r="I273" s="289">
        <v>3</v>
      </c>
      <c r="J273" s="56">
        <v>180</v>
      </c>
      <c r="K273" s="289">
        <v>10</v>
      </c>
      <c r="L273" s="337">
        <v>0.4</v>
      </c>
      <c r="M273" s="339">
        <v>2772.8</v>
      </c>
      <c r="N273" s="339">
        <f t="shared" si="40"/>
        <v>8318.4</v>
      </c>
      <c r="O273" s="339">
        <v>617.68</v>
      </c>
      <c r="P273" s="339">
        <f t="shared" si="41"/>
        <v>1853.04</v>
      </c>
      <c r="Q273" s="346">
        <v>3327.2</v>
      </c>
      <c r="R273" s="346">
        <f t="shared" si="42"/>
        <v>9981.6</v>
      </c>
      <c r="S273" s="346">
        <v>671.56</v>
      </c>
      <c r="T273" s="346">
        <f t="shared" si="43"/>
        <v>2014.68</v>
      </c>
      <c r="U273" s="347">
        <v>3992.61</v>
      </c>
      <c r="V273" s="347">
        <f t="shared" si="44"/>
        <v>11977.83</v>
      </c>
      <c r="W273" s="347">
        <v>729.5</v>
      </c>
      <c r="X273" s="347">
        <f t="shared" si="45"/>
        <v>2188.5</v>
      </c>
      <c r="Y273" s="356">
        <v>8175.41</v>
      </c>
      <c r="Z273" s="356">
        <v>1326.7254</v>
      </c>
      <c r="AA273" s="357">
        <v>0.895206344860543</v>
      </c>
      <c r="AB273" s="357">
        <v>0.746005287383785</v>
      </c>
      <c r="AC273" s="357">
        <v>0.621671072819821</v>
      </c>
      <c r="AD273" s="145">
        <f t="shared" si="46"/>
        <v>0.982810396230044</v>
      </c>
      <c r="AE273" s="146">
        <f t="shared" si="47"/>
        <v>0.819048048409073</v>
      </c>
      <c r="AF273" s="146">
        <f t="shared" si="48"/>
        <v>0.682545168866147</v>
      </c>
      <c r="AG273" s="365"/>
      <c r="AH273" s="363">
        <f t="shared" si="49"/>
        <v>180</v>
      </c>
      <c r="AI273" s="366">
        <v>-50</v>
      </c>
    </row>
    <row r="274" hidden="1" spans="1:35">
      <c r="A274" s="289">
        <v>311</v>
      </c>
      <c r="B274" s="90" t="s">
        <v>535</v>
      </c>
      <c r="C274" s="90">
        <v>573</v>
      </c>
      <c r="D274" s="12" t="s">
        <v>566</v>
      </c>
      <c r="E274" s="90" t="s">
        <v>567</v>
      </c>
      <c r="F274" s="90">
        <v>5501</v>
      </c>
      <c r="G274" s="12" t="s">
        <v>213</v>
      </c>
      <c r="H274" s="90"/>
      <c r="I274" s="289">
        <v>3</v>
      </c>
      <c r="J274" s="56">
        <v>260</v>
      </c>
      <c r="K274" s="289">
        <v>20</v>
      </c>
      <c r="L274" s="337">
        <v>1</v>
      </c>
      <c r="M274" s="339">
        <v>4033.20168067227</v>
      </c>
      <c r="N274" s="339">
        <f t="shared" si="40"/>
        <v>12099.6050420168</v>
      </c>
      <c r="O274" s="339">
        <v>905.7836302521</v>
      </c>
      <c r="P274" s="339">
        <f t="shared" si="41"/>
        <v>2717.3508907563</v>
      </c>
      <c r="Q274" s="346">
        <v>4839.84201680672</v>
      </c>
      <c r="R274" s="346">
        <f t="shared" si="42"/>
        <v>14519.5260504202</v>
      </c>
      <c r="S274" s="346">
        <v>985.213887058824</v>
      </c>
      <c r="T274" s="346">
        <f t="shared" si="43"/>
        <v>2955.64166117647</v>
      </c>
      <c r="U274" s="347">
        <v>5807.81042016807</v>
      </c>
      <c r="V274" s="347">
        <f t="shared" si="44"/>
        <v>17423.4312605042</v>
      </c>
      <c r="W274" s="347">
        <v>1070.21819697479</v>
      </c>
      <c r="X274" s="347">
        <f t="shared" si="45"/>
        <v>3210.65459092437</v>
      </c>
      <c r="Y274" s="356">
        <v>9077.56</v>
      </c>
      <c r="Z274" s="356">
        <v>1625.99407065299</v>
      </c>
      <c r="AA274" s="357">
        <v>0.85639158997481</v>
      </c>
      <c r="AB274" s="357">
        <v>0.713659658312342</v>
      </c>
      <c r="AC274" s="357">
        <v>0.594716381926951</v>
      </c>
      <c r="AD274" s="145">
        <f t="shared" si="46"/>
        <v>0.750236058819893</v>
      </c>
      <c r="AE274" s="146">
        <f t="shared" si="47"/>
        <v>0.625196715683245</v>
      </c>
      <c r="AF274" s="146">
        <f t="shared" si="48"/>
        <v>0.52099726306937</v>
      </c>
      <c r="AG274" s="365"/>
      <c r="AH274" s="363">
        <f t="shared" si="49"/>
        <v>260</v>
      </c>
      <c r="AI274" s="366">
        <v>-50</v>
      </c>
    </row>
    <row r="275" hidden="1" spans="1:35">
      <c r="A275" s="289">
        <v>312</v>
      </c>
      <c r="B275" s="90" t="s">
        <v>535</v>
      </c>
      <c r="C275" s="90">
        <v>573</v>
      </c>
      <c r="D275" s="12" t="s">
        <v>566</v>
      </c>
      <c r="E275" s="90" t="s">
        <v>568</v>
      </c>
      <c r="F275" s="11">
        <v>12108</v>
      </c>
      <c r="G275" s="323" t="s">
        <v>194</v>
      </c>
      <c r="H275" s="324"/>
      <c r="I275" s="289">
        <v>3</v>
      </c>
      <c r="J275" s="56">
        <v>260</v>
      </c>
      <c r="K275" s="289">
        <v>20</v>
      </c>
      <c r="L275" s="337">
        <v>0.7</v>
      </c>
      <c r="M275" s="339">
        <v>2823.24117647059</v>
      </c>
      <c r="N275" s="339">
        <f t="shared" si="40"/>
        <v>8469.72352941177</v>
      </c>
      <c r="O275" s="339">
        <v>634.04854117647</v>
      </c>
      <c r="P275" s="339">
        <f t="shared" si="41"/>
        <v>1902.14562352941</v>
      </c>
      <c r="Q275" s="346">
        <v>3387.88941176471</v>
      </c>
      <c r="R275" s="346">
        <f t="shared" si="42"/>
        <v>10163.6682352941</v>
      </c>
      <c r="S275" s="346">
        <v>689.649720941176</v>
      </c>
      <c r="T275" s="346">
        <f t="shared" si="43"/>
        <v>2068.94916282353</v>
      </c>
      <c r="U275" s="347">
        <v>4065.46729411765</v>
      </c>
      <c r="V275" s="347">
        <f t="shared" si="44"/>
        <v>12196.4018823529</v>
      </c>
      <c r="W275" s="347">
        <v>749.152737882352</v>
      </c>
      <c r="X275" s="347">
        <f t="shared" si="45"/>
        <v>2247.45821364706</v>
      </c>
      <c r="Y275" s="356">
        <v>7962.13</v>
      </c>
      <c r="Z275" s="356">
        <v>1714.4770000001</v>
      </c>
      <c r="AA275" s="357">
        <v>0.85639158997481</v>
      </c>
      <c r="AB275" s="357">
        <v>0.713659658312342</v>
      </c>
      <c r="AC275" s="357">
        <v>0.594716381926951</v>
      </c>
      <c r="AD275" s="145">
        <f t="shared" si="46"/>
        <v>0.940069645998584</v>
      </c>
      <c r="AE275" s="146">
        <f t="shared" si="47"/>
        <v>0.783391371665486</v>
      </c>
      <c r="AF275" s="146">
        <f t="shared" si="48"/>
        <v>0.652826143054572</v>
      </c>
      <c r="AG275" s="365"/>
      <c r="AH275" s="363">
        <f t="shared" si="49"/>
        <v>260</v>
      </c>
      <c r="AI275" s="366">
        <v>-50</v>
      </c>
    </row>
    <row r="276" hidden="1" spans="1:35">
      <c r="A276" s="289">
        <v>314</v>
      </c>
      <c r="B276" s="90" t="s">
        <v>535</v>
      </c>
      <c r="C276" s="90">
        <v>598</v>
      </c>
      <c r="D276" s="12" t="s">
        <v>569</v>
      </c>
      <c r="E276" s="90" t="s">
        <v>570</v>
      </c>
      <c r="F276" s="90">
        <v>6662</v>
      </c>
      <c r="G276" s="321" t="s">
        <v>213</v>
      </c>
      <c r="H276" s="322"/>
      <c r="I276" s="289">
        <v>3</v>
      </c>
      <c r="J276" s="56">
        <v>260</v>
      </c>
      <c r="K276" s="289">
        <v>20</v>
      </c>
      <c r="L276" s="337">
        <v>1</v>
      </c>
      <c r="M276" s="339">
        <v>2812</v>
      </c>
      <c r="N276" s="339">
        <f t="shared" si="40"/>
        <v>8436</v>
      </c>
      <c r="O276" s="339">
        <v>709.18</v>
      </c>
      <c r="P276" s="339">
        <f t="shared" si="41"/>
        <v>2127.54</v>
      </c>
      <c r="Q276" s="346">
        <v>3375.3</v>
      </c>
      <c r="R276" s="346">
        <f t="shared" si="42"/>
        <v>10125.9</v>
      </c>
      <c r="S276" s="346">
        <v>771.7</v>
      </c>
      <c r="T276" s="346">
        <f t="shared" si="43"/>
        <v>2315.1</v>
      </c>
      <c r="U276" s="347">
        <v>4050.4</v>
      </c>
      <c r="V276" s="347">
        <f t="shared" si="44"/>
        <v>12151.2</v>
      </c>
      <c r="W276" s="347">
        <v>838.3</v>
      </c>
      <c r="X276" s="347">
        <f t="shared" si="45"/>
        <v>2514.9</v>
      </c>
      <c r="Y276" s="356">
        <v>3986.9</v>
      </c>
      <c r="Z276" s="356">
        <v>1051.2649999997</v>
      </c>
      <c r="AA276" s="357">
        <v>0.979412212835835</v>
      </c>
      <c r="AB276" s="357">
        <v>0.816176844029866</v>
      </c>
      <c r="AC276" s="357">
        <v>0.680147370024885</v>
      </c>
      <c r="AD276" s="145">
        <f t="shared" si="46"/>
        <v>0.472605500237079</v>
      </c>
      <c r="AE276" s="146">
        <f t="shared" si="47"/>
        <v>0.393732902754323</v>
      </c>
      <c r="AF276" s="146">
        <f t="shared" si="48"/>
        <v>0.328107512015274</v>
      </c>
      <c r="AG276" s="365"/>
      <c r="AH276" s="363">
        <f t="shared" si="49"/>
        <v>260</v>
      </c>
      <c r="AI276" s="366">
        <v>-50</v>
      </c>
    </row>
    <row r="277" hidden="1" spans="1:35">
      <c r="A277" s="289">
        <v>315</v>
      </c>
      <c r="B277" s="90" t="s">
        <v>535</v>
      </c>
      <c r="C277" s="90">
        <v>598</v>
      </c>
      <c r="D277" s="12" t="s">
        <v>569</v>
      </c>
      <c r="E277" s="90" t="s">
        <v>571</v>
      </c>
      <c r="F277" s="90">
        <v>11145</v>
      </c>
      <c r="G277" s="12" t="s">
        <v>194</v>
      </c>
      <c r="H277" s="90"/>
      <c r="I277" s="289">
        <v>3</v>
      </c>
      <c r="J277" s="56">
        <v>260</v>
      </c>
      <c r="K277" s="289">
        <v>20</v>
      </c>
      <c r="L277" s="337">
        <v>1</v>
      </c>
      <c r="M277" s="339">
        <v>2812</v>
      </c>
      <c r="N277" s="339">
        <f t="shared" si="40"/>
        <v>8436</v>
      </c>
      <c r="O277" s="339">
        <v>709.18</v>
      </c>
      <c r="P277" s="339">
        <f t="shared" si="41"/>
        <v>2127.54</v>
      </c>
      <c r="Q277" s="346">
        <v>3375.3</v>
      </c>
      <c r="R277" s="346">
        <f t="shared" si="42"/>
        <v>10125.9</v>
      </c>
      <c r="S277" s="346">
        <v>771.7</v>
      </c>
      <c r="T277" s="346">
        <f t="shared" si="43"/>
        <v>2315.1</v>
      </c>
      <c r="U277" s="347">
        <v>4050.4</v>
      </c>
      <c r="V277" s="347">
        <f t="shared" si="44"/>
        <v>12151.2</v>
      </c>
      <c r="W277" s="347">
        <v>838.3</v>
      </c>
      <c r="X277" s="347">
        <f t="shared" si="45"/>
        <v>2514.9</v>
      </c>
      <c r="Y277" s="356">
        <v>12201.36</v>
      </c>
      <c r="Z277" s="356">
        <v>2433.951</v>
      </c>
      <c r="AA277" s="357">
        <v>0.979412212835835</v>
      </c>
      <c r="AB277" s="357">
        <v>0.816176844029866</v>
      </c>
      <c r="AC277" s="357">
        <v>0.680147370024885</v>
      </c>
      <c r="AD277" s="358">
        <f t="shared" si="46"/>
        <v>1.44634423897582</v>
      </c>
      <c r="AE277" s="146">
        <f t="shared" si="47"/>
        <v>1.20496548454952</v>
      </c>
      <c r="AF277" s="146">
        <f t="shared" si="48"/>
        <v>1.00412798735927</v>
      </c>
      <c r="AG277" s="296">
        <v>100</v>
      </c>
      <c r="AH277" s="363">
        <f t="shared" si="49"/>
        <v>160</v>
      </c>
      <c r="AI277" s="364"/>
    </row>
    <row r="278" hidden="1" spans="1:35">
      <c r="A278" s="289">
        <v>316</v>
      </c>
      <c r="B278" s="90" t="s">
        <v>535</v>
      </c>
      <c r="C278" s="90">
        <v>598</v>
      </c>
      <c r="D278" s="12" t="s">
        <v>569</v>
      </c>
      <c r="E278" s="90" t="s">
        <v>572</v>
      </c>
      <c r="F278" s="90">
        <v>11178</v>
      </c>
      <c r="G278" s="12" t="s">
        <v>194</v>
      </c>
      <c r="H278" s="90"/>
      <c r="I278" s="289">
        <v>3</v>
      </c>
      <c r="J278" s="56">
        <v>260</v>
      </c>
      <c r="K278" s="289">
        <v>20</v>
      </c>
      <c r="L278" s="337">
        <v>1</v>
      </c>
      <c r="M278" s="339">
        <v>2812</v>
      </c>
      <c r="N278" s="339">
        <f t="shared" si="40"/>
        <v>8436</v>
      </c>
      <c r="O278" s="339">
        <v>709.18</v>
      </c>
      <c r="P278" s="339">
        <f t="shared" si="41"/>
        <v>2127.54</v>
      </c>
      <c r="Q278" s="346">
        <v>3375.3</v>
      </c>
      <c r="R278" s="346">
        <f t="shared" si="42"/>
        <v>10125.9</v>
      </c>
      <c r="S278" s="346">
        <v>771.7</v>
      </c>
      <c r="T278" s="346">
        <f t="shared" si="43"/>
        <v>2315.1</v>
      </c>
      <c r="U278" s="347">
        <v>4050.4</v>
      </c>
      <c r="V278" s="347">
        <f t="shared" si="44"/>
        <v>12151.2</v>
      </c>
      <c r="W278" s="347">
        <v>838.3</v>
      </c>
      <c r="X278" s="347">
        <f t="shared" si="45"/>
        <v>2514.9</v>
      </c>
      <c r="Y278" s="356">
        <v>7581.62</v>
      </c>
      <c r="Z278" s="356">
        <v>1902.8373999996</v>
      </c>
      <c r="AA278" s="357">
        <v>0.979412212835835</v>
      </c>
      <c r="AB278" s="357">
        <v>0.816176844029866</v>
      </c>
      <c r="AC278" s="357">
        <v>0.680147370024885</v>
      </c>
      <c r="AD278" s="145">
        <f t="shared" si="46"/>
        <v>0.898722143195827</v>
      </c>
      <c r="AE278" s="146">
        <f t="shared" si="47"/>
        <v>0.748735421048993</v>
      </c>
      <c r="AF278" s="146">
        <f t="shared" si="48"/>
        <v>0.62394002238462</v>
      </c>
      <c r="AG278" s="365"/>
      <c r="AH278" s="363">
        <f t="shared" si="49"/>
        <v>260</v>
      </c>
      <c r="AI278" s="366">
        <v>-50</v>
      </c>
    </row>
    <row r="279" hidden="1" spans="1:35">
      <c r="A279" s="289">
        <v>317</v>
      </c>
      <c r="B279" s="90" t="s">
        <v>535</v>
      </c>
      <c r="C279" s="90">
        <v>598</v>
      </c>
      <c r="D279" s="12" t="s">
        <v>569</v>
      </c>
      <c r="E279" s="326" t="s">
        <v>573</v>
      </c>
      <c r="F279" s="369">
        <v>12274</v>
      </c>
      <c r="G279" s="17" t="s">
        <v>404</v>
      </c>
      <c r="H279" s="11">
        <v>2019.05</v>
      </c>
      <c r="I279" s="289">
        <v>3</v>
      </c>
      <c r="J279" s="56">
        <v>260</v>
      </c>
      <c r="K279" s="289">
        <v>20</v>
      </c>
      <c r="L279" s="337">
        <v>0.6</v>
      </c>
      <c r="M279" s="339">
        <v>1690.11</v>
      </c>
      <c r="N279" s="339">
        <f t="shared" si="40"/>
        <v>5070.33</v>
      </c>
      <c r="O279" s="339">
        <v>426.67</v>
      </c>
      <c r="P279" s="339">
        <f t="shared" si="41"/>
        <v>1280.01</v>
      </c>
      <c r="Q279" s="346">
        <v>2025.44</v>
      </c>
      <c r="R279" s="346">
        <f t="shared" si="42"/>
        <v>6076.32</v>
      </c>
      <c r="S279" s="346">
        <v>463.1</v>
      </c>
      <c r="T279" s="346">
        <f t="shared" si="43"/>
        <v>1389.3</v>
      </c>
      <c r="U279" s="347">
        <v>2430.4</v>
      </c>
      <c r="V279" s="347">
        <f t="shared" si="44"/>
        <v>7291.2</v>
      </c>
      <c r="W279" s="347">
        <v>503</v>
      </c>
      <c r="X279" s="347">
        <f t="shared" si="45"/>
        <v>1509</v>
      </c>
      <c r="Y279" s="356">
        <v>5839.44</v>
      </c>
      <c r="Z279" s="356">
        <v>1473.8312000001</v>
      </c>
      <c r="AA279" s="357">
        <v>0.979412212835835</v>
      </c>
      <c r="AB279" s="357">
        <v>0.816176844029866</v>
      </c>
      <c r="AC279" s="357">
        <v>0.680147370024885</v>
      </c>
      <c r="AD279" s="358">
        <f t="shared" si="46"/>
        <v>1.15168835164575</v>
      </c>
      <c r="AE279" s="146">
        <f t="shared" si="47"/>
        <v>0.96101587803144</v>
      </c>
      <c r="AF279" s="146">
        <f t="shared" si="48"/>
        <v>0.800888742593812</v>
      </c>
      <c r="AG279" s="296">
        <v>100</v>
      </c>
      <c r="AH279" s="363">
        <f t="shared" si="49"/>
        <v>160</v>
      </c>
      <c r="AI279" s="364"/>
    </row>
    <row r="280" hidden="1" spans="1:35">
      <c r="A280" s="289">
        <v>319</v>
      </c>
      <c r="B280" s="90" t="s">
        <v>535</v>
      </c>
      <c r="C280" s="90">
        <v>707</v>
      </c>
      <c r="D280" s="12" t="s">
        <v>574</v>
      </c>
      <c r="E280" s="90" t="s">
        <v>575</v>
      </c>
      <c r="F280" s="90">
        <v>10951</v>
      </c>
      <c r="G280" s="12" t="s">
        <v>213</v>
      </c>
      <c r="H280" s="90"/>
      <c r="I280" s="90">
        <v>3</v>
      </c>
      <c r="J280" s="105">
        <v>260</v>
      </c>
      <c r="K280" s="289">
        <v>20</v>
      </c>
      <c r="L280" s="389">
        <v>1</v>
      </c>
      <c r="M280" s="339">
        <v>4762.72</v>
      </c>
      <c r="N280" s="339">
        <f t="shared" si="40"/>
        <v>14288.16</v>
      </c>
      <c r="O280" s="339">
        <v>1255.785</v>
      </c>
      <c r="P280" s="339">
        <f t="shared" si="41"/>
        <v>3767.355</v>
      </c>
      <c r="Q280" s="346">
        <v>5463.64</v>
      </c>
      <c r="R280" s="346">
        <f t="shared" si="42"/>
        <v>16390.92</v>
      </c>
      <c r="S280" s="346">
        <v>1365.91</v>
      </c>
      <c r="T280" s="346">
        <f t="shared" si="43"/>
        <v>4097.73</v>
      </c>
      <c r="U280" s="347">
        <v>6858.3175</v>
      </c>
      <c r="V280" s="347">
        <f t="shared" si="44"/>
        <v>20574.9525</v>
      </c>
      <c r="W280" s="347">
        <v>1483.76</v>
      </c>
      <c r="X280" s="347">
        <f t="shared" si="45"/>
        <v>4451.28</v>
      </c>
      <c r="Y280" s="356">
        <v>70484.18</v>
      </c>
      <c r="Z280" s="356">
        <v>13529.0074080153</v>
      </c>
      <c r="AA280" s="357">
        <v>0.96758271761889</v>
      </c>
      <c r="AB280" s="357">
        <v>0.806318931349072</v>
      </c>
      <c r="AC280" s="357">
        <v>0.671932442790895</v>
      </c>
      <c r="AD280" s="358">
        <f t="shared" si="46"/>
        <v>4.93304806217176</v>
      </c>
      <c r="AE280" s="146">
        <f t="shared" si="47"/>
        <v>4.30019669426731</v>
      </c>
      <c r="AF280" s="146">
        <f t="shared" si="48"/>
        <v>3.42572747130279</v>
      </c>
      <c r="AG280" s="296">
        <v>100</v>
      </c>
      <c r="AH280" s="363">
        <f t="shared" si="49"/>
        <v>160</v>
      </c>
      <c r="AI280" s="364"/>
    </row>
    <row r="281" hidden="1" spans="1:35">
      <c r="A281" s="289">
        <v>320</v>
      </c>
      <c r="B281" s="90" t="s">
        <v>535</v>
      </c>
      <c r="C281" s="90">
        <v>707</v>
      </c>
      <c r="D281" s="12" t="s">
        <v>574</v>
      </c>
      <c r="E281" s="90" t="s">
        <v>576</v>
      </c>
      <c r="F281" s="90">
        <v>6494</v>
      </c>
      <c r="G281" s="12" t="s">
        <v>194</v>
      </c>
      <c r="H281" s="90"/>
      <c r="I281" s="90">
        <v>3</v>
      </c>
      <c r="J281" s="105">
        <v>260</v>
      </c>
      <c r="K281" s="289">
        <v>20</v>
      </c>
      <c r="L281" s="389">
        <v>1</v>
      </c>
      <c r="M281" s="339">
        <v>4762.72</v>
      </c>
      <c r="N281" s="339">
        <f t="shared" si="40"/>
        <v>14288.16</v>
      </c>
      <c r="O281" s="339">
        <v>1255.785</v>
      </c>
      <c r="P281" s="339">
        <f t="shared" si="41"/>
        <v>3767.355</v>
      </c>
      <c r="Q281" s="346">
        <v>5463.64</v>
      </c>
      <c r="R281" s="346">
        <f t="shared" si="42"/>
        <v>16390.92</v>
      </c>
      <c r="S281" s="346">
        <v>1365.91</v>
      </c>
      <c r="T281" s="346">
        <f t="shared" si="43"/>
        <v>4097.73</v>
      </c>
      <c r="U281" s="347">
        <v>6858.3175</v>
      </c>
      <c r="V281" s="347">
        <f t="shared" si="44"/>
        <v>20574.9525</v>
      </c>
      <c r="W281" s="347">
        <v>1483.76</v>
      </c>
      <c r="X281" s="347">
        <f t="shared" si="45"/>
        <v>4451.28</v>
      </c>
      <c r="Y281" s="356">
        <v>17801.7</v>
      </c>
      <c r="Z281" s="356">
        <v>5108.01032650009</v>
      </c>
      <c r="AA281" s="357">
        <v>0.96758271761889</v>
      </c>
      <c r="AB281" s="357">
        <v>0.806318931349072</v>
      </c>
      <c r="AC281" s="357">
        <v>0.671932442790895</v>
      </c>
      <c r="AD281" s="358">
        <f t="shared" si="46"/>
        <v>1.245905700944</v>
      </c>
      <c r="AE281" s="146">
        <f t="shared" si="47"/>
        <v>1.08607082457849</v>
      </c>
      <c r="AF281" s="146">
        <f t="shared" si="48"/>
        <v>0.865212204013594</v>
      </c>
      <c r="AG281" s="296">
        <v>100</v>
      </c>
      <c r="AH281" s="363">
        <f t="shared" si="49"/>
        <v>160</v>
      </c>
      <c r="AI281" s="364"/>
    </row>
    <row r="282" hidden="1" spans="1:35">
      <c r="A282" s="289">
        <v>321</v>
      </c>
      <c r="B282" s="90" t="s">
        <v>535</v>
      </c>
      <c r="C282" s="90">
        <v>707</v>
      </c>
      <c r="D282" s="12" t="s">
        <v>574</v>
      </c>
      <c r="E282" s="90" t="s">
        <v>577</v>
      </c>
      <c r="F282" s="90">
        <v>10952</v>
      </c>
      <c r="G282" s="12" t="s">
        <v>194</v>
      </c>
      <c r="H282" s="90"/>
      <c r="I282" s="90">
        <v>3</v>
      </c>
      <c r="J282" s="105">
        <v>260</v>
      </c>
      <c r="K282" s="289">
        <v>20</v>
      </c>
      <c r="L282" s="389">
        <v>1</v>
      </c>
      <c r="M282" s="339">
        <v>4762.72</v>
      </c>
      <c r="N282" s="339">
        <f t="shared" si="40"/>
        <v>14288.16</v>
      </c>
      <c r="O282" s="339">
        <v>1255.785</v>
      </c>
      <c r="P282" s="339">
        <f t="shared" si="41"/>
        <v>3767.355</v>
      </c>
      <c r="Q282" s="346">
        <v>5463.64</v>
      </c>
      <c r="R282" s="346">
        <f t="shared" si="42"/>
        <v>16390.92</v>
      </c>
      <c r="S282" s="346">
        <v>1365.91</v>
      </c>
      <c r="T282" s="346">
        <f t="shared" si="43"/>
        <v>4097.73</v>
      </c>
      <c r="U282" s="347">
        <v>6858.3175</v>
      </c>
      <c r="V282" s="347">
        <f t="shared" si="44"/>
        <v>20574.9525</v>
      </c>
      <c r="W282" s="347">
        <v>1483.76</v>
      </c>
      <c r="X282" s="347">
        <f t="shared" si="45"/>
        <v>4451.28</v>
      </c>
      <c r="Y282" s="356">
        <v>10076.87</v>
      </c>
      <c r="Z282" s="356">
        <v>2727.76113999968</v>
      </c>
      <c r="AA282" s="357">
        <v>0.96758271761889</v>
      </c>
      <c r="AB282" s="357">
        <v>0.806318931349072</v>
      </c>
      <c r="AC282" s="357">
        <v>0.671932442790895</v>
      </c>
      <c r="AD282" s="145">
        <f t="shared" si="46"/>
        <v>0.7052601594607</v>
      </c>
      <c r="AE282" s="146">
        <f t="shared" si="47"/>
        <v>0.614783672911588</v>
      </c>
      <c r="AF282" s="146">
        <f t="shared" si="48"/>
        <v>0.489763949637308</v>
      </c>
      <c r="AG282" s="365"/>
      <c r="AH282" s="363">
        <f t="shared" si="49"/>
        <v>260</v>
      </c>
      <c r="AI282" s="366">
        <v>-50</v>
      </c>
    </row>
    <row r="283" hidden="1" spans="1:35">
      <c r="A283" s="289">
        <v>322</v>
      </c>
      <c r="B283" s="90" t="s">
        <v>535</v>
      </c>
      <c r="C283" s="90">
        <v>707</v>
      </c>
      <c r="D283" s="12" t="s">
        <v>574</v>
      </c>
      <c r="E283" s="90" t="s">
        <v>578</v>
      </c>
      <c r="F283" s="328">
        <v>11797</v>
      </c>
      <c r="G283" s="12" t="s">
        <v>194</v>
      </c>
      <c r="H283" s="328"/>
      <c r="I283" s="90">
        <v>3</v>
      </c>
      <c r="J283" s="105">
        <v>260</v>
      </c>
      <c r="K283" s="289">
        <v>20</v>
      </c>
      <c r="L283" s="389">
        <v>1</v>
      </c>
      <c r="M283" s="339">
        <v>4762.72</v>
      </c>
      <c r="N283" s="339">
        <f t="shared" si="40"/>
        <v>14288.16</v>
      </c>
      <c r="O283" s="339">
        <v>1255.785</v>
      </c>
      <c r="P283" s="339">
        <f t="shared" si="41"/>
        <v>3767.355</v>
      </c>
      <c r="Q283" s="346">
        <v>5463.64</v>
      </c>
      <c r="R283" s="346">
        <f t="shared" si="42"/>
        <v>16390.92</v>
      </c>
      <c r="S283" s="346">
        <v>1365.91</v>
      </c>
      <c r="T283" s="346">
        <f t="shared" si="43"/>
        <v>4097.73</v>
      </c>
      <c r="U283" s="347">
        <v>6858.3175</v>
      </c>
      <c r="V283" s="347">
        <f t="shared" si="44"/>
        <v>20574.9525</v>
      </c>
      <c r="W283" s="347">
        <v>1483.76</v>
      </c>
      <c r="X283" s="347">
        <f t="shared" si="45"/>
        <v>4451.28</v>
      </c>
      <c r="Y283" s="356">
        <v>11463.11</v>
      </c>
      <c r="Z283" s="356">
        <v>3429.48012039982</v>
      </c>
      <c r="AA283" s="357">
        <v>0.96758271761889</v>
      </c>
      <c r="AB283" s="357">
        <v>0.806318931349072</v>
      </c>
      <c r="AC283" s="357">
        <v>0.671932442790895</v>
      </c>
      <c r="AD283" s="145">
        <f t="shared" si="46"/>
        <v>0.802280349604148</v>
      </c>
      <c r="AE283" s="146">
        <f t="shared" si="47"/>
        <v>0.699357327105495</v>
      </c>
      <c r="AF283" s="146">
        <f t="shared" si="48"/>
        <v>0.557139074804669</v>
      </c>
      <c r="AG283" s="365"/>
      <c r="AH283" s="363">
        <f t="shared" si="49"/>
        <v>260</v>
      </c>
      <c r="AI283" s="366">
        <v>-50</v>
      </c>
    </row>
    <row r="284" hidden="1" spans="1:35">
      <c r="A284" s="289">
        <v>324</v>
      </c>
      <c r="B284" s="90" t="s">
        <v>535</v>
      </c>
      <c r="C284" s="90">
        <v>712</v>
      </c>
      <c r="D284" s="12" t="s">
        <v>579</v>
      </c>
      <c r="E284" s="90" t="s">
        <v>580</v>
      </c>
      <c r="F284" s="90">
        <v>10650</v>
      </c>
      <c r="G284" s="323" t="s">
        <v>213</v>
      </c>
      <c r="H284" s="324">
        <v>2016</v>
      </c>
      <c r="I284" s="90">
        <v>3</v>
      </c>
      <c r="J284" s="56">
        <v>260</v>
      </c>
      <c r="K284" s="289">
        <v>20</v>
      </c>
      <c r="L284" s="337">
        <v>1</v>
      </c>
      <c r="M284" s="339">
        <v>4245</v>
      </c>
      <c r="N284" s="339">
        <f t="shared" si="40"/>
        <v>12735</v>
      </c>
      <c r="O284" s="339">
        <v>1118</v>
      </c>
      <c r="P284" s="339">
        <f t="shared" si="41"/>
        <v>3354</v>
      </c>
      <c r="Q284" s="346">
        <v>5094</v>
      </c>
      <c r="R284" s="346">
        <f t="shared" si="42"/>
        <v>15282</v>
      </c>
      <c r="S284" s="346">
        <v>1216</v>
      </c>
      <c r="T284" s="346">
        <f t="shared" si="43"/>
        <v>3648</v>
      </c>
      <c r="U284" s="347">
        <v>6113</v>
      </c>
      <c r="V284" s="347">
        <f t="shared" si="44"/>
        <v>18339</v>
      </c>
      <c r="W284" s="347">
        <v>1321</v>
      </c>
      <c r="X284" s="347">
        <f t="shared" si="45"/>
        <v>3963</v>
      </c>
      <c r="Y284" s="356">
        <v>6711.94</v>
      </c>
      <c r="Z284" s="356">
        <v>2004.47619769043</v>
      </c>
      <c r="AA284" s="357">
        <v>0.686980605163146</v>
      </c>
      <c r="AB284" s="357">
        <v>0.572483837635955</v>
      </c>
      <c r="AC284" s="357">
        <v>0.47706986469663</v>
      </c>
      <c r="AD284" s="145">
        <f t="shared" si="46"/>
        <v>0.527046721633294</v>
      </c>
      <c r="AE284" s="146">
        <f t="shared" si="47"/>
        <v>0.439205601361078</v>
      </c>
      <c r="AF284" s="146">
        <f t="shared" si="48"/>
        <v>0.365992693167566</v>
      </c>
      <c r="AG284" s="365"/>
      <c r="AH284" s="363">
        <f t="shared" si="49"/>
        <v>260</v>
      </c>
      <c r="AI284" s="366">
        <v>-50</v>
      </c>
    </row>
    <row r="285" hidden="1" spans="1:35">
      <c r="A285" s="289">
        <v>325</v>
      </c>
      <c r="B285" s="90" t="s">
        <v>535</v>
      </c>
      <c r="C285" s="90">
        <v>712</v>
      </c>
      <c r="D285" s="12" t="s">
        <v>579</v>
      </c>
      <c r="E285" s="90" t="s">
        <v>581</v>
      </c>
      <c r="F285" s="90">
        <v>8972</v>
      </c>
      <c r="G285" s="321" t="s">
        <v>194</v>
      </c>
      <c r="H285" s="322">
        <v>2015</v>
      </c>
      <c r="I285" s="90">
        <v>3</v>
      </c>
      <c r="J285" s="56">
        <v>260</v>
      </c>
      <c r="K285" s="289">
        <v>20</v>
      </c>
      <c r="L285" s="337">
        <v>1</v>
      </c>
      <c r="M285" s="339">
        <v>4245</v>
      </c>
      <c r="N285" s="339">
        <f t="shared" si="40"/>
        <v>12735</v>
      </c>
      <c r="O285" s="339">
        <v>1118</v>
      </c>
      <c r="P285" s="339">
        <f t="shared" si="41"/>
        <v>3354</v>
      </c>
      <c r="Q285" s="346">
        <v>5094</v>
      </c>
      <c r="R285" s="346">
        <f t="shared" si="42"/>
        <v>15282</v>
      </c>
      <c r="S285" s="346">
        <v>1216</v>
      </c>
      <c r="T285" s="346">
        <f t="shared" si="43"/>
        <v>3648</v>
      </c>
      <c r="U285" s="347">
        <v>6113</v>
      </c>
      <c r="V285" s="347">
        <f t="shared" si="44"/>
        <v>18339</v>
      </c>
      <c r="W285" s="347">
        <v>1321</v>
      </c>
      <c r="X285" s="347">
        <f t="shared" si="45"/>
        <v>3963</v>
      </c>
      <c r="Y285" s="356">
        <v>12526.86</v>
      </c>
      <c r="Z285" s="356">
        <v>3215.5710253</v>
      </c>
      <c r="AA285" s="357">
        <v>0.686980605163146</v>
      </c>
      <c r="AB285" s="357">
        <v>0.572483837635955</v>
      </c>
      <c r="AC285" s="357">
        <v>0.47706986469663</v>
      </c>
      <c r="AD285" s="145">
        <f t="shared" si="46"/>
        <v>0.983656065959953</v>
      </c>
      <c r="AE285" s="146">
        <f t="shared" si="47"/>
        <v>0.819713388299961</v>
      </c>
      <c r="AF285" s="146">
        <f t="shared" si="48"/>
        <v>0.683072141338132</v>
      </c>
      <c r="AG285" s="365"/>
      <c r="AH285" s="363">
        <f t="shared" si="49"/>
        <v>260</v>
      </c>
      <c r="AI285" s="366">
        <v>-50</v>
      </c>
    </row>
    <row r="286" hidden="1" spans="1:35">
      <c r="A286" s="289">
        <v>326</v>
      </c>
      <c r="B286" s="90" t="s">
        <v>535</v>
      </c>
      <c r="C286" s="90">
        <v>712</v>
      </c>
      <c r="D286" s="12" t="s">
        <v>579</v>
      </c>
      <c r="E286" s="90" t="s">
        <v>582</v>
      </c>
      <c r="F286" s="11">
        <v>11383</v>
      </c>
      <c r="G286" s="17" t="s">
        <v>194</v>
      </c>
      <c r="H286" s="11">
        <v>2018</v>
      </c>
      <c r="I286" s="90">
        <v>3</v>
      </c>
      <c r="J286" s="56">
        <v>260</v>
      </c>
      <c r="K286" s="289">
        <v>20</v>
      </c>
      <c r="L286" s="337">
        <v>1</v>
      </c>
      <c r="M286" s="339">
        <v>4245</v>
      </c>
      <c r="N286" s="339">
        <f t="shared" si="40"/>
        <v>12735</v>
      </c>
      <c r="O286" s="339">
        <v>1118</v>
      </c>
      <c r="P286" s="339">
        <f t="shared" si="41"/>
        <v>3354</v>
      </c>
      <c r="Q286" s="346">
        <v>5094</v>
      </c>
      <c r="R286" s="346">
        <f t="shared" si="42"/>
        <v>15282</v>
      </c>
      <c r="S286" s="346">
        <v>1216</v>
      </c>
      <c r="T286" s="346">
        <f t="shared" si="43"/>
        <v>3648</v>
      </c>
      <c r="U286" s="347">
        <v>6113</v>
      </c>
      <c r="V286" s="347">
        <f t="shared" si="44"/>
        <v>18339</v>
      </c>
      <c r="W286" s="347">
        <v>1321</v>
      </c>
      <c r="X286" s="347">
        <f t="shared" si="45"/>
        <v>3963</v>
      </c>
      <c r="Y286" s="356">
        <v>7585.63</v>
      </c>
      <c r="Z286" s="356">
        <v>2295.7333333336</v>
      </c>
      <c r="AA286" s="357">
        <v>0.686980605163146</v>
      </c>
      <c r="AB286" s="357">
        <v>0.572483837635955</v>
      </c>
      <c r="AC286" s="357">
        <v>0.47706986469663</v>
      </c>
      <c r="AD286" s="145">
        <f t="shared" si="46"/>
        <v>0.595652139772281</v>
      </c>
      <c r="AE286" s="146">
        <f t="shared" si="47"/>
        <v>0.496376783143568</v>
      </c>
      <c r="AF286" s="146">
        <f t="shared" si="48"/>
        <v>0.413633785920715</v>
      </c>
      <c r="AG286" s="365"/>
      <c r="AH286" s="363">
        <f t="shared" si="49"/>
        <v>260</v>
      </c>
      <c r="AI286" s="366">
        <v>-50</v>
      </c>
    </row>
    <row r="287" hidden="1" spans="1:35">
      <c r="A287" s="289">
        <v>327</v>
      </c>
      <c r="B287" s="90" t="s">
        <v>535</v>
      </c>
      <c r="C287" s="90">
        <v>712</v>
      </c>
      <c r="D287" s="12" t="s">
        <v>579</v>
      </c>
      <c r="E287" s="90" t="s">
        <v>583</v>
      </c>
      <c r="F287" s="11">
        <v>11487</v>
      </c>
      <c r="G287" s="17" t="s">
        <v>194</v>
      </c>
      <c r="H287" s="11">
        <v>2018</v>
      </c>
      <c r="I287" s="90">
        <v>3</v>
      </c>
      <c r="J287" s="56">
        <v>260</v>
      </c>
      <c r="K287" s="289">
        <v>20</v>
      </c>
      <c r="L287" s="337">
        <v>1</v>
      </c>
      <c r="M287" s="339">
        <v>4245</v>
      </c>
      <c r="N287" s="339">
        <f t="shared" si="40"/>
        <v>12735</v>
      </c>
      <c r="O287" s="339">
        <v>1118</v>
      </c>
      <c r="P287" s="339">
        <f t="shared" si="41"/>
        <v>3354</v>
      </c>
      <c r="Q287" s="346">
        <v>5094</v>
      </c>
      <c r="R287" s="346">
        <f t="shared" si="42"/>
        <v>15282</v>
      </c>
      <c r="S287" s="346">
        <v>1216</v>
      </c>
      <c r="T287" s="346">
        <f t="shared" si="43"/>
        <v>3648</v>
      </c>
      <c r="U287" s="347">
        <v>6113</v>
      </c>
      <c r="V287" s="347">
        <f t="shared" si="44"/>
        <v>18339</v>
      </c>
      <c r="W287" s="347">
        <v>1321</v>
      </c>
      <c r="X287" s="347">
        <f t="shared" si="45"/>
        <v>3963</v>
      </c>
      <c r="Y287" s="356">
        <v>8585.93</v>
      </c>
      <c r="Z287" s="356">
        <v>2432.7554999984</v>
      </c>
      <c r="AA287" s="357">
        <v>0.686980605163146</v>
      </c>
      <c r="AB287" s="357">
        <v>0.572483837635955</v>
      </c>
      <c r="AC287" s="357">
        <v>0.47706986469663</v>
      </c>
      <c r="AD287" s="145">
        <f t="shared" si="46"/>
        <v>0.674199450333726</v>
      </c>
      <c r="AE287" s="146">
        <f t="shared" si="47"/>
        <v>0.561832875278105</v>
      </c>
      <c r="AF287" s="146">
        <f t="shared" si="48"/>
        <v>0.468178744751622</v>
      </c>
      <c r="AG287" s="365"/>
      <c r="AH287" s="363">
        <f t="shared" si="49"/>
        <v>260</v>
      </c>
      <c r="AI287" s="366">
        <v>-50</v>
      </c>
    </row>
    <row r="288" hidden="1" spans="1:35">
      <c r="A288" s="289">
        <v>328</v>
      </c>
      <c r="B288" s="90" t="s">
        <v>535</v>
      </c>
      <c r="C288" s="90">
        <v>712</v>
      </c>
      <c r="D288" s="12" t="s">
        <v>579</v>
      </c>
      <c r="E288" s="368" t="s">
        <v>584</v>
      </c>
      <c r="F288" s="369">
        <v>12189</v>
      </c>
      <c r="G288" s="323" t="s">
        <v>269</v>
      </c>
      <c r="H288" s="324">
        <v>2019</v>
      </c>
      <c r="I288" s="90">
        <v>3</v>
      </c>
      <c r="J288" s="56">
        <v>260</v>
      </c>
      <c r="K288" s="289">
        <v>20</v>
      </c>
      <c r="L288" s="337">
        <v>0.6</v>
      </c>
      <c r="M288" s="339">
        <v>2549.94</v>
      </c>
      <c r="N288" s="339">
        <f t="shared" si="40"/>
        <v>7649.82</v>
      </c>
      <c r="O288" s="339">
        <v>674.37</v>
      </c>
      <c r="P288" s="339">
        <f t="shared" si="41"/>
        <v>2023.11</v>
      </c>
      <c r="Q288" s="346">
        <v>3059.93</v>
      </c>
      <c r="R288" s="346">
        <f t="shared" si="42"/>
        <v>9179.79</v>
      </c>
      <c r="S288" s="346">
        <v>733.67</v>
      </c>
      <c r="T288" s="346">
        <f t="shared" si="43"/>
        <v>2201.01</v>
      </c>
      <c r="U288" s="347">
        <v>3671.11</v>
      </c>
      <c r="V288" s="347">
        <f t="shared" si="44"/>
        <v>11013.33</v>
      </c>
      <c r="W288" s="347">
        <v>796.64</v>
      </c>
      <c r="X288" s="347">
        <f t="shared" si="45"/>
        <v>2389.92</v>
      </c>
      <c r="Y288" s="356">
        <v>4808.71</v>
      </c>
      <c r="Z288" s="356">
        <v>1532.6610999999</v>
      </c>
      <c r="AA288" s="357">
        <v>0.686980605163146</v>
      </c>
      <c r="AB288" s="357">
        <v>0.572483837635955</v>
      </c>
      <c r="AC288" s="357">
        <v>0.47706986469663</v>
      </c>
      <c r="AD288" s="145">
        <f t="shared" si="46"/>
        <v>0.628604333173852</v>
      </c>
      <c r="AE288" s="146">
        <f t="shared" si="47"/>
        <v>0.523836601926624</v>
      </c>
      <c r="AF288" s="146">
        <f t="shared" si="48"/>
        <v>0.436626342804583</v>
      </c>
      <c r="AG288" s="365"/>
      <c r="AH288" s="363">
        <f t="shared" si="49"/>
        <v>260</v>
      </c>
      <c r="AI288" s="366">
        <v>-50</v>
      </c>
    </row>
    <row r="289" hidden="1" spans="1:35">
      <c r="A289" s="289">
        <v>329</v>
      </c>
      <c r="B289" s="90" t="s">
        <v>535</v>
      </c>
      <c r="C289" s="90">
        <v>724</v>
      </c>
      <c r="D289" s="12" t="s">
        <v>585</v>
      </c>
      <c r="E289" s="90" t="s">
        <v>586</v>
      </c>
      <c r="F289" s="90">
        <v>10930</v>
      </c>
      <c r="G289" s="323" t="s">
        <v>213</v>
      </c>
      <c r="H289" s="324"/>
      <c r="I289" s="289">
        <v>3</v>
      </c>
      <c r="J289" s="56">
        <v>260</v>
      </c>
      <c r="K289" s="289">
        <v>20</v>
      </c>
      <c r="L289" s="337">
        <v>1</v>
      </c>
      <c r="M289" s="339">
        <v>4055.51808201058</v>
      </c>
      <c r="N289" s="339">
        <f t="shared" si="40"/>
        <v>12166.5542460317</v>
      </c>
      <c r="O289" s="339">
        <v>939.033230158731</v>
      </c>
      <c r="P289" s="339">
        <f t="shared" si="41"/>
        <v>2817.09969047619</v>
      </c>
      <c r="Q289" s="346">
        <v>4866.62169841269</v>
      </c>
      <c r="R289" s="346">
        <f t="shared" si="42"/>
        <v>14599.8650952381</v>
      </c>
      <c r="S289" s="346">
        <v>1021.37922111111</v>
      </c>
      <c r="T289" s="346">
        <f t="shared" si="43"/>
        <v>3064.13766333333</v>
      </c>
      <c r="U289" s="347">
        <v>5839.94603809522</v>
      </c>
      <c r="V289" s="347">
        <f t="shared" si="44"/>
        <v>17519.8381142857</v>
      </c>
      <c r="W289" s="347">
        <v>1109.50387809524</v>
      </c>
      <c r="X289" s="347">
        <f t="shared" si="45"/>
        <v>3328.51163428572</v>
      </c>
      <c r="Y289" s="356">
        <v>11290.42</v>
      </c>
      <c r="Z289" s="356">
        <v>2842.2855500003</v>
      </c>
      <c r="AA289" s="357">
        <v>0.919263516873918</v>
      </c>
      <c r="AB289" s="357">
        <v>0.766052930728266</v>
      </c>
      <c r="AC289" s="357">
        <v>0.638377442273556</v>
      </c>
      <c r="AD289" s="145">
        <f t="shared" si="46"/>
        <v>0.927988300687723</v>
      </c>
      <c r="AE289" s="146">
        <f t="shared" si="47"/>
        <v>0.773323583906437</v>
      </c>
      <c r="AF289" s="146">
        <f t="shared" si="48"/>
        <v>0.644436319922032</v>
      </c>
      <c r="AG289" s="365"/>
      <c r="AH289" s="363">
        <f t="shared" si="49"/>
        <v>260</v>
      </c>
      <c r="AI289" s="366">
        <v>-50</v>
      </c>
    </row>
    <row r="290" hidden="1" spans="1:35">
      <c r="A290" s="289">
        <v>330</v>
      </c>
      <c r="B290" s="90" t="s">
        <v>535</v>
      </c>
      <c r="C290" s="90">
        <v>724</v>
      </c>
      <c r="D290" s="12" t="s">
        <v>585</v>
      </c>
      <c r="E290" s="329" t="s">
        <v>587</v>
      </c>
      <c r="F290" s="90">
        <v>4190</v>
      </c>
      <c r="G290" s="12" t="s">
        <v>194</v>
      </c>
      <c r="H290" s="90"/>
      <c r="I290" s="289">
        <v>3</v>
      </c>
      <c r="J290" s="56">
        <v>260</v>
      </c>
      <c r="K290" s="289">
        <v>20</v>
      </c>
      <c r="L290" s="337">
        <v>1</v>
      </c>
      <c r="M290" s="339">
        <v>4055.51808201058</v>
      </c>
      <c r="N290" s="339">
        <f t="shared" si="40"/>
        <v>12166.5542460317</v>
      </c>
      <c r="O290" s="339">
        <v>939.033230158731</v>
      </c>
      <c r="P290" s="339">
        <f t="shared" si="41"/>
        <v>2817.09969047619</v>
      </c>
      <c r="Q290" s="346">
        <v>4866.62169841269</v>
      </c>
      <c r="R290" s="346">
        <f t="shared" si="42"/>
        <v>14599.8650952381</v>
      </c>
      <c r="S290" s="346">
        <v>1021.37922111111</v>
      </c>
      <c r="T290" s="346">
        <f t="shared" si="43"/>
        <v>3064.13766333333</v>
      </c>
      <c r="U290" s="347">
        <v>5839.94603809522</v>
      </c>
      <c r="V290" s="347">
        <f t="shared" si="44"/>
        <v>17519.8381142857</v>
      </c>
      <c r="W290" s="347">
        <v>1109.50387809524</v>
      </c>
      <c r="X290" s="347">
        <f t="shared" si="45"/>
        <v>3328.51163428572</v>
      </c>
      <c r="Y290" s="356">
        <v>11438.73</v>
      </c>
      <c r="Z290" s="356">
        <v>2834.6049999999</v>
      </c>
      <c r="AA290" s="357">
        <v>0.919263516873918</v>
      </c>
      <c r="AB290" s="357">
        <v>0.766052930728266</v>
      </c>
      <c r="AC290" s="357">
        <v>0.638377442273556</v>
      </c>
      <c r="AD290" s="145">
        <f t="shared" si="46"/>
        <v>0.940178276337433</v>
      </c>
      <c r="AE290" s="146">
        <f t="shared" si="47"/>
        <v>0.783481896947862</v>
      </c>
      <c r="AF290" s="146">
        <f t="shared" si="48"/>
        <v>0.652901580789886</v>
      </c>
      <c r="AG290" s="365"/>
      <c r="AH290" s="363">
        <f t="shared" si="49"/>
        <v>260</v>
      </c>
      <c r="AI290" s="366">
        <v>-50</v>
      </c>
    </row>
    <row r="291" hidden="1" spans="1:35">
      <c r="A291" s="289">
        <v>331</v>
      </c>
      <c r="B291" s="90" t="s">
        <v>535</v>
      </c>
      <c r="C291" s="90">
        <v>724</v>
      </c>
      <c r="D291" s="12" t="s">
        <v>585</v>
      </c>
      <c r="E291" s="90" t="s">
        <v>588</v>
      </c>
      <c r="F291" s="11">
        <v>11447</v>
      </c>
      <c r="G291" s="12" t="s">
        <v>194</v>
      </c>
      <c r="H291" s="90"/>
      <c r="I291" s="289">
        <v>3</v>
      </c>
      <c r="J291" s="56">
        <v>260</v>
      </c>
      <c r="K291" s="289">
        <v>20</v>
      </c>
      <c r="L291" s="337">
        <v>1</v>
      </c>
      <c r="M291" s="339">
        <v>4055.51808201058</v>
      </c>
      <c r="N291" s="339">
        <f t="shared" si="40"/>
        <v>12166.5542460317</v>
      </c>
      <c r="O291" s="339">
        <v>939.033230158731</v>
      </c>
      <c r="P291" s="339">
        <f t="shared" si="41"/>
        <v>2817.09969047619</v>
      </c>
      <c r="Q291" s="346">
        <v>4866.62169841269</v>
      </c>
      <c r="R291" s="346">
        <f t="shared" si="42"/>
        <v>14599.8650952381</v>
      </c>
      <c r="S291" s="346">
        <v>1021.37922111111</v>
      </c>
      <c r="T291" s="346">
        <f t="shared" si="43"/>
        <v>3064.13766333333</v>
      </c>
      <c r="U291" s="347">
        <v>5839.94603809522</v>
      </c>
      <c r="V291" s="347">
        <f t="shared" si="44"/>
        <v>17519.8381142857</v>
      </c>
      <c r="W291" s="347">
        <v>1109.50387809524</v>
      </c>
      <c r="X291" s="347">
        <f t="shared" si="45"/>
        <v>3328.51163428572</v>
      </c>
      <c r="Y291" s="356">
        <v>11816.96</v>
      </c>
      <c r="Z291" s="356">
        <v>3169.2809999994</v>
      </c>
      <c r="AA291" s="357">
        <v>0.919263516873918</v>
      </c>
      <c r="AB291" s="357">
        <v>0.766052930728266</v>
      </c>
      <c r="AC291" s="357">
        <v>0.638377442273556</v>
      </c>
      <c r="AD291" s="145">
        <f t="shared" si="46"/>
        <v>0.971265960849534</v>
      </c>
      <c r="AE291" s="146">
        <f t="shared" si="47"/>
        <v>0.809388300707946</v>
      </c>
      <c r="AF291" s="146">
        <f t="shared" si="48"/>
        <v>0.674490250589956</v>
      </c>
      <c r="AG291" s="365"/>
      <c r="AH291" s="363">
        <f t="shared" si="49"/>
        <v>260</v>
      </c>
      <c r="AI291" s="366">
        <v>-50</v>
      </c>
    </row>
    <row r="292" hidden="1" spans="1:35">
      <c r="A292" s="289">
        <v>332</v>
      </c>
      <c r="B292" s="90" t="s">
        <v>535</v>
      </c>
      <c r="C292" s="90">
        <v>724</v>
      </c>
      <c r="D292" s="12" t="s">
        <v>585</v>
      </c>
      <c r="E292" s="368" t="s">
        <v>589</v>
      </c>
      <c r="F292" s="369">
        <v>12235</v>
      </c>
      <c r="G292" s="12" t="s">
        <v>312</v>
      </c>
      <c r="H292" s="90"/>
      <c r="I292" s="289">
        <v>3</v>
      </c>
      <c r="J292" s="56">
        <v>180</v>
      </c>
      <c r="K292" s="289">
        <v>10</v>
      </c>
      <c r="L292" s="337">
        <v>0.6</v>
      </c>
      <c r="M292" s="339">
        <v>2433.31084920635</v>
      </c>
      <c r="N292" s="339">
        <f t="shared" si="40"/>
        <v>7299.93254761905</v>
      </c>
      <c r="O292" s="339">
        <v>563.419938095238</v>
      </c>
      <c r="P292" s="339">
        <f t="shared" si="41"/>
        <v>1690.25981428571</v>
      </c>
      <c r="Q292" s="346">
        <v>2919.97301904762</v>
      </c>
      <c r="R292" s="346">
        <f t="shared" si="42"/>
        <v>8759.91905714286</v>
      </c>
      <c r="S292" s="346">
        <v>612.827532666667</v>
      </c>
      <c r="T292" s="346">
        <f t="shared" si="43"/>
        <v>1838.482598</v>
      </c>
      <c r="U292" s="347">
        <v>3503.96762285713</v>
      </c>
      <c r="V292" s="347">
        <f t="shared" si="44"/>
        <v>10511.9028685714</v>
      </c>
      <c r="W292" s="347">
        <v>665.702326857143</v>
      </c>
      <c r="X292" s="347">
        <f t="shared" si="45"/>
        <v>1997.10698057143</v>
      </c>
      <c r="Y292" s="356">
        <v>3451.21</v>
      </c>
      <c r="Z292" s="356">
        <v>871.6699999999</v>
      </c>
      <c r="AA292" s="357">
        <v>0.919263516873918</v>
      </c>
      <c r="AB292" s="357">
        <v>0.766052930728266</v>
      </c>
      <c r="AC292" s="357">
        <v>0.638377442273556</v>
      </c>
      <c r="AD292" s="145">
        <f t="shared" si="46"/>
        <v>0.472772861596598</v>
      </c>
      <c r="AE292" s="146">
        <f t="shared" si="47"/>
        <v>0.393977384663831</v>
      </c>
      <c r="AF292" s="146">
        <f t="shared" si="48"/>
        <v>0.328314487219861</v>
      </c>
      <c r="AG292" s="365"/>
      <c r="AH292" s="363">
        <f t="shared" si="49"/>
        <v>180</v>
      </c>
      <c r="AI292" s="366">
        <v>-50</v>
      </c>
    </row>
    <row r="293" hidden="1" spans="1:35">
      <c r="A293" s="289">
        <v>334</v>
      </c>
      <c r="B293" s="90" t="s">
        <v>535</v>
      </c>
      <c r="C293" s="90">
        <v>733</v>
      </c>
      <c r="D293" s="12" t="s">
        <v>590</v>
      </c>
      <c r="E293" s="90" t="s">
        <v>591</v>
      </c>
      <c r="F293" s="90">
        <v>4435</v>
      </c>
      <c r="G293" s="12" t="s">
        <v>213</v>
      </c>
      <c r="H293" s="90"/>
      <c r="I293" s="289">
        <v>3</v>
      </c>
      <c r="J293" s="56">
        <v>260</v>
      </c>
      <c r="K293" s="289">
        <v>20</v>
      </c>
      <c r="L293" s="337">
        <v>1</v>
      </c>
      <c r="M293" s="339">
        <v>2546.41465201465</v>
      </c>
      <c r="N293" s="339">
        <f t="shared" si="40"/>
        <v>7639.24395604395</v>
      </c>
      <c r="O293" s="339">
        <v>580.444857142858</v>
      </c>
      <c r="P293" s="339">
        <f t="shared" si="41"/>
        <v>1741.33457142857</v>
      </c>
      <c r="Q293" s="346">
        <v>3055.69758241758</v>
      </c>
      <c r="R293" s="346">
        <f t="shared" si="42"/>
        <v>9167.09274725274</v>
      </c>
      <c r="S293" s="346">
        <v>631.345406153846</v>
      </c>
      <c r="T293" s="346">
        <f t="shared" si="43"/>
        <v>1894.03621846154</v>
      </c>
      <c r="U293" s="347">
        <v>3666.8370989011</v>
      </c>
      <c r="V293" s="347">
        <f t="shared" si="44"/>
        <v>11000.5112967033</v>
      </c>
      <c r="W293" s="347">
        <v>685.817923516485</v>
      </c>
      <c r="X293" s="347">
        <f t="shared" si="45"/>
        <v>2057.45377054945</v>
      </c>
      <c r="Y293" s="356">
        <v>4967.3</v>
      </c>
      <c r="Z293" s="356">
        <v>1256.1013589999</v>
      </c>
      <c r="AA293" s="357">
        <v>0.703860933824646</v>
      </c>
      <c r="AB293" s="357">
        <v>0.586550778187205</v>
      </c>
      <c r="AC293" s="357">
        <v>0.488792315156004</v>
      </c>
      <c r="AD293" s="145">
        <f t="shared" si="46"/>
        <v>0.650234503385641</v>
      </c>
      <c r="AE293" s="146">
        <f t="shared" si="47"/>
        <v>0.541862086154701</v>
      </c>
      <c r="AF293" s="146">
        <f t="shared" si="48"/>
        <v>0.45155173846225</v>
      </c>
      <c r="AG293" s="365"/>
      <c r="AH293" s="363">
        <f t="shared" si="49"/>
        <v>260</v>
      </c>
      <c r="AI293" s="366">
        <v>-50</v>
      </c>
    </row>
    <row r="294" hidden="1" spans="1:35">
      <c r="A294" s="289">
        <v>335</v>
      </c>
      <c r="B294" s="90" t="s">
        <v>535</v>
      </c>
      <c r="C294" s="90">
        <v>733</v>
      </c>
      <c r="D294" s="12" t="s">
        <v>590</v>
      </c>
      <c r="E294" s="90" t="s">
        <v>592</v>
      </c>
      <c r="F294" s="90">
        <v>11004</v>
      </c>
      <c r="G294" s="12" t="s">
        <v>194</v>
      </c>
      <c r="H294" s="90"/>
      <c r="I294" s="289">
        <v>3</v>
      </c>
      <c r="J294" s="56">
        <v>260</v>
      </c>
      <c r="K294" s="289">
        <v>20</v>
      </c>
      <c r="L294" s="337">
        <v>1</v>
      </c>
      <c r="M294" s="339">
        <v>2546.41465201465</v>
      </c>
      <c r="N294" s="339">
        <f t="shared" si="40"/>
        <v>7639.24395604395</v>
      </c>
      <c r="O294" s="339">
        <v>580.444857142858</v>
      </c>
      <c r="P294" s="339">
        <f t="shared" si="41"/>
        <v>1741.33457142857</v>
      </c>
      <c r="Q294" s="346">
        <v>3055.69758241758</v>
      </c>
      <c r="R294" s="346">
        <f t="shared" si="42"/>
        <v>9167.09274725274</v>
      </c>
      <c r="S294" s="346">
        <v>631.345406153846</v>
      </c>
      <c r="T294" s="346">
        <f t="shared" si="43"/>
        <v>1894.03621846154</v>
      </c>
      <c r="U294" s="347">
        <v>3666.8370989011</v>
      </c>
      <c r="V294" s="347">
        <f t="shared" si="44"/>
        <v>11000.5112967033</v>
      </c>
      <c r="W294" s="347">
        <v>685.817923516485</v>
      </c>
      <c r="X294" s="347">
        <f t="shared" si="45"/>
        <v>2057.45377054945</v>
      </c>
      <c r="Y294" s="356">
        <v>4547.41</v>
      </c>
      <c r="Z294" s="356">
        <v>1212.4891150006</v>
      </c>
      <c r="AA294" s="357">
        <v>0.703860933824646</v>
      </c>
      <c r="AB294" s="357">
        <v>0.586550778187205</v>
      </c>
      <c r="AC294" s="357">
        <v>0.488792315156004</v>
      </c>
      <c r="AD294" s="145">
        <f t="shared" si="46"/>
        <v>0.595269640054134</v>
      </c>
      <c r="AE294" s="146">
        <f t="shared" si="47"/>
        <v>0.496058033378445</v>
      </c>
      <c r="AF294" s="146">
        <f t="shared" si="48"/>
        <v>0.413381694482037</v>
      </c>
      <c r="AG294" s="365"/>
      <c r="AH294" s="363">
        <f t="shared" si="49"/>
        <v>260</v>
      </c>
      <c r="AI294" s="366">
        <v>-50</v>
      </c>
    </row>
    <row r="295" hidden="1" spans="1:35">
      <c r="A295" s="289">
        <v>336</v>
      </c>
      <c r="B295" s="90" t="s">
        <v>535</v>
      </c>
      <c r="C295" s="90">
        <v>733</v>
      </c>
      <c r="D295" s="12" t="s">
        <v>590</v>
      </c>
      <c r="E295" s="368" t="s">
        <v>593</v>
      </c>
      <c r="F295" s="369">
        <v>12213</v>
      </c>
      <c r="G295" s="12" t="s">
        <v>312</v>
      </c>
      <c r="H295" s="90" t="s">
        <v>425</v>
      </c>
      <c r="I295" s="289">
        <v>3</v>
      </c>
      <c r="J295" s="56">
        <v>180</v>
      </c>
      <c r="K295" s="289">
        <v>10</v>
      </c>
      <c r="L295" s="337">
        <v>0.6</v>
      </c>
      <c r="M295" s="339">
        <v>1527.84879120879</v>
      </c>
      <c r="N295" s="339">
        <f t="shared" si="40"/>
        <v>4583.54637362637</v>
      </c>
      <c r="O295" s="339">
        <v>348.266914285715</v>
      </c>
      <c r="P295" s="339">
        <f t="shared" si="41"/>
        <v>1044.80074285714</v>
      </c>
      <c r="Q295" s="346">
        <v>1833.41854945055</v>
      </c>
      <c r="R295" s="346">
        <f t="shared" si="42"/>
        <v>5500.25564835165</v>
      </c>
      <c r="S295" s="346">
        <v>378.807243692308</v>
      </c>
      <c r="T295" s="346">
        <f t="shared" si="43"/>
        <v>1136.42173107692</v>
      </c>
      <c r="U295" s="347">
        <v>2200.10225934066</v>
      </c>
      <c r="V295" s="347">
        <f t="shared" si="44"/>
        <v>6600.30677802198</v>
      </c>
      <c r="W295" s="347">
        <v>411.490754109891</v>
      </c>
      <c r="X295" s="347">
        <f t="shared" si="45"/>
        <v>1234.47226232967</v>
      </c>
      <c r="Y295" s="356">
        <v>2731</v>
      </c>
      <c r="Z295" s="356">
        <v>710.251518</v>
      </c>
      <c r="AA295" s="357">
        <v>0.703860933824646</v>
      </c>
      <c r="AB295" s="357">
        <v>0.586550778187205</v>
      </c>
      <c r="AC295" s="357">
        <v>0.488792315156004</v>
      </c>
      <c r="AD295" s="145">
        <f t="shared" si="46"/>
        <v>0.595826850517782</v>
      </c>
      <c r="AE295" s="146">
        <f t="shared" si="47"/>
        <v>0.496522375431484</v>
      </c>
      <c r="AF295" s="146">
        <f t="shared" si="48"/>
        <v>0.413768646192904</v>
      </c>
      <c r="AG295" s="365"/>
      <c r="AH295" s="363">
        <f t="shared" si="49"/>
        <v>180</v>
      </c>
      <c r="AI295" s="366">
        <v>-50</v>
      </c>
    </row>
    <row r="296" ht="26" hidden="1" spans="1:35">
      <c r="A296" s="289">
        <v>338</v>
      </c>
      <c r="B296" s="289" t="s">
        <v>535</v>
      </c>
      <c r="C296" s="90">
        <v>737</v>
      </c>
      <c r="D296" s="387" t="s">
        <v>594</v>
      </c>
      <c r="E296" s="372" t="s">
        <v>595</v>
      </c>
      <c r="F296" s="90">
        <v>11109</v>
      </c>
      <c r="G296" s="12" t="s">
        <v>213</v>
      </c>
      <c r="H296" s="90"/>
      <c r="I296" s="289">
        <v>3</v>
      </c>
      <c r="J296" s="56">
        <v>260</v>
      </c>
      <c r="K296" s="289">
        <v>20</v>
      </c>
      <c r="L296" s="337">
        <v>1</v>
      </c>
      <c r="M296" s="339">
        <v>5203.9</v>
      </c>
      <c r="N296" s="339">
        <f t="shared" si="40"/>
        <v>15611.7</v>
      </c>
      <c r="O296" s="339">
        <v>936.3</v>
      </c>
      <c r="P296" s="339">
        <f t="shared" si="41"/>
        <v>2808.9</v>
      </c>
      <c r="Q296" s="346">
        <v>5745</v>
      </c>
      <c r="R296" s="346">
        <f t="shared" si="42"/>
        <v>17235</v>
      </c>
      <c r="S296" s="346">
        <v>1018</v>
      </c>
      <c r="T296" s="346">
        <f t="shared" si="43"/>
        <v>3054</v>
      </c>
      <c r="U296" s="347">
        <v>6894</v>
      </c>
      <c r="V296" s="347">
        <f t="shared" si="44"/>
        <v>20682</v>
      </c>
      <c r="W296" s="347">
        <v>1106</v>
      </c>
      <c r="X296" s="347">
        <f t="shared" si="45"/>
        <v>3318</v>
      </c>
      <c r="Y296" s="356">
        <v>9829.75</v>
      </c>
      <c r="Z296" s="356">
        <v>3448.1432999999</v>
      </c>
      <c r="AA296" s="357">
        <v>0.656761931926014</v>
      </c>
      <c r="AB296" s="357">
        <v>0.547301609938343</v>
      </c>
      <c r="AC296" s="357">
        <v>0.45608467494862</v>
      </c>
      <c r="AD296" s="145">
        <f t="shared" si="46"/>
        <v>0.629639949525036</v>
      </c>
      <c r="AE296" s="146">
        <f t="shared" si="47"/>
        <v>0.57033652451407</v>
      </c>
      <c r="AF296" s="146">
        <f t="shared" si="48"/>
        <v>0.475280437095059</v>
      </c>
      <c r="AG296" s="365"/>
      <c r="AH296" s="363">
        <f t="shared" si="49"/>
        <v>260</v>
      </c>
      <c r="AI296" s="366">
        <v>-50</v>
      </c>
    </row>
    <row r="297" ht="26" hidden="1" spans="1:35">
      <c r="A297" s="289">
        <v>339</v>
      </c>
      <c r="B297" s="388" t="s">
        <v>535</v>
      </c>
      <c r="C297" s="90">
        <v>737</v>
      </c>
      <c r="D297" s="387" t="s">
        <v>594</v>
      </c>
      <c r="E297" s="326" t="s">
        <v>596</v>
      </c>
      <c r="F297" s="327">
        <v>11088</v>
      </c>
      <c r="G297" s="373" t="s">
        <v>194</v>
      </c>
      <c r="H297" s="326"/>
      <c r="I297" s="289">
        <v>3</v>
      </c>
      <c r="J297" s="56">
        <v>260</v>
      </c>
      <c r="K297" s="289">
        <v>20</v>
      </c>
      <c r="L297" s="337">
        <v>1</v>
      </c>
      <c r="M297" s="339">
        <v>5203.9</v>
      </c>
      <c r="N297" s="339">
        <f t="shared" si="40"/>
        <v>15611.7</v>
      </c>
      <c r="O297" s="339">
        <v>936.3</v>
      </c>
      <c r="P297" s="339">
        <f t="shared" si="41"/>
        <v>2808.9</v>
      </c>
      <c r="Q297" s="346">
        <v>5748</v>
      </c>
      <c r="R297" s="346">
        <f t="shared" si="42"/>
        <v>17244</v>
      </c>
      <c r="S297" s="346">
        <v>1018</v>
      </c>
      <c r="T297" s="346">
        <f t="shared" si="43"/>
        <v>3054</v>
      </c>
      <c r="U297" s="347">
        <v>6894</v>
      </c>
      <c r="V297" s="347">
        <f t="shared" si="44"/>
        <v>20682</v>
      </c>
      <c r="W297" s="347">
        <v>1106</v>
      </c>
      <c r="X297" s="347">
        <f t="shared" si="45"/>
        <v>3318</v>
      </c>
      <c r="Y297" s="356">
        <v>8903.82</v>
      </c>
      <c r="Z297" s="356">
        <v>2133.6997109998</v>
      </c>
      <c r="AA297" s="357">
        <v>0.656761931926014</v>
      </c>
      <c r="AB297" s="357">
        <v>0.547301609938343</v>
      </c>
      <c r="AC297" s="357">
        <v>0.45608467494862</v>
      </c>
      <c r="AD297" s="145">
        <f t="shared" si="46"/>
        <v>0.570329944849056</v>
      </c>
      <c r="AE297" s="146">
        <f t="shared" si="47"/>
        <v>0.51634307585247</v>
      </c>
      <c r="AF297" s="146">
        <f t="shared" si="48"/>
        <v>0.4305105889179</v>
      </c>
      <c r="AG297" s="365"/>
      <c r="AH297" s="363">
        <f t="shared" si="49"/>
        <v>260</v>
      </c>
      <c r="AI297" s="366">
        <v>-50</v>
      </c>
    </row>
    <row r="298" ht="26" hidden="1" spans="1:35">
      <c r="A298" s="289">
        <v>340</v>
      </c>
      <c r="B298" s="90" t="s">
        <v>535</v>
      </c>
      <c r="C298" s="90">
        <v>737</v>
      </c>
      <c r="D298" s="387" t="s">
        <v>594</v>
      </c>
      <c r="E298" s="326" t="s">
        <v>597</v>
      </c>
      <c r="F298" s="327">
        <v>12218</v>
      </c>
      <c r="G298" s="12" t="s">
        <v>312</v>
      </c>
      <c r="H298" s="90">
        <v>2019.05</v>
      </c>
      <c r="I298" s="289">
        <v>3</v>
      </c>
      <c r="J298" s="56">
        <v>180</v>
      </c>
      <c r="K298" s="289">
        <v>10</v>
      </c>
      <c r="L298" s="337">
        <v>0.4</v>
      </c>
      <c r="M298" s="339">
        <v>1082.62</v>
      </c>
      <c r="N298" s="339">
        <f t="shared" si="40"/>
        <v>3247.86</v>
      </c>
      <c r="O298" s="339">
        <v>374.59</v>
      </c>
      <c r="P298" s="339">
        <f t="shared" si="41"/>
        <v>1123.77</v>
      </c>
      <c r="Q298" s="346">
        <v>2298.5</v>
      </c>
      <c r="R298" s="346">
        <f t="shared" si="42"/>
        <v>6895.5</v>
      </c>
      <c r="S298" s="346">
        <v>408.25</v>
      </c>
      <c r="T298" s="346">
        <f t="shared" si="43"/>
        <v>1224.75</v>
      </c>
      <c r="U298" s="347">
        <v>2758.2</v>
      </c>
      <c r="V298" s="347">
        <f t="shared" si="44"/>
        <v>8274.6</v>
      </c>
      <c r="W298" s="347">
        <v>443.14</v>
      </c>
      <c r="X298" s="347">
        <f t="shared" si="45"/>
        <v>1329.42</v>
      </c>
      <c r="Y298" s="356">
        <v>3328.74</v>
      </c>
      <c r="Z298" s="356">
        <v>876.8858225996</v>
      </c>
      <c r="AA298" s="357">
        <v>0.656761931926014</v>
      </c>
      <c r="AB298" s="357">
        <v>0.547301609938343</v>
      </c>
      <c r="AC298" s="357">
        <v>0.45608467494862</v>
      </c>
      <c r="AD298" s="358">
        <f t="shared" si="46"/>
        <v>1.02490255121834</v>
      </c>
      <c r="AE298" s="146">
        <f t="shared" si="47"/>
        <v>0.482740917989993</v>
      </c>
      <c r="AF298" s="146">
        <f t="shared" si="48"/>
        <v>0.402284098324995</v>
      </c>
      <c r="AG298" s="296">
        <v>50</v>
      </c>
      <c r="AH298" s="363">
        <f t="shared" si="49"/>
        <v>130</v>
      </c>
      <c r="AI298" s="364"/>
    </row>
    <row r="299" hidden="1" spans="1:35">
      <c r="A299" s="289">
        <v>342</v>
      </c>
      <c r="B299" s="90" t="s">
        <v>535</v>
      </c>
      <c r="C299" s="90">
        <v>740</v>
      </c>
      <c r="D299" s="12" t="s">
        <v>598</v>
      </c>
      <c r="E299" s="90" t="s">
        <v>599</v>
      </c>
      <c r="F299" s="90">
        <v>9328</v>
      </c>
      <c r="G299" s="323" t="s">
        <v>213</v>
      </c>
      <c r="H299" s="324"/>
      <c r="I299" s="289">
        <v>3</v>
      </c>
      <c r="J299" s="56">
        <v>260</v>
      </c>
      <c r="K299" s="289">
        <v>20</v>
      </c>
      <c r="L299" s="337">
        <v>1</v>
      </c>
      <c r="M299" s="339">
        <v>3311.185</v>
      </c>
      <c r="N299" s="339">
        <f t="shared" si="40"/>
        <v>9933.555</v>
      </c>
      <c r="O299" s="339">
        <v>754.48</v>
      </c>
      <c r="P299" s="339">
        <f t="shared" si="41"/>
        <v>2263.44</v>
      </c>
      <c r="Q299" s="346">
        <v>3973.42</v>
      </c>
      <c r="R299" s="346">
        <f t="shared" si="42"/>
        <v>11920.26</v>
      </c>
      <c r="S299" s="346">
        <v>909.71</v>
      </c>
      <c r="T299" s="346">
        <f t="shared" si="43"/>
        <v>2729.13</v>
      </c>
      <c r="U299" s="347">
        <v>4768.105</v>
      </c>
      <c r="V299" s="347">
        <f t="shared" si="44"/>
        <v>14304.315</v>
      </c>
      <c r="W299" s="347">
        <v>988.2</v>
      </c>
      <c r="X299" s="347">
        <f t="shared" si="45"/>
        <v>2964.6</v>
      </c>
      <c r="Y299" s="356">
        <v>8158.28</v>
      </c>
      <c r="Z299" s="356">
        <v>1607.1587999999</v>
      </c>
      <c r="AA299" s="357">
        <v>0.752065653956691</v>
      </c>
      <c r="AB299" s="357">
        <v>0.626721378297243</v>
      </c>
      <c r="AC299" s="357">
        <v>0.522267815247702</v>
      </c>
      <c r="AD299" s="145">
        <f t="shared" si="46"/>
        <v>0.821285028371011</v>
      </c>
      <c r="AE299" s="146">
        <f t="shared" si="47"/>
        <v>0.684404534800415</v>
      </c>
      <c r="AF299" s="146">
        <f t="shared" si="48"/>
        <v>0.570336992718631</v>
      </c>
      <c r="AG299" s="365"/>
      <c r="AH299" s="363">
        <f t="shared" si="49"/>
        <v>260</v>
      </c>
      <c r="AI299" s="366">
        <v>-50</v>
      </c>
    </row>
    <row r="300" hidden="1" spans="1:35">
      <c r="A300" s="289">
        <v>343</v>
      </c>
      <c r="B300" s="90" t="s">
        <v>535</v>
      </c>
      <c r="C300" s="90">
        <v>740</v>
      </c>
      <c r="D300" s="12" t="s">
        <v>598</v>
      </c>
      <c r="E300" s="90" t="s">
        <v>600</v>
      </c>
      <c r="F300" s="90">
        <v>9749</v>
      </c>
      <c r="G300" s="12" t="s">
        <v>194</v>
      </c>
      <c r="H300" s="90"/>
      <c r="I300" s="289">
        <v>3</v>
      </c>
      <c r="J300" s="56">
        <v>260</v>
      </c>
      <c r="K300" s="289">
        <v>20</v>
      </c>
      <c r="L300" s="337">
        <v>1</v>
      </c>
      <c r="M300" s="339">
        <v>3311.185</v>
      </c>
      <c r="N300" s="339">
        <f t="shared" si="40"/>
        <v>9933.555</v>
      </c>
      <c r="O300" s="339">
        <v>754.58</v>
      </c>
      <c r="P300" s="339">
        <f t="shared" si="41"/>
        <v>2263.74</v>
      </c>
      <c r="Q300" s="346">
        <v>3973.42</v>
      </c>
      <c r="R300" s="346">
        <f t="shared" si="42"/>
        <v>11920.26</v>
      </c>
      <c r="S300" s="346">
        <v>909.71</v>
      </c>
      <c r="T300" s="346">
        <f t="shared" si="43"/>
        <v>2729.13</v>
      </c>
      <c r="U300" s="347">
        <v>4768.105</v>
      </c>
      <c r="V300" s="347">
        <f t="shared" si="44"/>
        <v>14304.315</v>
      </c>
      <c r="W300" s="347">
        <v>988.2</v>
      </c>
      <c r="X300" s="347">
        <f t="shared" si="45"/>
        <v>2964.6</v>
      </c>
      <c r="Y300" s="356">
        <v>6783.09</v>
      </c>
      <c r="Z300" s="356">
        <v>1577.9267990002</v>
      </c>
      <c r="AA300" s="357">
        <v>0.752065653956691</v>
      </c>
      <c r="AB300" s="357">
        <v>0.626721378297243</v>
      </c>
      <c r="AC300" s="357">
        <v>0.522267815247702</v>
      </c>
      <c r="AD300" s="145">
        <f t="shared" si="46"/>
        <v>0.682846171385773</v>
      </c>
      <c r="AE300" s="146">
        <f t="shared" si="47"/>
        <v>0.569038762577326</v>
      </c>
      <c r="AF300" s="146">
        <f t="shared" si="48"/>
        <v>0.474198869362147</v>
      </c>
      <c r="AG300" s="365"/>
      <c r="AH300" s="363">
        <f t="shared" si="49"/>
        <v>260</v>
      </c>
      <c r="AI300" s="366">
        <v>-50</v>
      </c>
    </row>
    <row r="301" hidden="1" spans="1:35">
      <c r="A301" s="289">
        <v>344</v>
      </c>
      <c r="B301" s="90" t="s">
        <v>535</v>
      </c>
      <c r="C301" s="90">
        <v>743</v>
      </c>
      <c r="D301" s="12" t="s">
        <v>601</v>
      </c>
      <c r="E301" s="90" t="s">
        <v>602</v>
      </c>
      <c r="F301" s="90">
        <v>10893</v>
      </c>
      <c r="G301" s="321" t="s">
        <v>213</v>
      </c>
      <c r="H301" s="322"/>
      <c r="I301" s="289">
        <v>3</v>
      </c>
      <c r="J301" s="56">
        <v>260</v>
      </c>
      <c r="K301" s="289">
        <v>20</v>
      </c>
      <c r="L301" s="337">
        <v>1</v>
      </c>
      <c r="M301" s="339">
        <v>3348.7</v>
      </c>
      <c r="N301" s="339">
        <f t="shared" si="40"/>
        <v>10046.1</v>
      </c>
      <c r="O301" s="339">
        <v>816.52</v>
      </c>
      <c r="P301" s="339">
        <f t="shared" si="41"/>
        <v>2449.56</v>
      </c>
      <c r="Q301" s="346">
        <v>4018.48</v>
      </c>
      <c r="R301" s="346">
        <f t="shared" si="42"/>
        <v>12055.44</v>
      </c>
      <c r="S301" s="346">
        <v>888.1</v>
      </c>
      <c r="T301" s="346">
        <f t="shared" si="43"/>
        <v>2664.3</v>
      </c>
      <c r="U301" s="347">
        <v>4822.2</v>
      </c>
      <c r="V301" s="347">
        <f t="shared" si="44"/>
        <v>14466.6</v>
      </c>
      <c r="W301" s="347">
        <v>964.75</v>
      </c>
      <c r="X301" s="347">
        <f t="shared" si="45"/>
        <v>2894.25</v>
      </c>
      <c r="Y301" s="356">
        <v>12441.5</v>
      </c>
      <c r="Z301" s="356">
        <v>2765.3847000002</v>
      </c>
      <c r="AA301" s="359">
        <v>1.03449189978539</v>
      </c>
      <c r="AB301" s="357">
        <v>0.862076583154492</v>
      </c>
      <c r="AC301" s="357">
        <v>0.718397152628739</v>
      </c>
      <c r="AD301" s="358">
        <f t="shared" si="46"/>
        <v>1.23844078796747</v>
      </c>
      <c r="AE301" s="146">
        <f t="shared" si="47"/>
        <v>1.03202371709369</v>
      </c>
      <c r="AF301" s="146">
        <f t="shared" si="48"/>
        <v>0.860015483942322</v>
      </c>
      <c r="AG301" s="296">
        <v>100</v>
      </c>
      <c r="AH301" s="363">
        <f t="shared" si="49"/>
        <v>160</v>
      </c>
      <c r="AI301" s="364"/>
    </row>
    <row r="302" hidden="1" spans="1:35">
      <c r="A302" s="289">
        <v>345</v>
      </c>
      <c r="B302" s="90" t="s">
        <v>535</v>
      </c>
      <c r="C302" s="90">
        <v>743</v>
      </c>
      <c r="D302" s="12" t="s">
        <v>601</v>
      </c>
      <c r="E302" s="90" t="s">
        <v>603</v>
      </c>
      <c r="F302" s="289">
        <v>11761</v>
      </c>
      <c r="G302" s="12" t="s">
        <v>194</v>
      </c>
      <c r="H302" s="90"/>
      <c r="I302" s="289">
        <v>3</v>
      </c>
      <c r="J302" s="56">
        <v>260</v>
      </c>
      <c r="K302" s="289">
        <v>20</v>
      </c>
      <c r="L302" s="337">
        <v>1</v>
      </c>
      <c r="M302" s="339">
        <v>3348.7</v>
      </c>
      <c r="N302" s="339">
        <f t="shared" si="40"/>
        <v>10046.1</v>
      </c>
      <c r="O302" s="339">
        <v>816.52</v>
      </c>
      <c r="P302" s="339">
        <f t="shared" si="41"/>
        <v>2449.56</v>
      </c>
      <c r="Q302" s="346">
        <v>4018.48</v>
      </c>
      <c r="R302" s="346">
        <f t="shared" si="42"/>
        <v>12055.44</v>
      </c>
      <c r="S302" s="346">
        <v>888.1</v>
      </c>
      <c r="T302" s="346">
        <f t="shared" si="43"/>
        <v>2664.3</v>
      </c>
      <c r="U302" s="347">
        <v>4822.2</v>
      </c>
      <c r="V302" s="347">
        <f t="shared" si="44"/>
        <v>14466.6</v>
      </c>
      <c r="W302" s="347">
        <v>964.75</v>
      </c>
      <c r="X302" s="347">
        <f t="shared" si="45"/>
        <v>2894.25</v>
      </c>
      <c r="Y302" s="356">
        <v>6820.72</v>
      </c>
      <c r="Z302" s="356">
        <v>1517.522</v>
      </c>
      <c r="AA302" s="357">
        <v>1.03449189978539</v>
      </c>
      <c r="AB302" s="357">
        <v>0.862076583154492</v>
      </c>
      <c r="AC302" s="357">
        <v>0.718397152628739</v>
      </c>
      <c r="AD302" s="146">
        <f t="shared" si="46"/>
        <v>0.678942077024915</v>
      </c>
      <c r="AE302" s="146">
        <f t="shared" si="47"/>
        <v>0.565779432355849</v>
      </c>
      <c r="AF302" s="146">
        <f t="shared" si="48"/>
        <v>0.471480513735086</v>
      </c>
      <c r="AG302" s="365"/>
      <c r="AH302" s="363">
        <f t="shared" si="49"/>
        <v>260</v>
      </c>
      <c r="AI302" s="366"/>
    </row>
    <row r="303" hidden="1" spans="1:35">
      <c r="A303" s="289">
        <v>346</v>
      </c>
      <c r="B303" s="90" t="s">
        <v>535</v>
      </c>
      <c r="C303" s="90">
        <v>743</v>
      </c>
      <c r="D303" s="12" t="s">
        <v>601</v>
      </c>
      <c r="E303" s="90" t="s">
        <v>604</v>
      </c>
      <c r="F303" s="11">
        <v>12163</v>
      </c>
      <c r="G303" s="323" t="s">
        <v>269</v>
      </c>
      <c r="H303" s="324"/>
      <c r="I303" s="289">
        <v>3</v>
      </c>
      <c r="J303" s="56">
        <v>260</v>
      </c>
      <c r="K303" s="289">
        <v>20</v>
      </c>
      <c r="L303" s="337">
        <v>0.6</v>
      </c>
      <c r="M303" s="339">
        <v>2009.31</v>
      </c>
      <c r="N303" s="339">
        <f t="shared" si="40"/>
        <v>6027.93</v>
      </c>
      <c r="O303" s="339">
        <v>489.91</v>
      </c>
      <c r="P303" s="339">
        <f t="shared" si="41"/>
        <v>1469.73</v>
      </c>
      <c r="Q303" s="346">
        <v>2411.09</v>
      </c>
      <c r="R303" s="346">
        <f t="shared" si="42"/>
        <v>7233.27</v>
      </c>
      <c r="S303" s="346">
        <v>532.92</v>
      </c>
      <c r="T303" s="346">
        <f t="shared" si="43"/>
        <v>1598.76</v>
      </c>
      <c r="U303" s="347">
        <v>2893.27</v>
      </c>
      <c r="V303" s="347">
        <f t="shared" si="44"/>
        <v>8679.81</v>
      </c>
      <c r="W303" s="347">
        <v>578.85</v>
      </c>
      <c r="X303" s="347">
        <f t="shared" si="45"/>
        <v>1736.55</v>
      </c>
      <c r="Y303" s="356">
        <v>7203.74</v>
      </c>
      <c r="Z303" s="356">
        <v>1804.8079999999</v>
      </c>
      <c r="AA303" s="359">
        <v>1.03449189978539</v>
      </c>
      <c r="AB303" s="357">
        <v>0.862076583154492</v>
      </c>
      <c r="AC303" s="357">
        <v>0.718397152628739</v>
      </c>
      <c r="AD303" s="358">
        <f t="shared" si="46"/>
        <v>1.19506032750878</v>
      </c>
      <c r="AE303" s="146">
        <f t="shared" si="47"/>
        <v>0.995917475775133</v>
      </c>
      <c r="AF303" s="146">
        <f t="shared" si="48"/>
        <v>0.829942130069667</v>
      </c>
      <c r="AG303" s="367">
        <v>100</v>
      </c>
      <c r="AH303" s="363">
        <f t="shared" si="49"/>
        <v>160</v>
      </c>
      <c r="AI303" s="364"/>
    </row>
    <row r="304" hidden="1" spans="1:35">
      <c r="A304" s="289">
        <v>348</v>
      </c>
      <c r="B304" s="90" t="s">
        <v>535</v>
      </c>
      <c r="C304" s="90">
        <v>753</v>
      </c>
      <c r="D304" s="12" t="s">
        <v>605</v>
      </c>
      <c r="E304" s="372" t="s">
        <v>606</v>
      </c>
      <c r="F304" s="90">
        <v>11120</v>
      </c>
      <c r="G304" s="12" t="s">
        <v>213</v>
      </c>
      <c r="H304" s="90"/>
      <c r="I304" s="289">
        <v>3</v>
      </c>
      <c r="J304" s="56">
        <v>260</v>
      </c>
      <c r="K304" s="289">
        <v>20</v>
      </c>
      <c r="L304" s="337">
        <v>1</v>
      </c>
      <c r="M304" s="339">
        <v>2637.6019047619</v>
      </c>
      <c r="N304" s="339">
        <f t="shared" si="40"/>
        <v>7912.8057142857</v>
      </c>
      <c r="O304" s="339">
        <v>588.329485714285</v>
      </c>
      <c r="P304" s="339">
        <f t="shared" si="41"/>
        <v>1764.98845714286</v>
      </c>
      <c r="Q304" s="346">
        <v>3165.12228571428</v>
      </c>
      <c r="R304" s="346">
        <f t="shared" si="42"/>
        <v>9495.36685714284</v>
      </c>
      <c r="S304" s="346">
        <v>639.921456</v>
      </c>
      <c r="T304" s="346">
        <f t="shared" si="43"/>
        <v>1919.764368</v>
      </c>
      <c r="U304" s="347">
        <v>3798.14674285713</v>
      </c>
      <c r="V304" s="347">
        <f t="shared" si="44"/>
        <v>11394.4402285714</v>
      </c>
      <c r="W304" s="347">
        <v>695.13391542857</v>
      </c>
      <c r="X304" s="347">
        <f t="shared" si="45"/>
        <v>2085.40174628571</v>
      </c>
      <c r="Y304" s="356">
        <v>13599.7</v>
      </c>
      <c r="Z304" s="356">
        <v>2528.2131230005</v>
      </c>
      <c r="AA304" s="359">
        <v>1.08512837418694</v>
      </c>
      <c r="AB304" s="357">
        <v>0.904273645155786</v>
      </c>
      <c r="AC304" s="357">
        <v>0.753561370963156</v>
      </c>
      <c r="AD304" s="358">
        <f t="shared" si="46"/>
        <v>1.71869504838811</v>
      </c>
      <c r="AE304" s="146">
        <f t="shared" si="47"/>
        <v>1.43224587365676</v>
      </c>
      <c r="AF304" s="146">
        <f t="shared" si="48"/>
        <v>1.1935382280473</v>
      </c>
      <c r="AG304" s="296">
        <v>100</v>
      </c>
      <c r="AH304" s="363">
        <f t="shared" si="49"/>
        <v>160</v>
      </c>
      <c r="AI304" s="364"/>
    </row>
    <row r="305" hidden="1" spans="1:35">
      <c r="A305" s="289">
        <v>349</v>
      </c>
      <c r="B305" s="90" t="s">
        <v>535</v>
      </c>
      <c r="C305" s="90">
        <v>753</v>
      </c>
      <c r="D305" s="12" t="s">
        <v>605</v>
      </c>
      <c r="E305" s="326" t="s">
        <v>607</v>
      </c>
      <c r="F305" s="369">
        <v>12275</v>
      </c>
      <c r="G305" s="17" t="s">
        <v>404</v>
      </c>
      <c r="H305" s="11" t="s">
        <v>608</v>
      </c>
      <c r="I305" s="289">
        <v>3</v>
      </c>
      <c r="J305" s="56">
        <v>260</v>
      </c>
      <c r="K305" s="289">
        <v>20</v>
      </c>
      <c r="L305" s="337">
        <v>0.6</v>
      </c>
      <c r="M305" s="339">
        <v>1582.56114285714</v>
      </c>
      <c r="N305" s="339">
        <f t="shared" si="40"/>
        <v>4747.68342857142</v>
      </c>
      <c r="O305" s="339">
        <v>352.997691428571</v>
      </c>
      <c r="P305" s="339">
        <f t="shared" si="41"/>
        <v>1058.99307428571</v>
      </c>
      <c r="Q305" s="346">
        <v>1899.07337142857</v>
      </c>
      <c r="R305" s="346">
        <f t="shared" si="42"/>
        <v>5697.22011428571</v>
      </c>
      <c r="S305" s="346">
        <v>383.9528736</v>
      </c>
      <c r="T305" s="346">
        <f t="shared" si="43"/>
        <v>1151.8586208</v>
      </c>
      <c r="U305" s="347">
        <v>2278.9</v>
      </c>
      <c r="V305" s="347">
        <f t="shared" si="44"/>
        <v>6836.7</v>
      </c>
      <c r="W305" s="347">
        <v>417</v>
      </c>
      <c r="X305" s="347">
        <f t="shared" si="45"/>
        <v>1251</v>
      </c>
      <c r="Y305" s="356">
        <v>2837.72</v>
      </c>
      <c r="Z305" s="356">
        <v>679.499900000002</v>
      </c>
      <c r="AA305" s="357">
        <v>1.08512837418694</v>
      </c>
      <c r="AB305" s="357">
        <v>0.904273645155786</v>
      </c>
      <c r="AC305" s="357">
        <v>0.753561370963156</v>
      </c>
      <c r="AD305" s="146">
        <f t="shared" si="46"/>
        <v>0.597706237724841</v>
      </c>
      <c r="AE305" s="146">
        <f t="shared" si="47"/>
        <v>0.498088531437367</v>
      </c>
      <c r="AF305" s="146">
        <f t="shared" si="48"/>
        <v>0.4150715988708</v>
      </c>
      <c r="AG305" s="365"/>
      <c r="AH305" s="363">
        <f t="shared" si="49"/>
        <v>260</v>
      </c>
      <c r="AI305" s="366"/>
    </row>
    <row r="306" hidden="1" spans="1:35">
      <c r="A306" s="289">
        <v>350</v>
      </c>
      <c r="B306" s="90" t="s">
        <v>535</v>
      </c>
      <c r="C306" s="90">
        <v>753</v>
      </c>
      <c r="D306" s="12" t="s">
        <v>605</v>
      </c>
      <c r="E306" s="368" t="s">
        <v>609</v>
      </c>
      <c r="F306" s="369">
        <v>12444</v>
      </c>
      <c r="G306" s="12" t="s">
        <v>312</v>
      </c>
      <c r="H306" s="90" t="s">
        <v>610</v>
      </c>
      <c r="I306" s="289">
        <v>3</v>
      </c>
      <c r="J306" s="56">
        <v>180</v>
      </c>
      <c r="K306" s="289">
        <v>10</v>
      </c>
      <c r="L306" s="337">
        <v>0.4</v>
      </c>
      <c r="M306" s="339">
        <v>1055.04076190476</v>
      </c>
      <c r="N306" s="339">
        <f t="shared" si="40"/>
        <v>3165.12228571428</v>
      </c>
      <c r="O306" s="339">
        <v>235.331794285714</v>
      </c>
      <c r="P306" s="339">
        <f t="shared" si="41"/>
        <v>705.995382857142</v>
      </c>
      <c r="Q306" s="346">
        <v>1266.04891428571</v>
      </c>
      <c r="R306" s="346">
        <f t="shared" si="42"/>
        <v>3798.14674285713</v>
      </c>
      <c r="S306" s="346">
        <v>255.9685824</v>
      </c>
      <c r="T306" s="346">
        <f t="shared" si="43"/>
        <v>767.9057472</v>
      </c>
      <c r="U306" s="347">
        <v>1519.2</v>
      </c>
      <c r="V306" s="347">
        <f t="shared" si="44"/>
        <v>4557.6</v>
      </c>
      <c r="W306" s="347">
        <v>278.2</v>
      </c>
      <c r="X306" s="347">
        <f t="shared" si="45"/>
        <v>834.6</v>
      </c>
      <c r="Y306" s="356">
        <v>735.4</v>
      </c>
      <c r="Z306" s="356">
        <v>209.48</v>
      </c>
      <c r="AA306" s="357">
        <v>1.08512837418694</v>
      </c>
      <c r="AB306" s="357">
        <v>0.904273645155786</v>
      </c>
      <c r="AC306" s="357">
        <v>0.753561370963156</v>
      </c>
      <c r="AD306" s="146">
        <f t="shared" si="46"/>
        <v>0.232344893377173</v>
      </c>
      <c r="AE306" s="146">
        <f t="shared" si="47"/>
        <v>0.193620744480978</v>
      </c>
      <c r="AF306" s="146">
        <f t="shared" si="48"/>
        <v>0.161356854484817</v>
      </c>
      <c r="AG306" s="365"/>
      <c r="AH306" s="363">
        <f t="shared" si="49"/>
        <v>180</v>
      </c>
      <c r="AI306" s="366"/>
    </row>
    <row r="307" hidden="1" spans="1:35">
      <c r="A307" s="289">
        <v>351</v>
      </c>
      <c r="B307" s="289" t="s">
        <v>535</v>
      </c>
      <c r="C307" s="90">
        <v>750</v>
      </c>
      <c r="D307" s="12" t="s">
        <v>611</v>
      </c>
      <c r="E307" s="90" t="s">
        <v>612</v>
      </c>
      <c r="F307" s="90">
        <v>4033</v>
      </c>
      <c r="G307" s="321" t="s">
        <v>213</v>
      </c>
      <c r="H307" s="322"/>
      <c r="I307" s="289">
        <v>3</v>
      </c>
      <c r="J307" s="56">
        <v>260</v>
      </c>
      <c r="K307" s="289">
        <v>20</v>
      </c>
      <c r="L307" s="337">
        <v>1</v>
      </c>
      <c r="M307" s="339">
        <v>6193.90413333334</v>
      </c>
      <c r="N307" s="339">
        <f t="shared" si="40"/>
        <v>18581.7124</v>
      </c>
      <c r="O307" s="339">
        <v>1510.521584</v>
      </c>
      <c r="P307" s="339">
        <f t="shared" si="41"/>
        <v>4531.564752</v>
      </c>
      <c r="Q307" s="346">
        <v>7432.68496</v>
      </c>
      <c r="R307" s="346">
        <f t="shared" si="42"/>
        <v>22298.05488</v>
      </c>
      <c r="S307" s="346">
        <v>1642.98270752</v>
      </c>
      <c r="T307" s="346">
        <f t="shared" si="43"/>
        <v>4928.94812256</v>
      </c>
      <c r="U307" s="347">
        <v>8919.221952</v>
      </c>
      <c r="V307" s="347">
        <f t="shared" si="44"/>
        <v>26757.665856</v>
      </c>
      <c r="W307" s="347">
        <v>1784.73934848</v>
      </c>
      <c r="X307" s="347">
        <f t="shared" si="45"/>
        <v>5354.21804544</v>
      </c>
      <c r="Y307" s="356">
        <v>14309.66</v>
      </c>
      <c r="Z307" s="356">
        <v>4116.6122000005</v>
      </c>
      <c r="AA307" s="357">
        <v>0.769337168301022</v>
      </c>
      <c r="AB307" s="357">
        <v>0.641114306917519</v>
      </c>
      <c r="AC307" s="357">
        <v>0.534261922431266</v>
      </c>
      <c r="AD307" s="145">
        <f t="shared" si="46"/>
        <v>0.770093718596139</v>
      </c>
      <c r="AE307" s="146">
        <f t="shared" si="47"/>
        <v>0.641744765496783</v>
      </c>
      <c r="AF307" s="146">
        <f t="shared" si="48"/>
        <v>0.534787304580653</v>
      </c>
      <c r="AG307" s="365"/>
      <c r="AH307" s="363">
        <f t="shared" si="49"/>
        <v>260</v>
      </c>
      <c r="AI307" s="366">
        <v>-50</v>
      </c>
    </row>
    <row r="308" hidden="1" spans="1:35">
      <c r="A308" s="289">
        <v>352</v>
      </c>
      <c r="B308" s="289" t="s">
        <v>535</v>
      </c>
      <c r="C308" s="11">
        <v>750</v>
      </c>
      <c r="D308" s="12" t="s">
        <v>611</v>
      </c>
      <c r="E308" s="90" t="s">
        <v>613</v>
      </c>
      <c r="F308" s="90">
        <v>11051</v>
      </c>
      <c r="G308" s="12" t="s">
        <v>194</v>
      </c>
      <c r="H308" s="90"/>
      <c r="I308" s="289">
        <v>3</v>
      </c>
      <c r="J308" s="56">
        <v>260</v>
      </c>
      <c r="K308" s="289">
        <v>20</v>
      </c>
      <c r="L308" s="337">
        <v>1</v>
      </c>
      <c r="M308" s="339">
        <v>6193.90413333334</v>
      </c>
      <c r="N308" s="339">
        <f t="shared" si="40"/>
        <v>18581.7124</v>
      </c>
      <c r="O308" s="339">
        <v>1510.521584</v>
      </c>
      <c r="P308" s="339">
        <f t="shared" si="41"/>
        <v>4531.564752</v>
      </c>
      <c r="Q308" s="346">
        <v>7432.68496</v>
      </c>
      <c r="R308" s="346">
        <f t="shared" si="42"/>
        <v>22298.05488</v>
      </c>
      <c r="S308" s="346">
        <v>1642.98270752</v>
      </c>
      <c r="T308" s="346">
        <f t="shared" si="43"/>
        <v>4928.94812256</v>
      </c>
      <c r="U308" s="347">
        <v>8919.221952</v>
      </c>
      <c r="V308" s="347">
        <f t="shared" si="44"/>
        <v>26757.665856</v>
      </c>
      <c r="W308" s="347">
        <v>1784.73934848</v>
      </c>
      <c r="X308" s="347">
        <f t="shared" si="45"/>
        <v>5354.21804544</v>
      </c>
      <c r="Y308" s="356">
        <v>12817.23</v>
      </c>
      <c r="Z308" s="356">
        <v>3957.4244454</v>
      </c>
      <c r="AA308" s="357">
        <v>0.769337168301022</v>
      </c>
      <c r="AB308" s="357">
        <v>0.641114306917519</v>
      </c>
      <c r="AC308" s="357">
        <v>0.534261922431266</v>
      </c>
      <c r="AD308" s="145">
        <f t="shared" si="46"/>
        <v>0.689776578395433</v>
      </c>
      <c r="AE308" s="146">
        <f t="shared" si="47"/>
        <v>0.574813815329528</v>
      </c>
      <c r="AF308" s="146">
        <f t="shared" si="48"/>
        <v>0.479011512774607</v>
      </c>
      <c r="AG308" s="365"/>
      <c r="AH308" s="363">
        <f t="shared" si="49"/>
        <v>260</v>
      </c>
      <c r="AI308" s="366">
        <v>-50</v>
      </c>
    </row>
    <row r="309" hidden="1" spans="1:35">
      <c r="A309" s="289">
        <v>353</v>
      </c>
      <c r="B309" s="90" t="s">
        <v>535</v>
      </c>
      <c r="C309" s="11">
        <v>750</v>
      </c>
      <c r="D309" s="12" t="s">
        <v>611</v>
      </c>
      <c r="E309" s="90" t="s">
        <v>614</v>
      </c>
      <c r="F309" s="11">
        <v>11463</v>
      </c>
      <c r="G309" s="12" t="s">
        <v>194</v>
      </c>
      <c r="H309" s="90"/>
      <c r="I309" s="289">
        <v>3</v>
      </c>
      <c r="J309" s="56">
        <v>260</v>
      </c>
      <c r="K309" s="289">
        <v>20</v>
      </c>
      <c r="L309" s="337">
        <v>1</v>
      </c>
      <c r="M309" s="339">
        <v>6193.90413333334</v>
      </c>
      <c r="N309" s="339">
        <f t="shared" si="40"/>
        <v>18581.7124</v>
      </c>
      <c r="O309" s="339">
        <v>1510.521584</v>
      </c>
      <c r="P309" s="339">
        <f t="shared" si="41"/>
        <v>4531.564752</v>
      </c>
      <c r="Q309" s="346">
        <v>7432.68496</v>
      </c>
      <c r="R309" s="346">
        <f t="shared" si="42"/>
        <v>22298.05488</v>
      </c>
      <c r="S309" s="346">
        <v>1642.98270752</v>
      </c>
      <c r="T309" s="346">
        <f t="shared" si="43"/>
        <v>4928.94812256</v>
      </c>
      <c r="U309" s="347">
        <v>8919.221952</v>
      </c>
      <c r="V309" s="347">
        <f t="shared" si="44"/>
        <v>26757.665856</v>
      </c>
      <c r="W309" s="347">
        <v>1784.73934848</v>
      </c>
      <c r="X309" s="347">
        <f t="shared" si="45"/>
        <v>5354.21804544</v>
      </c>
      <c r="Y309" s="356">
        <v>15440.07</v>
      </c>
      <c r="Z309" s="356">
        <v>4372.16370766294</v>
      </c>
      <c r="AA309" s="357">
        <v>0.769337168301022</v>
      </c>
      <c r="AB309" s="357">
        <v>0.641114306917519</v>
      </c>
      <c r="AC309" s="357">
        <v>0.534261922431266</v>
      </c>
      <c r="AD309" s="145">
        <f t="shared" si="46"/>
        <v>0.830928262564218</v>
      </c>
      <c r="AE309" s="146">
        <f t="shared" si="47"/>
        <v>0.692440218803516</v>
      </c>
      <c r="AF309" s="146">
        <f t="shared" si="48"/>
        <v>0.577033515669596</v>
      </c>
      <c r="AG309" s="365"/>
      <c r="AH309" s="363">
        <f t="shared" si="49"/>
        <v>260</v>
      </c>
      <c r="AI309" s="366">
        <v>-50</v>
      </c>
    </row>
    <row r="310" hidden="1" spans="1:35">
      <c r="A310" s="289">
        <v>354</v>
      </c>
      <c r="B310" s="90" t="s">
        <v>535</v>
      </c>
      <c r="C310" s="11">
        <v>750</v>
      </c>
      <c r="D310" s="12" t="s">
        <v>611</v>
      </c>
      <c r="E310" s="90" t="s">
        <v>615</v>
      </c>
      <c r="F310" s="11">
        <v>12254</v>
      </c>
      <c r="G310" s="12" t="s">
        <v>194</v>
      </c>
      <c r="H310" s="11"/>
      <c r="I310" s="289">
        <v>3</v>
      </c>
      <c r="J310" s="56">
        <v>260</v>
      </c>
      <c r="K310" s="289">
        <v>20</v>
      </c>
      <c r="L310" s="337">
        <v>1</v>
      </c>
      <c r="M310" s="339">
        <v>6193.90413333334</v>
      </c>
      <c r="N310" s="339">
        <f t="shared" si="40"/>
        <v>18581.7124</v>
      </c>
      <c r="O310" s="339">
        <v>1510.521584</v>
      </c>
      <c r="P310" s="339">
        <f t="shared" si="41"/>
        <v>4531.564752</v>
      </c>
      <c r="Q310" s="346">
        <v>7432.68496</v>
      </c>
      <c r="R310" s="346">
        <f t="shared" si="42"/>
        <v>22298.05488</v>
      </c>
      <c r="S310" s="346">
        <v>1642.98270752</v>
      </c>
      <c r="T310" s="346">
        <f t="shared" si="43"/>
        <v>4928.94812256</v>
      </c>
      <c r="U310" s="347">
        <v>8919.221952</v>
      </c>
      <c r="V310" s="347">
        <f t="shared" si="44"/>
        <v>26757.665856</v>
      </c>
      <c r="W310" s="347">
        <v>1784.73934848</v>
      </c>
      <c r="X310" s="347">
        <f t="shared" si="45"/>
        <v>5354.21804544</v>
      </c>
      <c r="Y310" s="356">
        <v>11658.61</v>
      </c>
      <c r="Z310" s="356">
        <v>4042.87690078</v>
      </c>
      <c r="AA310" s="357">
        <v>0.769337168301022</v>
      </c>
      <c r="AB310" s="357">
        <v>0.641114306917519</v>
      </c>
      <c r="AC310" s="357">
        <v>0.534261922431266</v>
      </c>
      <c r="AD310" s="145">
        <f t="shared" si="46"/>
        <v>0.627423875099907</v>
      </c>
      <c r="AE310" s="146">
        <f t="shared" si="47"/>
        <v>0.522853229249923</v>
      </c>
      <c r="AF310" s="146">
        <f t="shared" si="48"/>
        <v>0.435711024374936</v>
      </c>
      <c r="AG310" s="365"/>
      <c r="AH310" s="363">
        <f t="shared" si="49"/>
        <v>260</v>
      </c>
      <c r="AI310" s="366">
        <v>-50</v>
      </c>
    </row>
    <row r="311" hidden="1" spans="1:35">
      <c r="A311" s="289">
        <v>355</v>
      </c>
      <c r="B311" s="289" t="s">
        <v>535</v>
      </c>
      <c r="C311" s="11">
        <v>750</v>
      </c>
      <c r="D311" s="12" t="s">
        <v>611</v>
      </c>
      <c r="E311" s="90" t="s">
        <v>616</v>
      </c>
      <c r="F311" s="289">
        <v>11762</v>
      </c>
      <c r="G311" s="12" t="s">
        <v>194</v>
      </c>
      <c r="H311" s="90"/>
      <c r="I311" s="289">
        <v>3</v>
      </c>
      <c r="J311" s="56">
        <v>260</v>
      </c>
      <c r="K311" s="289">
        <v>20</v>
      </c>
      <c r="L311" s="337">
        <v>0.6</v>
      </c>
      <c r="M311" s="339">
        <v>3716.34248</v>
      </c>
      <c r="N311" s="339">
        <f t="shared" si="40"/>
        <v>11149.02744</v>
      </c>
      <c r="O311" s="339">
        <v>906.3129504</v>
      </c>
      <c r="P311" s="339">
        <f t="shared" si="41"/>
        <v>2718.9388512</v>
      </c>
      <c r="Q311" s="346">
        <v>4459.610976</v>
      </c>
      <c r="R311" s="346">
        <f t="shared" si="42"/>
        <v>13378.832928</v>
      </c>
      <c r="S311" s="346">
        <v>985.789624512</v>
      </c>
      <c r="T311" s="346">
        <f t="shared" si="43"/>
        <v>2957.368873536</v>
      </c>
      <c r="U311" s="347">
        <v>5351.5331712</v>
      </c>
      <c r="V311" s="347">
        <f t="shared" si="44"/>
        <v>16054.5995136</v>
      </c>
      <c r="W311" s="347">
        <v>1070.843609088</v>
      </c>
      <c r="X311" s="347">
        <f t="shared" si="45"/>
        <v>3212.530827264</v>
      </c>
      <c r="Y311" s="356">
        <v>7032</v>
      </c>
      <c r="Z311" s="356">
        <v>2085.10388523</v>
      </c>
      <c r="AA311" s="357">
        <v>0.769337168301022</v>
      </c>
      <c r="AB311" s="357">
        <v>0.641114306917519</v>
      </c>
      <c r="AC311" s="357">
        <v>0.534261922431266</v>
      </c>
      <c r="AD311" s="145">
        <f t="shared" si="46"/>
        <v>0.630727661030853</v>
      </c>
      <c r="AE311" s="146">
        <f t="shared" si="47"/>
        <v>0.525606384192378</v>
      </c>
      <c r="AF311" s="146">
        <f t="shared" si="48"/>
        <v>0.438005320160315</v>
      </c>
      <c r="AG311" s="365"/>
      <c r="AH311" s="363">
        <f t="shared" si="49"/>
        <v>260</v>
      </c>
      <c r="AI311" s="366">
        <v>-50</v>
      </c>
    </row>
    <row r="312" hidden="1" spans="1:35">
      <c r="A312" s="289">
        <v>356</v>
      </c>
      <c r="B312" s="90" t="s">
        <v>535</v>
      </c>
      <c r="C312" s="11">
        <v>750</v>
      </c>
      <c r="D312" s="12" t="s">
        <v>611</v>
      </c>
      <c r="E312" s="326" t="s">
        <v>617</v>
      </c>
      <c r="F312" s="369">
        <v>12215</v>
      </c>
      <c r="G312" s="12" t="s">
        <v>312</v>
      </c>
      <c r="H312" s="90"/>
      <c r="I312" s="289">
        <v>3</v>
      </c>
      <c r="J312" s="56">
        <v>180</v>
      </c>
      <c r="K312" s="289">
        <v>10</v>
      </c>
      <c r="L312" s="337">
        <v>0.4</v>
      </c>
      <c r="M312" s="339">
        <v>2477.56165333334</v>
      </c>
      <c r="N312" s="339">
        <f t="shared" si="40"/>
        <v>7432.68496000002</v>
      </c>
      <c r="O312" s="339">
        <v>604.2086336</v>
      </c>
      <c r="P312" s="339">
        <f t="shared" si="41"/>
        <v>1812.6259008</v>
      </c>
      <c r="Q312" s="346">
        <v>2973.073984</v>
      </c>
      <c r="R312" s="346">
        <f t="shared" si="42"/>
        <v>8919.221952</v>
      </c>
      <c r="S312" s="346">
        <v>657.193083008</v>
      </c>
      <c r="T312" s="346">
        <f t="shared" si="43"/>
        <v>1971.579249024</v>
      </c>
      <c r="U312" s="347">
        <v>3567.6887808</v>
      </c>
      <c r="V312" s="347">
        <f t="shared" si="44"/>
        <v>10703.0663424</v>
      </c>
      <c r="W312" s="347">
        <v>713.895739392</v>
      </c>
      <c r="X312" s="347">
        <f t="shared" si="45"/>
        <v>2141.687218176</v>
      </c>
      <c r="Y312" s="356">
        <v>5598.81</v>
      </c>
      <c r="Z312" s="356">
        <v>1113.18764</v>
      </c>
      <c r="AA312" s="357">
        <v>0.769337168301022</v>
      </c>
      <c r="AB312" s="357">
        <v>0.641114306917519</v>
      </c>
      <c r="AC312" s="357">
        <v>0.534261922431266</v>
      </c>
      <c r="AD312" s="145">
        <f t="shared" si="46"/>
        <v>0.753268842972726</v>
      </c>
      <c r="AE312" s="146">
        <f t="shared" si="47"/>
        <v>0.627724035810607</v>
      </c>
      <c r="AF312" s="146">
        <f t="shared" si="48"/>
        <v>0.523103363175506</v>
      </c>
      <c r="AG312" s="365"/>
      <c r="AH312" s="363">
        <f t="shared" si="49"/>
        <v>180</v>
      </c>
      <c r="AI312" s="366">
        <v>-50</v>
      </c>
    </row>
    <row r="313" hidden="1" spans="1:35">
      <c r="A313" s="289">
        <v>359</v>
      </c>
      <c r="B313" s="90" t="s">
        <v>535</v>
      </c>
      <c r="C313" s="90">
        <v>103639</v>
      </c>
      <c r="D313" s="12" t="s">
        <v>618</v>
      </c>
      <c r="E313" s="90" t="s">
        <v>619</v>
      </c>
      <c r="F313" s="90">
        <v>9682</v>
      </c>
      <c r="G313" s="323" t="s">
        <v>213</v>
      </c>
      <c r="H313" s="324"/>
      <c r="I313" s="289">
        <v>3</v>
      </c>
      <c r="J313" s="56">
        <v>260</v>
      </c>
      <c r="K313" s="289">
        <v>20</v>
      </c>
      <c r="L313" s="337">
        <v>1</v>
      </c>
      <c r="M313" s="339">
        <v>3077.75949206349</v>
      </c>
      <c r="N313" s="339">
        <f t="shared" si="40"/>
        <v>9233.27847619047</v>
      </c>
      <c r="O313" s="339">
        <v>741.67392</v>
      </c>
      <c r="P313" s="339">
        <f t="shared" si="41"/>
        <v>2225.02176</v>
      </c>
      <c r="Q313" s="346">
        <v>3693.3113904762</v>
      </c>
      <c r="R313" s="346">
        <f t="shared" si="42"/>
        <v>11079.9341714286</v>
      </c>
      <c r="S313" s="346">
        <v>806.7130176</v>
      </c>
      <c r="T313" s="346">
        <f t="shared" si="43"/>
        <v>2420.1390528</v>
      </c>
      <c r="U313" s="347">
        <v>4431.97366857143</v>
      </c>
      <c r="V313" s="347">
        <f t="shared" si="44"/>
        <v>13295.9210057143</v>
      </c>
      <c r="W313" s="347">
        <v>876.3162624</v>
      </c>
      <c r="X313" s="347">
        <f t="shared" si="45"/>
        <v>2628.9487872</v>
      </c>
      <c r="Y313" s="356">
        <v>10688.45</v>
      </c>
      <c r="Z313" s="356">
        <v>2168.8079999995</v>
      </c>
      <c r="AA313" s="359">
        <v>1.07833239937557</v>
      </c>
      <c r="AB313" s="357">
        <v>0.898610332812977</v>
      </c>
      <c r="AC313" s="357">
        <v>0.748841944010816</v>
      </c>
      <c r="AD313" s="358">
        <f t="shared" si="46"/>
        <v>1.15760074036128</v>
      </c>
      <c r="AE313" s="146">
        <f t="shared" si="47"/>
        <v>0.964667283634401</v>
      </c>
      <c r="AF313" s="146">
        <f t="shared" si="48"/>
        <v>0.803889403028669</v>
      </c>
      <c r="AG313" s="367">
        <v>100</v>
      </c>
      <c r="AH313" s="363">
        <f t="shared" si="49"/>
        <v>160</v>
      </c>
      <c r="AI313" s="364"/>
    </row>
    <row r="314" hidden="1" spans="1:35">
      <c r="A314" s="289">
        <v>360</v>
      </c>
      <c r="B314" s="90" t="s">
        <v>535</v>
      </c>
      <c r="C314" s="90">
        <v>103639</v>
      </c>
      <c r="D314" s="12" t="s">
        <v>618</v>
      </c>
      <c r="E314" s="90" t="s">
        <v>620</v>
      </c>
      <c r="F314" s="11">
        <v>12164</v>
      </c>
      <c r="G314" s="12" t="s">
        <v>194</v>
      </c>
      <c r="H314" s="90"/>
      <c r="I314" s="289">
        <v>3</v>
      </c>
      <c r="J314" s="56">
        <v>260</v>
      </c>
      <c r="K314" s="289">
        <v>20</v>
      </c>
      <c r="L314" s="337">
        <v>1</v>
      </c>
      <c r="M314" s="339">
        <v>3077.75949206349</v>
      </c>
      <c r="N314" s="339">
        <f t="shared" si="40"/>
        <v>9233.27847619047</v>
      </c>
      <c r="O314" s="339">
        <v>741.67392</v>
      </c>
      <c r="P314" s="339">
        <f t="shared" si="41"/>
        <v>2225.02176</v>
      </c>
      <c r="Q314" s="346">
        <v>3693.3113904762</v>
      </c>
      <c r="R314" s="346">
        <f t="shared" si="42"/>
        <v>11079.9341714286</v>
      </c>
      <c r="S314" s="346">
        <v>806.7130176</v>
      </c>
      <c r="T314" s="346">
        <f t="shared" si="43"/>
        <v>2420.1390528</v>
      </c>
      <c r="U314" s="347">
        <v>4431.97366857143</v>
      </c>
      <c r="V314" s="347">
        <f t="shared" si="44"/>
        <v>13295.9210057143</v>
      </c>
      <c r="W314" s="347">
        <v>876.3162624</v>
      </c>
      <c r="X314" s="347">
        <f t="shared" si="45"/>
        <v>2628.9487872</v>
      </c>
      <c r="Y314" s="356">
        <v>7129.72</v>
      </c>
      <c r="Z314" s="356">
        <v>1783.6968</v>
      </c>
      <c r="AA314" s="357">
        <v>1.07833239937557</v>
      </c>
      <c r="AB314" s="357">
        <v>0.898610332812977</v>
      </c>
      <c r="AC314" s="357">
        <v>0.748841944010816</v>
      </c>
      <c r="AD314" s="146">
        <f t="shared" si="46"/>
        <v>0.772176428815091</v>
      </c>
      <c r="AE314" s="146">
        <f t="shared" si="47"/>
        <v>0.643480357345907</v>
      </c>
      <c r="AF314" s="146">
        <f t="shared" si="48"/>
        <v>0.53623363112159</v>
      </c>
      <c r="AG314" s="365"/>
      <c r="AH314" s="363">
        <f t="shared" si="49"/>
        <v>260</v>
      </c>
      <c r="AI314" s="366"/>
    </row>
    <row r="315" hidden="1" spans="1:35">
      <c r="A315" s="289">
        <v>361</v>
      </c>
      <c r="B315" s="90" t="s">
        <v>535</v>
      </c>
      <c r="C315" s="90">
        <v>103639</v>
      </c>
      <c r="D315" s="12" t="s">
        <v>618</v>
      </c>
      <c r="E315" s="90" t="s">
        <v>621</v>
      </c>
      <c r="F315" s="11">
        <v>11382</v>
      </c>
      <c r="G315" s="17" t="s">
        <v>194</v>
      </c>
      <c r="H315" s="11"/>
      <c r="I315" s="289">
        <v>3</v>
      </c>
      <c r="J315" s="56">
        <v>260</v>
      </c>
      <c r="K315" s="289">
        <v>20</v>
      </c>
      <c r="L315" s="337">
        <v>1</v>
      </c>
      <c r="M315" s="339">
        <v>3077.75949206349</v>
      </c>
      <c r="N315" s="339">
        <f t="shared" si="40"/>
        <v>9233.27847619047</v>
      </c>
      <c r="O315" s="339">
        <v>741.67392</v>
      </c>
      <c r="P315" s="339">
        <f t="shared" si="41"/>
        <v>2225.02176</v>
      </c>
      <c r="Q315" s="346">
        <v>3693.3113904762</v>
      </c>
      <c r="R315" s="346">
        <f t="shared" si="42"/>
        <v>11079.9341714286</v>
      </c>
      <c r="S315" s="346">
        <v>806.7130176</v>
      </c>
      <c r="T315" s="346">
        <f t="shared" si="43"/>
        <v>2420.1390528</v>
      </c>
      <c r="U315" s="347">
        <v>4431.97366857143</v>
      </c>
      <c r="V315" s="347">
        <f t="shared" si="44"/>
        <v>13295.9210057143</v>
      </c>
      <c r="W315" s="347">
        <v>876.3162624</v>
      </c>
      <c r="X315" s="347">
        <f t="shared" si="45"/>
        <v>2628.9487872</v>
      </c>
      <c r="Y315" s="356">
        <v>10950.03</v>
      </c>
      <c r="Z315" s="356">
        <v>3065.4025</v>
      </c>
      <c r="AA315" s="359">
        <v>1.07833239937557</v>
      </c>
      <c r="AB315" s="357">
        <v>0.898610332812977</v>
      </c>
      <c r="AC315" s="357">
        <v>0.748841944010816</v>
      </c>
      <c r="AD315" s="358">
        <f t="shared" si="46"/>
        <v>1.18593087257538</v>
      </c>
      <c r="AE315" s="146">
        <f t="shared" si="47"/>
        <v>0.988275727146143</v>
      </c>
      <c r="AF315" s="146">
        <f t="shared" si="48"/>
        <v>0.823563105955121</v>
      </c>
      <c r="AG315" s="367">
        <v>100</v>
      </c>
      <c r="AH315" s="363">
        <f t="shared" si="49"/>
        <v>160</v>
      </c>
      <c r="AI315" s="364"/>
    </row>
    <row r="316" hidden="1" spans="1:35">
      <c r="A316" s="289">
        <v>363</v>
      </c>
      <c r="B316" s="90" t="s">
        <v>535</v>
      </c>
      <c r="C316" s="90">
        <v>104430</v>
      </c>
      <c r="D316" s="325" t="s">
        <v>622</v>
      </c>
      <c r="E316" s="90" t="s">
        <v>623</v>
      </c>
      <c r="F316" s="11">
        <v>12048</v>
      </c>
      <c r="G316" s="12" t="s">
        <v>194</v>
      </c>
      <c r="H316" s="90">
        <v>2019.01</v>
      </c>
      <c r="I316" s="289">
        <v>3</v>
      </c>
      <c r="J316" s="56">
        <v>260</v>
      </c>
      <c r="K316" s="289">
        <v>20</v>
      </c>
      <c r="L316" s="337">
        <v>1</v>
      </c>
      <c r="M316" s="339">
        <v>2608.24904761905</v>
      </c>
      <c r="N316" s="339">
        <f t="shared" si="40"/>
        <v>7824.74714285715</v>
      </c>
      <c r="O316" s="339">
        <v>507.750285714285</v>
      </c>
      <c r="P316" s="339">
        <f t="shared" si="41"/>
        <v>1523.25085714286</v>
      </c>
      <c r="Q316" s="346">
        <v>3129.89885714286</v>
      </c>
      <c r="R316" s="346">
        <f t="shared" si="42"/>
        <v>9389.69657142858</v>
      </c>
      <c r="S316" s="346">
        <v>552.27608</v>
      </c>
      <c r="T316" s="346">
        <f t="shared" si="43"/>
        <v>1656.82824</v>
      </c>
      <c r="U316" s="347">
        <v>3755.87862857143</v>
      </c>
      <c r="V316" s="347">
        <f t="shared" si="44"/>
        <v>11267.6358857143</v>
      </c>
      <c r="W316" s="347">
        <v>599.92649142857</v>
      </c>
      <c r="X316" s="347">
        <f t="shared" si="45"/>
        <v>1799.77947428571</v>
      </c>
      <c r="Y316" s="356">
        <v>4497.76</v>
      </c>
      <c r="Z316" s="356">
        <v>1024.8</v>
      </c>
      <c r="AA316" s="357">
        <v>0.569447155115738</v>
      </c>
      <c r="AB316" s="357">
        <v>0.474539295929781</v>
      </c>
      <c r="AC316" s="357">
        <v>0.395449413274818</v>
      </c>
      <c r="AD316" s="145">
        <f t="shared" si="46"/>
        <v>0.5748121847114</v>
      </c>
      <c r="AE316" s="146">
        <f t="shared" si="47"/>
        <v>0.479010153926166</v>
      </c>
      <c r="AF316" s="146">
        <f t="shared" si="48"/>
        <v>0.399175128271806</v>
      </c>
      <c r="AG316" s="365"/>
      <c r="AH316" s="363">
        <f t="shared" si="49"/>
        <v>260</v>
      </c>
      <c r="AI316" s="366">
        <v>-50</v>
      </c>
    </row>
    <row r="317" hidden="1" spans="1:35">
      <c r="A317" s="289">
        <v>364</v>
      </c>
      <c r="B317" s="90" t="s">
        <v>535</v>
      </c>
      <c r="C317" s="90">
        <v>104430</v>
      </c>
      <c r="D317" s="325" t="s">
        <v>622</v>
      </c>
      <c r="E317" s="368" t="s">
        <v>624</v>
      </c>
      <c r="F317" s="369">
        <v>12220</v>
      </c>
      <c r="G317" s="12" t="s">
        <v>312</v>
      </c>
      <c r="H317" s="90">
        <v>2019.04</v>
      </c>
      <c r="I317" s="289">
        <v>3</v>
      </c>
      <c r="J317" s="56">
        <v>180</v>
      </c>
      <c r="K317" s="289">
        <v>10</v>
      </c>
      <c r="L317" s="337">
        <v>1</v>
      </c>
      <c r="M317" s="339">
        <v>2608.24904761905</v>
      </c>
      <c r="N317" s="339">
        <f t="shared" si="40"/>
        <v>7824.74714285715</v>
      </c>
      <c r="O317" s="339">
        <v>507.750285714285</v>
      </c>
      <c r="P317" s="339">
        <f t="shared" si="41"/>
        <v>1523.25085714286</v>
      </c>
      <c r="Q317" s="346">
        <v>3129.89885714286</v>
      </c>
      <c r="R317" s="346">
        <f t="shared" si="42"/>
        <v>9389.69657142858</v>
      </c>
      <c r="S317" s="346">
        <v>552.27608</v>
      </c>
      <c r="T317" s="346">
        <f t="shared" si="43"/>
        <v>1656.82824</v>
      </c>
      <c r="U317" s="347">
        <v>3755.87862857143</v>
      </c>
      <c r="V317" s="347">
        <f t="shared" si="44"/>
        <v>11267.6358857143</v>
      </c>
      <c r="W317" s="347">
        <v>599.92649142857</v>
      </c>
      <c r="X317" s="347">
        <f t="shared" si="45"/>
        <v>1799.77947428571</v>
      </c>
      <c r="Y317" s="356">
        <v>3550.37</v>
      </c>
      <c r="Z317" s="356">
        <v>814.1439999999</v>
      </c>
      <c r="AA317" s="357">
        <v>0.569447155115738</v>
      </c>
      <c r="AB317" s="357">
        <v>0.474539295929781</v>
      </c>
      <c r="AC317" s="357">
        <v>0.395449413274818</v>
      </c>
      <c r="AD317" s="145">
        <f t="shared" si="46"/>
        <v>0.453736067783477</v>
      </c>
      <c r="AE317" s="146">
        <f t="shared" si="47"/>
        <v>0.378113389819564</v>
      </c>
      <c r="AF317" s="146">
        <f t="shared" si="48"/>
        <v>0.315094491516304</v>
      </c>
      <c r="AG317" s="365"/>
      <c r="AH317" s="363">
        <f t="shared" si="49"/>
        <v>180</v>
      </c>
      <c r="AI317" s="366">
        <v>-50</v>
      </c>
    </row>
    <row r="318" hidden="1" spans="1:35">
      <c r="A318" s="289">
        <v>366</v>
      </c>
      <c r="B318" s="90" t="s">
        <v>535</v>
      </c>
      <c r="C318" s="11">
        <v>105751</v>
      </c>
      <c r="D318" s="325" t="s">
        <v>625</v>
      </c>
      <c r="E318" s="90" t="s">
        <v>626</v>
      </c>
      <c r="F318" s="90">
        <v>6147</v>
      </c>
      <c r="G318" s="12" t="s">
        <v>213</v>
      </c>
      <c r="H318" s="90"/>
      <c r="I318" s="289">
        <v>3</v>
      </c>
      <c r="J318" s="56">
        <v>260</v>
      </c>
      <c r="K318" s="289">
        <v>20</v>
      </c>
      <c r="L318" s="337">
        <v>1</v>
      </c>
      <c r="M318" s="339">
        <v>5617.21904761905</v>
      </c>
      <c r="N318" s="339">
        <f t="shared" si="40"/>
        <v>16851.6571428571</v>
      </c>
      <c r="O318" s="339">
        <v>1325.69171428571</v>
      </c>
      <c r="P318" s="339">
        <f t="shared" si="41"/>
        <v>3977.07514285713</v>
      </c>
      <c r="Q318" s="346">
        <v>6740.66285714287</v>
      </c>
      <c r="R318" s="346">
        <f t="shared" si="42"/>
        <v>20221.9885714286</v>
      </c>
      <c r="S318" s="346">
        <v>1441.94468</v>
      </c>
      <c r="T318" s="346">
        <f t="shared" si="43"/>
        <v>4325.83404</v>
      </c>
      <c r="U318" s="347">
        <v>8088.79542857144</v>
      </c>
      <c r="V318" s="347">
        <f t="shared" si="44"/>
        <v>24266.3862857143</v>
      </c>
      <c r="W318" s="347">
        <v>1566.35574857143</v>
      </c>
      <c r="X318" s="347">
        <f t="shared" si="45"/>
        <v>4699.06724571429</v>
      </c>
      <c r="Y318" s="356">
        <v>11676.65</v>
      </c>
      <c r="Z318" s="356">
        <v>2569.18098760001</v>
      </c>
      <c r="AA318" s="357">
        <v>0.842234676369259</v>
      </c>
      <c r="AB318" s="357">
        <v>0.701862230307714</v>
      </c>
      <c r="AC318" s="357">
        <v>0.584885191923096</v>
      </c>
      <c r="AD318" s="145">
        <f t="shared" si="46"/>
        <v>0.692908115861433</v>
      </c>
      <c r="AE318" s="146">
        <f t="shared" si="47"/>
        <v>0.577423429884526</v>
      </c>
      <c r="AF318" s="146">
        <f t="shared" si="48"/>
        <v>0.481186191570439</v>
      </c>
      <c r="AG318" s="365"/>
      <c r="AH318" s="363">
        <f t="shared" si="49"/>
        <v>260</v>
      </c>
      <c r="AI318" s="366">
        <v>-50</v>
      </c>
    </row>
    <row r="319" hidden="1" spans="1:35">
      <c r="A319" s="289">
        <v>367</v>
      </c>
      <c r="B319" s="90" t="s">
        <v>535</v>
      </c>
      <c r="C319" s="11">
        <v>105751</v>
      </c>
      <c r="D319" s="325" t="s">
        <v>625</v>
      </c>
      <c r="E319" s="368" t="s">
        <v>627</v>
      </c>
      <c r="F319" s="369">
        <v>12221</v>
      </c>
      <c r="G319" s="12" t="s">
        <v>312</v>
      </c>
      <c r="H319" s="90" t="s">
        <v>628</v>
      </c>
      <c r="I319" s="289">
        <v>3</v>
      </c>
      <c r="J319" s="56">
        <v>180</v>
      </c>
      <c r="K319" s="289">
        <v>10</v>
      </c>
      <c r="L319" s="337">
        <v>0.6</v>
      </c>
      <c r="M319" s="339">
        <v>3370.33142857143</v>
      </c>
      <c r="N319" s="339">
        <f t="shared" si="40"/>
        <v>10110.9942857143</v>
      </c>
      <c r="O319" s="339">
        <v>795.415028571427</v>
      </c>
      <c r="P319" s="339">
        <f t="shared" si="41"/>
        <v>2386.24508571428</v>
      </c>
      <c r="Q319" s="346">
        <v>4044.39771428572</v>
      </c>
      <c r="R319" s="346">
        <f t="shared" si="42"/>
        <v>12133.1931428572</v>
      </c>
      <c r="S319" s="346">
        <v>865.166808</v>
      </c>
      <c r="T319" s="346">
        <f t="shared" si="43"/>
        <v>2595.500424</v>
      </c>
      <c r="U319" s="347">
        <v>4853.27725714286</v>
      </c>
      <c r="V319" s="347">
        <f t="shared" si="44"/>
        <v>14559.8317714286</v>
      </c>
      <c r="W319" s="347">
        <v>939.813449142859</v>
      </c>
      <c r="X319" s="347">
        <f t="shared" si="45"/>
        <v>2819.44034742858</v>
      </c>
      <c r="Y319" s="356">
        <v>8465.52</v>
      </c>
      <c r="Z319" s="356">
        <v>2373.4038</v>
      </c>
      <c r="AA319" s="357">
        <v>0.842234676369259</v>
      </c>
      <c r="AB319" s="357">
        <v>0.701862230307714</v>
      </c>
      <c r="AC319" s="357">
        <v>0.584885191923096</v>
      </c>
      <c r="AD319" s="145">
        <f t="shared" si="46"/>
        <v>0.837258904592681</v>
      </c>
      <c r="AE319" s="146">
        <f t="shared" si="47"/>
        <v>0.697715753827233</v>
      </c>
      <c r="AF319" s="146">
        <f t="shared" si="48"/>
        <v>0.581429794856028</v>
      </c>
      <c r="AG319" s="365"/>
      <c r="AH319" s="363">
        <f t="shared" si="49"/>
        <v>180</v>
      </c>
      <c r="AI319" s="366">
        <v>-50</v>
      </c>
    </row>
    <row r="320" hidden="1" spans="1:35">
      <c r="A320" s="289">
        <v>370</v>
      </c>
      <c r="B320" s="90" t="s">
        <v>535</v>
      </c>
      <c r="C320" s="289">
        <v>105910</v>
      </c>
      <c r="D320" s="12" t="s">
        <v>629</v>
      </c>
      <c r="E320" s="90" t="s">
        <v>630</v>
      </c>
      <c r="F320" s="289">
        <v>11774</v>
      </c>
      <c r="G320" s="12" t="s">
        <v>213</v>
      </c>
      <c r="H320" s="90"/>
      <c r="I320" s="289">
        <v>3</v>
      </c>
      <c r="J320" s="56">
        <v>260</v>
      </c>
      <c r="K320" s="289">
        <v>20</v>
      </c>
      <c r="L320" s="337">
        <v>1</v>
      </c>
      <c r="M320" s="339">
        <v>2365.5</v>
      </c>
      <c r="N320" s="339">
        <f t="shared" si="40"/>
        <v>7096.5</v>
      </c>
      <c r="O320" s="339">
        <v>496</v>
      </c>
      <c r="P320" s="339">
        <f t="shared" si="41"/>
        <v>1488</v>
      </c>
      <c r="Q320" s="346">
        <v>2838.5</v>
      </c>
      <c r="R320" s="346">
        <f t="shared" si="42"/>
        <v>8515.5</v>
      </c>
      <c r="S320" s="346">
        <v>539.5</v>
      </c>
      <c r="T320" s="346">
        <f t="shared" si="43"/>
        <v>1618.5</v>
      </c>
      <c r="U320" s="347">
        <v>3406.5</v>
      </c>
      <c r="V320" s="347">
        <f t="shared" si="44"/>
        <v>10219.5</v>
      </c>
      <c r="W320" s="347">
        <v>586</v>
      </c>
      <c r="X320" s="347">
        <f t="shared" si="45"/>
        <v>1758</v>
      </c>
      <c r="Y320" s="356">
        <v>7009.65</v>
      </c>
      <c r="Z320" s="356">
        <v>1434.94703399998</v>
      </c>
      <c r="AA320" s="357">
        <v>0.671099436906226</v>
      </c>
      <c r="AB320" s="357">
        <v>0.559249530755188</v>
      </c>
      <c r="AC320" s="357">
        <v>0.466041275629324</v>
      </c>
      <c r="AD320" s="145">
        <f t="shared" si="46"/>
        <v>0.987761572606214</v>
      </c>
      <c r="AE320" s="146">
        <f t="shared" si="47"/>
        <v>0.823163642769068</v>
      </c>
      <c r="AF320" s="146">
        <f t="shared" si="48"/>
        <v>0.685909291061206</v>
      </c>
      <c r="AG320" s="365"/>
      <c r="AH320" s="363">
        <f t="shared" si="49"/>
        <v>260</v>
      </c>
      <c r="AI320" s="366">
        <v>-50</v>
      </c>
    </row>
    <row r="321" hidden="1" spans="1:35">
      <c r="A321" s="289">
        <v>371</v>
      </c>
      <c r="B321" s="90" t="s">
        <v>535</v>
      </c>
      <c r="C321" s="289">
        <v>105910</v>
      </c>
      <c r="D321" s="12" t="s">
        <v>629</v>
      </c>
      <c r="E321" s="330" t="s">
        <v>631</v>
      </c>
      <c r="F321" s="330">
        <v>12145</v>
      </c>
      <c r="G321" s="323" t="s">
        <v>269</v>
      </c>
      <c r="H321" s="324" t="s">
        <v>632</v>
      </c>
      <c r="I321" s="289">
        <v>3</v>
      </c>
      <c r="J321" s="56">
        <v>260</v>
      </c>
      <c r="K321" s="289">
        <v>20</v>
      </c>
      <c r="L321" s="337">
        <v>1</v>
      </c>
      <c r="M321" s="339">
        <v>2365.5</v>
      </c>
      <c r="N321" s="339">
        <f t="shared" si="40"/>
        <v>7096.5</v>
      </c>
      <c r="O321" s="339">
        <v>496</v>
      </c>
      <c r="P321" s="339">
        <f t="shared" si="41"/>
        <v>1488</v>
      </c>
      <c r="Q321" s="346">
        <v>2838.5</v>
      </c>
      <c r="R321" s="346">
        <f t="shared" si="42"/>
        <v>8515.5</v>
      </c>
      <c r="S321" s="346">
        <v>539.5</v>
      </c>
      <c r="T321" s="346">
        <f t="shared" si="43"/>
        <v>1618.5</v>
      </c>
      <c r="U321" s="347">
        <v>3406.5</v>
      </c>
      <c r="V321" s="347">
        <f t="shared" si="44"/>
        <v>10219.5</v>
      </c>
      <c r="W321" s="347">
        <v>586</v>
      </c>
      <c r="X321" s="347">
        <f t="shared" si="45"/>
        <v>1758</v>
      </c>
      <c r="Y321" s="356">
        <v>2516.4</v>
      </c>
      <c r="Z321" s="356">
        <v>522.7197999999</v>
      </c>
      <c r="AA321" s="357">
        <v>0.671099436906226</v>
      </c>
      <c r="AB321" s="357">
        <v>0.559249530755188</v>
      </c>
      <c r="AC321" s="357">
        <v>0.466041275629324</v>
      </c>
      <c r="AD321" s="145">
        <f t="shared" si="46"/>
        <v>0.354597336715282</v>
      </c>
      <c r="AE321" s="146">
        <f t="shared" si="47"/>
        <v>0.295508190945922</v>
      </c>
      <c r="AF321" s="146">
        <f t="shared" si="48"/>
        <v>0.246235138705416</v>
      </c>
      <c r="AG321" s="365"/>
      <c r="AH321" s="363">
        <f t="shared" si="49"/>
        <v>260</v>
      </c>
      <c r="AI321" s="366">
        <v>-50</v>
      </c>
    </row>
    <row r="322" hidden="1" spans="1:35">
      <c r="A322" s="289">
        <v>374</v>
      </c>
      <c r="B322" s="90" t="s">
        <v>535</v>
      </c>
      <c r="C322" s="11">
        <v>106568</v>
      </c>
      <c r="D322" s="12" t="s">
        <v>633</v>
      </c>
      <c r="E322" s="90" t="s">
        <v>634</v>
      </c>
      <c r="F322" s="90">
        <v>9689</v>
      </c>
      <c r="G322" s="321" t="s">
        <v>213</v>
      </c>
      <c r="H322" s="322"/>
      <c r="I322" s="289">
        <v>3</v>
      </c>
      <c r="J322" s="56">
        <v>260</v>
      </c>
      <c r="K322" s="289">
        <v>20</v>
      </c>
      <c r="L322" s="337">
        <v>1</v>
      </c>
      <c r="M322" s="339">
        <v>2009</v>
      </c>
      <c r="N322" s="339">
        <f t="shared" si="40"/>
        <v>6027</v>
      </c>
      <c r="O322" s="339">
        <v>389.8</v>
      </c>
      <c r="P322" s="339">
        <f t="shared" si="41"/>
        <v>1169.4</v>
      </c>
      <c r="Q322" s="346">
        <v>2411</v>
      </c>
      <c r="R322" s="346">
        <f t="shared" si="42"/>
        <v>7233</v>
      </c>
      <c r="S322" s="346">
        <v>423</v>
      </c>
      <c r="T322" s="346">
        <f t="shared" si="43"/>
        <v>1269</v>
      </c>
      <c r="U322" s="347">
        <v>2893.5</v>
      </c>
      <c r="V322" s="347">
        <f t="shared" si="44"/>
        <v>8680.5</v>
      </c>
      <c r="W322" s="347">
        <v>460.5</v>
      </c>
      <c r="X322" s="347">
        <f t="shared" si="45"/>
        <v>1381.5</v>
      </c>
      <c r="Y322" s="356">
        <v>47636.5</v>
      </c>
      <c r="Z322" s="356">
        <v>2974.6</v>
      </c>
      <c r="AA322" s="357">
        <v>1.59488627550793</v>
      </c>
      <c r="AB322" s="357">
        <v>1.32907189625661</v>
      </c>
      <c r="AC322" s="359">
        <v>1.10755991354717</v>
      </c>
      <c r="AD322" s="146">
        <f t="shared" si="46"/>
        <v>7.9038493446159</v>
      </c>
      <c r="AE322" s="146">
        <f t="shared" si="47"/>
        <v>6.58599474630167</v>
      </c>
      <c r="AF322" s="358">
        <f t="shared" si="48"/>
        <v>5.4877599216635</v>
      </c>
      <c r="AG322" s="296">
        <v>260</v>
      </c>
      <c r="AH322" s="363">
        <f t="shared" si="49"/>
        <v>0</v>
      </c>
      <c r="AI322" s="364"/>
    </row>
    <row r="323" hidden="1" spans="1:35">
      <c r="A323" s="289">
        <v>375</v>
      </c>
      <c r="B323" s="90" t="s">
        <v>535</v>
      </c>
      <c r="C323" s="11">
        <v>106568</v>
      </c>
      <c r="D323" s="12" t="s">
        <v>633</v>
      </c>
      <c r="E323" s="368" t="s">
        <v>635</v>
      </c>
      <c r="F323" s="369">
        <v>12222</v>
      </c>
      <c r="G323" s="12" t="s">
        <v>312</v>
      </c>
      <c r="H323" s="90">
        <v>2019.04</v>
      </c>
      <c r="I323" s="289">
        <v>3</v>
      </c>
      <c r="J323" s="56">
        <v>180</v>
      </c>
      <c r="K323" s="289">
        <v>10</v>
      </c>
      <c r="L323" s="337">
        <v>0.6</v>
      </c>
      <c r="M323" s="339">
        <v>1206</v>
      </c>
      <c r="N323" s="339">
        <f t="shared" si="40"/>
        <v>3618</v>
      </c>
      <c r="O323" s="339">
        <v>233.88</v>
      </c>
      <c r="P323" s="339">
        <f t="shared" si="41"/>
        <v>701.64</v>
      </c>
      <c r="Q323" s="346">
        <v>1447.01</v>
      </c>
      <c r="R323" s="346">
        <f t="shared" si="42"/>
        <v>4341.03</v>
      </c>
      <c r="S323" s="346">
        <v>255.37</v>
      </c>
      <c r="T323" s="346">
        <f t="shared" si="43"/>
        <v>766.11</v>
      </c>
      <c r="U323" s="347">
        <v>1736.11</v>
      </c>
      <c r="V323" s="347">
        <f t="shared" si="44"/>
        <v>5208.33</v>
      </c>
      <c r="W323" s="347">
        <v>276.4</v>
      </c>
      <c r="X323" s="347">
        <f t="shared" si="45"/>
        <v>829.2</v>
      </c>
      <c r="Y323" s="356">
        <v>6056.1</v>
      </c>
      <c r="Z323" s="356">
        <v>1250.38240775</v>
      </c>
      <c r="AA323" s="357">
        <v>1.59488627550793</v>
      </c>
      <c r="AB323" s="357">
        <v>1.32907189625661</v>
      </c>
      <c r="AC323" s="359">
        <v>1.10755991354717</v>
      </c>
      <c r="AD323" s="146">
        <f t="shared" si="46"/>
        <v>1.67388059701493</v>
      </c>
      <c r="AE323" s="146">
        <f t="shared" si="47"/>
        <v>1.39508365526154</v>
      </c>
      <c r="AF323" s="358">
        <f t="shared" si="48"/>
        <v>1.16277194417404</v>
      </c>
      <c r="AG323" s="296">
        <v>180</v>
      </c>
      <c r="AH323" s="363">
        <f t="shared" si="49"/>
        <v>0</v>
      </c>
      <c r="AI323" s="364"/>
    </row>
    <row r="324" hidden="1" spans="1:35">
      <c r="A324" s="289">
        <v>376</v>
      </c>
      <c r="B324" s="90" t="s">
        <v>535</v>
      </c>
      <c r="C324" s="90">
        <v>106485</v>
      </c>
      <c r="D324" s="12" t="s">
        <v>636</v>
      </c>
      <c r="E324" s="374" t="s">
        <v>637</v>
      </c>
      <c r="F324" s="11">
        <v>11319</v>
      </c>
      <c r="G324" s="12" t="s">
        <v>213</v>
      </c>
      <c r="H324" s="90"/>
      <c r="I324" s="289">
        <v>3</v>
      </c>
      <c r="J324" s="56">
        <v>260</v>
      </c>
      <c r="K324" s="289">
        <v>20</v>
      </c>
      <c r="L324" s="337">
        <v>1</v>
      </c>
      <c r="M324" s="339">
        <v>1913.09151785714</v>
      </c>
      <c r="N324" s="339">
        <f t="shared" ref="N324:N383" si="50">M324*3</f>
        <v>5739.27455357142</v>
      </c>
      <c r="O324" s="339">
        <v>157.067857142857</v>
      </c>
      <c r="P324" s="339">
        <f t="shared" ref="P324:P383" si="51">O324*3</f>
        <v>471.203571428571</v>
      </c>
      <c r="Q324" s="346">
        <v>2295.70982142857</v>
      </c>
      <c r="R324" s="346">
        <f t="shared" ref="R324:R383" si="52">Q324*3</f>
        <v>6887.12946428571</v>
      </c>
      <c r="S324" s="346">
        <v>170.841499999999</v>
      </c>
      <c r="T324" s="346">
        <f t="shared" ref="T324:T383" si="53">S324*3</f>
        <v>512.524499999997</v>
      </c>
      <c r="U324" s="347">
        <v>2754.85178571428</v>
      </c>
      <c r="V324" s="347">
        <f t="shared" ref="V324:V383" si="54">U324*3</f>
        <v>8264.55535714284</v>
      </c>
      <c r="W324" s="347">
        <v>185.581714285714</v>
      </c>
      <c r="X324" s="347">
        <f t="shared" ref="X324:X383" si="55">W324*3</f>
        <v>556.745142857142</v>
      </c>
      <c r="Y324" s="356">
        <v>3253.92</v>
      </c>
      <c r="Z324" s="356">
        <v>322.582962199802</v>
      </c>
      <c r="AA324" s="357">
        <v>0.618662684082695</v>
      </c>
      <c r="AB324" s="357">
        <v>0.515552236735578</v>
      </c>
      <c r="AC324" s="357">
        <v>0.429626863946315</v>
      </c>
      <c r="AD324" s="145">
        <f t="shared" ref="AD324:AD383" si="56">Y324/N324</f>
        <v>0.566956671897698</v>
      </c>
      <c r="AE324" s="146">
        <f t="shared" ref="AE324:AE383" si="57">Y324/R324</f>
        <v>0.472463893248081</v>
      </c>
      <c r="AF324" s="146">
        <f t="shared" ref="AF324:AF383" si="58">Y324/V324</f>
        <v>0.393719911040068</v>
      </c>
      <c r="AG324" s="365"/>
      <c r="AH324" s="363">
        <f t="shared" ref="AH324:AH383" si="59">J324-AG324</f>
        <v>260</v>
      </c>
      <c r="AI324" s="366">
        <v>-50</v>
      </c>
    </row>
    <row r="325" hidden="1" spans="1:35">
      <c r="A325" s="289">
        <v>377</v>
      </c>
      <c r="B325" s="90" t="s">
        <v>535</v>
      </c>
      <c r="C325" s="90">
        <v>106485</v>
      </c>
      <c r="D325" s="12" t="s">
        <v>636</v>
      </c>
      <c r="E325" s="368" t="s">
        <v>638</v>
      </c>
      <c r="F325" s="369">
        <v>12229</v>
      </c>
      <c r="G325" s="12" t="s">
        <v>312</v>
      </c>
      <c r="H325" s="90">
        <v>2019.04</v>
      </c>
      <c r="I325" s="289">
        <v>3</v>
      </c>
      <c r="J325" s="56">
        <v>180</v>
      </c>
      <c r="K325" s="289">
        <v>10</v>
      </c>
      <c r="L325" s="337">
        <v>0.6</v>
      </c>
      <c r="M325" s="339">
        <v>1147.85491071428</v>
      </c>
      <c r="N325" s="339">
        <f t="shared" si="50"/>
        <v>3443.56473214284</v>
      </c>
      <c r="O325" s="339">
        <v>94.2407142857141</v>
      </c>
      <c r="P325" s="339">
        <f t="shared" si="51"/>
        <v>282.722142857142</v>
      </c>
      <c r="Q325" s="346">
        <v>1377.42589285714</v>
      </c>
      <c r="R325" s="346">
        <f t="shared" si="52"/>
        <v>4132.27767857142</v>
      </c>
      <c r="S325" s="346">
        <v>102.5049</v>
      </c>
      <c r="T325" s="346">
        <f t="shared" si="53"/>
        <v>307.5147</v>
      </c>
      <c r="U325" s="347">
        <v>1652.91107142857</v>
      </c>
      <c r="V325" s="347">
        <f t="shared" si="54"/>
        <v>4958.73321428571</v>
      </c>
      <c r="W325" s="347">
        <v>111.349028571428</v>
      </c>
      <c r="X325" s="347">
        <f t="shared" si="55"/>
        <v>334.047085714284</v>
      </c>
      <c r="Y325" s="356">
        <v>1235.9</v>
      </c>
      <c r="Z325" s="356">
        <v>229.465232200003</v>
      </c>
      <c r="AA325" s="357">
        <v>0.618662684082695</v>
      </c>
      <c r="AB325" s="357">
        <v>0.515552236735578</v>
      </c>
      <c r="AC325" s="357">
        <v>0.429626863946315</v>
      </c>
      <c r="AD325" s="145">
        <f t="shared" si="56"/>
        <v>0.358901340945878</v>
      </c>
      <c r="AE325" s="146">
        <f t="shared" si="57"/>
        <v>0.299084450788231</v>
      </c>
      <c r="AF325" s="146">
        <f t="shared" si="58"/>
        <v>0.249237042323526</v>
      </c>
      <c r="AG325" s="365"/>
      <c r="AH325" s="363">
        <f t="shared" si="59"/>
        <v>180</v>
      </c>
      <c r="AI325" s="366">
        <v>-50</v>
      </c>
    </row>
    <row r="326" hidden="1" spans="1:35">
      <c r="A326" s="289">
        <v>379</v>
      </c>
      <c r="B326" s="90" t="s">
        <v>535</v>
      </c>
      <c r="C326" s="11">
        <v>105396</v>
      </c>
      <c r="D326" s="12" t="s">
        <v>639</v>
      </c>
      <c r="E326" s="90" t="s">
        <v>640</v>
      </c>
      <c r="F326" s="90">
        <v>11868</v>
      </c>
      <c r="G326" s="12" t="s">
        <v>213</v>
      </c>
      <c r="H326" s="90"/>
      <c r="I326" s="289">
        <v>3</v>
      </c>
      <c r="J326" s="56">
        <v>260</v>
      </c>
      <c r="K326" s="289">
        <v>20</v>
      </c>
      <c r="L326" s="337">
        <v>1</v>
      </c>
      <c r="M326" s="339">
        <v>2837.7</v>
      </c>
      <c r="N326" s="339">
        <f t="shared" si="50"/>
        <v>8513.1</v>
      </c>
      <c r="O326" s="339">
        <v>675.805</v>
      </c>
      <c r="P326" s="339">
        <f t="shared" si="51"/>
        <v>2027.415</v>
      </c>
      <c r="Q326" s="346">
        <v>3405.24228571428</v>
      </c>
      <c r="R326" s="346">
        <f t="shared" si="52"/>
        <v>10215.7268571428</v>
      </c>
      <c r="S326" s="346">
        <v>735.066688</v>
      </c>
      <c r="T326" s="346">
        <f t="shared" si="53"/>
        <v>2205.200064</v>
      </c>
      <c r="U326" s="347">
        <v>4086.29074285713</v>
      </c>
      <c r="V326" s="347">
        <f t="shared" si="54"/>
        <v>12258.8722285714</v>
      </c>
      <c r="W326" s="347">
        <v>798.48828342857</v>
      </c>
      <c r="X326" s="347">
        <f t="shared" si="55"/>
        <v>2395.46485028571</v>
      </c>
      <c r="Y326" s="356">
        <v>3744.34</v>
      </c>
      <c r="Z326" s="356">
        <v>977.226816</v>
      </c>
      <c r="AA326" s="357">
        <v>0.612652441428964</v>
      </c>
      <c r="AB326" s="357">
        <v>0.510543701190804</v>
      </c>
      <c r="AC326" s="357">
        <v>0.42545308432567</v>
      </c>
      <c r="AD326" s="145">
        <f t="shared" si="56"/>
        <v>0.439832728383315</v>
      </c>
      <c r="AE326" s="146">
        <f t="shared" si="57"/>
        <v>0.366527027627208</v>
      </c>
      <c r="AF326" s="146">
        <f t="shared" si="58"/>
        <v>0.30543918968934</v>
      </c>
      <c r="AG326" s="365"/>
      <c r="AH326" s="363">
        <f t="shared" si="59"/>
        <v>260</v>
      </c>
      <c r="AI326" s="366">
        <v>-50</v>
      </c>
    </row>
    <row r="327" hidden="1" spans="1:35">
      <c r="A327" s="289">
        <v>380</v>
      </c>
      <c r="B327" s="90" t="s">
        <v>535</v>
      </c>
      <c r="C327" s="11">
        <v>105396</v>
      </c>
      <c r="D327" s="12" t="s">
        <v>639</v>
      </c>
      <c r="E327" s="90" t="s">
        <v>641</v>
      </c>
      <c r="F327" s="90">
        <v>11110</v>
      </c>
      <c r="G327" s="12" t="s">
        <v>194</v>
      </c>
      <c r="H327" s="90"/>
      <c r="I327" s="289">
        <v>3</v>
      </c>
      <c r="J327" s="56">
        <v>260</v>
      </c>
      <c r="K327" s="289">
        <v>20</v>
      </c>
      <c r="L327" s="337">
        <v>1</v>
      </c>
      <c r="M327" s="339">
        <v>2837.7</v>
      </c>
      <c r="N327" s="339">
        <f t="shared" si="50"/>
        <v>8513.1</v>
      </c>
      <c r="O327" s="339">
        <v>675.805</v>
      </c>
      <c r="P327" s="339">
        <f t="shared" si="51"/>
        <v>2027.415</v>
      </c>
      <c r="Q327" s="346">
        <v>3405.24228571428</v>
      </c>
      <c r="R327" s="346">
        <f t="shared" si="52"/>
        <v>10215.7268571428</v>
      </c>
      <c r="S327" s="346">
        <v>735.066688</v>
      </c>
      <c r="T327" s="346">
        <f t="shared" si="53"/>
        <v>2205.200064</v>
      </c>
      <c r="U327" s="347">
        <v>4086.29074285713</v>
      </c>
      <c r="V327" s="347">
        <f t="shared" si="54"/>
        <v>12258.8722285714</v>
      </c>
      <c r="W327" s="347">
        <v>798.48828342857</v>
      </c>
      <c r="X327" s="347">
        <f t="shared" si="55"/>
        <v>2395.46485028571</v>
      </c>
      <c r="Y327" s="356">
        <v>4060.65</v>
      </c>
      <c r="Z327" s="356">
        <v>702.7365259999</v>
      </c>
      <c r="AA327" s="357">
        <v>0.612652441428964</v>
      </c>
      <c r="AB327" s="357">
        <v>0.510543701190804</v>
      </c>
      <c r="AC327" s="357">
        <v>0.42545308432567</v>
      </c>
      <c r="AD327" s="145">
        <f t="shared" si="56"/>
        <v>0.476988406103535</v>
      </c>
      <c r="AE327" s="146">
        <f t="shared" si="57"/>
        <v>0.397490071610596</v>
      </c>
      <c r="AF327" s="146">
        <f t="shared" si="58"/>
        <v>0.331241726342164</v>
      </c>
      <c r="AG327" s="365"/>
      <c r="AH327" s="363">
        <f t="shared" si="59"/>
        <v>260</v>
      </c>
      <c r="AI327" s="366">
        <v>-50</v>
      </c>
    </row>
    <row r="328" hidden="1" spans="1:35">
      <c r="A328" s="289">
        <v>382</v>
      </c>
      <c r="B328" s="90" t="s">
        <v>50</v>
      </c>
      <c r="C328" s="90">
        <v>52</v>
      </c>
      <c r="D328" s="12" t="s">
        <v>642</v>
      </c>
      <c r="E328" s="90" t="s">
        <v>643</v>
      </c>
      <c r="F328" s="90">
        <v>9983</v>
      </c>
      <c r="G328" s="12" t="s">
        <v>213</v>
      </c>
      <c r="H328" s="90"/>
      <c r="I328" s="289">
        <v>3</v>
      </c>
      <c r="J328" s="56">
        <v>260</v>
      </c>
      <c r="K328" s="289">
        <v>20</v>
      </c>
      <c r="L328" s="337">
        <v>1</v>
      </c>
      <c r="M328" s="339">
        <v>2706.6</v>
      </c>
      <c r="N328" s="339">
        <f t="shared" si="50"/>
        <v>8119.8</v>
      </c>
      <c r="O328" s="339">
        <v>723.07</v>
      </c>
      <c r="P328" s="339">
        <f t="shared" si="51"/>
        <v>2169.21</v>
      </c>
      <c r="Q328" s="346">
        <v>3247.92</v>
      </c>
      <c r="R328" s="346">
        <f t="shared" si="52"/>
        <v>9743.76</v>
      </c>
      <c r="S328" s="346">
        <v>786.4775</v>
      </c>
      <c r="T328" s="346">
        <f t="shared" si="53"/>
        <v>2359.4325</v>
      </c>
      <c r="U328" s="347">
        <v>3897.5</v>
      </c>
      <c r="V328" s="347">
        <f t="shared" si="54"/>
        <v>11692.5</v>
      </c>
      <c r="W328" s="347">
        <v>854.335</v>
      </c>
      <c r="X328" s="347">
        <f t="shared" si="55"/>
        <v>2563.005</v>
      </c>
      <c r="Y328" s="356">
        <v>7728.43</v>
      </c>
      <c r="Z328" s="356">
        <v>2107.1800000001</v>
      </c>
      <c r="AA328" s="357">
        <v>0.567737385246576</v>
      </c>
      <c r="AB328" s="357">
        <v>0.47311448770548</v>
      </c>
      <c r="AC328" s="357">
        <v>0.394262073087901</v>
      </c>
      <c r="AD328" s="145">
        <f t="shared" si="56"/>
        <v>0.951800536959039</v>
      </c>
      <c r="AE328" s="146">
        <f t="shared" si="57"/>
        <v>0.793167114132532</v>
      </c>
      <c r="AF328" s="146">
        <f t="shared" si="58"/>
        <v>0.660973273465897</v>
      </c>
      <c r="AG328" s="365"/>
      <c r="AH328" s="363">
        <f t="shared" si="59"/>
        <v>260</v>
      </c>
      <c r="AI328" s="366">
        <v>-50</v>
      </c>
    </row>
    <row r="329" hidden="1" spans="1:35">
      <c r="A329" s="289">
        <v>383</v>
      </c>
      <c r="B329" s="90" t="s">
        <v>50</v>
      </c>
      <c r="C329" s="90">
        <v>52</v>
      </c>
      <c r="D329" s="12" t="s">
        <v>642</v>
      </c>
      <c r="E329" s="90" t="s">
        <v>644</v>
      </c>
      <c r="F329" s="11">
        <v>12092</v>
      </c>
      <c r="G329" s="12" t="s">
        <v>194</v>
      </c>
      <c r="H329" s="90"/>
      <c r="I329" s="289">
        <v>3</v>
      </c>
      <c r="J329" s="56">
        <v>260</v>
      </c>
      <c r="K329" s="289">
        <v>20</v>
      </c>
      <c r="L329" s="337">
        <v>1</v>
      </c>
      <c r="M329" s="339">
        <v>2706.6</v>
      </c>
      <c r="N329" s="339">
        <f t="shared" si="50"/>
        <v>8119.8</v>
      </c>
      <c r="O329" s="339">
        <v>723.07</v>
      </c>
      <c r="P329" s="339">
        <f t="shared" si="51"/>
        <v>2169.21</v>
      </c>
      <c r="Q329" s="346">
        <v>3247.92</v>
      </c>
      <c r="R329" s="346">
        <f t="shared" si="52"/>
        <v>9743.76</v>
      </c>
      <c r="S329" s="346">
        <v>786.4775</v>
      </c>
      <c r="T329" s="346">
        <f t="shared" si="53"/>
        <v>2359.4325</v>
      </c>
      <c r="U329" s="347">
        <v>3897.5</v>
      </c>
      <c r="V329" s="347">
        <f t="shared" si="54"/>
        <v>11692.5</v>
      </c>
      <c r="W329" s="347">
        <v>854.335</v>
      </c>
      <c r="X329" s="347">
        <f t="shared" si="55"/>
        <v>2563.005</v>
      </c>
      <c r="Y329" s="356">
        <v>4080.6</v>
      </c>
      <c r="Z329" s="356">
        <v>1174.783</v>
      </c>
      <c r="AA329" s="357">
        <v>0.567737385246576</v>
      </c>
      <c r="AB329" s="357">
        <v>0.47311448770548</v>
      </c>
      <c r="AC329" s="357">
        <v>0.394262073087901</v>
      </c>
      <c r="AD329" s="145">
        <f t="shared" si="56"/>
        <v>0.502549323874972</v>
      </c>
      <c r="AE329" s="146">
        <f t="shared" si="57"/>
        <v>0.418791103229144</v>
      </c>
      <c r="AF329" s="146">
        <f t="shared" si="58"/>
        <v>0.348992944194997</v>
      </c>
      <c r="AG329" s="365"/>
      <c r="AH329" s="363">
        <f t="shared" si="59"/>
        <v>260</v>
      </c>
      <c r="AI329" s="366">
        <v>-50</v>
      </c>
    </row>
    <row r="330" hidden="1" spans="1:35">
      <c r="A330" s="289">
        <v>384</v>
      </c>
      <c r="B330" s="90" t="s">
        <v>50</v>
      </c>
      <c r="C330" s="90">
        <v>52</v>
      </c>
      <c r="D330" s="12" t="s">
        <v>642</v>
      </c>
      <c r="E330" s="90" t="s">
        <v>645</v>
      </c>
      <c r="F330" s="11">
        <v>11446</v>
      </c>
      <c r="G330" s="17" t="s">
        <v>194</v>
      </c>
      <c r="H330" s="11"/>
      <c r="I330" s="289">
        <v>3</v>
      </c>
      <c r="J330" s="56">
        <v>260</v>
      </c>
      <c r="K330" s="289">
        <v>20</v>
      </c>
      <c r="L330" s="337">
        <v>1</v>
      </c>
      <c r="M330" s="339">
        <v>2706.6</v>
      </c>
      <c r="N330" s="339">
        <f t="shared" si="50"/>
        <v>8119.8</v>
      </c>
      <c r="O330" s="339">
        <v>723.07</v>
      </c>
      <c r="P330" s="339">
        <f t="shared" si="51"/>
        <v>2169.21</v>
      </c>
      <c r="Q330" s="346">
        <v>3247.92</v>
      </c>
      <c r="R330" s="346">
        <f t="shared" si="52"/>
        <v>9743.76</v>
      </c>
      <c r="S330" s="346">
        <v>786.4775</v>
      </c>
      <c r="T330" s="346">
        <f t="shared" si="53"/>
        <v>2359.4325</v>
      </c>
      <c r="U330" s="347">
        <v>3897.5</v>
      </c>
      <c r="V330" s="347">
        <f t="shared" si="54"/>
        <v>11692.5</v>
      </c>
      <c r="W330" s="347">
        <v>854.335</v>
      </c>
      <c r="X330" s="347">
        <f t="shared" si="55"/>
        <v>2563.005</v>
      </c>
      <c r="Y330" s="356">
        <v>1376.81</v>
      </c>
      <c r="Z330" s="356">
        <v>287.4700000001</v>
      </c>
      <c r="AA330" s="357">
        <v>0.567737385246576</v>
      </c>
      <c r="AB330" s="357">
        <v>0.47311448770548</v>
      </c>
      <c r="AC330" s="357">
        <v>0.394262073087901</v>
      </c>
      <c r="AD330" s="145">
        <f t="shared" si="56"/>
        <v>0.169562058178773</v>
      </c>
      <c r="AE330" s="146">
        <f t="shared" si="57"/>
        <v>0.141301715148977</v>
      </c>
      <c r="AF330" s="146">
        <f t="shared" si="58"/>
        <v>0.117751550138978</v>
      </c>
      <c r="AG330" s="365"/>
      <c r="AH330" s="363">
        <f t="shared" si="59"/>
        <v>260</v>
      </c>
      <c r="AI330" s="366">
        <v>-50</v>
      </c>
    </row>
    <row r="331" hidden="1" spans="1:35">
      <c r="A331" s="289">
        <v>385</v>
      </c>
      <c r="B331" s="90" t="s">
        <v>50</v>
      </c>
      <c r="C331" s="90">
        <v>52</v>
      </c>
      <c r="D331" s="12" t="s">
        <v>642</v>
      </c>
      <c r="E331" s="368" t="s">
        <v>646</v>
      </c>
      <c r="F331" s="369">
        <v>12186</v>
      </c>
      <c r="G331" s="323" t="s">
        <v>269</v>
      </c>
      <c r="H331" s="324"/>
      <c r="I331" s="289">
        <v>3</v>
      </c>
      <c r="J331" s="56">
        <v>260</v>
      </c>
      <c r="K331" s="289">
        <v>20</v>
      </c>
      <c r="L331" s="337">
        <v>1</v>
      </c>
      <c r="M331" s="339">
        <v>2706.6</v>
      </c>
      <c r="N331" s="339">
        <f t="shared" si="50"/>
        <v>8119.8</v>
      </c>
      <c r="O331" s="339">
        <v>723.07</v>
      </c>
      <c r="P331" s="339">
        <f t="shared" si="51"/>
        <v>2169.21</v>
      </c>
      <c r="Q331" s="346">
        <v>3247.92</v>
      </c>
      <c r="R331" s="346">
        <f t="shared" si="52"/>
        <v>9743.76</v>
      </c>
      <c r="S331" s="346">
        <v>786.4775</v>
      </c>
      <c r="T331" s="346">
        <f t="shared" si="53"/>
        <v>2359.4325</v>
      </c>
      <c r="U331" s="347">
        <v>3897.5</v>
      </c>
      <c r="V331" s="347">
        <f t="shared" si="54"/>
        <v>11692.5</v>
      </c>
      <c r="W331" s="347">
        <v>854.335</v>
      </c>
      <c r="X331" s="347">
        <f t="shared" si="55"/>
        <v>2563.005</v>
      </c>
      <c r="Y331" s="356">
        <v>5238.81</v>
      </c>
      <c r="Z331" s="356">
        <v>1381.804</v>
      </c>
      <c r="AA331" s="357">
        <v>0.567737385246576</v>
      </c>
      <c r="AB331" s="357">
        <v>0.47311448770548</v>
      </c>
      <c r="AC331" s="357">
        <v>0.394262073087901</v>
      </c>
      <c r="AD331" s="145">
        <f t="shared" si="56"/>
        <v>0.645189536688096</v>
      </c>
      <c r="AE331" s="146">
        <f t="shared" si="57"/>
        <v>0.53765794724008</v>
      </c>
      <c r="AF331" s="146">
        <f t="shared" si="58"/>
        <v>0.448048749198204</v>
      </c>
      <c r="AG331" s="365"/>
      <c r="AH331" s="363">
        <f t="shared" si="59"/>
        <v>260</v>
      </c>
      <c r="AI331" s="366">
        <v>-50</v>
      </c>
    </row>
    <row r="332" hidden="1" spans="1:35">
      <c r="A332" s="289">
        <v>386</v>
      </c>
      <c r="B332" s="90" t="s">
        <v>50</v>
      </c>
      <c r="C332" s="90">
        <v>54</v>
      </c>
      <c r="D332" s="12" t="s">
        <v>647</v>
      </c>
      <c r="E332" s="90" t="s">
        <v>648</v>
      </c>
      <c r="F332" s="90">
        <v>6884</v>
      </c>
      <c r="G332" s="323" t="s">
        <v>213</v>
      </c>
      <c r="H332" s="324" t="s">
        <v>649</v>
      </c>
      <c r="I332" s="289">
        <v>3</v>
      </c>
      <c r="J332" s="56">
        <v>260</v>
      </c>
      <c r="K332" s="289">
        <v>20</v>
      </c>
      <c r="L332" s="337">
        <v>1</v>
      </c>
      <c r="M332" s="339">
        <v>2669.1125</v>
      </c>
      <c r="N332" s="339">
        <f t="shared" si="50"/>
        <v>8007.3375</v>
      </c>
      <c r="O332" s="339">
        <v>664.34</v>
      </c>
      <c r="P332" s="339">
        <f t="shared" si="51"/>
        <v>1993.02</v>
      </c>
      <c r="Q332" s="346">
        <v>3202.935</v>
      </c>
      <c r="R332" s="346">
        <f t="shared" si="52"/>
        <v>9608.805</v>
      </c>
      <c r="S332" s="346">
        <v>722.6</v>
      </c>
      <c r="T332" s="346">
        <f t="shared" si="53"/>
        <v>2167.8</v>
      </c>
      <c r="U332" s="347">
        <v>3843.5225</v>
      </c>
      <c r="V332" s="347">
        <f t="shared" si="54"/>
        <v>11530.5675</v>
      </c>
      <c r="W332" s="347">
        <v>785</v>
      </c>
      <c r="X332" s="347">
        <f t="shared" si="55"/>
        <v>2355</v>
      </c>
      <c r="Y332" s="356">
        <v>7320.17</v>
      </c>
      <c r="Z332" s="356">
        <v>1644.8775</v>
      </c>
      <c r="AA332" s="357">
        <v>1.57202950614767</v>
      </c>
      <c r="AB332" s="357">
        <v>1.31002458845639</v>
      </c>
      <c r="AC332" s="357">
        <v>1.09168715704699</v>
      </c>
      <c r="AD332" s="146">
        <f t="shared" si="56"/>
        <v>0.9141827729879</v>
      </c>
      <c r="AE332" s="146">
        <f t="shared" si="57"/>
        <v>0.761818977489917</v>
      </c>
      <c r="AF332" s="146">
        <f t="shared" si="58"/>
        <v>0.634849065321373</v>
      </c>
      <c r="AG332" s="365"/>
      <c r="AH332" s="363">
        <f t="shared" si="59"/>
        <v>260</v>
      </c>
      <c r="AI332" s="366"/>
    </row>
    <row r="333" hidden="1" spans="1:35">
      <c r="A333" s="289">
        <v>387</v>
      </c>
      <c r="B333" s="90" t="s">
        <v>50</v>
      </c>
      <c r="C333" s="90">
        <v>54</v>
      </c>
      <c r="D333" s="12" t="s">
        <v>647</v>
      </c>
      <c r="E333" s="90" t="s">
        <v>650</v>
      </c>
      <c r="F333" s="90">
        <v>6301</v>
      </c>
      <c r="G333" s="325" t="s">
        <v>194</v>
      </c>
      <c r="H333" s="324" t="s">
        <v>649</v>
      </c>
      <c r="I333" s="289">
        <v>3</v>
      </c>
      <c r="J333" s="56">
        <v>260</v>
      </c>
      <c r="K333" s="289">
        <v>20</v>
      </c>
      <c r="L333" s="337">
        <v>1</v>
      </c>
      <c r="M333" s="339">
        <v>2669.1125</v>
      </c>
      <c r="N333" s="339">
        <f t="shared" si="50"/>
        <v>8007.3375</v>
      </c>
      <c r="O333" s="339">
        <v>664.34</v>
      </c>
      <c r="P333" s="339">
        <f t="shared" si="51"/>
        <v>1993.02</v>
      </c>
      <c r="Q333" s="346">
        <v>3202.935</v>
      </c>
      <c r="R333" s="346">
        <f t="shared" si="52"/>
        <v>9608.805</v>
      </c>
      <c r="S333" s="346">
        <v>722.6</v>
      </c>
      <c r="T333" s="346">
        <f t="shared" si="53"/>
        <v>2167.8</v>
      </c>
      <c r="U333" s="347">
        <v>3843.5225</v>
      </c>
      <c r="V333" s="347">
        <f t="shared" si="54"/>
        <v>11530.5675</v>
      </c>
      <c r="W333" s="347">
        <v>785</v>
      </c>
      <c r="X333" s="347">
        <f t="shared" si="55"/>
        <v>2355</v>
      </c>
      <c r="Y333" s="356">
        <v>16006.4</v>
      </c>
      <c r="Z333" s="356">
        <v>3378.9775299996</v>
      </c>
      <c r="AA333" s="357">
        <v>1.57202950614767</v>
      </c>
      <c r="AB333" s="357">
        <v>1.31002458845639</v>
      </c>
      <c r="AC333" s="359">
        <v>1.09168715704699</v>
      </c>
      <c r="AD333" s="146">
        <f t="shared" si="56"/>
        <v>1.99896657284647</v>
      </c>
      <c r="AE333" s="146">
        <f t="shared" si="57"/>
        <v>1.66580547737206</v>
      </c>
      <c r="AF333" s="358">
        <f t="shared" si="58"/>
        <v>1.38817105055757</v>
      </c>
      <c r="AG333" s="296">
        <v>260</v>
      </c>
      <c r="AH333" s="363">
        <f t="shared" si="59"/>
        <v>0</v>
      </c>
      <c r="AI333" s="364"/>
    </row>
    <row r="334" hidden="1" spans="1:35">
      <c r="A334" s="289">
        <v>388</v>
      </c>
      <c r="B334" s="90" t="s">
        <v>50</v>
      </c>
      <c r="C334" s="90">
        <v>54</v>
      </c>
      <c r="D334" s="12" t="s">
        <v>647</v>
      </c>
      <c r="E334" s="90" t="s">
        <v>651</v>
      </c>
      <c r="F334" s="90">
        <v>7379</v>
      </c>
      <c r="G334" s="12" t="s">
        <v>194</v>
      </c>
      <c r="H334" s="324" t="s">
        <v>649</v>
      </c>
      <c r="I334" s="289">
        <v>3</v>
      </c>
      <c r="J334" s="56">
        <v>260</v>
      </c>
      <c r="K334" s="289">
        <v>20</v>
      </c>
      <c r="L334" s="337">
        <v>1</v>
      </c>
      <c r="M334" s="339">
        <v>2669.1125</v>
      </c>
      <c r="N334" s="339">
        <f t="shared" si="50"/>
        <v>8007.3375</v>
      </c>
      <c r="O334" s="339">
        <v>664.34</v>
      </c>
      <c r="P334" s="339">
        <f t="shared" si="51"/>
        <v>1993.02</v>
      </c>
      <c r="Q334" s="346">
        <v>3202.935</v>
      </c>
      <c r="R334" s="346">
        <f t="shared" si="52"/>
        <v>9608.805</v>
      </c>
      <c r="S334" s="346">
        <v>722.6</v>
      </c>
      <c r="T334" s="346">
        <f t="shared" si="53"/>
        <v>2167.8</v>
      </c>
      <c r="U334" s="347">
        <v>3843.5225</v>
      </c>
      <c r="V334" s="347">
        <f t="shared" si="54"/>
        <v>11530.5675</v>
      </c>
      <c r="W334" s="347">
        <v>785</v>
      </c>
      <c r="X334" s="347">
        <f t="shared" si="55"/>
        <v>2355</v>
      </c>
      <c r="Y334" s="356">
        <v>18281.71</v>
      </c>
      <c r="Z334" s="356">
        <v>4234.0813791996</v>
      </c>
      <c r="AA334" s="357">
        <v>1.57202950614767</v>
      </c>
      <c r="AB334" s="357">
        <v>1.31002458845639</v>
      </c>
      <c r="AC334" s="359">
        <v>1.09168715704699</v>
      </c>
      <c r="AD334" s="146">
        <f t="shared" si="56"/>
        <v>2.2831197011491</v>
      </c>
      <c r="AE334" s="146">
        <f t="shared" si="57"/>
        <v>1.90259975095759</v>
      </c>
      <c r="AF334" s="358">
        <f t="shared" si="58"/>
        <v>1.58549958620857</v>
      </c>
      <c r="AG334" s="296">
        <v>260</v>
      </c>
      <c r="AH334" s="363">
        <f t="shared" si="59"/>
        <v>0</v>
      </c>
      <c r="AI334" s="364"/>
    </row>
    <row r="335" hidden="1" spans="1:35">
      <c r="A335" s="289">
        <v>389</v>
      </c>
      <c r="B335" s="90" t="s">
        <v>50</v>
      </c>
      <c r="C335" s="90">
        <v>54</v>
      </c>
      <c r="D335" s="12" t="s">
        <v>647</v>
      </c>
      <c r="E335" s="90" t="s">
        <v>652</v>
      </c>
      <c r="F335" s="90">
        <v>10808</v>
      </c>
      <c r="G335" s="12" t="s">
        <v>194</v>
      </c>
      <c r="H335" s="324" t="s">
        <v>649</v>
      </c>
      <c r="I335" s="289">
        <v>3</v>
      </c>
      <c r="J335" s="56">
        <v>260</v>
      </c>
      <c r="K335" s="289">
        <v>20</v>
      </c>
      <c r="L335" s="337">
        <v>1</v>
      </c>
      <c r="M335" s="339">
        <v>2669.1125</v>
      </c>
      <c r="N335" s="339">
        <f t="shared" si="50"/>
        <v>8007.3375</v>
      </c>
      <c r="O335" s="339">
        <v>664.34</v>
      </c>
      <c r="P335" s="339">
        <f t="shared" si="51"/>
        <v>1993.02</v>
      </c>
      <c r="Q335" s="346">
        <v>3202.935</v>
      </c>
      <c r="R335" s="346">
        <f t="shared" si="52"/>
        <v>9608.805</v>
      </c>
      <c r="S335" s="346">
        <v>722.6</v>
      </c>
      <c r="T335" s="346">
        <f t="shared" si="53"/>
        <v>2167.8</v>
      </c>
      <c r="U335" s="347">
        <v>3843.5225</v>
      </c>
      <c r="V335" s="347">
        <f t="shared" si="54"/>
        <v>11530.5675</v>
      </c>
      <c r="W335" s="347">
        <v>785</v>
      </c>
      <c r="X335" s="347">
        <f t="shared" si="55"/>
        <v>2355</v>
      </c>
      <c r="Y335" s="356">
        <v>12116.61</v>
      </c>
      <c r="Z335" s="356">
        <v>3658.9083669998</v>
      </c>
      <c r="AA335" s="357">
        <v>1.57202950614767</v>
      </c>
      <c r="AB335" s="357">
        <v>1.31002458845639</v>
      </c>
      <c r="AC335" s="359">
        <v>1.09168715704699</v>
      </c>
      <c r="AD335" s="146">
        <f t="shared" si="56"/>
        <v>1.51318837253956</v>
      </c>
      <c r="AE335" s="146">
        <f t="shared" si="57"/>
        <v>1.26099031044963</v>
      </c>
      <c r="AF335" s="358">
        <f t="shared" si="58"/>
        <v>1.05082512200722</v>
      </c>
      <c r="AG335" s="296">
        <v>260</v>
      </c>
      <c r="AH335" s="363">
        <f t="shared" si="59"/>
        <v>0</v>
      </c>
      <c r="AI335" s="364"/>
    </row>
    <row r="336" hidden="1" spans="1:35">
      <c r="A336" s="289">
        <v>390</v>
      </c>
      <c r="B336" s="90" t="s">
        <v>50</v>
      </c>
      <c r="C336" s="90">
        <v>56</v>
      </c>
      <c r="D336" s="12" t="s">
        <v>653</v>
      </c>
      <c r="E336" s="90" t="s">
        <v>654</v>
      </c>
      <c r="F336" s="90">
        <v>10983</v>
      </c>
      <c r="G336" s="12" t="s">
        <v>213</v>
      </c>
      <c r="H336" s="390">
        <v>42795</v>
      </c>
      <c r="I336" s="289">
        <v>3</v>
      </c>
      <c r="J336" s="56">
        <v>260</v>
      </c>
      <c r="K336" s="289">
        <v>20</v>
      </c>
      <c r="L336" s="337">
        <v>0.9</v>
      </c>
      <c r="M336" s="339">
        <v>2943.5</v>
      </c>
      <c r="N336" s="339">
        <f t="shared" si="50"/>
        <v>8830.5</v>
      </c>
      <c r="O336" s="339">
        <v>678.5</v>
      </c>
      <c r="P336" s="339">
        <f t="shared" si="51"/>
        <v>2035.5</v>
      </c>
      <c r="Q336" s="346">
        <v>3531.8</v>
      </c>
      <c r="R336" s="346">
        <f t="shared" si="52"/>
        <v>10595.4</v>
      </c>
      <c r="S336" s="346">
        <v>737.5</v>
      </c>
      <c r="T336" s="346">
        <f t="shared" si="53"/>
        <v>2212.5</v>
      </c>
      <c r="U336" s="347">
        <v>4238.5</v>
      </c>
      <c r="V336" s="347">
        <f t="shared" si="54"/>
        <v>12715.5</v>
      </c>
      <c r="W336" s="347">
        <v>801.5</v>
      </c>
      <c r="X336" s="347">
        <f t="shared" si="55"/>
        <v>2404.5</v>
      </c>
      <c r="Y336" s="356">
        <v>6693.28</v>
      </c>
      <c r="Z336" s="356">
        <v>1309.28151999999</v>
      </c>
      <c r="AA336" s="357">
        <v>0.931450679740765</v>
      </c>
      <c r="AB336" s="357">
        <v>0.776208899783971</v>
      </c>
      <c r="AC336" s="357">
        <v>0.646840749819978</v>
      </c>
      <c r="AD336" s="145">
        <f t="shared" si="56"/>
        <v>0.757972934714909</v>
      </c>
      <c r="AE336" s="146">
        <f t="shared" si="57"/>
        <v>0.631715650187817</v>
      </c>
      <c r="AF336" s="146">
        <f t="shared" si="58"/>
        <v>0.52638747984743</v>
      </c>
      <c r="AG336" s="365"/>
      <c r="AH336" s="363">
        <f t="shared" si="59"/>
        <v>260</v>
      </c>
      <c r="AI336" s="366">
        <v>-50</v>
      </c>
    </row>
    <row r="337" hidden="1" spans="1:35">
      <c r="A337" s="289">
        <v>391</v>
      </c>
      <c r="B337" s="90" t="s">
        <v>50</v>
      </c>
      <c r="C337" s="90">
        <v>56</v>
      </c>
      <c r="D337" s="12" t="s">
        <v>653</v>
      </c>
      <c r="E337" s="90" t="s">
        <v>655</v>
      </c>
      <c r="F337" s="90">
        <v>7948</v>
      </c>
      <c r="G337" s="12" t="s">
        <v>194</v>
      </c>
      <c r="H337" s="390">
        <v>41306</v>
      </c>
      <c r="I337" s="289">
        <v>3</v>
      </c>
      <c r="J337" s="56">
        <v>260</v>
      </c>
      <c r="K337" s="289">
        <v>20</v>
      </c>
      <c r="L337" s="337">
        <v>1</v>
      </c>
      <c r="M337" s="339">
        <v>2943</v>
      </c>
      <c r="N337" s="339">
        <f t="shared" si="50"/>
        <v>8829</v>
      </c>
      <c r="O337" s="339">
        <v>678</v>
      </c>
      <c r="P337" s="339">
        <f t="shared" si="51"/>
        <v>2034</v>
      </c>
      <c r="Q337" s="346">
        <v>3531.8</v>
      </c>
      <c r="R337" s="346">
        <f t="shared" si="52"/>
        <v>10595.4</v>
      </c>
      <c r="S337" s="346">
        <v>737.5</v>
      </c>
      <c r="T337" s="346">
        <f t="shared" si="53"/>
        <v>2212.5</v>
      </c>
      <c r="U337" s="347">
        <v>4238</v>
      </c>
      <c r="V337" s="347">
        <f t="shared" si="54"/>
        <v>12714</v>
      </c>
      <c r="W337" s="347">
        <v>801</v>
      </c>
      <c r="X337" s="347">
        <f t="shared" si="55"/>
        <v>2403</v>
      </c>
      <c r="Y337" s="356">
        <v>13092.69</v>
      </c>
      <c r="Z337" s="356">
        <v>2665.6199999959</v>
      </c>
      <c r="AA337" s="357">
        <v>0.931450679740765</v>
      </c>
      <c r="AB337" s="357">
        <v>0.776208899783971</v>
      </c>
      <c r="AC337" s="357">
        <v>0.646840749819978</v>
      </c>
      <c r="AD337" s="358">
        <f t="shared" si="56"/>
        <v>1.48291879034998</v>
      </c>
      <c r="AE337" s="146">
        <f t="shared" si="57"/>
        <v>1.23569567925704</v>
      </c>
      <c r="AF337" s="146">
        <f t="shared" si="58"/>
        <v>1.02978527607362</v>
      </c>
      <c r="AG337" s="296">
        <v>100</v>
      </c>
      <c r="AH337" s="363">
        <f t="shared" si="59"/>
        <v>160</v>
      </c>
      <c r="AI337" s="364"/>
    </row>
    <row r="338" hidden="1" spans="1:35">
      <c r="A338" s="289">
        <v>392</v>
      </c>
      <c r="B338" s="90" t="s">
        <v>50</v>
      </c>
      <c r="C338" s="90">
        <v>56</v>
      </c>
      <c r="D338" s="12" t="s">
        <v>653</v>
      </c>
      <c r="E338" s="90" t="s">
        <v>656</v>
      </c>
      <c r="F338" s="289">
        <v>11830</v>
      </c>
      <c r="G338" s="12" t="s">
        <v>194</v>
      </c>
      <c r="H338" s="390">
        <v>43191</v>
      </c>
      <c r="I338" s="289">
        <v>3</v>
      </c>
      <c r="J338" s="56">
        <v>260</v>
      </c>
      <c r="K338" s="289">
        <v>20</v>
      </c>
      <c r="L338" s="337">
        <v>0.8</v>
      </c>
      <c r="M338" s="339">
        <v>2943</v>
      </c>
      <c r="N338" s="339">
        <f t="shared" si="50"/>
        <v>8829</v>
      </c>
      <c r="O338" s="339">
        <v>678</v>
      </c>
      <c r="P338" s="339">
        <f t="shared" si="51"/>
        <v>2034</v>
      </c>
      <c r="Q338" s="346">
        <v>3531.8</v>
      </c>
      <c r="R338" s="346">
        <f t="shared" si="52"/>
        <v>10595.4</v>
      </c>
      <c r="S338" s="346">
        <v>737.5</v>
      </c>
      <c r="T338" s="346">
        <f t="shared" si="53"/>
        <v>2212.5</v>
      </c>
      <c r="U338" s="347">
        <v>4238</v>
      </c>
      <c r="V338" s="347">
        <f t="shared" si="54"/>
        <v>12714</v>
      </c>
      <c r="W338" s="347">
        <v>801</v>
      </c>
      <c r="X338" s="347">
        <f t="shared" si="55"/>
        <v>2403</v>
      </c>
      <c r="Y338" s="356">
        <v>7056.43</v>
      </c>
      <c r="Z338" s="356">
        <v>1379.49</v>
      </c>
      <c r="AA338" s="357">
        <v>0.931450679740765</v>
      </c>
      <c r="AB338" s="357">
        <v>0.776208899783971</v>
      </c>
      <c r="AC338" s="357">
        <v>0.646840749819978</v>
      </c>
      <c r="AD338" s="145">
        <f t="shared" si="56"/>
        <v>0.799233208743912</v>
      </c>
      <c r="AE338" s="146">
        <f t="shared" si="57"/>
        <v>0.665989957906261</v>
      </c>
      <c r="AF338" s="146">
        <f t="shared" si="58"/>
        <v>0.555012584552462</v>
      </c>
      <c r="AG338" s="365"/>
      <c r="AH338" s="363">
        <f t="shared" si="59"/>
        <v>260</v>
      </c>
      <c r="AI338" s="366">
        <v>-50</v>
      </c>
    </row>
    <row r="339" hidden="1" spans="1:35">
      <c r="A339" s="289">
        <v>393</v>
      </c>
      <c r="B339" s="90" t="s">
        <v>50</v>
      </c>
      <c r="C339" s="90">
        <v>329</v>
      </c>
      <c r="D339" s="12" t="s">
        <v>657</v>
      </c>
      <c r="E339" s="90" t="s">
        <v>658</v>
      </c>
      <c r="F339" s="90">
        <v>9988</v>
      </c>
      <c r="G339" s="323" t="s">
        <v>213</v>
      </c>
      <c r="H339" s="324"/>
      <c r="I339" s="289">
        <v>3</v>
      </c>
      <c r="J339" s="56">
        <v>260</v>
      </c>
      <c r="K339" s="289">
        <v>20</v>
      </c>
      <c r="L339" s="337">
        <v>1</v>
      </c>
      <c r="M339" s="339">
        <v>2516.5</v>
      </c>
      <c r="N339" s="339">
        <f t="shared" si="50"/>
        <v>7549.5</v>
      </c>
      <c r="O339" s="339">
        <v>499.5</v>
      </c>
      <c r="P339" s="339">
        <f t="shared" si="51"/>
        <v>1498.5</v>
      </c>
      <c r="Q339" s="346">
        <v>3019.75</v>
      </c>
      <c r="R339" s="346">
        <f t="shared" si="52"/>
        <v>9059.25</v>
      </c>
      <c r="S339" s="346">
        <v>543.3</v>
      </c>
      <c r="T339" s="346">
        <f t="shared" si="53"/>
        <v>1629.9</v>
      </c>
      <c r="U339" s="347">
        <v>3623.7</v>
      </c>
      <c r="V339" s="347">
        <f t="shared" si="54"/>
        <v>10871.1</v>
      </c>
      <c r="W339" s="347">
        <v>590.2</v>
      </c>
      <c r="X339" s="347">
        <f t="shared" si="55"/>
        <v>1770.6</v>
      </c>
      <c r="Y339" s="356">
        <v>9400.31</v>
      </c>
      <c r="Z339" s="356">
        <v>2223.3913999999</v>
      </c>
      <c r="AA339" s="357">
        <v>0.759690659637758</v>
      </c>
      <c r="AB339" s="357">
        <v>0.633075549698132</v>
      </c>
      <c r="AC339" s="357">
        <v>0.527562958081777</v>
      </c>
      <c r="AD339" s="358">
        <f t="shared" si="56"/>
        <v>1.2451566328896</v>
      </c>
      <c r="AE339" s="146">
        <f t="shared" si="57"/>
        <v>1.03764770814361</v>
      </c>
      <c r="AF339" s="146">
        <f t="shared" si="58"/>
        <v>0.864706423453009</v>
      </c>
      <c r="AG339" s="296">
        <v>100</v>
      </c>
      <c r="AH339" s="363">
        <f t="shared" si="59"/>
        <v>160</v>
      </c>
      <c r="AI339" s="364"/>
    </row>
    <row r="340" hidden="1" spans="1:35">
      <c r="A340" s="289">
        <v>394</v>
      </c>
      <c r="B340" s="90" t="s">
        <v>50</v>
      </c>
      <c r="C340" s="90">
        <v>329</v>
      </c>
      <c r="D340" s="12" t="s">
        <v>657</v>
      </c>
      <c r="E340" s="90" t="s">
        <v>659</v>
      </c>
      <c r="F340" s="328">
        <v>11711</v>
      </c>
      <c r="G340" s="12" t="s">
        <v>194</v>
      </c>
      <c r="H340" s="90"/>
      <c r="I340" s="289">
        <v>3</v>
      </c>
      <c r="J340" s="56">
        <v>260</v>
      </c>
      <c r="K340" s="289">
        <v>20</v>
      </c>
      <c r="L340" s="337">
        <v>1</v>
      </c>
      <c r="M340" s="339">
        <v>2516.5</v>
      </c>
      <c r="N340" s="339">
        <f t="shared" si="50"/>
        <v>7549.5</v>
      </c>
      <c r="O340" s="339">
        <v>499.5</v>
      </c>
      <c r="P340" s="339">
        <f t="shared" si="51"/>
        <v>1498.5</v>
      </c>
      <c r="Q340" s="346">
        <v>3019.75</v>
      </c>
      <c r="R340" s="346">
        <f t="shared" si="52"/>
        <v>9059.25</v>
      </c>
      <c r="S340" s="346">
        <v>543.3</v>
      </c>
      <c r="T340" s="346">
        <f t="shared" si="53"/>
        <v>1629.9</v>
      </c>
      <c r="U340" s="347">
        <v>3623.7</v>
      </c>
      <c r="V340" s="347">
        <f t="shared" si="54"/>
        <v>10871.1</v>
      </c>
      <c r="W340" s="347">
        <v>590.2</v>
      </c>
      <c r="X340" s="347">
        <f t="shared" si="55"/>
        <v>1770.6</v>
      </c>
      <c r="Y340" s="356">
        <v>3966.56</v>
      </c>
      <c r="Z340" s="356">
        <v>688.9380000001</v>
      </c>
      <c r="AA340" s="357">
        <v>0.759690659637758</v>
      </c>
      <c r="AB340" s="357">
        <v>0.633075549698132</v>
      </c>
      <c r="AC340" s="357">
        <v>0.527562958081777</v>
      </c>
      <c r="AD340" s="145">
        <f t="shared" si="56"/>
        <v>0.525406980594741</v>
      </c>
      <c r="AE340" s="146">
        <f t="shared" si="57"/>
        <v>0.437846400088308</v>
      </c>
      <c r="AF340" s="146">
        <f t="shared" si="58"/>
        <v>0.36487200007359</v>
      </c>
      <c r="AG340" s="365"/>
      <c r="AH340" s="363">
        <f t="shared" si="59"/>
        <v>260</v>
      </c>
      <c r="AI340" s="366">
        <v>-50</v>
      </c>
    </row>
    <row r="341" hidden="1" spans="1:35">
      <c r="A341" s="289">
        <v>395</v>
      </c>
      <c r="B341" s="90" t="s">
        <v>50</v>
      </c>
      <c r="C341" s="90">
        <v>329</v>
      </c>
      <c r="D341" s="12" t="s">
        <v>657</v>
      </c>
      <c r="E341" s="90" t="s">
        <v>660</v>
      </c>
      <c r="F341" s="289">
        <v>11825</v>
      </c>
      <c r="G341" s="12" t="s">
        <v>194</v>
      </c>
      <c r="H341" s="90"/>
      <c r="I341" s="289">
        <v>3</v>
      </c>
      <c r="J341" s="56">
        <v>260</v>
      </c>
      <c r="K341" s="289">
        <v>20</v>
      </c>
      <c r="L341" s="337">
        <v>1</v>
      </c>
      <c r="M341" s="339">
        <v>2516.5</v>
      </c>
      <c r="N341" s="339">
        <f t="shared" si="50"/>
        <v>7549.5</v>
      </c>
      <c r="O341" s="339">
        <v>499.5</v>
      </c>
      <c r="P341" s="339">
        <f t="shared" si="51"/>
        <v>1498.5</v>
      </c>
      <c r="Q341" s="346">
        <v>3019.75</v>
      </c>
      <c r="R341" s="346">
        <f t="shared" si="52"/>
        <v>9059.25</v>
      </c>
      <c r="S341" s="346">
        <v>543.3</v>
      </c>
      <c r="T341" s="346">
        <f t="shared" si="53"/>
        <v>1629.9</v>
      </c>
      <c r="U341" s="347">
        <v>3623.7</v>
      </c>
      <c r="V341" s="347">
        <f t="shared" si="54"/>
        <v>10871.1</v>
      </c>
      <c r="W341" s="347">
        <v>590.2</v>
      </c>
      <c r="X341" s="347">
        <f t="shared" si="55"/>
        <v>1770.6</v>
      </c>
      <c r="Y341" s="356">
        <v>7479.64</v>
      </c>
      <c r="Z341" s="356">
        <v>1239.1060624668</v>
      </c>
      <c r="AA341" s="357">
        <v>0.759690659637758</v>
      </c>
      <c r="AB341" s="357">
        <v>0.633075549698132</v>
      </c>
      <c r="AC341" s="357">
        <v>0.527562958081777</v>
      </c>
      <c r="AD341" s="145">
        <f t="shared" si="56"/>
        <v>0.990746407046824</v>
      </c>
      <c r="AE341" s="146">
        <f t="shared" si="57"/>
        <v>0.825635676242515</v>
      </c>
      <c r="AF341" s="146">
        <f t="shared" si="58"/>
        <v>0.688029730202096</v>
      </c>
      <c r="AG341" s="365"/>
      <c r="AH341" s="363">
        <f t="shared" si="59"/>
        <v>260</v>
      </c>
      <c r="AI341" s="366">
        <v>-50</v>
      </c>
    </row>
    <row r="342" hidden="1" spans="1:35">
      <c r="A342" s="289">
        <v>396</v>
      </c>
      <c r="B342" s="90" t="s">
        <v>50</v>
      </c>
      <c r="C342" s="90">
        <v>329</v>
      </c>
      <c r="D342" s="12" t="s">
        <v>657</v>
      </c>
      <c r="E342" s="326" t="s">
        <v>511</v>
      </c>
      <c r="F342" s="327">
        <v>12491</v>
      </c>
      <c r="G342" s="12" t="s">
        <v>312</v>
      </c>
      <c r="H342" s="90" t="s">
        <v>661</v>
      </c>
      <c r="I342" s="289">
        <v>3</v>
      </c>
      <c r="J342" s="56">
        <v>180</v>
      </c>
      <c r="K342" s="289">
        <v>10</v>
      </c>
      <c r="L342" s="337">
        <v>0.4</v>
      </c>
      <c r="M342" s="339">
        <v>1006.52</v>
      </c>
      <c r="N342" s="339">
        <f t="shared" si="50"/>
        <v>3019.56</v>
      </c>
      <c r="O342" s="339">
        <v>199.825</v>
      </c>
      <c r="P342" s="339">
        <f t="shared" si="51"/>
        <v>599.475</v>
      </c>
      <c r="Q342" s="346">
        <v>1207.9</v>
      </c>
      <c r="R342" s="346">
        <f t="shared" si="52"/>
        <v>3623.7</v>
      </c>
      <c r="S342" s="346">
        <v>217.35</v>
      </c>
      <c r="T342" s="346">
        <f t="shared" si="53"/>
        <v>652.05</v>
      </c>
      <c r="U342" s="347">
        <v>1449.48</v>
      </c>
      <c r="V342" s="347">
        <f t="shared" si="54"/>
        <v>4348.44</v>
      </c>
      <c r="W342" s="347">
        <v>236.07</v>
      </c>
      <c r="X342" s="347">
        <f t="shared" si="55"/>
        <v>708.21</v>
      </c>
      <c r="Y342" s="356">
        <v>1866.41</v>
      </c>
      <c r="Z342" s="356">
        <v>363.944</v>
      </c>
      <c r="AA342" s="357">
        <v>0.759690659637758</v>
      </c>
      <c r="AB342" s="357">
        <v>0.633075549698132</v>
      </c>
      <c r="AC342" s="357">
        <v>0.527562958081777</v>
      </c>
      <c r="AD342" s="145">
        <f t="shared" si="56"/>
        <v>0.6181066115593</v>
      </c>
      <c r="AE342" s="146">
        <f t="shared" si="57"/>
        <v>0.515056434031515</v>
      </c>
      <c r="AF342" s="146">
        <f t="shared" si="58"/>
        <v>0.429213695026262</v>
      </c>
      <c r="AG342" s="365"/>
      <c r="AH342" s="363">
        <f t="shared" si="59"/>
        <v>180</v>
      </c>
      <c r="AI342" s="366">
        <v>-50</v>
      </c>
    </row>
    <row r="343" hidden="1" spans="1:35">
      <c r="A343" s="289">
        <v>397</v>
      </c>
      <c r="B343" s="90" t="s">
        <v>50</v>
      </c>
      <c r="C343" s="90">
        <v>329</v>
      </c>
      <c r="D343" s="12" t="s">
        <v>657</v>
      </c>
      <c r="E343" s="326" t="s">
        <v>662</v>
      </c>
      <c r="F343" s="327">
        <v>12493</v>
      </c>
      <c r="G343" s="12" t="s">
        <v>312</v>
      </c>
      <c r="H343" s="90" t="s">
        <v>661</v>
      </c>
      <c r="I343" s="289">
        <v>3</v>
      </c>
      <c r="J343" s="56">
        <v>180</v>
      </c>
      <c r="K343" s="289">
        <v>10</v>
      </c>
      <c r="L343" s="337">
        <v>0.4</v>
      </c>
      <c r="M343" s="339">
        <v>1006.52</v>
      </c>
      <c r="N343" s="339">
        <f t="shared" si="50"/>
        <v>3019.56</v>
      </c>
      <c r="O343" s="339">
        <v>199.825</v>
      </c>
      <c r="P343" s="339">
        <f t="shared" si="51"/>
        <v>599.475</v>
      </c>
      <c r="Q343" s="346">
        <v>1207.9</v>
      </c>
      <c r="R343" s="346">
        <f t="shared" si="52"/>
        <v>3623.7</v>
      </c>
      <c r="S343" s="346">
        <v>217.35</v>
      </c>
      <c r="T343" s="346">
        <f t="shared" si="53"/>
        <v>652.05</v>
      </c>
      <c r="U343" s="347">
        <v>1449.48</v>
      </c>
      <c r="V343" s="347">
        <f t="shared" si="54"/>
        <v>4348.44</v>
      </c>
      <c r="W343" s="347">
        <v>236.07</v>
      </c>
      <c r="X343" s="347">
        <f t="shared" si="55"/>
        <v>708.21</v>
      </c>
      <c r="Y343" s="356">
        <v>647.2</v>
      </c>
      <c r="Z343" s="356">
        <v>161.7</v>
      </c>
      <c r="AA343" s="357">
        <v>0.759690659637758</v>
      </c>
      <c r="AB343" s="357">
        <v>0.633075549698132</v>
      </c>
      <c r="AC343" s="357">
        <v>0.527562958081777</v>
      </c>
      <c r="AD343" s="145">
        <f t="shared" si="56"/>
        <v>0.214335863503292</v>
      </c>
      <c r="AE343" s="146">
        <f t="shared" si="57"/>
        <v>0.178601981400226</v>
      </c>
      <c r="AF343" s="146">
        <f t="shared" si="58"/>
        <v>0.148834984500189</v>
      </c>
      <c r="AG343" s="365"/>
      <c r="AH343" s="363">
        <f t="shared" si="59"/>
        <v>180</v>
      </c>
      <c r="AI343" s="366">
        <v>-50</v>
      </c>
    </row>
    <row r="344" hidden="1" spans="1:35">
      <c r="A344" s="289">
        <v>398</v>
      </c>
      <c r="B344" s="90" t="s">
        <v>50</v>
      </c>
      <c r="C344" s="90">
        <v>351</v>
      </c>
      <c r="D344" s="12" t="s">
        <v>663</v>
      </c>
      <c r="E344" s="90" t="s">
        <v>664</v>
      </c>
      <c r="F344" s="90">
        <v>8594</v>
      </c>
      <c r="G344" s="12" t="s">
        <v>213</v>
      </c>
      <c r="H344" s="90"/>
      <c r="I344" s="289">
        <v>3</v>
      </c>
      <c r="J344" s="56">
        <v>260</v>
      </c>
      <c r="K344" s="289">
        <v>20</v>
      </c>
      <c r="L344" s="337">
        <v>1</v>
      </c>
      <c r="M344" s="339">
        <v>2766</v>
      </c>
      <c r="N344" s="339">
        <f t="shared" si="50"/>
        <v>8298</v>
      </c>
      <c r="O344" s="339">
        <v>704.7</v>
      </c>
      <c r="P344" s="339">
        <f t="shared" si="51"/>
        <v>2114.1</v>
      </c>
      <c r="Q344" s="346">
        <v>3319</v>
      </c>
      <c r="R344" s="346">
        <f t="shared" si="52"/>
        <v>9957</v>
      </c>
      <c r="S344" s="346">
        <v>766.4</v>
      </c>
      <c r="T344" s="346">
        <f t="shared" si="53"/>
        <v>2299.2</v>
      </c>
      <c r="U344" s="347">
        <v>4012.86</v>
      </c>
      <c r="V344" s="347">
        <f t="shared" si="54"/>
        <v>12038.58</v>
      </c>
      <c r="W344" s="347">
        <v>832.6</v>
      </c>
      <c r="X344" s="347">
        <f t="shared" si="55"/>
        <v>2497.8</v>
      </c>
      <c r="Y344" s="356">
        <v>10328.87</v>
      </c>
      <c r="Z344" s="356">
        <v>3064.58847777974</v>
      </c>
      <c r="AA344" s="357">
        <v>1.26701242940353</v>
      </c>
      <c r="AB344" s="359">
        <v>1.05584369116961</v>
      </c>
      <c r="AC344" s="357">
        <v>0.879869742641341</v>
      </c>
      <c r="AD344" s="146">
        <f t="shared" si="56"/>
        <v>1.24474210653169</v>
      </c>
      <c r="AE344" s="358">
        <f t="shared" si="57"/>
        <v>1.03734759465703</v>
      </c>
      <c r="AF344" s="146">
        <f t="shared" si="58"/>
        <v>0.857980758527999</v>
      </c>
      <c r="AG344" s="296">
        <v>150</v>
      </c>
      <c r="AH344" s="363">
        <f t="shared" si="59"/>
        <v>110</v>
      </c>
      <c r="AI344" s="364"/>
    </row>
    <row r="345" hidden="1" spans="1:35">
      <c r="A345" s="289">
        <v>399</v>
      </c>
      <c r="B345" s="90" t="s">
        <v>50</v>
      </c>
      <c r="C345" s="90">
        <v>351</v>
      </c>
      <c r="D345" s="12" t="s">
        <v>663</v>
      </c>
      <c r="E345" s="90" t="s">
        <v>665</v>
      </c>
      <c r="F345" s="90">
        <v>8606</v>
      </c>
      <c r="G345" s="12" t="s">
        <v>194</v>
      </c>
      <c r="H345" s="90"/>
      <c r="I345" s="289">
        <v>3</v>
      </c>
      <c r="J345" s="56">
        <v>260</v>
      </c>
      <c r="K345" s="289">
        <v>20</v>
      </c>
      <c r="L345" s="337">
        <v>1</v>
      </c>
      <c r="M345" s="339">
        <v>2766</v>
      </c>
      <c r="N345" s="339">
        <f t="shared" si="50"/>
        <v>8298</v>
      </c>
      <c r="O345" s="339">
        <v>704.7</v>
      </c>
      <c r="P345" s="339">
        <f t="shared" si="51"/>
        <v>2114.1</v>
      </c>
      <c r="Q345" s="346">
        <v>3319</v>
      </c>
      <c r="R345" s="346">
        <f t="shared" si="52"/>
        <v>9957</v>
      </c>
      <c r="S345" s="346">
        <v>766.4</v>
      </c>
      <c r="T345" s="346">
        <f t="shared" si="53"/>
        <v>2299.2</v>
      </c>
      <c r="U345" s="347">
        <v>4012.86</v>
      </c>
      <c r="V345" s="347">
        <f t="shared" si="54"/>
        <v>12038.58</v>
      </c>
      <c r="W345" s="347">
        <v>832.6</v>
      </c>
      <c r="X345" s="347">
        <f t="shared" si="55"/>
        <v>2497.8</v>
      </c>
      <c r="Y345" s="356">
        <v>10447.7</v>
      </c>
      <c r="Z345" s="356">
        <v>2886.66584144836</v>
      </c>
      <c r="AA345" s="357">
        <v>1.26701242940353</v>
      </c>
      <c r="AB345" s="359">
        <v>1.05584369116961</v>
      </c>
      <c r="AC345" s="357">
        <v>0.879869742641341</v>
      </c>
      <c r="AD345" s="146">
        <f t="shared" si="56"/>
        <v>1.25906242468065</v>
      </c>
      <c r="AE345" s="358">
        <f t="shared" si="57"/>
        <v>1.04928191222256</v>
      </c>
      <c r="AF345" s="146">
        <f t="shared" si="58"/>
        <v>0.867851524016952</v>
      </c>
      <c r="AG345" s="296">
        <v>150</v>
      </c>
      <c r="AH345" s="363">
        <f t="shared" si="59"/>
        <v>110</v>
      </c>
      <c r="AI345" s="364"/>
    </row>
    <row r="346" hidden="1" spans="1:35">
      <c r="A346" s="289">
        <v>400</v>
      </c>
      <c r="B346" s="90" t="s">
        <v>50</v>
      </c>
      <c r="C346" s="90">
        <v>351</v>
      </c>
      <c r="D346" s="12" t="s">
        <v>663</v>
      </c>
      <c r="E346" s="90" t="s">
        <v>666</v>
      </c>
      <c r="F346" s="11">
        <v>11256</v>
      </c>
      <c r="G346" s="12" t="s">
        <v>194</v>
      </c>
      <c r="H346" s="90"/>
      <c r="I346" s="289">
        <v>3</v>
      </c>
      <c r="J346" s="56">
        <v>260</v>
      </c>
      <c r="K346" s="289">
        <v>20</v>
      </c>
      <c r="L346" s="337">
        <v>1</v>
      </c>
      <c r="M346" s="339">
        <v>2766</v>
      </c>
      <c r="N346" s="339">
        <f t="shared" si="50"/>
        <v>8298</v>
      </c>
      <c r="O346" s="339">
        <v>704.7</v>
      </c>
      <c r="P346" s="339">
        <f t="shared" si="51"/>
        <v>2114.1</v>
      </c>
      <c r="Q346" s="346">
        <v>3319</v>
      </c>
      <c r="R346" s="346">
        <f t="shared" si="52"/>
        <v>9957</v>
      </c>
      <c r="S346" s="346">
        <v>766.4</v>
      </c>
      <c r="T346" s="346">
        <f t="shared" si="53"/>
        <v>2299.2</v>
      </c>
      <c r="U346" s="347">
        <v>4012.86</v>
      </c>
      <c r="V346" s="347">
        <f t="shared" si="54"/>
        <v>12038.58</v>
      </c>
      <c r="W346" s="347">
        <v>832.6</v>
      </c>
      <c r="X346" s="347">
        <f t="shared" si="55"/>
        <v>2497.8</v>
      </c>
      <c r="Y346" s="356">
        <v>10080.58</v>
      </c>
      <c r="Z346" s="356">
        <v>3163.03912481621</v>
      </c>
      <c r="AA346" s="357">
        <v>1.26701242940353</v>
      </c>
      <c r="AB346" s="359">
        <v>1.05584369116961</v>
      </c>
      <c r="AC346" s="357">
        <v>0.879869742641341</v>
      </c>
      <c r="AD346" s="146">
        <f t="shared" si="56"/>
        <v>1.21482043865992</v>
      </c>
      <c r="AE346" s="358">
        <f t="shared" si="57"/>
        <v>1.01241136888621</v>
      </c>
      <c r="AF346" s="146">
        <f t="shared" si="58"/>
        <v>0.837356233044097</v>
      </c>
      <c r="AG346" s="296">
        <v>150</v>
      </c>
      <c r="AH346" s="363">
        <f t="shared" si="59"/>
        <v>110</v>
      </c>
      <c r="AI346" s="364"/>
    </row>
    <row r="347" hidden="1" spans="1:35">
      <c r="A347" s="289">
        <v>401</v>
      </c>
      <c r="B347" s="90" t="s">
        <v>50</v>
      </c>
      <c r="C347" s="90">
        <v>351</v>
      </c>
      <c r="D347" s="12" t="s">
        <v>663</v>
      </c>
      <c r="E347" s="326" t="s">
        <v>667</v>
      </c>
      <c r="F347" s="369">
        <v>12408</v>
      </c>
      <c r="G347" s="12" t="s">
        <v>410</v>
      </c>
      <c r="H347" s="11" t="s">
        <v>668</v>
      </c>
      <c r="I347" s="289">
        <v>3</v>
      </c>
      <c r="J347" s="56">
        <v>260</v>
      </c>
      <c r="K347" s="289">
        <v>20</v>
      </c>
      <c r="L347" s="337">
        <v>0.6</v>
      </c>
      <c r="M347" s="339">
        <v>1464.76</v>
      </c>
      <c r="N347" s="339">
        <f t="shared" si="50"/>
        <v>4394.28</v>
      </c>
      <c r="O347" s="339">
        <v>373.15</v>
      </c>
      <c r="P347" s="339">
        <f t="shared" si="51"/>
        <v>1119.45</v>
      </c>
      <c r="Q347" s="346">
        <v>1758.32</v>
      </c>
      <c r="R347" s="346">
        <f t="shared" si="52"/>
        <v>5274.96</v>
      </c>
      <c r="S347" s="346">
        <v>406.16</v>
      </c>
      <c r="T347" s="346">
        <f t="shared" si="53"/>
        <v>1218.48</v>
      </c>
      <c r="U347" s="347">
        <v>2019.8</v>
      </c>
      <c r="V347" s="347">
        <f t="shared" si="54"/>
        <v>6059.4</v>
      </c>
      <c r="W347" s="347">
        <v>440.98</v>
      </c>
      <c r="X347" s="347">
        <f t="shared" si="55"/>
        <v>1322.94</v>
      </c>
      <c r="Y347" s="356">
        <v>5362.6</v>
      </c>
      <c r="Z347" s="356">
        <v>1345.27499999992</v>
      </c>
      <c r="AA347" s="357">
        <v>1.26701242940353</v>
      </c>
      <c r="AB347" s="359">
        <v>1.05584369116961</v>
      </c>
      <c r="AC347" s="357">
        <v>0.879869742641341</v>
      </c>
      <c r="AD347" s="146">
        <f t="shared" si="56"/>
        <v>1.22035919422522</v>
      </c>
      <c r="AE347" s="358">
        <f t="shared" si="57"/>
        <v>1.01661434399503</v>
      </c>
      <c r="AF347" s="146">
        <f t="shared" si="58"/>
        <v>0.885005116018088</v>
      </c>
      <c r="AG347" s="296">
        <v>150</v>
      </c>
      <c r="AH347" s="363">
        <f t="shared" si="59"/>
        <v>110</v>
      </c>
      <c r="AI347" s="364"/>
    </row>
    <row r="348" hidden="1" spans="1:35">
      <c r="A348" s="289">
        <v>402</v>
      </c>
      <c r="B348" s="90" t="s">
        <v>50</v>
      </c>
      <c r="C348" s="90">
        <v>367</v>
      </c>
      <c r="D348" s="12" t="s">
        <v>669</v>
      </c>
      <c r="E348" s="90" t="s">
        <v>670</v>
      </c>
      <c r="F348" s="90">
        <v>10043</v>
      </c>
      <c r="G348" s="12" t="s">
        <v>213</v>
      </c>
      <c r="H348" s="90"/>
      <c r="I348" s="289">
        <v>3</v>
      </c>
      <c r="J348" s="56">
        <v>260</v>
      </c>
      <c r="K348" s="289">
        <v>20</v>
      </c>
      <c r="L348" s="337">
        <v>1</v>
      </c>
      <c r="M348" s="339">
        <v>2270.41</v>
      </c>
      <c r="N348" s="339">
        <f t="shared" si="50"/>
        <v>6811.23</v>
      </c>
      <c r="O348" s="339">
        <v>458.45</v>
      </c>
      <c r="P348" s="339">
        <f t="shared" si="51"/>
        <v>1375.35</v>
      </c>
      <c r="Q348" s="346">
        <v>2724.46</v>
      </c>
      <c r="R348" s="346">
        <f t="shared" si="52"/>
        <v>8173.38</v>
      </c>
      <c r="S348" s="346">
        <v>498.65</v>
      </c>
      <c r="T348" s="346">
        <f t="shared" si="53"/>
        <v>1495.95</v>
      </c>
      <c r="U348" s="347">
        <v>3269.39</v>
      </c>
      <c r="V348" s="347">
        <f t="shared" si="54"/>
        <v>9808.17</v>
      </c>
      <c r="W348" s="347">
        <v>541.68</v>
      </c>
      <c r="X348" s="347">
        <f t="shared" si="55"/>
        <v>1625.04</v>
      </c>
      <c r="Y348" s="356">
        <v>11668.39</v>
      </c>
      <c r="Z348" s="356">
        <v>2631.2754399998</v>
      </c>
      <c r="AA348" s="359">
        <v>1.10326912519254</v>
      </c>
      <c r="AB348" s="357">
        <v>0.919390937660454</v>
      </c>
      <c r="AC348" s="357">
        <v>0.76615911471704</v>
      </c>
      <c r="AD348" s="358">
        <f t="shared" si="56"/>
        <v>1.71311055418772</v>
      </c>
      <c r="AE348" s="146">
        <f t="shared" si="57"/>
        <v>1.42760889619717</v>
      </c>
      <c r="AF348" s="146">
        <f t="shared" si="58"/>
        <v>1.18966025262613</v>
      </c>
      <c r="AG348" s="296">
        <v>100</v>
      </c>
      <c r="AH348" s="363">
        <f t="shared" si="59"/>
        <v>160</v>
      </c>
      <c r="AI348" s="364"/>
    </row>
    <row r="349" hidden="1" spans="1:35">
      <c r="A349" s="289">
        <v>403</v>
      </c>
      <c r="B349" s="90" t="s">
        <v>50</v>
      </c>
      <c r="C349" s="90">
        <v>367</v>
      </c>
      <c r="D349" s="12" t="s">
        <v>669</v>
      </c>
      <c r="E349" s="90" t="s">
        <v>671</v>
      </c>
      <c r="F349" s="11">
        <v>10955</v>
      </c>
      <c r="G349" s="12" t="s">
        <v>194</v>
      </c>
      <c r="H349" s="90"/>
      <c r="I349" s="289">
        <v>3</v>
      </c>
      <c r="J349" s="56">
        <v>260</v>
      </c>
      <c r="K349" s="289">
        <v>20</v>
      </c>
      <c r="L349" s="337">
        <v>1</v>
      </c>
      <c r="M349" s="339">
        <v>2270.41</v>
      </c>
      <c r="N349" s="339">
        <f t="shared" si="50"/>
        <v>6811.23</v>
      </c>
      <c r="O349" s="339">
        <v>458.45</v>
      </c>
      <c r="P349" s="339">
        <f t="shared" si="51"/>
        <v>1375.35</v>
      </c>
      <c r="Q349" s="346">
        <v>2724.46</v>
      </c>
      <c r="R349" s="346">
        <f t="shared" si="52"/>
        <v>8173.38</v>
      </c>
      <c r="S349" s="346">
        <v>498.65</v>
      </c>
      <c r="T349" s="346">
        <f t="shared" si="53"/>
        <v>1495.95</v>
      </c>
      <c r="U349" s="347">
        <v>3269.39</v>
      </c>
      <c r="V349" s="347">
        <f t="shared" si="54"/>
        <v>9808.17</v>
      </c>
      <c r="W349" s="347">
        <v>541.68</v>
      </c>
      <c r="X349" s="347">
        <f t="shared" si="55"/>
        <v>1625.04</v>
      </c>
      <c r="Y349" s="356">
        <v>5811.46</v>
      </c>
      <c r="Z349" s="356">
        <v>1310.586</v>
      </c>
      <c r="AA349" s="357">
        <v>1.10326912519254</v>
      </c>
      <c r="AB349" s="357">
        <v>0.919390937660454</v>
      </c>
      <c r="AC349" s="357">
        <v>0.76615911471704</v>
      </c>
      <c r="AD349" s="146">
        <f t="shared" si="56"/>
        <v>0.853217407134982</v>
      </c>
      <c r="AE349" s="146">
        <f t="shared" si="57"/>
        <v>0.711022857128874</v>
      </c>
      <c r="AF349" s="146">
        <f t="shared" si="58"/>
        <v>0.592512160780247</v>
      </c>
      <c r="AG349" s="365"/>
      <c r="AH349" s="363">
        <f t="shared" si="59"/>
        <v>260</v>
      </c>
      <c r="AI349" s="366"/>
    </row>
    <row r="350" hidden="1" spans="1:35">
      <c r="A350" s="289">
        <v>404</v>
      </c>
      <c r="B350" s="90" t="s">
        <v>50</v>
      </c>
      <c r="C350" s="90">
        <v>367</v>
      </c>
      <c r="D350" s="12" t="s">
        <v>669</v>
      </c>
      <c r="E350" s="90" t="s">
        <v>672</v>
      </c>
      <c r="F350" s="11">
        <v>11799</v>
      </c>
      <c r="G350" s="17" t="s">
        <v>194</v>
      </c>
      <c r="H350" s="11"/>
      <c r="I350" s="289">
        <v>3</v>
      </c>
      <c r="J350" s="56">
        <v>260</v>
      </c>
      <c r="K350" s="289">
        <v>20</v>
      </c>
      <c r="L350" s="337">
        <v>1</v>
      </c>
      <c r="M350" s="339">
        <v>2270.41</v>
      </c>
      <c r="N350" s="339">
        <f t="shared" si="50"/>
        <v>6811.23</v>
      </c>
      <c r="O350" s="339">
        <v>458.45</v>
      </c>
      <c r="P350" s="339">
        <f t="shared" si="51"/>
        <v>1375.35</v>
      </c>
      <c r="Q350" s="346">
        <v>2724.46</v>
      </c>
      <c r="R350" s="346">
        <f t="shared" si="52"/>
        <v>8173.38</v>
      </c>
      <c r="S350" s="346">
        <v>498.65</v>
      </c>
      <c r="T350" s="346">
        <f t="shared" si="53"/>
        <v>1495.95</v>
      </c>
      <c r="U350" s="347">
        <v>3269.39</v>
      </c>
      <c r="V350" s="347">
        <f t="shared" si="54"/>
        <v>9808.17</v>
      </c>
      <c r="W350" s="347">
        <v>541.68</v>
      </c>
      <c r="X350" s="347">
        <f t="shared" si="55"/>
        <v>1625.04</v>
      </c>
      <c r="Y350" s="356">
        <v>7034.6</v>
      </c>
      <c r="Z350" s="356">
        <v>1163.2690899999</v>
      </c>
      <c r="AA350" s="359">
        <v>1.10326912519254</v>
      </c>
      <c r="AB350" s="357">
        <v>0.919390937660454</v>
      </c>
      <c r="AC350" s="357">
        <v>0.76615911471704</v>
      </c>
      <c r="AD350" s="358">
        <f t="shared" si="56"/>
        <v>1.03279437047347</v>
      </c>
      <c r="AE350" s="146">
        <f t="shared" si="57"/>
        <v>0.860672084254005</v>
      </c>
      <c r="AF350" s="146">
        <f t="shared" si="58"/>
        <v>0.717218400578293</v>
      </c>
      <c r="AG350" s="367">
        <v>100</v>
      </c>
      <c r="AH350" s="363">
        <f t="shared" si="59"/>
        <v>160</v>
      </c>
      <c r="AI350" s="364"/>
    </row>
    <row r="351" hidden="1" spans="1:35">
      <c r="A351" s="289">
        <v>405</v>
      </c>
      <c r="B351" s="90" t="s">
        <v>50</v>
      </c>
      <c r="C351" s="90">
        <v>367</v>
      </c>
      <c r="D351" s="12" t="s">
        <v>669</v>
      </c>
      <c r="E351" s="368" t="s">
        <v>673</v>
      </c>
      <c r="F351" s="369">
        <v>12277</v>
      </c>
      <c r="G351" s="323" t="s">
        <v>194</v>
      </c>
      <c r="H351" s="324"/>
      <c r="I351" s="289">
        <v>3</v>
      </c>
      <c r="J351" s="56">
        <v>260</v>
      </c>
      <c r="K351" s="289">
        <v>20</v>
      </c>
      <c r="L351" s="337">
        <v>1</v>
      </c>
      <c r="M351" s="339">
        <v>2270.41</v>
      </c>
      <c r="N351" s="339">
        <f t="shared" si="50"/>
        <v>6811.23</v>
      </c>
      <c r="O351" s="339">
        <v>458.45</v>
      </c>
      <c r="P351" s="339">
        <f t="shared" si="51"/>
        <v>1375.35</v>
      </c>
      <c r="Q351" s="346">
        <v>2724.46</v>
      </c>
      <c r="R351" s="346">
        <f t="shared" si="52"/>
        <v>8173.38</v>
      </c>
      <c r="S351" s="346">
        <v>498.65</v>
      </c>
      <c r="T351" s="346">
        <f t="shared" si="53"/>
        <v>1495.95</v>
      </c>
      <c r="U351" s="347">
        <v>3269.39</v>
      </c>
      <c r="V351" s="347">
        <f t="shared" si="54"/>
        <v>9808.17</v>
      </c>
      <c r="W351" s="347">
        <v>541.68</v>
      </c>
      <c r="X351" s="347">
        <f t="shared" si="55"/>
        <v>1625.04</v>
      </c>
      <c r="Y351" s="356">
        <v>5544.03</v>
      </c>
      <c r="Z351" s="356">
        <v>1235.2080000002</v>
      </c>
      <c r="AA351" s="357">
        <v>1.10326912519254</v>
      </c>
      <c r="AB351" s="357">
        <v>0.919390937660454</v>
      </c>
      <c r="AC351" s="357">
        <v>0.76615911471704</v>
      </c>
      <c r="AD351" s="146">
        <f t="shared" si="56"/>
        <v>0.813954307812245</v>
      </c>
      <c r="AE351" s="146">
        <f t="shared" si="57"/>
        <v>0.678303223391057</v>
      </c>
      <c r="AF351" s="146">
        <f t="shared" si="58"/>
        <v>0.565246116247985</v>
      </c>
      <c r="AG351" s="365"/>
      <c r="AH351" s="363">
        <f t="shared" si="59"/>
        <v>260</v>
      </c>
      <c r="AI351" s="366"/>
    </row>
    <row r="352" hidden="1" spans="1:35">
      <c r="A352" s="289">
        <v>406</v>
      </c>
      <c r="B352" s="90" t="s">
        <v>50</v>
      </c>
      <c r="C352" s="90">
        <v>587</v>
      </c>
      <c r="D352" s="12" t="s">
        <v>674</v>
      </c>
      <c r="E352" s="90" t="s">
        <v>675</v>
      </c>
      <c r="F352" s="90">
        <v>8073</v>
      </c>
      <c r="G352" s="321" t="s">
        <v>213</v>
      </c>
      <c r="H352" s="322" t="s">
        <v>676</v>
      </c>
      <c r="I352" s="289">
        <v>3</v>
      </c>
      <c r="J352" s="56">
        <v>260</v>
      </c>
      <c r="K352" s="289">
        <v>20</v>
      </c>
      <c r="L352" s="337">
        <v>0.9</v>
      </c>
      <c r="M352" s="339">
        <v>3900</v>
      </c>
      <c r="N352" s="339">
        <f t="shared" si="50"/>
        <v>11700</v>
      </c>
      <c r="O352" s="339">
        <v>900</v>
      </c>
      <c r="P352" s="339">
        <f t="shared" si="51"/>
        <v>2700</v>
      </c>
      <c r="Q352" s="346">
        <v>4500</v>
      </c>
      <c r="R352" s="346">
        <f t="shared" si="52"/>
        <v>13500</v>
      </c>
      <c r="S352" s="346">
        <v>980</v>
      </c>
      <c r="T352" s="346">
        <f t="shared" si="53"/>
        <v>2940</v>
      </c>
      <c r="U352" s="347">
        <v>5000</v>
      </c>
      <c r="V352" s="347">
        <f t="shared" si="54"/>
        <v>15000</v>
      </c>
      <c r="W352" s="347">
        <v>1000</v>
      </c>
      <c r="X352" s="347">
        <f t="shared" si="55"/>
        <v>3000</v>
      </c>
      <c r="Y352" s="356">
        <v>11851.68</v>
      </c>
      <c r="Z352" s="356">
        <v>3381.3577999998</v>
      </c>
      <c r="AA352" s="359">
        <v>1.05382269488104</v>
      </c>
      <c r="AB352" s="357">
        <v>0.878185579067534</v>
      </c>
      <c r="AC352" s="357">
        <v>0.731821315889611</v>
      </c>
      <c r="AD352" s="358">
        <f t="shared" si="56"/>
        <v>1.0129641025641</v>
      </c>
      <c r="AE352" s="146">
        <f t="shared" si="57"/>
        <v>0.877902222222222</v>
      </c>
      <c r="AF352" s="146">
        <f t="shared" si="58"/>
        <v>0.790112</v>
      </c>
      <c r="AG352" s="367">
        <v>100</v>
      </c>
      <c r="AH352" s="363">
        <f t="shared" si="59"/>
        <v>160</v>
      </c>
      <c r="AI352" s="364"/>
    </row>
    <row r="353" hidden="1" spans="1:35">
      <c r="A353" s="289">
        <v>407</v>
      </c>
      <c r="B353" s="90" t="s">
        <v>50</v>
      </c>
      <c r="C353" s="90">
        <v>587</v>
      </c>
      <c r="D353" s="12" t="s">
        <v>674</v>
      </c>
      <c r="E353" s="90" t="s">
        <v>677</v>
      </c>
      <c r="F353" s="90">
        <v>6497</v>
      </c>
      <c r="G353" s="12" t="s">
        <v>194</v>
      </c>
      <c r="H353" s="90" t="s">
        <v>678</v>
      </c>
      <c r="I353" s="289">
        <v>3</v>
      </c>
      <c r="J353" s="56">
        <v>260</v>
      </c>
      <c r="K353" s="289">
        <v>20</v>
      </c>
      <c r="L353" s="337">
        <v>1</v>
      </c>
      <c r="M353" s="339">
        <v>3900</v>
      </c>
      <c r="N353" s="339">
        <f t="shared" si="50"/>
        <v>11700</v>
      </c>
      <c r="O353" s="339">
        <v>900</v>
      </c>
      <c r="P353" s="339">
        <f t="shared" si="51"/>
        <v>2700</v>
      </c>
      <c r="Q353" s="346">
        <v>4500</v>
      </c>
      <c r="R353" s="346">
        <f t="shared" si="52"/>
        <v>13500</v>
      </c>
      <c r="S353" s="346">
        <v>980</v>
      </c>
      <c r="T353" s="346">
        <f t="shared" si="53"/>
        <v>2940</v>
      </c>
      <c r="U353" s="347">
        <v>5000</v>
      </c>
      <c r="V353" s="347">
        <f t="shared" si="54"/>
        <v>15000</v>
      </c>
      <c r="W353" s="347">
        <v>1000</v>
      </c>
      <c r="X353" s="347">
        <f t="shared" si="55"/>
        <v>3000</v>
      </c>
      <c r="Y353" s="356">
        <v>11700.7</v>
      </c>
      <c r="Z353" s="356">
        <v>3078.8060694998</v>
      </c>
      <c r="AA353" s="359">
        <v>1.05382269488104</v>
      </c>
      <c r="AB353" s="357">
        <v>0.878185579067534</v>
      </c>
      <c r="AC353" s="357">
        <v>0.731821315889611</v>
      </c>
      <c r="AD353" s="358">
        <f t="shared" si="56"/>
        <v>1.00005982905983</v>
      </c>
      <c r="AE353" s="146">
        <f t="shared" si="57"/>
        <v>0.866718518518519</v>
      </c>
      <c r="AF353" s="146">
        <f t="shared" si="58"/>
        <v>0.780046666666667</v>
      </c>
      <c r="AG353" s="367">
        <v>100</v>
      </c>
      <c r="AH353" s="363">
        <f t="shared" si="59"/>
        <v>160</v>
      </c>
      <c r="AI353" s="364"/>
    </row>
    <row r="354" hidden="1" spans="1:35">
      <c r="A354" s="289">
        <v>408</v>
      </c>
      <c r="B354" s="90" t="s">
        <v>50</v>
      </c>
      <c r="C354" s="90">
        <v>587</v>
      </c>
      <c r="D354" s="12" t="s">
        <v>674</v>
      </c>
      <c r="E354" s="90" t="s">
        <v>679</v>
      </c>
      <c r="F354" s="11">
        <v>12109</v>
      </c>
      <c r="G354" s="323" t="s">
        <v>194</v>
      </c>
      <c r="H354" s="324" t="s">
        <v>680</v>
      </c>
      <c r="I354" s="289">
        <v>3</v>
      </c>
      <c r="J354" s="56">
        <v>260</v>
      </c>
      <c r="K354" s="289">
        <v>20</v>
      </c>
      <c r="L354" s="337">
        <v>0.6</v>
      </c>
      <c r="M354" s="339">
        <v>1768.18</v>
      </c>
      <c r="N354" s="339">
        <f t="shared" si="50"/>
        <v>5304.54</v>
      </c>
      <c r="O354" s="339">
        <v>491.74</v>
      </c>
      <c r="P354" s="339">
        <f t="shared" si="51"/>
        <v>1475.22</v>
      </c>
      <c r="Q354" s="346">
        <v>2481.82</v>
      </c>
      <c r="R354" s="346">
        <f t="shared" si="52"/>
        <v>7445.46</v>
      </c>
      <c r="S354" s="346">
        <v>532.71</v>
      </c>
      <c r="T354" s="346">
        <f t="shared" si="53"/>
        <v>1598.13</v>
      </c>
      <c r="U354" s="347">
        <v>3778.19</v>
      </c>
      <c r="V354" s="347">
        <f t="shared" si="54"/>
        <v>11334.57</v>
      </c>
      <c r="W354" s="347">
        <v>707.78</v>
      </c>
      <c r="X354" s="347">
        <f t="shared" si="55"/>
        <v>2123.34</v>
      </c>
      <c r="Y354" s="356">
        <v>6697.13</v>
      </c>
      <c r="Z354" s="356">
        <v>1764.2349999998</v>
      </c>
      <c r="AA354" s="359">
        <v>1.05382269488104</v>
      </c>
      <c r="AB354" s="357">
        <v>0.878185579067534</v>
      </c>
      <c r="AC354" s="357">
        <v>0.731821315889611</v>
      </c>
      <c r="AD354" s="358">
        <f t="shared" si="56"/>
        <v>1.26252794775796</v>
      </c>
      <c r="AE354" s="146">
        <f t="shared" si="57"/>
        <v>0.899491770824099</v>
      </c>
      <c r="AF354" s="146">
        <f t="shared" si="58"/>
        <v>0.590858762176245</v>
      </c>
      <c r="AG354" s="367">
        <v>100</v>
      </c>
      <c r="AH354" s="363">
        <f t="shared" si="59"/>
        <v>160</v>
      </c>
      <c r="AI354" s="364"/>
    </row>
    <row r="355" hidden="1" spans="1:35">
      <c r="A355" s="289">
        <v>409</v>
      </c>
      <c r="B355" s="372" t="s">
        <v>50</v>
      </c>
      <c r="C355" s="372">
        <v>710</v>
      </c>
      <c r="D355" s="391" t="s">
        <v>681</v>
      </c>
      <c r="E355" s="372" t="s">
        <v>682</v>
      </c>
      <c r="F355" s="392">
        <v>11985</v>
      </c>
      <c r="G355" s="391" t="s">
        <v>194</v>
      </c>
      <c r="H355" s="372" t="s">
        <v>683</v>
      </c>
      <c r="I355" s="396">
        <v>3</v>
      </c>
      <c r="J355" s="56">
        <v>260</v>
      </c>
      <c r="K355" s="289">
        <v>20</v>
      </c>
      <c r="L355" s="397">
        <v>0.6</v>
      </c>
      <c r="M355" s="398">
        <v>2218</v>
      </c>
      <c r="N355" s="339">
        <f t="shared" si="50"/>
        <v>6654</v>
      </c>
      <c r="O355" s="398">
        <v>596</v>
      </c>
      <c r="P355" s="339">
        <f t="shared" si="51"/>
        <v>1788</v>
      </c>
      <c r="Q355" s="400">
        <v>2661.6</v>
      </c>
      <c r="R355" s="346">
        <f t="shared" si="52"/>
        <v>7984.8</v>
      </c>
      <c r="S355" s="400">
        <v>649</v>
      </c>
      <c r="T355" s="346">
        <f t="shared" si="53"/>
        <v>1947</v>
      </c>
      <c r="U355" s="401">
        <v>3193.92</v>
      </c>
      <c r="V355" s="347">
        <f t="shared" si="54"/>
        <v>9581.76</v>
      </c>
      <c r="W355" s="401">
        <v>705</v>
      </c>
      <c r="X355" s="347">
        <f t="shared" si="55"/>
        <v>2115</v>
      </c>
      <c r="Y355" s="356">
        <v>7134.33</v>
      </c>
      <c r="Z355" s="356">
        <v>1343.8210000001</v>
      </c>
      <c r="AA355" s="359">
        <v>1.25856375658353</v>
      </c>
      <c r="AB355" s="357">
        <v>1.04880313048627</v>
      </c>
      <c r="AC355" s="357">
        <v>0.874002608738561</v>
      </c>
      <c r="AD355" s="358">
        <f t="shared" si="56"/>
        <v>1.07218665464382</v>
      </c>
      <c r="AE355" s="146">
        <f t="shared" si="57"/>
        <v>0.893488878869853</v>
      </c>
      <c r="AF355" s="146">
        <f t="shared" si="58"/>
        <v>0.744574065724877</v>
      </c>
      <c r="AG355" s="296">
        <v>100</v>
      </c>
      <c r="AH355" s="363">
        <f t="shared" si="59"/>
        <v>160</v>
      </c>
      <c r="AI355" s="364"/>
    </row>
    <row r="356" hidden="1" spans="1:35">
      <c r="A356" s="289">
        <v>410</v>
      </c>
      <c r="B356" s="90" t="s">
        <v>50</v>
      </c>
      <c r="C356" s="90">
        <v>704</v>
      </c>
      <c r="D356" s="12" t="s">
        <v>684</v>
      </c>
      <c r="E356" s="90" t="s">
        <v>685</v>
      </c>
      <c r="F356" s="90">
        <v>9731</v>
      </c>
      <c r="G356" s="321" t="s">
        <v>213</v>
      </c>
      <c r="H356" s="322"/>
      <c r="I356" s="289">
        <v>3</v>
      </c>
      <c r="J356" s="56">
        <v>260</v>
      </c>
      <c r="K356" s="289">
        <v>20</v>
      </c>
      <c r="L356" s="337">
        <v>0.9</v>
      </c>
      <c r="M356" s="339">
        <v>2432.87</v>
      </c>
      <c r="N356" s="339">
        <f t="shared" si="50"/>
        <v>7298.61</v>
      </c>
      <c r="O356" s="339">
        <v>595.71</v>
      </c>
      <c r="P356" s="339">
        <f t="shared" si="51"/>
        <v>1787.13</v>
      </c>
      <c r="Q356" s="346">
        <v>2920.04</v>
      </c>
      <c r="R356" s="346">
        <f t="shared" si="52"/>
        <v>8760.12</v>
      </c>
      <c r="S356" s="346">
        <v>647.58</v>
      </c>
      <c r="T356" s="346">
        <f t="shared" si="53"/>
        <v>1942.74</v>
      </c>
      <c r="U356" s="347">
        <v>3501.65</v>
      </c>
      <c r="V356" s="347">
        <f t="shared" si="54"/>
        <v>10504.95</v>
      </c>
      <c r="W356" s="347">
        <v>703.3</v>
      </c>
      <c r="X356" s="347">
        <f t="shared" si="55"/>
        <v>2109.9</v>
      </c>
      <c r="Y356" s="356">
        <v>7335.17</v>
      </c>
      <c r="Z356" s="356">
        <v>1986.8916</v>
      </c>
      <c r="AA356" s="357">
        <v>0.758681801080066</v>
      </c>
      <c r="AB356" s="357">
        <v>0.632234834233391</v>
      </c>
      <c r="AC356" s="357">
        <v>0.526862361861159</v>
      </c>
      <c r="AD356" s="358">
        <f t="shared" si="56"/>
        <v>1.00500917297951</v>
      </c>
      <c r="AE356" s="146">
        <f t="shared" si="57"/>
        <v>0.837336703150185</v>
      </c>
      <c r="AF356" s="146">
        <f t="shared" si="58"/>
        <v>0.69825844006873</v>
      </c>
      <c r="AG356" s="296">
        <v>100</v>
      </c>
      <c r="AH356" s="363">
        <f t="shared" si="59"/>
        <v>160</v>
      </c>
      <c r="AI356" s="364"/>
    </row>
    <row r="357" hidden="1" spans="1:35">
      <c r="A357" s="289">
        <v>411</v>
      </c>
      <c r="B357" s="90" t="s">
        <v>50</v>
      </c>
      <c r="C357" s="90">
        <v>704</v>
      </c>
      <c r="D357" s="12" t="s">
        <v>684</v>
      </c>
      <c r="E357" s="90" t="s">
        <v>686</v>
      </c>
      <c r="F357" s="90">
        <v>10953</v>
      </c>
      <c r="G357" s="12" t="s">
        <v>194</v>
      </c>
      <c r="H357" s="90"/>
      <c r="I357" s="289">
        <v>3</v>
      </c>
      <c r="J357" s="56">
        <v>260</v>
      </c>
      <c r="K357" s="289">
        <v>20</v>
      </c>
      <c r="L357" s="337">
        <v>1</v>
      </c>
      <c r="M357" s="339">
        <v>2701</v>
      </c>
      <c r="N357" s="339">
        <f t="shared" si="50"/>
        <v>8103</v>
      </c>
      <c r="O357" s="339">
        <v>660</v>
      </c>
      <c r="P357" s="339">
        <f t="shared" si="51"/>
        <v>1980</v>
      </c>
      <c r="Q357" s="346">
        <v>3241</v>
      </c>
      <c r="R357" s="346">
        <f t="shared" si="52"/>
        <v>9723</v>
      </c>
      <c r="S357" s="346">
        <v>718</v>
      </c>
      <c r="T357" s="346">
        <f t="shared" si="53"/>
        <v>2154</v>
      </c>
      <c r="U357" s="347">
        <v>3890</v>
      </c>
      <c r="V357" s="347">
        <f t="shared" si="54"/>
        <v>11670</v>
      </c>
      <c r="W357" s="347">
        <v>780</v>
      </c>
      <c r="X357" s="347">
        <f t="shared" si="55"/>
        <v>2340</v>
      </c>
      <c r="Y357" s="356">
        <v>3822</v>
      </c>
      <c r="Z357" s="356">
        <v>846.639699999998</v>
      </c>
      <c r="AA357" s="357">
        <v>0.758681801080066</v>
      </c>
      <c r="AB357" s="357">
        <v>0.632234834233391</v>
      </c>
      <c r="AC357" s="357">
        <v>0.526862361861159</v>
      </c>
      <c r="AD357" s="145">
        <f t="shared" si="56"/>
        <v>0.471677156608663</v>
      </c>
      <c r="AE357" s="146">
        <f t="shared" si="57"/>
        <v>0.393088552915767</v>
      </c>
      <c r="AF357" s="146">
        <f t="shared" si="58"/>
        <v>0.327506426735219</v>
      </c>
      <c r="AG357" s="365"/>
      <c r="AH357" s="363">
        <f t="shared" si="59"/>
        <v>260</v>
      </c>
      <c r="AI357" s="366">
        <v>-50</v>
      </c>
    </row>
    <row r="358" hidden="1" spans="1:35">
      <c r="A358" s="289">
        <v>412</v>
      </c>
      <c r="B358" s="90" t="s">
        <v>50</v>
      </c>
      <c r="C358" s="90">
        <v>704</v>
      </c>
      <c r="D358" s="12" t="s">
        <v>684</v>
      </c>
      <c r="E358" s="90" t="s">
        <v>687</v>
      </c>
      <c r="F358" s="90">
        <v>6505</v>
      </c>
      <c r="G358" s="12" t="s">
        <v>194</v>
      </c>
      <c r="H358" s="90"/>
      <c r="I358" s="289">
        <v>3</v>
      </c>
      <c r="J358" s="56">
        <v>260</v>
      </c>
      <c r="K358" s="289">
        <v>20</v>
      </c>
      <c r="L358" s="337">
        <v>1</v>
      </c>
      <c r="M358" s="339">
        <v>2701</v>
      </c>
      <c r="N358" s="339">
        <f t="shared" si="50"/>
        <v>8103</v>
      </c>
      <c r="O358" s="339">
        <v>660</v>
      </c>
      <c r="P358" s="339">
        <f t="shared" si="51"/>
        <v>1980</v>
      </c>
      <c r="Q358" s="346">
        <v>3241</v>
      </c>
      <c r="R358" s="346">
        <f t="shared" si="52"/>
        <v>9723</v>
      </c>
      <c r="S358" s="346">
        <v>718</v>
      </c>
      <c r="T358" s="346">
        <f t="shared" si="53"/>
        <v>2154</v>
      </c>
      <c r="U358" s="347">
        <v>3890</v>
      </c>
      <c r="V358" s="347">
        <f t="shared" si="54"/>
        <v>11670</v>
      </c>
      <c r="W358" s="347">
        <v>780</v>
      </c>
      <c r="X358" s="347">
        <f t="shared" si="55"/>
        <v>2340</v>
      </c>
      <c r="Y358" s="356">
        <v>8745.58</v>
      </c>
      <c r="Z358" s="356">
        <v>2033.87238</v>
      </c>
      <c r="AA358" s="357">
        <v>0.758681801080066</v>
      </c>
      <c r="AB358" s="357">
        <v>0.632234834233391</v>
      </c>
      <c r="AC358" s="357">
        <v>0.526862361861159</v>
      </c>
      <c r="AD358" s="358">
        <f t="shared" si="56"/>
        <v>1.0793014932741</v>
      </c>
      <c r="AE358" s="146">
        <f t="shared" si="57"/>
        <v>0.899473413555487</v>
      </c>
      <c r="AF358" s="146">
        <f t="shared" si="58"/>
        <v>0.749407026563839</v>
      </c>
      <c r="AG358" s="296">
        <v>100</v>
      </c>
      <c r="AH358" s="363">
        <f t="shared" si="59"/>
        <v>160</v>
      </c>
      <c r="AI358" s="364"/>
    </row>
    <row r="359" hidden="1" spans="1:35">
      <c r="A359" s="289">
        <v>413</v>
      </c>
      <c r="B359" s="90" t="s">
        <v>50</v>
      </c>
      <c r="C359" s="90">
        <v>704</v>
      </c>
      <c r="D359" s="12" t="s">
        <v>684</v>
      </c>
      <c r="E359" s="90" t="s">
        <v>688</v>
      </c>
      <c r="F359" s="90">
        <v>5698</v>
      </c>
      <c r="G359" s="321" t="s">
        <v>194</v>
      </c>
      <c r="H359" s="322"/>
      <c r="I359" s="289">
        <v>3</v>
      </c>
      <c r="J359" s="56">
        <v>260</v>
      </c>
      <c r="K359" s="289">
        <v>20</v>
      </c>
      <c r="L359" s="337">
        <v>1</v>
      </c>
      <c r="M359" s="339">
        <v>2701</v>
      </c>
      <c r="N359" s="339">
        <f t="shared" si="50"/>
        <v>8103</v>
      </c>
      <c r="O359" s="339">
        <v>660</v>
      </c>
      <c r="P359" s="339">
        <f t="shared" si="51"/>
        <v>1980</v>
      </c>
      <c r="Q359" s="346">
        <v>3241</v>
      </c>
      <c r="R359" s="346">
        <f t="shared" si="52"/>
        <v>9723</v>
      </c>
      <c r="S359" s="346">
        <v>718</v>
      </c>
      <c r="T359" s="346">
        <f t="shared" si="53"/>
        <v>2154</v>
      </c>
      <c r="U359" s="347">
        <v>3890</v>
      </c>
      <c r="V359" s="347">
        <f t="shared" si="54"/>
        <v>11670</v>
      </c>
      <c r="W359" s="347">
        <v>780</v>
      </c>
      <c r="X359" s="347">
        <f t="shared" si="55"/>
        <v>2340</v>
      </c>
      <c r="Y359" s="356">
        <v>4077.37</v>
      </c>
      <c r="Z359" s="356">
        <v>931.264122000198</v>
      </c>
      <c r="AA359" s="357">
        <v>0.758681801080066</v>
      </c>
      <c r="AB359" s="357">
        <v>0.632234834233391</v>
      </c>
      <c r="AC359" s="357">
        <v>0.526862361861159</v>
      </c>
      <c r="AD359" s="145">
        <f t="shared" si="56"/>
        <v>0.503192644699494</v>
      </c>
      <c r="AE359" s="146">
        <f t="shared" si="57"/>
        <v>0.419353080325003</v>
      </c>
      <c r="AF359" s="146">
        <f t="shared" si="58"/>
        <v>0.349389031705227</v>
      </c>
      <c r="AG359" s="365"/>
      <c r="AH359" s="363">
        <f t="shared" si="59"/>
        <v>260</v>
      </c>
      <c r="AI359" s="366">
        <v>-50</v>
      </c>
    </row>
    <row r="360" hidden="1" spans="1:35">
      <c r="A360" s="289">
        <v>414</v>
      </c>
      <c r="B360" s="90" t="s">
        <v>50</v>
      </c>
      <c r="C360" s="90">
        <v>706</v>
      </c>
      <c r="D360" s="12" t="s">
        <v>689</v>
      </c>
      <c r="E360" s="90" t="s">
        <v>690</v>
      </c>
      <c r="F360" s="90">
        <v>10772</v>
      </c>
      <c r="G360" s="12" t="s">
        <v>213</v>
      </c>
      <c r="H360" s="90"/>
      <c r="I360" s="289">
        <v>3</v>
      </c>
      <c r="J360" s="56">
        <v>260</v>
      </c>
      <c r="K360" s="289">
        <v>20</v>
      </c>
      <c r="L360" s="337">
        <v>1</v>
      </c>
      <c r="M360" s="339">
        <v>1912.23</v>
      </c>
      <c r="N360" s="339">
        <f t="shared" si="50"/>
        <v>5736.69</v>
      </c>
      <c r="O360" s="339">
        <v>501.22</v>
      </c>
      <c r="P360" s="339">
        <f t="shared" si="51"/>
        <v>1503.66</v>
      </c>
      <c r="Q360" s="346">
        <v>2294.72</v>
      </c>
      <c r="R360" s="346">
        <f t="shared" si="52"/>
        <v>6884.16</v>
      </c>
      <c r="S360" s="346">
        <v>545.04</v>
      </c>
      <c r="T360" s="346">
        <f t="shared" si="53"/>
        <v>1635.12</v>
      </c>
      <c r="U360" s="347">
        <v>2753.5</v>
      </c>
      <c r="V360" s="347">
        <f t="shared" si="54"/>
        <v>8260.5</v>
      </c>
      <c r="W360" s="347">
        <v>592.11</v>
      </c>
      <c r="X360" s="347">
        <f t="shared" si="55"/>
        <v>1776.33</v>
      </c>
      <c r="Y360" s="356">
        <v>6631.46</v>
      </c>
      <c r="Z360" s="356">
        <v>1836.856</v>
      </c>
      <c r="AA360" s="359">
        <v>1.13463765089025</v>
      </c>
      <c r="AB360" s="357">
        <v>0.945531375741874</v>
      </c>
      <c r="AC360" s="357">
        <v>0.787942813118229</v>
      </c>
      <c r="AD360" s="358">
        <f t="shared" si="56"/>
        <v>1.1559732180055</v>
      </c>
      <c r="AE360" s="146">
        <f t="shared" si="57"/>
        <v>0.963292544043137</v>
      </c>
      <c r="AF360" s="146">
        <f t="shared" si="58"/>
        <v>0.802791598571515</v>
      </c>
      <c r="AG360" s="367">
        <v>100</v>
      </c>
      <c r="AH360" s="363">
        <f t="shared" si="59"/>
        <v>160</v>
      </c>
      <c r="AI360" s="364"/>
    </row>
    <row r="361" hidden="1" spans="1:35">
      <c r="A361" s="289">
        <v>415</v>
      </c>
      <c r="B361" s="90" t="s">
        <v>50</v>
      </c>
      <c r="C361" s="90">
        <v>706</v>
      </c>
      <c r="D361" s="12" t="s">
        <v>689</v>
      </c>
      <c r="E361" s="90" t="s">
        <v>691</v>
      </c>
      <c r="F361" s="11">
        <v>11987</v>
      </c>
      <c r="G361" s="12" t="s">
        <v>194</v>
      </c>
      <c r="H361" s="90"/>
      <c r="I361" s="289">
        <v>3</v>
      </c>
      <c r="J361" s="56">
        <v>260</v>
      </c>
      <c r="K361" s="289">
        <v>20</v>
      </c>
      <c r="L361" s="337">
        <v>1</v>
      </c>
      <c r="M361" s="339">
        <v>1912.1</v>
      </c>
      <c r="N361" s="339">
        <f t="shared" si="50"/>
        <v>5736.3</v>
      </c>
      <c r="O361" s="339">
        <v>501</v>
      </c>
      <c r="P361" s="339">
        <f t="shared" si="51"/>
        <v>1503</v>
      </c>
      <c r="Q361" s="346">
        <v>2294.5</v>
      </c>
      <c r="R361" s="346">
        <f t="shared" si="52"/>
        <v>6883.5</v>
      </c>
      <c r="S361" s="346">
        <v>545</v>
      </c>
      <c r="T361" s="346">
        <f t="shared" si="53"/>
        <v>1635</v>
      </c>
      <c r="U361" s="347">
        <v>2753.48</v>
      </c>
      <c r="V361" s="347">
        <f t="shared" si="54"/>
        <v>8260.44</v>
      </c>
      <c r="W361" s="347">
        <v>592</v>
      </c>
      <c r="X361" s="347">
        <f t="shared" si="55"/>
        <v>1776</v>
      </c>
      <c r="Y361" s="356">
        <v>6448.86</v>
      </c>
      <c r="Z361" s="356">
        <v>1521.44</v>
      </c>
      <c r="AA361" s="359">
        <v>1.13463765089025</v>
      </c>
      <c r="AB361" s="357">
        <v>0.945531375741874</v>
      </c>
      <c r="AC361" s="357">
        <v>0.787942813118229</v>
      </c>
      <c r="AD361" s="358">
        <f t="shared" si="56"/>
        <v>1.12421944458972</v>
      </c>
      <c r="AE361" s="146">
        <f t="shared" si="57"/>
        <v>0.936857703203312</v>
      </c>
      <c r="AF361" s="146">
        <f t="shared" si="58"/>
        <v>0.780692069671833</v>
      </c>
      <c r="AG361" s="367">
        <v>100</v>
      </c>
      <c r="AH361" s="363">
        <f t="shared" si="59"/>
        <v>160</v>
      </c>
      <c r="AI361" s="364"/>
    </row>
    <row r="362" hidden="1" spans="1:35">
      <c r="A362" s="289">
        <v>416</v>
      </c>
      <c r="B362" s="90" t="s">
        <v>50</v>
      </c>
      <c r="C362" s="90">
        <v>706</v>
      </c>
      <c r="D362" s="12" t="s">
        <v>689</v>
      </c>
      <c r="E362" s="90" t="s">
        <v>692</v>
      </c>
      <c r="F362" s="90">
        <v>6121</v>
      </c>
      <c r="G362" s="12" t="s">
        <v>194</v>
      </c>
      <c r="H362" s="90"/>
      <c r="I362" s="289">
        <v>3</v>
      </c>
      <c r="J362" s="56">
        <v>260</v>
      </c>
      <c r="K362" s="289">
        <v>20</v>
      </c>
      <c r="L362" s="337">
        <v>1</v>
      </c>
      <c r="M362" s="339">
        <v>1912.1</v>
      </c>
      <c r="N362" s="339">
        <f t="shared" si="50"/>
        <v>5736.3</v>
      </c>
      <c r="O362" s="339">
        <v>501</v>
      </c>
      <c r="P362" s="339">
        <f t="shared" si="51"/>
        <v>1503</v>
      </c>
      <c r="Q362" s="346">
        <v>2294.5</v>
      </c>
      <c r="R362" s="346">
        <f t="shared" si="52"/>
        <v>6883.5</v>
      </c>
      <c r="S362" s="346">
        <v>545</v>
      </c>
      <c r="T362" s="346">
        <f t="shared" si="53"/>
        <v>1635</v>
      </c>
      <c r="U362" s="347">
        <v>2753.48</v>
      </c>
      <c r="V362" s="347">
        <f t="shared" si="54"/>
        <v>8260.44</v>
      </c>
      <c r="W362" s="347">
        <v>592</v>
      </c>
      <c r="X362" s="347">
        <f t="shared" si="55"/>
        <v>1776</v>
      </c>
      <c r="Y362" s="356">
        <v>6445.99</v>
      </c>
      <c r="Z362" s="356">
        <v>1693.961</v>
      </c>
      <c r="AA362" s="359">
        <v>1.13463765089025</v>
      </c>
      <c r="AB362" s="357">
        <v>0.945531375741874</v>
      </c>
      <c r="AC362" s="357">
        <v>0.787942813118229</v>
      </c>
      <c r="AD362" s="358">
        <f t="shared" si="56"/>
        <v>1.12371912208218</v>
      </c>
      <c r="AE362" s="146">
        <f t="shared" si="57"/>
        <v>0.936440764146147</v>
      </c>
      <c r="AF362" s="146">
        <f t="shared" si="58"/>
        <v>0.780344630552368</v>
      </c>
      <c r="AG362" s="367">
        <v>100</v>
      </c>
      <c r="AH362" s="363">
        <f t="shared" si="59"/>
        <v>160</v>
      </c>
      <c r="AI362" s="364"/>
    </row>
    <row r="363" hidden="1" spans="1:35">
      <c r="A363" s="289">
        <v>417</v>
      </c>
      <c r="B363" s="372" t="s">
        <v>50</v>
      </c>
      <c r="C363" s="372">
        <v>710</v>
      </c>
      <c r="D363" s="391" t="s">
        <v>681</v>
      </c>
      <c r="E363" s="372" t="s">
        <v>693</v>
      </c>
      <c r="F363" s="372">
        <v>9527</v>
      </c>
      <c r="G363" s="391" t="s">
        <v>467</v>
      </c>
      <c r="H363" s="372"/>
      <c r="I363" s="289">
        <v>3</v>
      </c>
      <c r="J363" s="56">
        <v>260</v>
      </c>
      <c r="K363" s="289">
        <v>20</v>
      </c>
      <c r="L363" s="397">
        <v>0.9</v>
      </c>
      <c r="M363" s="398">
        <v>2218</v>
      </c>
      <c r="N363" s="339">
        <f t="shared" si="50"/>
        <v>6654</v>
      </c>
      <c r="O363" s="398">
        <v>597</v>
      </c>
      <c r="P363" s="339">
        <f t="shared" si="51"/>
        <v>1791</v>
      </c>
      <c r="Q363" s="400">
        <v>2661.6</v>
      </c>
      <c r="R363" s="346">
        <f t="shared" si="52"/>
        <v>7984.8</v>
      </c>
      <c r="S363" s="400">
        <v>649</v>
      </c>
      <c r="T363" s="346">
        <f t="shared" si="53"/>
        <v>1947</v>
      </c>
      <c r="U363" s="401">
        <v>3193.92</v>
      </c>
      <c r="V363" s="347">
        <f t="shared" si="54"/>
        <v>9581.76</v>
      </c>
      <c r="W363" s="401">
        <v>705</v>
      </c>
      <c r="X363" s="347">
        <f t="shared" si="55"/>
        <v>2115</v>
      </c>
      <c r="Y363" s="356">
        <v>8910.5</v>
      </c>
      <c r="Z363" s="356">
        <v>2104.88184999969</v>
      </c>
      <c r="AA363" s="357">
        <v>1.25856375658353</v>
      </c>
      <c r="AB363" s="359">
        <v>1.04880313048627</v>
      </c>
      <c r="AC363" s="357">
        <v>0.874002608738561</v>
      </c>
      <c r="AD363" s="146">
        <f t="shared" si="56"/>
        <v>1.33911932672077</v>
      </c>
      <c r="AE363" s="358">
        <f t="shared" si="57"/>
        <v>1.11593277226731</v>
      </c>
      <c r="AF363" s="146">
        <f t="shared" si="58"/>
        <v>0.929943976889423</v>
      </c>
      <c r="AG363" s="296">
        <v>150</v>
      </c>
      <c r="AH363" s="363">
        <f t="shared" si="59"/>
        <v>110</v>
      </c>
      <c r="AI363" s="364"/>
    </row>
    <row r="364" hidden="1" spans="1:35">
      <c r="A364" s="289">
        <v>418</v>
      </c>
      <c r="B364" s="372" t="s">
        <v>50</v>
      </c>
      <c r="C364" s="372">
        <v>710</v>
      </c>
      <c r="D364" s="391" t="s">
        <v>681</v>
      </c>
      <c r="E364" s="372" t="s">
        <v>694</v>
      </c>
      <c r="F364" s="392">
        <v>11459</v>
      </c>
      <c r="G364" s="391" t="s">
        <v>194</v>
      </c>
      <c r="H364" s="372"/>
      <c r="I364" s="289">
        <v>3</v>
      </c>
      <c r="J364" s="56">
        <v>260</v>
      </c>
      <c r="K364" s="289">
        <v>20</v>
      </c>
      <c r="L364" s="397">
        <v>0.7</v>
      </c>
      <c r="M364" s="398">
        <v>2218</v>
      </c>
      <c r="N364" s="339">
        <f t="shared" si="50"/>
        <v>6654</v>
      </c>
      <c r="O364" s="398">
        <v>596.57</v>
      </c>
      <c r="P364" s="339">
        <f t="shared" si="51"/>
        <v>1789.71</v>
      </c>
      <c r="Q364" s="400">
        <v>2661.6</v>
      </c>
      <c r="R364" s="346">
        <f t="shared" si="52"/>
        <v>7984.8</v>
      </c>
      <c r="S364" s="400">
        <v>648.51</v>
      </c>
      <c r="T364" s="346">
        <f t="shared" si="53"/>
        <v>1945.53</v>
      </c>
      <c r="U364" s="401">
        <v>3193.92</v>
      </c>
      <c r="V364" s="347">
        <f t="shared" si="54"/>
        <v>9581.76</v>
      </c>
      <c r="W364" s="401">
        <v>704.45</v>
      </c>
      <c r="X364" s="347">
        <f t="shared" si="55"/>
        <v>2113.35</v>
      </c>
      <c r="Y364" s="356">
        <v>9078.61</v>
      </c>
      <c r="Z364" s="356">
        <v>1665.47454939988</v>
      </c>
      <c r="AA364" s="357">
        <v>1.25856375658353</v>
      </c>
      <c r="AB364" s="359">
        <v>1.04880313048627</v>
      </c>
      <c r="AC364" s="357">
        <v>0.874002608738561</v>
      </c>
      <c r="AD364" s="146">
        <f t="shared" si="56"/>
        <v>1.36438382927562</v>
      </c>
      <c r="AE364" s="358">
        <f t="shared" si="57"/>
        <v>1.13698652439635</v>
      </c>
      <c r="AF364" s="146">
        <f t="shared" si="58"/>
        <v>0.947488770330294</v>
      </c>
      <c r="AG364" s="296">
        <v>150</v>
      </c>
      <c r="AH364" s="363">
        <f t="shared" si="59"/>
        <v>110</v>
      </c>
      <c r="AI364" s="364"/>
    </row>
    <row r="365" hidden="1" spans="1:35">
      <c r="A365" s="289">
        <v>419</v>
      </c>
      <c r="B365" s="90" t="s">
        <v>50</v>
      </c>
      <c r="C365" s="90">
        <v>713</v>
      </c>
      <c r="D365" s="12" t="s">
        <v>695</v>
      </c>
      <c r="E365" s="90" t="s">
        <v>696</v>
      </c>
      <c r="F365" s="90">
        <v>6492</v>
      </c>
      <c r="G365" s="321" t="s">
        <v>213</v>
      </c>
      <c r="H365" s="322"/>
      <c r="I365" s="289">
        <v>3</v>
      </c>
      <c r="J365" s="56">
        <v>260</v>
      </c>
      <c r="K365" s="289">
        <v>20</v>
      </c>
      <c r="L365" s="337">
        <v>1</v>
      </c>
      <c r="M365" s="339">
        <v>2528.14</v>
      </c>
      <c r="N365" s="339">
        <f t="shared" si="50"/>
        <v>7584.42</v>
      </c>
      <c r="O365" s="339">
        <v>665.61</v>
      </c>
      <c r="P365" s="339">
        <f t="shared" si="51"/>
        <v>1996.83</v>
      </c>
      <c r="Q365" s="346">
        <v>3033.77</v>
      </c>
      <c r="R365" s="346">
        <f t="shared" si="52"/>
        <v>9101.31</v>
      </c>
      <c r="S365" s="346">
        <v>723.98</v>
      </c>
      <c r="T365" s="346">
        <f t="shared" si="53"/>
        <v>2171.94</v>
      </c>
      <c r="U365" s="347">
        <v>3640.525</v>
      </c>
      <c r="V365" s="347">
        <f t="shared" si="54"/>
        <v>10921.575</v>
      </c>
      <c r="W365" s="347">
        <v>786.445</v>
      </c>
      <c r="X365" s="347">
        <f t="shared" si="55"/>
        <v>2359.335</v>
      </c>
      <c r="Y365" s="356">
        <v>9122.79</v>
      </c>
      <c r="Z365" s="356">
        <v>2803.6703964</v>
      </c>
      <c r="AA365" s="357">
        <v>1.20445550177158</v>
      </c>
      <c r="AB365" s="359">
        <v>1.00371291814298</v>
      </c>
      <c r="AC365" s="357">
        <v>0.836427431785821</v>
      </c>
      <c r="AD365" s="146">
        <f t="shared" si="56"/>
        <v>1.20283291273426</v>
      </c>
      <c r="AE365" s="358">
        <f t="shared" si="57"/>
        <v>1.00236009980981</v>
      </c>
      <c r="AF365" s="146">
        <f t="shared" si="58"/>
        <v>0.835299853729888</v>
      </c>
      <c r="AG365" s="296">
        <v>150</v>
      </c>
      <c r="AH365" s="363">
        <f t="shared" si="59"/>
        <v>110</v>
      </c>
      <c r="AI365" s="364"/>
    </row>
    <row r="366" hidden="1" spans="1:35">
      <c r="A366" s="289">
        <v>420</v>
      </c>
      <c r="B366" s="90" t="s">
        <v>50</v>
      </c>
      <c r="C366" s="90">
        <v>713</v>
      </c>
      <c r="D366" s="12" t="s">
        <v>695</v>
      </c>
      <c r="E366" s="90" t="s">
        <v>697</v>
      </c>
      <c r="F366" s="11">
        <v>11961</v>
      </c>
      <c r="G366" s="12" t="s">
        <v>194</v>
      </c>
      <c r="H366" s="90"/>
      <c r="I366" s="289">
        <v>3</v>
      </c>
      <c r="J366" s="56">
        <v>260</v>
      </c>
      <c r="K366" s="289">
        <v>20</v>
      </c>
      <c r="L366" s="337">
        <v>1</v>
      </c>
      <c r="M366" s="339">
        <v>2528.14</v>
      </c>
      <c r="N366" s="339">
        <f t="shared" si="50"/>
        <v>7584.42</v>
      </c>
      <c r="O366" s="339">
        <v>665.61</v>
      </c>
      <c r="P366" s="339">
        <f t="shared" si="51"/>
        <v>1996.83</v>
      </c>
      <c r="Q366" s="346">
        <v>3033.77</v>
      </c>
      <c r="R366" s="346">
        <f t="shared" si="52"/>
        <v>9101.31</v>
      </c>
      <c r="S366" s="346">
        <v>723.98</v>
      </c>
      <c r="T366" s="346">
        <f t="shared" si="53"/>
        <v>2171.94</v>
      </c>
      <c r="U366" s="347">
        <v>3640.525</v>
      </c>
      <c r="V366" s="347">
        <f t="shared" si="54"/>
        <v>10921.575</v>
      </c>
      <c r="W366" s="347">
        <v>786.445</v>
      </c>
      <c r="X366" s="347">
        <f t="shared" si="55"/>
        <v>2359.335</v>
      </c>
      <c r="Y366" s="356">
        <v>9147.42</v>
      </c>
      <c r="Z366" s="356">
        <v>2353.2381499998</v>
      </c>
      <c r="AA366" s="357">
        <v>1.20445550177158</v>
      </c>
      <c r="AB366" s="359">
        <v>1.00371291814298</v>
      </c>
      <c r="AC366" s="357">
        <v>0.836427431785821</v>
      </c>
      <c r="AD366" s="146">
        <f t="shared" si="56"/>
        <v>1.20608035947376</v>
      </c>
      <c r="AE366" s="358">
        <f t="shared" si="57"/>
        <v>1.005066303642</v>
      </c>
      <c r="AF366" s="146">
        <f t="shared" si="58"/>
        <v>0.837555022970588</v>
      </c>
      <c r="AG366" s="296">
        <v>150</v>
      </c>
      <c r="AH366" s="363">
        <f t="shared" si="59"/>
        <v>110</v>
      </c>
      <c r="AI366" s="364"/>
    </row>
    <row r="367" hidden="1" spans="1:35">
      <c r="A367" s="289">
        <v>421</v>
      </c>
      <c r="B367" s="90" t="s">
        <v>50</v>
      </c>
      <c r="C367" s="90">
        <v>738</v>
      </c>
      <c r="D367" s="12" t="s">
        <v>698</v>
      </c>
      <c r="E367" s="90" t="s">
        <v>699</v>
      </c>
      <c r="F367" s="90">
        <v>6506</v>
      </c>
      <c r="G367" s="321" t="s">
        <v>213</v>
      </c>
      <c r="H367" s="322"/>
      <c r="I367" s="289">
        <v>3</v>
      </c>
      <c r="J367" s="56">
        <v>260</v>
      </c>
      <c r="K367" s="289">
        <v>20</v>
      </c>
      <c r="L367" s="337">
        <v>1</v>
      </c>
      <c r="M367" s="339">
        <v>2453.06</v>
      </c>
      <c r="N367" s="339">
        <f t="shared" si="50"/>
        <v>7359.18</v>
      </c>
      <c r="O367" s="339">
        <v>586.65</v>
      </c>
      <c r="P367" s="339">
        <f t="shared" si="51"/>
        <v>1759.95</v>
      </c>
      <c r="Q367" s="346">
        <v>2943.66</v>
      </c>
      <c r="R367" s="346">
        <f t="shared" si="52"/>
        <v>8830.98</v>
      </c>
      <c r="S367" s="346">
        <v>638.1</v>
      </c>
      <c r="T367" s="346">
        <f t="shared" si="53"/>
        <v>1914.3</v>
      </c>
      <c r="U367" s="347">
        <v>3532.39</v>
      </c>
      <c r="V367" s="347">
        <f t="shared" si="54"/>
        <v>10597.17</v>
      </c>
      <c r="W367" s="347">
        <v>693.15</v>
      </c>
      <c r="X367" s="347">
        <f t="shared" si="55"/>
        <v>2079.45</v>
      </c>
      <c r="Y367" s="356">
        <v>10015.14</v>
      </c>
      <c r="Z367" s="356">
        <v>2691.0497</v>
      </c>
      <c r="AA367" s="359">
        <v>1.10502902718077</v>
      </c>
      <c r="AB367" s="357">
        <v>0.920857522650642</v>
      </c>
      <c r="AC367" s="357">
        <v>0.767381268875534</v>
      </c>
      <c r="AD367" s="358">
        <f t="shared" si="56"/>
        <v>1.36090433988569</v>
      </c>
      <c r="AE367" s="146">
        <f t="shared" si="57"/>
        <v>1.13409157307569</v>
      </c>
      <c r="AF367" s="146">
        <f t="shared" si="58"/>
        <v>0.945076845988127</v>
      </c>
      <c r="AG367" s="296">
        <v>100</v>
      </c>
      <c r="AH367" s="363">
        <f t="shared" si="59"/>
        <v>160</v>
      </c>
      <c r="AI367" s="364"/>
    </row>
    <row r="368" hidden="1" spans="1:35">
      <c r="A368" s="289">
        <v>422</v>
      </c>
      <c r="B368" s="90" t="s">
        <v>50</v>
      </c>
      <c r="C368" s="90">
        <v>738</v>
      </c>
      <c r="D368" s="12" t="s">
        <v>698</v>
      </c>
      <c r="E368" s="90" t="s">
        <v>700</v>
      </c>
      <c r="F368" s="90">
        <v>6385</v>
      </c>
      <c r="G368" s="12" t="s">
        <v>194</v>
      </c>
      <c r="H368" s="90"/>
      <c r="I368" s="289">
        <v>3</v>
      </c>
      <c r="J368" s="56">
        <v>260</v>
      </c>
      <c r="K368" s="289">
        <v>20</v>
      </c>
      <c r="L368" s="337">
        <v>1</v>
      </c>
      <c r="M368" s="339">
        <v>2453.04</v>
      </c>
      <c r="N368" s="339">
        <f t="shared" si="50"/>
        <v>7359.12</v>
      </c>
      <c r="O368" s="339">
        <v>586.65</v>
      </c>
      <c r="P368" s="339">
        <f t="shared" si="51"/>
        <v>1759.95</v>
      </c>
      <c r="Q368" s="346">
        <v>2943.65</v>
      </c>
      <c r="R368" s="346">
        <f t="shared" si="52"/>
        <v>8830.95</v>
      </c>
      <c r="S368" s="346">
        <v>638.09</v>
      </c>
      <c r="T368" s="346">
        <f t="shared" si="53"/>
        <v>1914.27</v>
      </c>
      <c r="U368" s="347">
        <v>3532.39</v>
      </c>
      <c r="V368" s="347">
        <f t="shared" si="54"/>
        <v>10597.17</v>
      </c>
      <c r="W368" s="347">
        <v>693.15</v>
      </c>
      <c r="X368" s="347">
        <f t="shared" si="55"/>
        <v>2079.45</v>
      </c>
      <c r="Y368" s="356">
        <v>8870.78</v>
      </c>
      <c r="Z368" s="356">
        <v>2425.66659999991</v>
      </c>
      <c r="AA368" s="359">
        <v>1.10502902718077</v>
      </c>
      <c r="AB368" s="357">
        <v>0.920857522650642</v>
      </c>
      <c r="AC368" s="357">
        <v>0.767381268875534</v>
      </c>
      <c r="AD368" s="358">
        <f t="shared" si="56"/>
        <v>1.20541314722412</v>
      </c>
      <c r="AE368" s="146">
        <f t="shared" si="57"/>
        <v>1.00451027352663</v>
      </c>
      <c r="AF368" s="146">
        <f t="shared" si="58"/>
        <v>0.837089524844841</v>
      </c>
      <c r="AG368" s="296">
        <v>100</v>
      </c>
      <c r="AH368" s="363">
        <f t="shared" si="59"/>
        <v>160</v>
      </c>
      <c r="AI368" s="364"/>
    </row>
    <row r="369" hidden="1" spans="1:35">
      <c r="A369" s="289">
        <v>423</v>
      </c>
      <c r="B369" s="90" t="s">
        <v>50</v>
      </c>
      <c r="C369" s="90">
        <v>738</v>
      </c>
      <c r="D369" s="12" t="s">
        <v>698</v>
      </c>
      <c r="E369" s="90" t="s">
        <v>701</v>
      </c>
      <c r="F369" s="289">
        <v>11831</v>
      </c>
      <c r="G369" s="12" t="s">
        <v>194</v>
      </c>
      <c r="H369" s="90"/>
      <c r="I369" s="289">
        <v>3</v>
      </c>
      <c r="J369" s="56">
        <v>260</v>
      </c>
      <c r="K369" s="289">
        <v>20</v>
      </c>
      <c r="L369" s="337">
        <v>1</v>
      </c>
      <c r="M369" s="339">
        <v>2453.04</v>
      </c>
      <c r="N369" s="339">
        <f t="shared" si="50"/>
        <v>7359.12</v>
      </c>
      <c r="O369" s="339">
        <v>586.65</v>
      </c>
      <c r="P369" s="339">
        <f t="shared" si="51"/>
        <v>1759.95</v>
      </c>
      <c r="Q369" s="346">
        <v>2943.65</v>
      </c>
      <c r="R369" s="346">
        <f t="shared" si="52"/>
        <v>8830.95</v>
      </c>
      <c r="S369" s="346">
        <v>638.09</v>
      </c>
      <c r="T369" s="346">
        <f t="shared" si="53"/>
        <v>1914.27</v>
      </c>
      <c r="U369" s="347">
        <v>3532.38</v>
      </c>
      <c r="V369" s="347">
        <f t="shared" si="54"/>
        <v>10597.14</v>
      </c>
      <c r="W369" s="347">
        <v>693.15</v>
      </c>
      <c r="X369" s="347">
        <f t="shared" si="55"/>
        <v>2079.45</v>
      </c>
      <c r="Y369" s="356">
        <v>5510.26</v>
      </c>
      <c r="Z369" s="356">
        <v>1169.4725</v>
      </c>
      <c r="AA369" s="357">
        <v>1.10502902718077</v>
      </c>
      <c r="AB369" s="357">
        <v>0.920857522650642</v>
      </c>
      <c r="AC369" s="357">
        <v>0.767381268875534</v>
      </c>
      <c r="AD369" s="146">
        <f t="shared" si="56"/>
        <v>0.748766156823098</v>
      </c>
      <c r="AE369" s="146">
        <f t="shared" si="57"/>
        <v>0.623971373408297</v>
      </c>
      <c r="AF369" s="146">
        <f t="shared" si="58"/>
        <v>0.519976144506914</v>
      </c>
      <c r="AG369" s="365"/>
      <c r="AH369" s="363">
        <f t="shared" si="59"/>
        <v>260</v>
      </c>
      <c r="AI369" s="366"/>
    </row>
    <row r="370" hidden="1" spans="1:35">
      <c r="A370" s="289">
        <v>424</v>
      </c>
      <c r="B370" s="90" t="s">
        <v>50</v>
      </c>
      <c r="C370" s="90">
        <v>754</v>
      </c>
      <c r="D370" s="12" t="s">
        <v>702</v>
      </c>
      <c r="E370" s="90" t="s">
        <v>703</v>
      </c>
      <c r="F370" s="90">
        <v>4540</v>
      </c>
      <c r="G370" s="323" t="s">
        <v>213</v>
      </c>
      <c r="H370" s="324"/>
      <c r="I370" s="289">
        <v>3</v>
      </c>
      <c r="J370" s="56">
        <v>260</v>
      </c>
      <c r="K370" s="289">
        <v>20</v>
      </c>
      <c r="L370" s="337">
        <v>1</v>
      </c>
      <c r="M370" s="339">
        <v>3082.31</v>
      </c>
      <c r="N370" s="339">
        <f t="shared" si="50"/>
        <v>9246.93</v>
      </c>
      <c r="O370" s="339">
        <v>653.76</v>
      </c>
      <c r="P370" s="339">
        <f t="shared" si="51"/>
        <v>1961.28</v>
      </c>
      <c r="Q370" s="346">
        <v>3698.77</v>
      </c>
      <c r="R370" s="346">
        <f t="shared" si="52"/>
        <v>11096.31</v>
      </c>
      <c r="S370" s="346">
        <v>711.09</v>
      </c>
      <c r="T370" s="346">
        <f t="shared" si="53"/>
        <v>2133.27</v>
      </c>
      <c r="U370" s="347">
        <v>4438.52</v>
      </c>
      <c r="V370" s="347">
        <f t="shared" si="54"/>
        <v>13315.56</v>
      </c>
      <c r="W370" s="347">
        <v>772.44</v>
      </c>
      <c r="X370" s="347">
        <f t="shared" si="55"/>
        <v>2317.32</v>
      </c>
      <c r="Y370" s="356">
        <v>11477.12</v>
      </c>
      <c r="Z370" s="356">
        <v>2450.1080400001</v>
      </c>
      <c r="AA370" s="357">
        <v>1.29910463620267</v>
      </c>
      <c r="AB370" s="359">
        <v>1.08258719683556</v>
      </c>
      <c r="AC370" s="357">
        <v>0.902155997362963</v>
      </c>
      <c r="AD370" s="146">
        <f t="shared" si="56"/>
        <v>1.24118166786166</v>
      </c>
      <c r="AE370" s="358">
        <f t="shared" si="57"/>
        <v>1.03431861582814</v>
      </c>
      <c r="AF370" s="146">
        <f t="shared" si="58"/>
        <v>0.861932956631189</v>
      </c>
      <c r="AG370" s="296">
        <v>150</v>
      </c>
      <c r="AH370" s="363">
        <f t="shared" si="59"/>
        <v>110</v>
      </c>
      <c r="AI370" s="364"/>
    </row>
    <row r="371" hidden="1" spans="1:35">
      <c r="A371" s="289">
        <v>425</v>
      </c>
      <c r="B371" s="90" t="s">
        <v>50</v>
      </c>
      <c r="C371" s="90">
        <v>754</v>
      </c>
      <c r="D371" s="12" t="s">
        <v>702</v>
      </c>
      <c r="E371" s="90" t="s">
        <v>704</v>
      </c>
      <c r="F371" s="90">
        <v>10900</v>
      </c>
      <c r="G371" s="12" t="s">
        <v>194</v>
      </c>
      <c r="H371" s="90"/>
      <c r="I371" s="289">
        <v>3</v>
      </c>
      <c r="J371" s="56">
        <v>260</v>
      </c>
      <c r="K371" s="289">
        <v>20</v>
      </c>
      <c r="L371" s="337">
        <v>1</v>
      </c>
      <c r="M371" s="339">
        <v>3082.31</v>
      </c>
      <c r="N371" s="339">
        <f t="shared" si="50"/>
        <v>9246.93</v>
      </c>
      <c r="O371" s="339">
        <v>653.76</v>
      </c>
      <c r="P371" s="339">
        <f t="shared" si="51"/>
        <v>1961.28</v>
      </c>
      <c r="Q371" s="346">
        <v>3698.77</v>
      </c>
      <c r="R371" s="346">
        <f t="shared" si="52"/>
        <v>11096.31</v>
      </c>
      <c r="S371" s="346">
        <v>711.09</v>
      </c>
      <c r="T371" s="346">
        <f t="shared" si="53"/>
        <v>2133.27</v>
      </c>
      <c r="U371" s="347">
        <v>4438.52</v>
      </c>
      <c r="V371" s="347">
        <f t="shared" si="54"/>
        <v>13315.56</v>
      </c>
      <c r="W371" s="347">
        <v>772.44</v>
      </c>
      <c r="X371" s="347">
        <f t="shared" si="55"/>
        <v>2317.32</v>
      </c>
      <c r="Y371" s="356">
        <v>11942.85</v>
      </c>
      <c r="Z371" s="356">
        <v>2479.845</v>
      </c>
      <c r="AA371" s="357">
        <v>1.29910463620267</v>
      </c>
      <c r="AB371" s="359">
        <v>1.08258719683556</v>
      </c>
      <c r="AC371" s="357">
        <v>0.902155997362963</v>
      </c>
      <c r="AD371" s="146">
        <f t="shared" si="56"/>
        <v>1.29154757308642</v>
      </c>
      <c r="AE371" s="358">
        <f t="shared" si="57"/>
        <v>1.07629022621033</v>
      </c>
      <c r="AF371" s="146">
        <f t="shared" si="58"/>
        <v>0.896909330137073</v>
      </c>
      <c r="AG371" s="296">
        <v>150</v>
      </c>
      <c r="AH371" s="363">
        <f t="shared" si="59"/>
        <v>110</v>
      </c>
      <c r="AI371" s="364"/>
    </row>
    <row r="372" hidden="1" spans="1:35">
      <c r="A372" s="289">
        <v>426</v>
      </c>
      <c r="B372" s="90" t="s">
        <v>50</v>
      </c>
      <c r="C372" s="90">
        <v>754</v>
      </c>
      <c r="D372" s="12" t="s">
        <v>702</v>
      </c>
      <c r="E372" s="90" t="s">
        <v>705</v>
      </c>
      <c r="F372" s="328">
        <v>11949</v>
      </c>
      <c r="G372" s="12" t="s">
        <v>194</v>
      </c>
      <c r="H372" s="90"/>
      <c r="I372" s="289">
        <v>3</v>
      </c>
      <c r="J372" s="56">
        <v>260</v>
      </c>
      <c r="K372" s="289">
        <v>20</v>
      </c>
      <c r="L372" s="337">
        <v>1</v>
      </c>
      <c r="M372" s="339">
        <v>3082.31</v>
      </c>
      <c r="N372" s="339">
        <f t="shared" si="50"/>
        <v>9246.93</v>
      </c>
      <c r="O372" s="339">
        <v>653.76</v>
      </c>
      <c r="P372" s="339">
        <f t="shared" si="51"/>
        <v>1961.28</v>
      </c>
      <c r="Q372" s="346">
        <v>3698.77</v>
      </c>
      <c r="R372" s="346">
        <f t="shared" si="52"/>
        <v>11096.31</v>
      </c>
      <c r="S372" s="346">
        <v>711.09</v>
      </c>
      <c r="T372" s="346">
        <f t="shared" si="53"/>
        <v>2133.27</v>
      </c>
      <c r="U372" s="347">
        <v>4438.52</v>
      </c>
      <c r="V372" s="347">
        <f t="shared" si="54"/>
        <v>13315.56</v>
      </c>
      <c r="W372" s="347">
        <v>772.44</v>
      </c>
      <c r="X372" s="347">
        <f t="shared" si="55"/>
        <v>2317.32</v>
      </c>
      <c r="Y372" s="356">
        <v>12449.93</v>
      </c>
      <c r="Z372" s="356">
        <v>2458.702</v>
      </c>
      <c r="AA372" s="357">
        <v>1.29910463620267</v>
      </c>
      <c r="AB372" s="359">
        <v>1.08258719683556</v>
      </c>
      <c r="AC372" s="357">
        <v>0.902155997362963</v>
      </c>
      <c r="AD372" s="146">
        <f t="shared" si="56"/>
        <v>1.34638523272048</v>
      </c>
      <c r="AE372" s="358">
        <f t="shared" si="57"/>
        <v>1.12198830061525</v>
      </c>
      <c r="AF372" s="146">
        <f t="shared" si="58"/>
        <v>0.934991093127138</v>
      </c>
      <c r="AG372" s="296">
        <v>150</v>
      </c>
      <c r="AH372" s="363">
        <f t="shared" si="59"/>
        <v>110</v>
      </c>
      <c r="AI372" s="364"/>
    </row>
    <row r="373" hidden="1" spans="1:35">
      <c r="A373" s="289">
        <v>427</v>
      </c>
      <c r="B373" s="90" t="s">
        <v>50</v>
      </c>
      <c r="C373" s="90">
        <v>754</v>
      </c>
      <c r="D373" s="12" t="s">
        <v>702</v>
      </c>
      <c r="E373" s="326" t="s">
        <v>706</v>
      </c>
      <c r="F373" s="327">
        <v>12377</v>
      </c>
      <c r="G373" s="12" t="s">
        <v>269</v>
      </c>
      <c r="H373" s="393">
        <v>43611</v>
      </c>
      <c r="I373" s="289">
        <v>3</v>
      </c>
      <c r="J373" s="56">
        <v>260</v>
      </c>
      <c r="K373" s="289">
        <v>20</v>
      </c>
      <c r="L373" s="337">
        <v>0.6</v>
      </c>
      <c r="M373" s="339">
        <v>1849.38</v>
      </c>
      <c r="N373" s="339">
        <f t="shared" si="50"/>
        <v>5548.14</v>
      </c>
      <c r="O373" s="339">
        <v>392.25</v>
      </c>
      <c r="P373" s="339">
        <f t="shared" si="51"/>
        <v>1176.75</v>
      </c>
      <c r="Q373" s="346">
        <v>2219.27</v>
      </c>
      <c r="R373" s="346">
        <f t="shared" si="52"/>
        <v>6657.81</v>
      </c>
      <c r="S373" s="346">
        <v>426.65</v>
      </c>
      <c r="T373" s="346">
        <f t="shared" si="53"/>
        <v>1279.95</v>
      </c>
      <c r="U373" s="347">
        <v>2663.13</v>
      </c>
      <c r="V373" s="347">
        <f t="shared" si="54"/>
        <v>7989.39</v>
      </c>
      <c r="W373" s="347">
        <v>463.47</v>
      </c>
      <c r="X373" s="347">
        <f t="shared" si="55"/>
        <v>1390.41</v>
      </c>
      <c r="Y373" s="386">
        <v>7366.92</v>
      </c>
      <c r="Z373" s="386">
        <v>1302.458</v>
      </c>
      <c r="AA373" s="357">
        <v>1.29910463620267</v>
      </c>
      <c r="AB373" s="359">
        <v>1.08258719683556</v>
      </c>
      <c r="AC373" s="357">
        <v>0.902155997362963</v>
      </c>
      <c r="AD373" s="146">
        <f t="shared" si="56"/>
        <v>1.32781797142826</v>
      </c>
      <c r="AE373" s="358">
        <f t="shared" si="57"/>
        <v>1.10650799587252</v>
      </c>
      <c r="AF373" s="146">
        <f t="shared" si="58"/>
        <v>0.92208791910271</v>
      </c>
      <c r="AG373" s="296">
        <v>150</v>
      </c>
      <c r="AH373" s="363">
        <f t="shared" si="59"/>
        <v>110</v>
      </c>
      <c r="AI373" s="364"/>
    </row>
    <row r="374" hidden="1" spans="1:35">
      <c r="A374" s="289">
        <v>428</v>
      </c>
      <c r="B374" s="90" t="s">
        <v>50</v>
      </c>
      <c r="C374" s="90">
        <v>101453</v>
      </c>
      <c r="D374" s="12" t="s">
        <v>707</v>
      </c>
      <c r="E374" s="90" t="s">
        <v>708</v>
      </c>
      <c r="F374" s="90">
        <v>10927</v>
      </c>
      <c r="G374" s="12" t="s">
        <v>213</v>
      </c>
      <c r="H374" s="90"/>
      <c r="I374" s="289">
        <v>3</v>
      </c>
      <c r="J374" s="56">
        <v>260</v>
      </c>
      <c r="K374" s="289">
        <v>20</v>
      </c>
      <c r="L374" s="337">
        <v>0.9</v>
      </c>
      <c r="M374" s="339">
        <v>2893.79</v>
      </c>
      <c r="N374" s="339">
        <f t="shared" si="50"/>
        <v>8681.37</v>
      </c>
      <c r="O374" s="339">
        <v>771.38</v>
      </c>
      <c r="P374" s="339">
        <f t="shared" si="51"/>
        <v>2314.14</v>
      </c>
      <c r="Q374" s="346">
        <v>3472.53</v>
      </c>
      <c r="R374" s="346">
        <f t="shared" si="52"/>
        <v>10417.59</v>
      </c>
      <c r="S374" s="346">
        <v>839.03</v>
      </c>
      <c r="T374" s="346">
        <f t="shared" si="53"/>
        <v>2517.09</v>
      </c>
      <c r="U374" s="347">
        <v>4167.05</v>
      </c>
      <c r="V374" s="347">
        <f t="shared" si="54"/>
        <v>12501.15</v>
      </c>
      <c r="W374" s="347">
        <v>911.42</v>
      </c>
      <c r="X374" s="347">
        <f t="shared" si="55"/>
        <v>2734.26</v>
      </c>
      <c r="Y374" s="356">
        <v>8579.15</v>
      </c>
      <c r="Z374" s="356">
        <v>2270.00432</v>
      </c>
      <c r="AA374" s="357">
        <v>1.18991166579287</v>
      </c>
      <c r="AB374" s="357">
        <v>0.991593054827391</v>
      </c>
      <c r="AC374" s="357">
        <v>0.826327545689496</v>
      </c>
      <c r="AD374" s="146">
        <f t="shared" si="56"/>
        <v>0.988225360743754</v>
      </c>
      <c r="AE374" s="146">
        <f t="shared" si="57"/>
        <v>0.823525402708304</v>
      </c>
      <c r="AF374" s="146">
        <f t="shared" si="58"/>
        <v>0.68626886326458</v>
      </c>
      <c r="AG374" s="365"/>
      <c r="AH374" s="363">
        <f t="shared" si="59"/>
        <v>260</v>
      </c>
      <c r="AI374" s="366"/>
    </row>
    <row r="375" hidden="1" spans="1:35">
      <c r="A375" s="289">
        <v>429</v>
      </c>
      <c r="B375" s="90" t="s">
        <v>50</v>
      </c>
      <c r="C375" s="90">
        <v>101453</v>
      </c>
      <c r="D375" s="12" t="s">
        <v>707</v>
      </c>
      <c r="E375" s="90" t="s">
        <v>709</v>
      </c>
      <c r="F375" s="90">
        <v>4518</v>
      </c>
      <c r="G375" s="12" t="s">
        <v>194</v>
      </c>
      <c r="H375" s="90"/>
      <c r="I375" s="289">
        <v>3</v>
      </c>
      <c r="J375" s="56">
        <v>260</v>
      </c>
      <c r="K375" s="289">
        <v>20</v>
      </c>
      <c r="L375" s="337">
        <v>1</v>
      </c>
      <c r="M375" s="339">
        <v>3215.3</v>
      </c>
      <c r="N375" s="339">
        <f t="shared" si="50"/>
        <v>9645.9</v>
      </c>
      <c r="O375" s="339">
        <v>857.07</v>
      </c>
      <c r="P375" s="339">
        <f t="shared" si="51"/>
        <v>2571.21</v>
      </c>
      <c r="Q375" s="346">
        <v>3858.37</v>
      </c>
      <c r="R375" s="346">
        <f t="shared" si="52"/>
        <v>11575.11</v>
      </c>
      <c r="S375" s="346">
        <v>932.23</v>
      </c>
      <c r="T375" s="346">
        <f t="shared" si="53"/>
        <v>2796.69</v>
      </c>
      <c r="U375" s="347">
        <v>4630.14</v>
      </c>
      <c r="V375" s="347">
        <f t="shared" si="54"/>
        <v>13890.42</v>
      </c>
      <c r="W375" s="347">
        <v>1012.66</v>
      </c>
      <c r="X375" s="347">
        <f t="shared" si="55"/>
        <v>3037.98</v>
      </c>
      <c r="Y375" s="356">
        <v>14304.34</v>
      </c>
      <c r="Z375" s="356">
        <v>4139.1701999999</v>
      </c>
      <c r="AA375" s="359">
        <v>1.18991166579287</v>
      </c>
      <c r="AB375" s="357">
        <v>0.991593054827391</v>
      </c>
      <c r="AC375" s="357">
        <v>0.826327545689496</v>
      </c>
      <c r="AD375" s="358">
        <f t="shared" si="56"/>
        <v>1.48294508547673</v>
      </c>
      <c r="AE375" s="146">
        <f t="shared" si="57"/>
        <v>1.23578436835589</v>
      </c>
      <c r="AF375" s="146">
        <f t="shared" si="58"/>
        <v>1.0297989549632</v>
      </c>
      <c r="AG375" s="296">
        <v>100</v>
      </c>
      <c r="AH375" s="363">
        <f t="shared" si="59"/>
        <v>160</v>
      </c>
      <c r="AI375" s="364"/>
    </row>
    <row r="376" hidden="1" spans="1:35">
      <c r="A376" s="289">
        <v>430</v>
      </c>
      <c r="B376" s="90" t="s">
        <v>50</v>
      </c>
      <c r="C376" s="90">
        <v>101453</v>
      </c>
      <c r="D376" s="12" t="s">
        <v>707</v>
      </c>
      <c r="E376" s="90" t="s">
        <v>710</v>
      </c>
      <c r="F376" s="289">
        <v>11824</v>
      </c>
      <c r="G376" s="12" t="s">
        <v>194</v>
      </c>
      <c r="H376" s="90"/>
      <c r="I376" s="289">
        <v>3</v>
      </c>
      <c r="J376" s="56">
        <v>260</v>
      </c>
      <c r="K376" s="289">
        <v>20</v>
      </c>
      <c r="L376" s="337">
        <v>1</v>
      </c>
      <c r="M376" s="339">
        <v>3215.3</v>
      </c>
      <c r="N376" s="339">
        <f t="shared" si="50"/>
        <v>9645.9</v>
      </c>
      <c r="O376" s="339">
        <v>857.07</v>
      </c>
      <c r="P376" s="339">
        <f t="shared" si="51"/>
        <v>2571.21</v>
      </c>
      <c r="Q376" s="346">
        <v>3858.37</v>
      </c>
      <c r="R376" s="346">
        <f t="shared" si="52"/>
        <v>11575.11</v>
      </c>
      <c r="S376" s="346">
        <v>932.23</v>
      </c>
      <c r="T376" s="346">
        <f t="shared" si="53"/>
        <v>2796.69</v>
      </c>
      <c r="U376" s="347">
        <v>4630.14</v>
      </c>
      <c r="V376" s="347">
        <f t="shared" si="54"/>
        <v>13890.42</v>
      </c>
      <c r="W376" s="347">
        <v>1012.66</v>
      </c>
      <c r="X376" s="347">
        <f t="shared" si="55"/>
        <v>3037.98</v>
      </c>
      <c r="Y376" s="356">
        <v>10223.29</v>
      </c>
      <c r="Z376" s="356">
        <v>3134.3780000001</v>
      </c>
      <c r="AA376" s="359">
        <v>1.18991166579287</v>
      </c>
      <c r="AB376" s="357">
        <v>0.991593054827391</v>
      </c>
      <c r="AC376" s="357">
        <v>0.826327545689496</v>
      </c>
      <c r="AD376" s="358">
        <f t="shared" si="56"/>
        <v>1.05985859276999</v>
      </c>
      <c r="AE376" s="146">
        <f t="shared" si="57"/>
        <v>0.88321320488531</v>
      </c>
      <c r="AF376" s="146">
        <f t="shared" si="58"/>
        <v>0.7359957438292</v>
      </c>
      <c r="AG376" s="367">
        <v>100</v>
      </c>
      <c r="AH376" s="363">
        <f t="shared" si="59"/>
        <v>160</v>
      </c>
      <c r="AI376" s="364"/>
    </row>
    <row r="377" hidden="1" spans="1:35">
      <c r="A377" s="289">
        <v>431</v>
      </c>
      <c r="B377" s="90" t="s">
        <v>50</v>
      </c>
      <c r="C377" s="90">
        <v>101453</v>
      </c>
      <c r="D377" s="12" t="s">
        <v>707</v>
      </c>
      <c r="E377" s="326" t="s">
        <v>711</v>
      </c>
      <c r="F377" s="369">
        <v>12372</v>
      </c>
      <c r="G377" s="12" t="s">
        <v>410</v>
      </c>
      <c r="H377" s="394">
        <v>43635</v>
      </c>
      <c r="I377" s="289">
        <v>3</v>
      </c>
      <c r="J377" s="56">
        <v>260</v>
      </c>
      <c r="K377" s="289">
        <v>20</v>
      </c>
      <c r="L377" s="337">
        <v>0.2</v>
      </c>
      <c r="M377" s="339">
        <v>643.06</v>
      </c>
      <c r="N377" s="339">
        <f t="shared" si="50"/>
        <v>1929.18</v>
      </c>
      <c r="O377" s="339">
        <v>171.41</v>
      </c>
      <c r="P377" s="339">
        <f t="shared" si="51"/>
        <v>514.23</v>
      </c>
      <c r="Q377" s="346">
        <v>771.67</v>
      </c>
      <c r="R377" s="346">
        <f t="shared" si="52"/>
        <v>2315.01</v>
      </c>
      <c r="S377" s="346">
        <v>186.44</v>
      </c>
      <c r="T377" s="346">
        <f t="shared" si="53"/>
        <v>559.32</v>
      </c>
      <c r="U377" s="347">
        <v>926</v>
      </c>
      <c r="V377" s="347">
        <f t="shared" si="54"/>
        <v>2778</v>
      </c>
      <c r="W377" s="347">
        <v>202.53</v>
      </c>
      <c r="X377" s="347">
        <f t="shared" si="55"/>
        <v>607.59</v>
      </c>
      <c r="Y377" s="356">
        <v>2474.37</v>
      </c>
      <c r="Z377" s="356">
        <v>608.272</v>
      </c>
      <c r="AA377" s="359">
        <v>1.18991166579287</v>
      </c>
      <c r="AB377" s="357">
        <v>0.991593054827391</v>
      </c>
      <c r="AC377" s="357">
        <v>0.826327545689496</v>
      </c>
      <c r="AD377" s="358">
        <f t="shared" si="56"/>
        <v>1.28260193450067</v>
      </c>
      <c r="AE377" s="146">
        <f t="shared" si="57"/>
        <v>1.06883771560382</v>
      </c>
      <c r="AF377" s="146">
        <f t="shared" si="58"/>
        <v>0.890701943844492</v>
      </c>
      <c r="AG377" s="296">
        <v>100</v>
      </c>
      <c r="AH377" s="363">
        <f t="shared" si="59"/>
        <v>160</v>
      </c>
      <c r="AI377" s="364"/>
    </row>
    <row r="378" hidden="1" spans="1:35">
      <c r="A378" s="289">
        <v>432</v>
      </c>
      <c r="B378" s="90" t="s">
        <v>50</v>
      </c>
      <c r="C378" s="90">
        <v>104428</v>
      </c>
      <c r="D378" s="12" t="s">
        <v>712</v>
      </c>
      <c r="E378" s="90" t="s">
        <v>713</v>
      </c>
      <c r="F378" s="90">
        <v>6472</v>
      </c>
      <c r="G378" s="12" t="s">
        <v>213</v>
      </c>
      <c r="H378" s="90"/>
      <c r="I378" s="289">
        <v>3</v>
      </c>
      <c r="J378" s="56">
        <v>350</v>
      </c>
      <c r="K378" s="289">
        <v>20</v>
      </c>
      <c r="L378" s="337">
        <v>1</v>
      </c>
      <c r="M378" s="339">
        <v>4328.69</v>
      </c>
      <c r="N378" s="339">
        <f t="shared" si="50"/>
        <v>12986.07</v>
      </c>
      <c r="O378" s="339">
        <v>949.98</v>
      </c>
      <c r="P378" s="339">
        <f t="shared" si="51"/>
        <v>2849.94</v>
      </c>
      <c r="Q378" s="346">
        <v>5194.435</v>
      </c>
      <c r="R378" s="346">
        <f t="shared" si="52"/>
        <v>15583.305</v>
      </c>
      <c r="S378" s="346">
        <v>1033.29</v>
      </c>
      <c r="T378" s="346">
        <f t="shared" si="53"/>
        <v>3099.87</v>
      </c>
      <c r="U378" s="347">
        <v>6233.32</v>
      </c>
      <c r="V378" s="347">
        <f t="shared" si="54"/>
        <v>18699.96</v>
      </c>
      <c r="W378" s="347">
        <v>1122.44</v>
      </c>
      <c r="X378" s="347">
        <f t="shared" si="55"/>
        <v>3367.32</v>
      </c>
      <c r="Y378" s="356">
        <v>23047.12</v>
      </c>
      <c r="Z378" s="356">
        <v>4748.5590565999</v>
      </c>
      <c r="AA378" s="359">
        <v>1.33481744962574</v>
      </c>
      <c r="AB378" s="357">
        <v>1.11234787468812</v>
      </c>
      <c r="AC378" s="357">
        <v>0.926956562240094</v>
      </c>
      <c r="AD378" s="358">
        <f t="shared" si="56"/>
        <v>1.7747571051134</v>
      </c>
      <c r="AE378" s="146">
        <f t="shared" si="57"/>
        <v>1.47896226121481</v>
      </c>
      <c r="AF378" s="146">
        <f t="shared" si="58"/>
        <v>1.23246894645764</v>
      </c>
      <c r="AG378" s="296">
        <v>100</v>
      </c>
      <c r="AH378" s="363">
        <f t="shared" si="59"/>
        <v>250</v>
      </c>
      <c r="AI378" s="364"/>
    </row>
    <row r="379" hidden="1" spans="1:35">
      <c r="A379" s="289">
        <v>433</v>
      </c>
      <c r="B379" s="90" t="s">
        <v>50</v>
      </c>
      <c r="C379" s="90">
        <v>104428</v>
      </c>
      <c r="D379" s="12" t="s">
        <v>712</v>
      </c>
      <c r="E379" s="90" t="s">
        <v>714</v>
      </c>
      <c r="F379" s="289">
        <v>9841</v>
      </c>
      <c r="G379" s="12" t="s">
        <v>194</v>
      </c>
      <c r="H379" s="90"/>
      <c r="I379" s="289">
        <v>3</v>
      </c>
      <c r="J379" s="56">
        <v>350</v>
      </c>
      <c r="K379" s="289">
        <v>20</v>
      </c>
      <c r="L379" s="337">
        <v>1</v>
      </c>
      <c r="M379" s="339">
        <v>4328.7</v>
      </c>
      <c r="N379" s="339">
        <f t="shared" si="50"/>
        <v>12986.1</v>
      </c>
      <c r="O379" s="339">
        <v>949.98</v>
      </c>
      <c r="P379" s="339">
        <f t="shared" si="51"/>
        <v>2849.94</v>
      </c>
      <c r="Q379" s="346">
        <v>5194.435</v>
      </c>
      <c r="R379" s="346">
        <f t="shared" si="52"/>
        <v>15583.305</v>
      </c>
      <c r="S379" s="346">
        <v>1033.28</v>
      </c>
      <c r="T379" s="346">
        <f t="shared" si="53"/>
        <v>3099.84</v>
      </c>
      <c r="U379" s="347">
        <v>6233.32</v>
      </c>
      <c r="V379" s="347">
        <f t="shared" si="54"/>
        <v>18699.96</v>
      </c>
      <c r="W379" s="347">
        <v>1122.43</v>
      </c>
      <c r="X379" s="347">
        <f t="shared" si="55"/>
        <v>3367.29</v>
      </c>
      <c r="Y379" s="356">
        <v>11387.98</v>
      </c>
      <c r="Z379" s="356">
        <v>2688.64783999999</v>
      </c>
      <c r="AA379" s="357">
        <v>1.33481744962574</v>
      </c>
      <c r="AB379" s="357">
        <v>1.11234787468812</v>
      </c>
      <c r="AC379" s="357">
        <v>0.926956562240094</v>
      </c>
      <c r="AD379" s="146">
        <f t="shared" si="56"/>
        <v>0.876936108608435</v>
      </c>
      <c r="AE379" s="146">
        <f t="shared" si="57"/>
        <v>0.730780793932994</v>
      </c>
      <c r="AF379" s="146">
        <f t="shared" si="58"/>
        <v>0.608984190340514</v>
      </c>
      <c r="AG379" s="365"/>
      <c r="AH379" s="363">
        <f t="shared" si="59"/>
        <v>350</v>
      </c>
      <c r="AI379" s="366"/>
    </row>
    <row r="380" hidden="1" spans="1:35">
      <c r="A380" s="289">
        <v>435</v>
      </c>
      <c r="B380" s="90" t="s">
        <v>50</v>
      </c>
      <c r="C380" s="90">
        <v>104838</v>
      </c>
      <c r="D380" s="12" t="s">
        <v>715</v>
      </c>
      <c r="E380" s="90" t="s">
        <v>716</v>
      </c>
      <c r="F380" s="90">
        <v>11241</v>
      </c>
      <c r="G380" s="12" t="s">
        <v>213</v>
      </c>
      <c r="H380" s="90"/>
      <c r="I380" s="289">
        <v>3</v>
      </c>
      <c r="J380" s="56">
        <v>260</v>
      </c>
      <c r="K380" s="289">
        <v>20</v>
      </c>
      <c r="L380" s="337">
        <v>1</v>
      </c>
      <c r="M380" s="339">
        <v>2241.575</v>
      </c>
      <c r="N380" s="339">
        <f t="shared" si="50"/>
        <v>6724.725</v>
      </c>
      <c r="O380" s="339">
        <v>390.2</v>
      </c>
      <c r="P380" s="339">
        <f t="shared" si="51"/>
        <v>1170.6</v>
      </c>
      <c r="Q380" s="346">
        <v>2689.89</v>
      </c>
      <c r="R380" s="346">
        <f t="shared" si="52"/>
        <v>8069.67</v>
      </c>
      <c r="S380" s="346">
        <v>424.42</v>
      </c>
      <c r="T380" s="346">
        <f t="shared" si="53"/>
        <v>1273.26</v>
      </c>
      <c r="U380" s="347">
        <v>1937</v>
      </c>
      <c r="V380" s="347">
        <f t="shared" si="54"/>
        <v>5811</v>
      </c>
      <c r="W380" s="347">
        <v>461.05</v>
      </c>
      <c r="X380" s="347">
        <f t="shared" si="55"/>
        <v>1383.15</v>
      </c>
      <c r="Y380" s="356">
        <v>6259.72</v>
      </c>
      <c r="Z380" s="356">
        <v>1022.54655</v>
      </c>
      <c r="AA380" s="357">
        <v>0.886205105796927</v>
      </c>
      <c r="AB380" s="357">
        <v>0.738504254830773</v>
      </c>
      <c r="AC380" s="357">
        <v>0.615420212358977</v>
      </c>
      <c r="AD380" s="145">
        <f t="shared" si="56"/>
        <v>0.930851447456959</v>
      </c>
      <c r="AE380" s="146">
        <f t="shared" si="57"/>
        <v>0.775709539547466</v>
      </c>
      <c r="AF380" s="146">
        <f t="shared" si="58"/>
        <v>1.07721906728618</v>
      </c>
      <c r="AG380" s="365"/>
      <c r="AH380" s="363">
        <f t="shared" si="59"/>
        <v>260</v>
      </c>
      <c r="AI380" s="366">
        <v>-50</v>
      </c>
    </row>
    <row r="381" hidden="1" spans="1:35">
      <c r="A381" s="289">
        <v>436</v>
      </c>
      <c r="B381" s="90" t="s">
        <v>50</v>
      </c>
      <c r="C381" s="90">
        <v>104838</v>
      </c>
      <c r="D381" s="12" t="s">
        <v>715</v>
      </c>
      <c r="E381" s="90" t="s">
        <v>717</v>
      </c>
      <c r="F381" s="90">
        <v>10218</v>
      </c>
      <c r="G381" s="12" t="s">
        <v>194</v>
      </c>
      <c r="H381" s="90"/>
      <c r="I381" s="289">
        <v>3</v>
      </c>
      <c r="J381" s="56">
        <v>260</v>
      </c>
      <c r="K381" s="289">
        <v>20</v>
      </c>
      <c r="L381" s="337">
        <v>1</v>
      </c>
      <c r="M381" s="339">
        <v>2241.575</v>
      </c>
      <c r="N381" s="339">
        <f t="shared" si="50"/>
        <v>6724.725</v>
      </c>
      <c r="O381" s="339">
        <v>390.2</v>
      </c>
      <c r="P381" s="339">
        <f t="shared" si="51"/>
        <v>1170.6</v>
      </c>
      <c r="Q381" s="346">
        <v>2689.89</v>
      </c>
      <c r="R381" s="346">
        <f t="shared" si="52"/>
        <v>8069.67</v>
      </c>
      <c r="S381" s="346">
        <v>424.42</v>
      </c>
      <c r="T381" s="346">
        <f t="shared" si="53"/>
        <v>1273.26</v>
      </c>
      <c r="U381" s="347">
        <v>3227.765</v>
      </c>
      <c r="V381" s="347">
        <f t="shared" si="54"/>
        <v>9683.295</v>
      </c>
      <c r="W381" s="347">
        <v>461.05</v>
      </c>
      <c r="X381" s="347">
        <f t="shared" si="55"/>
        <v>1383.15</v>
      </c>
      <c r="Y381" s="356">
        <v>4978.09</v>
      </c>
      <c r="Z381" s="356">
        <v>1200.874</v>
      </c>
      <c r="AA381" s="357">
        <v>0.886205105796927</v>
      </c>
      <c r="AB381" s="357">
        <v>0.738504254830773</v>
      </c>
      <c r="AC381" s="357">
        <v>0.615420212358977</v>
      </c>
      <c r="AD381" s="145">
        <f t="shared" si="56"/>
        <v>0.740266702355858</v>
      </c>
      <c r="AE381" s="146">
        <f t="shared" si="57"/>
        <v>0.616888918629882</v>
      </c>
      <c r="AF381" s="146">
        <f t="shared" si="58"/>
        <v>0.514090503284264</v>
      </c>
      <c r="AG381" s="365"/>
      <c r="AH381" s="363">
        <f t="shared" si="59"/>
        <v>260</v>
      </c>
      <c r="AI381" s="366">
        <v>-50</v>
      </c>
    </row>
    <row r="382" hidden="1" spans="1:35">
      <c r="A382" s="289">
        <v>437</v>
      </c>
      <c r="B382" s="90" t="s">
        <v>50</v>
      </c>
      <c r="C382" s="90">
        <v>104838</v>
      </c>
      <c r="D382" s="12" t="s">
        <v>715</v>
      </c>
      <c r="E382" s="289" t="s">
        <v>718</v>
      </c>
      <c r="F382" s="289">
        <v>11866</v>
      </c>
      <c r="G382" s="12" t="s">
        <v>312</v>
      </c>
      <c r="H382" s="390">
        <v>43344</v>
      </c>
      <c r="I382" s="289">
        <v>3</v>
      </c>
      <c r="J382" s="56">
        <v>180</v>
      </c>
      <c r="K382" s="289">
        <v>10</v>
      </c>
      <c r="L382" s="337">
        <v>0.6</v>
      </c>
      <c r="M382" s="339">
        <v>1345</v>
      </c>
      <c r="N382" s="339">
        <f t="shared" si="50"/>
        <v>4035</v>
      </c>
      <c r="O382" s="339">
        <v>390.2</v>
      </c>
      <c r="P382" s="339">
        <f t="shared" si="51"/>
        <v>1170.6</v>
      </c>
      <c r="Q382" s="346">
        <v>1614</v>
      </c>
      <c r="R382" s="346">
        <f t="shared" si="52"/>
        <v>4842</v>
      </c>
      <c r="S382" s="346">
        <v>424.42</v>
      </c>
      <c r="T382" s="346">
        <f t="shared" si="53"/>
        <v>1273.26</v>
      </c>
      <c r="U382" s="347">
        <v>3227.765</v>
      </c>
      <c r="V382" s="347">
        <f t="shared" si="54"/>
        <v>9683.295</v>
      </c>
      <c r="W382" s="347">
        <v>461.05</v>
      </c>
      <c r="X382" s="347">
        <f t="shared" si="55"/>
        <v>1383.15</v>
      </c>
      <c r="Y382" s="356">
        <v>3975.96</v>
      </c>
      <c r="Z382" s="356">
        <v>608.436979600098</v>
      </c>
      <c r="AA382" s="357">
        <v>0.886205105796927</v>
      </c>
      <c r="AB382" s="357">
        <v>0.738504254830773</v>
      </c>
      <c r="AC382" s="357">
        <v>0.615420212358977</v>
      </c>
      <c r="AD382" s="145">
        <f t="shared" si="56"/>
        <v>0.985368029739777</v>
      </c>
      <c r="AE382" s="146">
        <f t="shared" si="57"/>
        <v>0.821140024783148</v>
      </c>
      <c r="AF382" s="146">
        <f t="shared" si="58"/>
        <v>0.410599904268124</v>
      </c>
      <c r="AG382" s="365"/>
      <c r="AH382" s="363">
        <f t="shared" si="59"/>
        <v>180</v>
      </c>
      <c r="AI382" s="366">
        <v>-50</v>
      </c>
    </row>
    <row r="383" hidden="1" spans="1:35">
      <c r="A383" s="289">
        <v>442</v>
      </c>
      <c r="B383" s="90" t="s">
        <v>122</v>
      </c>
      <c r="C383" s="11">
        <v>106066</v>
      </c>
      <c r="D383" s="54" t="s">
        <v>136</v>
      </c>
      <c r="E383" s="378"/>
      <c r="F383" s="289"/>
      <c r="G383" s="395"/>
      <c r="H383" s="378"/>
      <c r="I383" s="399"/>
      <c r="J383" s="56">
        <v>0</v>
      </c>
      <c r="K383" s="289">
        <v>0</v>
      </c>
      <c r="L383" s="399"/>
      <c r="M383" s="339">
        <v>7901.46533333333</v>
      </c>
      <c r="N383" s="339">
        <f t="shared" si="50"/>
        <v>23704.396</v>
      </c>
      <c r="O383" s="339">
        <v>2147.44972</v>
      </c>
      <c r="P383" s="339">
        <f t="shared" si="51"/>
        <v>6442.34916</v>
      </c>
      <c r="Q383" s="346">
        <v>9481.7584</v>
      </c>
      <c r="R383" s="346">
        <f t="shared" si="52"/>
        <v>28445.2752</v>
      </c>
      <c r="S383" s="346">
        <v>2335.7645416</v>
      </c>
      <c r="T383" s="346">
        <f t="shared" si="53"/>
        <v>7007.2936248</v>
      </c>
      <c r="U383" s="347">
        <v>11378.11008</v>
      </c>
      <c r="V383" s="347">
        <f t="shared" si="54"/>
        <v>34134.33024</v>
      </c>
      <c r="W383" s="347">
        <v>2537.2944384</v>
      </c>
      <c r="X383" s="347">
        <f t="shared" si="55"/>
        <v>7611.8833152</v>
      </c>
      <c r="Y383" s="356">
        <v>19278.03</v>
      </c>
      <c r="Z383" s="356">
        <v>6118.6</v>
      </c>
      <c r="AA383" s="357">
        <v>0.813268138112442</v>
      </c>
      <c r="AB383" s="357">
        <v>0.677723448427034</v>
      </c>
      <c r="AC383" s="357">
        <v>0.564769540355862</v>
      </c>
      <c r="AD383" s="145">
        <f t="shared" si="56"/>
        <v>0.813268138112442</v>
      </c>
      <c r="AE383" s="146">
        <f t="shared" si="57"/>
        <v>0.677723448427034</v>
      </c>
      <c r="AF383" s="146">
        <f t="shared" si="58"/>
        <v>0.564769540355862</v>
      </c>
      <c r="AG383" s="365"/>
      <c r="AH383" s="363">
        <f t="shared" si="59"/>
        <v>0</v>
      </c>
      <c r="AI383" s="366" t="s">
        <v>114</v>
      </c>
    </row>
  </sheetData>
  <autoFilter ref="A2:AI383">
    <filterColumn colId="1">
      <customFilters>
        <customFilter operator="equal" val="西北片区"/>
      </customFilters>
    </filterColumn>
    <extLst/>
  </autoFilter>
  <mergeCells count="8">
    <mergeCell ref="A1:L1"/>
    <mergeCell ref="M1:P1"/>
    <mergeCell ref="Q1:T1"/>
    <mergeCell ref="U1:X1"/>
    <mergeCell ref="Y1:Z1"/>
    <mergeCell ref="AA1:AC1"/>
    <mergeCell ref="AD1:AF1"/>
    <mergeCell ref="AG1:A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workbookViewId="0">
      <selection activeCell="E22" sqref="E22"/>
    </sheetView>
  </sheetViews>
  <sheetFormatPr defaultColWidth="9" defaultRowHeight="28" customHeight="1"/>
  <cols>
    <col min="1" max="1" width="8.25454545454545" customWidth="1"/>
    <col min="2" max="2" width="11.3727272727273" customWidth="1"/>
    <col min="3" max="3" width="10.1272727272727"/>
    <col min="4" max="4" width="10.5" customWidth="1"/>
    <col min="5" max="6" width="10.6272727272727" customWidth="1"/>
    <col min="7" max="8" width="10.2545454545455" customWidth="1"/>
    <col min="9" max="9" width="10.7545454545455" customWidth="1"/>
    <col min="10" max="11" width="10" customWidth="1"/>
    <col min="12" max="13" width="10.1272727272727" customWidth="1"/>
    <col min="14" max="14" width="10.5" customWidth="1"/>
    <col min="15" max="15" width="10" customWidth="1"/>
    <col min="16" max="16" width="7.25454545454545" customWidth="1"/>
  </cols>
  <sheetData>
    <row r="1" customHeight="1" spans="1:16">
      <c r="A1" s="274" t="s">
        <v>719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8"/>
    </row>
    <row r="2" customHeight="1" spans="1:16">
      <c r="A2" s="275" t="s">
        <v>6</v>
      </c>
      <c r="B2" s="274" t="s">
        <v>720</v>
      </c>
      <c r="C2" s="274"/>
      <c r="D2" s="274" t="s">
        <v>721</v>
      </c>
      <c r="E2" s="274"/>
      <c r="F2" s="274" t="s">
        <v>722</v>
      </c>
      <c r="G2" s="274"/>
      <c r="H2" s="274" t="s">
        <v>723</v>
      </c>
      <c r="I2" s="274"/>
      <c r="J2" s="293" t="s">
        <v>724</v>
      </c>
      <c r="K2" s="293"/>
      <c r="L2" s="293"/>
      <c r="M2" s="293"/>
      <c r="N2" s="293"/>
      <c r="O2" s="293"/>
      <c r="P2" s="294" t="s">
        <v>725</v>
      </c>
    </row>
    <row r="3" customHeight="1" spans="1:16">
      <c r="A3" s="276"/>
      <c r="B3" s="274" t="s">
        <v>726</v>
      </c>
      <c r="C3" s="274" t="s">
        <v>727</v>
      </c>
      <c r="D3" s="274" t="s">
        <v>728</v>
      </c>
      <c r="E3" s="274" t="s">
        <v>729</v>
      </c>
      <c r="F3" s="274" t="s">
        <v>730</v>
      </c>
      <c r="G3" s="274" t="s">
        <v>731</v>
      </c>
      <c r="H3" s="274" t="s">
        <v>732</v>
      </c>
      <c r="I3" s="274" t="s">
        <v>733</v>
      </c>
      <c r="J3" s="293" t="s">
        <v>734</v>
      </c>
      <c r="K3" s="293" t="s">
        <v>735</v>
      </c>
      <c r="L3" s="293" t="s">
        <v>736</v>
      </c>
      <c r="M3" s="293" t="s">
        <v>737</v>
      </c>
      <c r="N3" s="293" t="s">
        <v>738</v>
      </c>
      <c r="O3" s="293" t="s">
        <v>739</v>
      </c>
      <c r="P3" s="294"/>
    </row>
    <row r="4" customHeight="1" spans="1:16">
      <c r="A4" s="274" t="s">
        <v>50</v>
      </c>
      <c r="B4" s="277">
        <v>417595.133571429</v>
      </c>
      <c r="C4" s="277">
        <v>99406.4278628572</v>
      </c>
      <c r="D4" s="277">
        <v>501114.160285714</v>
      </c>
      <c r="E4" s="277">
        <v>108123.6069216</v>
      </c>
      <c r="F4" s="277">
        <v>601336.992342857</v>
      </c>
      <c r="G4" s="277">
        <v>117452.517844114</v>
      </c>
      <c r="H4" s="277">
        <v>476289.81</v>
      </c>
      <c r="I4" s="277">
        <v>111062.31</v>
      </c>
      <c r="J4" s="295">
        <f t="shared" ref="J4:J10" si="0">H4/B4</f>
        <v>1.14055402400548</v>
      </c>
      <c r="K4" s="295">
        <f t="shared" ref="K4:K10" si="1">I4/C4</f>
        <v>1.11725481327247</v>
      </c>
      <c r="L4" s="295">
        <f t="shared" ref="L4:L10" si="2">H4/D4</f>
        <v>0.950461686671236</v>
      </c>
      <c r="M4" s="295">
        <f t="shared" ref="M4:M10" si="3">I4/E4</f>
        <v>1.02717910696903</v>
      </c>
      <c r="N4" s="295">
        <f t="shared" ref="N4:N10" si="4">H4/F4</f>
        <v>0.792051405559363</v>
      </c>
      <c r="O4" s="295">
        <f t="shared" ref="O4:O10" si="5">I4/G4</f>
        <v>0.945593266441548</v>
      </c>
      <c r="P4" s="296"/>
    </row>
    <row r="5" customHeight="1" spans="1:16">
      <c r="A5" s="274" t="s">
        <v>56</v>
      </c>
      <c r="B5" s="277">
        <v>557744.053285715</v>
      </c>
      <c r="C5" s="277">
        <v>125768.695928571</v>
      </c>
      <c r="D5" s="277">
        <v>669292.863942858</v>
      </c>
      <c r="E5" s="277">
        <v>136797.64311</v>
      </c>
      <c r="F5" s="277">
        <v>803151.436731428</v>
      </c>
      <c r="G5" s="277">
        <v>148600.551497143</v>
      </c>
      <c r="H5" s="277">
        <v>645949.6</v>
      </c>
      <c r="I5" s="277">
        <v>143844.99</v>
      </c>
      <c r="J5" s="295">
        <f t="shared" si="0"/>
        <v>1.15814699626945</v>
      </c>
      <c r="K5" s="295">
        <f t="shared" si="1"/>
        <v>1.14372649678816</v>
      </c>
      <c r="L5" s="295">
        <f t="shared" si="2"/>
        <v>0.96512249689121</v>
      </c>
      <c r="M5" s="295">
        <f t="shared" si="3"/>
        <v>1.05151658120552</v>
      </c>
      <c r="N5" s="295">
        <f t="shared" si="4"/>
        <v>0.804268747409343</v>
      </c>
      <c r="O5" s="295">
        <f t="shared" si="5"/>
        <v>0.967997686083726</v>
      </c>
      <c r="P5" s="296"/>
    </row>
    <row r="6" customHeight="1" spans="1:16">
      <c r="A6" s="274" t="s">
        <v>53</v>
      </c>
      <c r="B6" s="277">
        <v>750038.673</v>
      </c>
      <c r="C6" s="277">
        <v>165275.702725714</v>
      </c>
      <c r="D6" s="277">
        <v>895820.716035714</v>
      </c>
      <c r="E6" s="277">
        <v>179063.0247855</v>
      </c>
      <c r="F6" s="277">
        <v>1070125.31394393</v>
      </c>
      <c r="G6" s="277">
        <v>193777.544479543</v>
      </c>
      <c r="H6" s="277">
        <v>875007.08</v>
      </c>
      <c r="I6" s="277">
        <v>191431.25</v>
      </c>
      <c r="J6" s="295">
        <f t="shared" si="0"/>
        <v>1.16661595128175</v>
      </c>
      <c r="K6" s="295">
        <f t="shared" si="1"/>
        <v>1.15825403760463</v>
      </c>
      <c r="L6" s="295">
        <f t="shared" si="2"/>
        <v>0.976765846487877</v>
      </c>
      <c r="M6" s="295">
        <f t="shared" si="3"/>
        <v>1.06907191045899</v>
      </c>
      <c r="N6" s="295">
        <f t="shared" si="4"/>
        <v>0.817667864313176</v>
      </c>
      <c r="O6" s="295">
        <f t="shared" si="5"/>
        <v>0.987891814369695</v>
      </c>
      <c r="P6" s="296"/>
    </row>
    <row r="7" customHeight="1" spans="1:16">
      <c r="A7" s="278" t="s">
        <v>47</v>
      </c>
      <c r="B7" s="277">
        <v>793155.316142858</v>
      </c>
      <c r="C7" s="277">
        <v>187520.336194286</v>
      </c>
      <c r="D7" s="277">
        <v>951786.379371429</v>
      </c>
      <c r="E7" s="277">
        <v>203964.4272144</v>
      </c>
      <c r="F7" s="277">
        <v>1142143.65524572</v>
      </c>
      <c r="G7" s="277">
        <v>221562.489534172</v>
      </c>
      <c r="H7" s="277">
        <v>764303.14</v>
      </c>
      <c r="I7" s="277">
        <v>173895.81</v>
      </c>
      <c r="J7" s="297">
        <f t="shared" si="0"/>
        <v>0.963623548180743</v>
      </c>
      <c r="K7" s="295">
        <f t="shared" si="1"/>
        <v>0.927343740573449</v>
      </c>
      <c r="L7" s="295">
        <f t="shared" si="2"/>
        <v>0.803019623483953</v>
      </c>
      <c r="M7" s="295">
        <f t="shared" si="3"/>
        <v>0.852579110852536</v>
      </c>
      <c r="N7" s="295">
        <f t="shared" si="4"/>
        <v>0.669183019569958</v>
      </c>
      <c r="O7" s="295">
        <f t="shared" si="5"/>
        <v>0.784861238766591</v>
      </c>
      <c r="P7" s="296">
        <v>-1380</v>
      </c>
    </row>
    <row r="8" customHeight="1" spans="1:16">
      <c r="A8" s="278" t="s">
        <v>122</v>
      </c>
      <c r="B8" s="277">
        <v>294318.910285714</v>
      </c>
      <c r="C8" s="277">
        <v>58853.9524114284</v>
      </c>
      <c r="D8" s="277">
        <v>353182.692342858</v>
      </c>
      <c r="E8" s="277">
        <v>64014.5009399997</v>
      </c>
      <c r="F8" s="277">
        <v>423819.230811429</v>
      </c>
      <c r="G8" s="277">
        <v>69537.6757028571</v>
      </c>
      <c r="H8" s="277">
        <v>267116.33</v>
      </c>
      <c r="I8" s="277">
        <v>54501.32</v>
      </c>
      <c r="J8" s="297">
        <f t="shared" si="0"/>
        <v>0.907574473351689</v>
      </c>
      <c r="K8" s="295">
        <f t="shared" si="1"/>
        <v>0.926043498642188</v>
      </c>
      <c r="L8" s="295">
        <f t="shared" si="2"/>
        <v>0.756312061126405</v>
      </c>
      <c r="M8" s="295">
        <f t="shared" si="3"/>
        <v>0.851390219398628</v>
      </c>
      <c r="N8" s="295">
        <f t="shared" si="4"/>
        <v>0.630260050938672</v>
      </c>
      <c r="O8" s="295">
        <f t="shared" si="5"/>
        <v>0.783766777493265</v>
      </c>
      <c r="P8" s="296">
        <v>-320</v>
      </c>
    </row>
    <row r="9" customHeight="1" spans="1:16">
      <c r="A9" s="274" t="s">
        <v>44</v>
      </c>
      <c r="B9" s="277">
        <v>1000704.52728571</v>
      </c>
      <c r="C9" s="277">
        <v>214138.330937143</v>
      </c>
      <c r="D9" s="277">
        <v>1200845.43274286</v>
      </c>
      <c r="E9" s="277">
        <v>232916.6153424</v>
      </c>
      <c r="F9" s="277">
        <v>1441014.51929143</v>
      </c>
      <c r="G9" s="277">
        <v>253012.674091886</v>
      </c>
      <c r="H9" s="277">
        <v>1092035.22</v>
      </c>
      <c r="I9" s="277">
        <v>239219.813195109</v>
      </c>
      <c r="J9" s="295">
        <f t="shared" si="0"/>
        <v>1.09126639305012</v>
      </c>
      <c r="K9" s="295">
        <f t="shared" si="1"/>
        <v>1.11712747618887</v>
      </c>
      <c r="L9" s="295">
        <f t="shared" si="2"/>
        <v>0.909388660875092</v>
      </c>
      <c r="M9" s="295">
        <f t="shared" si="3"/>
        <v>1.0270620361001</v>
      </c>
      <c r="N9" s="295">
        <f t="shared" si="4"/>
        <v>0.757823884062578</v>
      </c>
      <c r="O9" s="295">
        <f t="shared" si="5"/>
        <v>0.945485494170271</v>
      </c>
      <c r="P9" s="296"/>
    </row>
    <row r="10" customHeight="1" spans="1:16">
      <c r="A10" s="279" t="s">
        <v>740</v>
      </c>
      <c r="B10" s="279">
        <f t="shared" ref="B10:I10" si="6">SUM(B4:B9)</f>
        <v>3813556.61357143</v>
      </c>
      <c r="C10" s="279">
        <f t="shared" si="6"/>
        <v>850963.44606</v>
      </c>
      <c r="D10" s="279">
        <f t="shared" si="6"/>
        <v>4572042.24472143</v>
      </c>
      <c r="E10" s="279">
        <f t="shared" si="6"/>
        <v>924879.8183139</v>
      </c>
      <c r="F10" s="279">
        <f t="shared" si="6"/>
        <v>5481591.14836679</v>
      </c>
      <c r="G10" s="279">
        <f t="shared" si="6"/>
        <v>1003943.45314972</v>
      </c>
      <c r="H10" s="279">
        <f t="shared" si="6"/>
        <v>4120701.18</v>
      </c>
      <c r="I10" s="279">
        <f t="shared" si="6"/>
        <v>913955.493195108</v>
      </c>
      <c r="J10" s="298">
        <f t="shared" si="0"/>
        <v>1.08054018795356</v>
      </c>
      <c r="K10" s="298">
        <f t="shared" si="1"/>
        <v>1.07402438662526</v>
      </c>
      <c r="L10" s="298">
        <f t="shared" si="2"/>
        <v>0.901282394045567</v>
      </c>
      <c r="M10" s="298">
        <f t="shared" si="3"/>
        <v>0.988188384152757</v>
      </c>
      <c r="N10" s="298">
        <f t="shared" si="4"/>
        <v>0.751734499795326</v>
      </c>
      <c r="O10" s="298">
        <f t="shared" si="5"/>
        <v>0.910365509459439</v>
      </c>
      <c r="P10" s="299"/>
    </row>
    <row r="11" customHeight="1" spans="1:16">
      <c r="A11" s="280"/>
      <c r="B11" s="281"/>
      <c r="C11" s="281"/>
      <c r="D11" s="281"/>
      <c r="E11" s="281"/>
      <c r="F11" s="281"/>
      <c r="G11" s="281" t="s">
        <v>741</v>
      </c>
      <c r="H11" s="281">
        <v>296106.05</v>
      </c>
      <c r="I11" s="281">
        <v>76160.3368048915</v>
      </c>
      <c r="J11" s="300"/>
      <c r="K11" s="300"/>
      <c r="L11" s="300"/>
      <c r="M11" s="300"/>
      <c r="N11" s="300"/>
      <c r="O11" s="300"/>
      <c r="P11" s="301"/>
    </row>
    <row r="12" customHeight="1" spans="1:16">
      <c r="A12" s="280"/>
      <c r="B12" s="281"/>
      <c r="C12" s="281"/>
      <c r="D12" s="281"/>
      <c r="E12" s="281"/>
      <c r="F12" s="281"/>
      <c r="G12" s="281" t="s">
        <v>44</v>
      </c>
      <c r="H12" s="281">
        <v>1388141.27</v>
      </c>
      <c r="I12" s="281">
        <v>315380.15</v>
      </c>
      <c r="J12" s="300"/>
      <c r="K12" s="300"/>
      <c r="L12" s="300"/>
      <c r="M12" s="300"/>
      <c r="N12" s="300"/>
      <c r="O12" s="300"/>
      <c r="P12" s="301"/>
    </row>
    <row r="13" customHeight="1" spans="1:16">
      <c r="A13" s="280"/>
      <c r="B13" s="281"/>
      <c r="C13" s="281"/>
      <c r="D13" s="281"/>
      <c r="E13" s="281"/>
      <c r="F13" s="281"/>
      <c r="G13" s="281" t="s">
        <v>742</v>
      </c>
      <c r="H13" s="281">
        <f>H12-H11</f>
        <v>1092035.22</v>
      </c>
      <c r="I13" s="281">
        <f>I12-I11</f>
        <v>239219.813195109</v>
      </c>
      <c r="J13" s="300"/>
      <c r="K13" s="300"/>
      <c r="L13" s="300"/>
      <c r="M13" s="300"/>
      <c r="N13" s="300"/>
      <c r="O13" s="300"/>
      <c r="P13" s="301"/>
    </row>
    <row r="14" ht="23" customHeight="1"/>
    <row r="15" ht="24" customHeight="1" spans="1:10">
      <c r="A15" s="282" t="s">
        <v>743</v>
      </c>
      <c r="B15" s="283"/>
      <c r="C15" s="283"/>
      <c r="D15" s="283"/>
      <c r="E15" s="283"/>
      <c r="F15" s="283"/>
      <c r="G15" s="283"/>
      <c r="H15" s="283"/>
      <c r="I15" s="283"/>
      <c r="J15" s="291"/>
    </row>
    <row r="16" customHeight="1" spans="1:10">
      <c r="A16" s="284" t="s">
        <v>3</v>
      </c>
      <c r="B16" s="284" t="s">
        <v>6</v>
      </c>
      <c r="C16" s="285" t="s">
        <v>744</v>
      </c>
      <c r="D16" s="285" t="s">
        <v>745</v>
      </c>
      <c r="E16" s="285" t="s">
        <v>746</v>
      </c>
      <c r="F16" s="286" t="s">
        <v>747</v>
      </c>
      <c r="G16" s="287" t="s">
        <v>748</v>
      </c>
      <c r="H16" s="288" t="s">
        <v>749</v>
      </c>
      <c r="I16" s="288" t="s">
        <v>750</v>
      </c>
      <c r="J16" s="302" t="s">
        <v>751</v>
      </c>
    </row>
    <row r="17" customHeight="1" spans="1:10">
      <c r="A17" s="73">
        <v>1</v>
      </c>
      <c r="B17" s="73" t="s">
        <v>50</v>
      </c>
      <c r="C17" s="73" t="s">
        <v>752</v>
      </c>
      <c r="D17" s="73">
        <v>16</v>
      </c>
      <c r="E17" s="73">
        <v>13</v>
      </c>
      <c r="F17" s="289">
        <f t="shared" ref="F17:F25" si="7">E17-D17</f>
        <v>-3</v>
      </c>
      <c r="G17" s="290">
        <f>F17*2</f>
        <v>-6</v>
      </c>
      <c r="H17" s="133">
        <v>9</v>
      </c>
      <c r="I17" s="133">
        <v>1</v>
      </c>
      <c r="J17" s="202">
        <f t="shared" ref="J17:J25" si="8">E17/D17</f>
        <v>0.8125</v>
      </c>
    </row>
    <row r="18" customHeight="1" spans="1:10">
      <c r="A18" s="73">
        <v>2</v>
      </c>
      <c r="B18" s="73" t="s">
        <v>753</v>
      </c>
      <c r="C18" s="73" t="s">
        <v>259</v>
      </c>
      <c r="D18" s="73">
        <v>9</v>
      </c>
      <c r="E18" s="73">
        <v>7</v>
      </c>
      <c r="F18" s="289">
        <f t="shared" si="7"/>
        <v>-2</v>
      </c>
      <c r="G18" s="290">
        <f t="shared" ref="G18:G24" si="9">F18*2</f>
        <v>-4</v>
      </c>
      <c r="H18" s="133">
        <v>3</v>
      </c>
      <c r="I18" s="133">
        <v>0</v>
      </c>
      <c r="J18" s="202">
        <f t="shared" si="8"/>
        <v>0.777777777777778</v>
      </c>
    </row>
    <row r="19" customHeight="1" spans="1:10">
      <c r="A19" s="73">
        <v>3</v>
      </c>
      <c r="B19" s="73" t="s">
        <v>53</v>
      </c>
      <c r="C19" s="73" t="s">
        <v>754</v>
      </c>
      <c r="D19" s="73">
        <v>20</v>
      </c>
      <c r="E19" s="73">
        <v>16</v>
      </c>
      <c r="F19" s="289">
        <f t="shared" si="7"/>
        <v>-4</v>
      </c>
      <c r="G19" s="290">
        <f t="shared" si="9"/>
        <v>-8</v>
      </c>
      <c r="H19" s="133">
        <v>9</v>
      </c>
      <c r="I19" s="133">
        <v>4</v>
      </c>
      <c r="J19" s="202">
        <f t="shared" si="8"/>
        <v>0.8</v>
      </c>
    </row>
    <row r="20" customHeight="1" spans="1:10">
      <c r="A20" s="73">
        <v>4</v>
      </c>
      <c r="B20" s="73" t="s">
        <v>755</v>
      </c>
      <c r="C20" s="73" t="s">
        <v>756</v>
      </c>
      <c r="D20" s="73">
        <v>5</v>
      </c>
      <c r="E20" s="73">
        <v>3</v>
      </c>
      <c r="F20" s="289">
        <f t="shared" si="7"/>
        <v>-2</v>
      </c>
      <c r="G20" s="290">
        <f t="shared" si="9"/>
        <v>-4</v>
      </c>
      <c r="H20" s="133">
        <v>1</v>
      </c>
      <c r="I20" s="133">
        <v>0</v>
      </c>
      <c r="J20" s="202">
        <f t="shared" si="8"/>
        <v>0.6</v>
      </c>
    </row>
    <row r="21" customHeight="1" spans="1:10">
      <c r="A21" s="73">
        <v>5</v>
      </c>
      <c r="B21" s="73" t="s">
        <v>122</v>
      </c>
      <c r="C21" s="73" t="s">
        <v>757</v>
      </c>
      <c r="D21" s="73">
        <v>2</v>
      </c>
      <c r="E21" s="73">
        <v>0</v>
      </c>
      <c r="F21" s="289">
        <f t="shared" si="7"/>
        <v>-2</v>
      </c>
      <c r="G21" s="290">
        <f t="shared" si="9"/>
        <v>-4</v>
      </c>
      <c r="H21" s="133">
        <v>0</v>
      </c>
      <c r="I21" s="133">
        <v>0</v>
      </c>
      <c r="J21" s="202">
        <f t="shared" si="8"/>
        <v>0</v>
      </c>
    </row>
    <row r="22" customHeight="1" spans="1:10">
      <c r="A22" s="73">
        <v>6</v>
      </c>
      <c r="B22" s="73" t="s">
        <v>44</v>
      </c>
      <c r="C22" s="73" t="s">
        <v>758</v>
      </c>
      <c r="D22" s="73">
        <v>29</v>
      </c>
      <c r="E22" s="73">
        <v>16</v>
      </c>
      <c r="F22" s="289">
        <f t="shared" si="7"/>
        <v>-13</v>
      </c>
      <c r="G22" s="290">
        <v>-10</v>
      </c>
      <c r="H22" s="133">
        <v>6</v>
      </c>
      <c r="I22" s="133">
        <v>1</v>
      </c>
      <c r="J22" s="202">
        <f t="shared" si="8"/>
        <v>0.551724137931034</v>
      </c>
    </row>
    <row r="23" customHeight="1" spans="1:10">
      <c r="A23" s="73">
        <v>7</v>
      </c>
      <c r="B23" s="73" t="s">
        <v>759</v>
      </c>
      <c r="C23" s="73" t="s">
        <v>243</v>
      </c>
      <c r="D23" s="73">
        <v>4</v>
      </c>
      <c r="E23" s="73">
        <v>3</v>
      </c>
      <c r="F23" s="289">
        <f t="shared" si="7"/>
        <v>-1</v>
      </c>
      <c r="G23" s="290">
        <f t="shared" si="9"/>
        <v>-2</v>
      </c>
      <c r="H23" s="133">
        <v>1</v>
      </c>
      <c r="I23" s="133">
        <v>1</v>
      </c>
      <c r="J23" s="202">
        <f t="shared" si="8"/>
        <v>0.75</v>
      </c>
    </row>
    <row r="24" customHeight="1" spans="1:10">
      <c r="A24" s="73">
        <v>8</v>
      </c>
      <c r="B24" s="73" t="s">
        <v>47</v>
      </c>
      <c r="C24" s="73" t="s">
        <v>760</v>
      </c>
      <c r="D24" s="73">
        <v>24</v>
      </c>
      <c r="E24" s="73">
        <v>5</v>
      </c>
      <c r="F24" s="289">
        <f t="shared" si="7"/>
        <v>-19</v>
      </c>
      <c r="G24" s="290">
        <v>-10</v>
      </c>
      <c r="H24" s="133">
        <v>2</v>
      </c>
      <c r="I24" s="133">
        <v>2</v>
      </c>
      <c r="J24" s="202">
        <f t="shared" si="8"/>
        <v>0.208333333333333</v>
      </c>
    </row>
    <row r="25" customHeight="1" spans="1:10">
      <c r="A25" s="282" t="s">
        <v>169</v>
      </c>
      <c r="B25" s="283"/>
      <c r="C25" s="291"/>
      <c r="D25" s="284">
        <f>SUM(D17:D24)</f>
        <v>109</v>
      </c>
      <c r="E25" s="284">
        <f>SUM(E17:E24)</f>
        <v>63</v>
      </c>
      <c r="F25" s="292">
        <f t="shared" si="7"/>
        <v>-46</v>
      </c>
      <c r="G25" s="290">
        <f>SUM(G17:G24)</f>
        <v>-48</v>
      </c>
      <c r="H25" s="173">
        <f>SUM(H17:H24)</f>
        <v>31</v>
      </c>
      <c r="I25" s="173">
        <f>SUM(I17:I24)</f>
        <v>9</v>
      </c>
      <c r="J25" s="200">
        <f t="shared" si="8"/>
        <v>0.577981651376147</v>
      </c>
    </row>
  </sheetData>
  <mergeCells count="10">
    <mergeCell ref="A1:P1"/>
    <mergeCell ref="B2:C2"/>
    <mergeCell ref="D2:E2"/>
    <mergeCell ref="F2:G2"/>
    <mergeCell ref="H2:I2"/>
    <mergeCell ref="J2:O2"/>
    <mergeCell ref="A15:J15"/>
    <mergeCell ref="A25:C25"/>
    <mergeCell ref="A2:A3"/>
    <mergeCell ref="P2:P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04"/>
  <sheetViews>
    <sheetView workbookViewId="0">
      <selection activeCell="K2" sqref="A$1:K$1048576"/>
    </sheetView>
  </sheetViews>
  <sheetFormatPr defaultColWidth="20" defaultRowHeight="13"/>
  <cols>
    <col min="1" max="1" width="13.8727272727273" style="240" customWidth="1"/>
    <col min="2" max="2" width="11" style="240" customWidth="1"/>
    <col min="3" max="3" width="11.2545454545455" style="240" customWidth="1"/>
    <col min="4" max="4" width="8.75454545454545" style="240" customWidth="1"/>
    <col min="5" max="5" width="20" style="240"/>
    <col min="6" max="6" width="32.1272727272727" style="240" customWidth="1"/>
    <col min="7" max="7" width="14.2545454545455" style="240" customWidth="1"/>
    <col min="8" max="8" width="13.3727272727273" style="240" customWidth="1"/>
    <col min="9" max="9" width="10.6272727272727" style="240" customWidth="1"/>
    <col min="10" max="10" width="11" style="240" customWidth="1"/>
    <col min="11" max="11" width="11" style="266" customWidth="1"/>
    <col min="12" max="16384" width="20" style="240"/>
  </cols>
  <sheetData>
    <row r="1" s="240" customFormat="1" ht="22" customHeight="1" spans="1:11">
      <c r="A1" s="267" t="s">
        <v>761</v>
      </c>
      <c r="B1" s="267"/>
      <c r="C1" s="267"/>
      <c r="D1" s="267"/>
      <c r="E1" s="267"/>
      <c r="F1" s="267"/>
      <c r="G1" s="267"/>
      <c r="H1" s="267"/>
      <c r="I1" s="267"/>
      <c r="J1" s="267"/>
      <c r="K1" s="270"/>
    </row>
    <row r="2" s="240" customFormat="1" ht="15.5" spans="1:11">
      <c r="A2" s="268" t="s">
        <v>762</v>
      </c>
      <c r="B2" s="268" t="s">
        <v>763</v>
      </c>
      <c r="C2" s="268" t="s">
        <v>764</v>
      </c>
      <c r="D2" s="268" t="s">
        <v>765</v>
      </c>
      <c r="E2" s="268" t="s">
        <v>766</v>
      </c>
      <c r="F2" s="268" t="s">
        <v>767</v>
      </c>
      <c r="G2" s="268" t="s">
        <v>768</v>
      </c>
      <c r="H2" s="268" t="s">
        <v>769</v>
      </c>
      <c r="I2" s="268" t="s">
        <v>770</v>
      </c>
      <c r="J2" s="271" t="s">
        <v>771</v>
      </c>
      <c r="K2" s="272" t="s">
        <v>772</v>
      </c>
    </row>
    <row r="3" s="240" customFormat="1" spans="1:11">
      <c r="A3" s="269" t="s">
        <v>773</v>
      </c>
      <c r="B3" s="269" t="s">
        <v>774</v>
      </c>
      <c r="C3" s="269" t="s">
        <v>775</v>
      </c>
      <c r="D3" s="269" t="s">
        <v>194</v>
      </c>
      <c r="E3" s="269" t="s">
        <v>776</v>
      </c>
      <c r="F3" s="269" t="s">
        <v>777</v>
      </c>
      <c r="G3" s="269" t="s">
        <v>778</v>
      </c>
      <c r="H3" s="269" t="s">
        <v>779</v>
      </c>
      <c r="I3" s="269" t="s">
        <v>780</v>
      </c>
      <c r="J3" s="273" t="s">
        <v>781</v>
      </c>
      <c r="K3" s="50">
        <v>-50</v>
      </c>
    </row>
    <row r="4" s="240" customFormat="1" spans="1:11">
      <c r="A4" s="269" t="s">
        <v>782</v>
      </c>
      <c r="B4" s="269" t="s">
        <v>236</v>
      </c>
      <c r="C4" s="269" t="s">
        <v>775</v>
      </c>
      <c r="D4" s="269" t="s">
        <v>237</v>
      </c>
      <c r="E4" s="269" t="s">
        <v>783</v>
      </c>
      <c r="F4" s="269" t="s">
        <v>784</v>
      </c>
      <c r="G4" s="269" t="s">
        <v>785</v>
      </c>
      <c r="H4" s="269" t="s">
        <v>779</v>
      </c>
      <c r="I4" s="269" t="s">
        <v>780</v>
      </c>
      <c r="J4" s="273" t="s">
        <v>781</v>
      </c>
      <c r="K4" s="50">
        <v>-50</v>
      </c>
    </row>
    <row r="5" s="240" customFormat="1" spans="1:11">
      <c r="A5" s="269" t="s">
        <v>786</v>
      </c>
      <c r="B5" s="269" t="s">
        <v>787</v>
      </c>
      <c r="C5" s="269" t="s">
        <v>775</v>
      </c>
      <c r="D5" s="269" t="s">
        <v>194</v>
      </c>
      <c r="E5" s="269" t="s">
        <v>788</v>
      </c>
      <c r="F5" s="269" t="s">
        <v>784</v>
      </c>
      <c r="G5" s="269" t="s">
        <v>789</v>
      </c>
      <c r="H5" s="269" t="s">
        <v>779</v>
      </c>
      <c r="I5" s="269" t="s">
        <v>780</v>
      </c>
      <c r="J5" s="273" t="s">
        <v>781</v>
      </c>
      <c r="K5" s="50">
        <v>-50</v>
      </c>
    </row>
    <row r="6" s="240" customFormat="1" spans="1:11">
      <c r="A6" s="269" t="s">
        <v>790</v>
      </c>
      <c r="B6" s="269" t="s">
        <v>791</v>
      </c>
      <c r="C6" s="269" t="s">
        <v>775</v>
      </c>
      <c r="D6" s="269" t="s">
        <v>194</v>
      </c>
      <c r="E6" s="269" t="s">
        <v>792</v>
      </c>
      <c r="F6" s="269" t="s">
        <v>793</v>
      </c>
      <c r="G6" s="269" t="s">
        <v>794</v>
      </c>
      <c r="H6" s="269" t="s">
        <v>779</v>
      </c>
      <c r="I6" s="269" t="s">
        <v>780</v>
      </c>
      <c r="J6" s="273" t="s">
        <v>781</v>
      </c>
      <c r="K6" s="50">
        <v>-50</v>
      </c>
    </row>
    <row r="7" s="240" customFormat="1" spans="1:11">
      <c r="A7" s="269" t="s">
        <v>773</v>
      </c>
      <c r="B7" s="269" t="s">
        <v>795</v>
      </c>
      <c r="C7" s="269" t="s">
        <v>775</v>
      </c>
      <c r="D7" s="269" t="s">
        <v>194</v>
      </c>
      <c r="E7" s="269" t="s">
        <v>776</v>
      </c>
      <c r="F7" s="269" t="s">
        <v>777</v>
      </c>
      <c r="G7" s="269" t="s">
        <v>796</v>
      </c>
      <c r="H7" s="269" t="s">
        <v>779</v>
      </c>
      <c r="I7" s="269" t="s">
        <v>780</v>
      </c>
      <c r="J7" s="273" t="s">
        <v>781</v>
      </c>
      <c r="K7" s="50">
        <v>-50</v>
      </c>
    </row>
    <row r="8" s="240" customFormat="1" spans="1:11">
      <c r="A8" s="269" t="s">
        <v>797</v>
      </c>
      <c r="B8" s="269" t="s">
        <v>422</v>
      </c>
      <c r="C8" s="269" t="s">
        <v>775</v>
      </c>
      <c r="D8" s="269" t="s">
        <v>194</v>
      </c>
      <c r="E8" s="269" t="s">
        <v>798</v>
      </c>
      <c r="F8" s="269" t="s">
        <v>777</v>
      </c>
      <c r="G8" s="269" t="s">
        <v>799</v>
      </c>
      <c r="H8" s="269" t="s">
        <v>779</v>
      </c>
      <c r="I8" s="269" t="s">
        <v>780</v>
      </c>
      <c r="J8" s="273" t="s">
        <v>781</v>
      </c>
      <c r="K8" s="50">
        <v>-50</v>
      </c>
    </row>
    <row r="9" s="240" customFormat="1" spans="1:11">
      <c r="A9" s="269" t="s">
        <v>800</v>
      </c>
      <c r="B9" s="269" t="s">
        <v>801</v>
      </c>
      <c r="C9" s="269" t="s">
        <v>775</v>
      </c>
      <c r="D9" s="269" t="s">
        <v>194</v>
      </c>
      <c r="E9" s="269" t="s">
        <v>622</v>
      </c>
      <c r="F9" s="269" t="s">
        <v>793</v>
      </c>
      <c r="G9" s="269" t="s">
        <v>802</v>
      </c>
      <c r="H9" s="269" t="s">
        <v>779</v>
      </c>
      <c r="I9" s="269" t="s">
        <v>780</v>
      </c>
      <c r="J9" s="273" t="s">
        <v>781</v>
      </c>
      <c r="K9" s="50">
        <v>-50</v>
      </c>
    </row>
    <row r="10" s="240" customFormat="1" spans="1:11">
      <c r="A10" s="269" t="s">
        <v>803</v>
      </c>
      <c r="B10" s="269" t="s">
        <v>804</v>
      </c>
      <c r="C10" s="269" t="s">
        <v>775</v>
      </c>
      <c r="D10" s="269" t="s">
        <v>194</v>
      </c>
      <c r="E10" s="269" t="s">
        <v>805</v>
      </c>
      <c r="F10" s="269" t="s">
        <v>806</v>
      </c>
      <c r="G10" s="269" t="s">
        <v>807</v>
      </c>
      <c r="H10" s="269" t="s">
        <v>779</v>
      </c>
      <c r="I10" s="269" t="s">
        <v>780</v>
      </c>
      <c r="J10" s="273" t="s">
        <v>781</v>
      </c>
      <c r="K10" s="50">
        <v>-50</v>
      </c>
    </row>
    <row r="11" s="240" customFormat="1" spans="1:11">
      <c r="A11" s="269" t="s">
        <v>808</v>
      </c>
      <c r="B11" s="269" t="s">
        <v>809</v>
      </c>
      <c r="C11" s="269" t="s">
        <v>775</v>
      </c>
      <c r="D11" s="269" t="s">
        <v>194</v>
      </c>
      <c r="E11" s="269" t="s">
        <v>810</v>
      </c>
      <c r="F11" s="269" t="s">
        <v>811</v>
      </c>
      <c r="G11" s="269" t="s">
        <v>812</v>
      </c>
      <c r="H11" s="269" t="s">
        <v>779</v>
      </c>
      <c r="I11" s="269" t="s">
        <v>780</v>
      </c>
      <c r="J11" s="273" t="s">
        <v>781</v>
      </c>
      <c r="K11" s="50">
        <v>-50</v>
      </c>
    </row>
    <row r="12" s="240" customFormat="1" spans="1:11">
      <c r="A12" s="269" t="s">
        <v>808</v>
      </c>
      <c r="B12" s="269" t="s">
        <v>813</v>
      </c>
      <c r="C12" s="269" t="s">
        <v>775</v>
      </c>
      <c r="D12" s="269" t="s">
        <v>194</v>
      </c>
      <c r="E12" s="269" t="s">
        <v>810</v>
      </c>
      <c r="F12" s="269" t="s">
        <v>811</v>
      </c>
      <c r="G12" s="269" t="s">
        <v>814</v>
      </c>
      <c r="H12" s="269" t="s">
        <v>779</v>
      </c>
      <c r="I12" s="269" t="s">
        <v>780</v>
      </c>
      <c r="J12" s="273" t="s">
        <v>781</v>
      </c>
      <c r="K12" s="50">
        <v>-50</v>
      </c>
    </row>
    <row r="13" s="240" customFormat="1" spans="1:11">
      <c r="A13" s="269" t="s">
        <v>815</v>
      </c>
      <c r="B13" s="269" t="s">
        <v>816</v>
      </c>
      <c r="C13" s="269" t="s">
        <v>775</v>
      </c>
      <c r="D13" s="269" t="s">
        <v>194</v>
      </c>
      <c r="E13" s="269" t="s">
        <v>817</v>
      </c>
      <c r="F13" s="269" t="s">
        <v>784</v>
      </c>
      <c r="G13" s="269" t="s">
        <v>818</v>
      </c>
      <c r="H13" s="269" t="s">
        <v>779</v>
      </c>
      <c r="I13" s="269" t="s">
        <v>780</v>
      </c>
      <c r="J13" s="273" t="s">
        <v>781</v>
      </c>
      <c r="K13" s="50">
        <v>-50</v>
      </c>
    </row>
    <row r="14" s="240" customFormat="1" spans="1:11">
      <c r="A14" s="269" t="s">
        <v>819</v>
      </c>
      <c r="B14" s="269" t="s">
        <v>655</v>
      </c>
      <c r="C14" s="269" t="s">
        <v>775</v>
      </c>
      <c r="D14" s="269" t="s">
        <v>194</v>
      </c>
      <c r="E14" s="269" t="s">
        <v>820</v>
      </c>
      <c r="F14" s="269" t="s">
        <v>821</v>
      </c>
      <c r="G14" s="269" t="s">
        <v>822</v>
      </c>
      <c r="H14" s="269" t="s">
        <v>779</v>
      </c>
      <c r="I14" s="269" t="s">
        <v>780</v>
      </c>
      <c r="J14" s="273" t="s">
        <v>781</v>
      </c>
      <c r="K14" s="50">
        <v>-50</v>
      </c>
    </row>
    <row r="15" s="240" customFormat="1" spans="1:11">
      <c r="A15" s="269" t="s">
        <v>823</v>
      </c>
      <c r="B15" s="269" t="s">
        <v>824</v>
      </c>
      <c r="C15" s="269" t="s">
        <v>775</v>
      </c>
      <c r="D15" s="269" t="s">
        <v>194</v>
      </c>
      <c r="E15" s="269" t="s">
        <v>825</v>
      </c>
      <c r="F15" s="269" t="s">
        <v>826</v>
      </c>
      <c r="G15" s="269" t="s">
        <v>827</v>
      </c>
      <c r="H15" s="269" t="s">
        <v>779</v>
      </c>
      <c r="I15" s="269" t="s">
        <v>780</v>
      </c>
      <c r="J15" s="273" t="s">
        <v>781</v>
      </c>
      <c r="K15" s="50">
        <v>-50</v>
      </c>
    </row>
    <row r="16" s="240" customFormat="1" spans="1:11">
      <c r="A16" s="269" t="s">
        <v>815</v>
      </c>
      <c r="B16" s="269" t="s">
        <v>828</v>
      </c>
      <c r="C16" s="269" t="s">
        <v>775</v>
      </c>
      <c r="D16" s="269" t="s">
        <v>194</v>
      </c>
      <c r="E16" s="269" t="s">
        <v>817</v>
      </c>
      <c r="F16" s="269" t="s">
        <v>784</v>
      </c>
      <c r="G16" s="269" t="s">
        <v>829</v>
      </c>
      <c r="H16" s="269" t="s">
        <v>779</v>
      </c>
      <c r="I16" s="269" t="s">
        <v>780</v>
      </c>
      <c r="J16" s="273" t="s">
        <v>781</v>
      </c>
      <c r="K16" s="50">
        <v>-50</v>
      </c>
    </row>
    <row r="17" s="240" customFormat="1" spans="1:11">
      <c r="A17" s="269" t="s">
        <v>830</v>
      </c>
      <c r="B17" s="269" t="s">
        <v>430</v>
      </c>
      <c r="C17" s="269" t="s">
        <v>775</v>
      </c>
      <c r="D17" s="269" t="s">
        <v>312</v>
      </c>
      <c r="E17" s="269" t="s">
        <v>831</v>
      </c>
      <c r="F17" s="269" t="s">
        <v>777</v>
      </c>
      <c r="G17" s="269" t="s">
        <v>832</v>
      </c>
      <c r="H17" s="269" t="s">
        <v>779</v>
      </c>
      <c r="I17" s="269" t="s">
        <v>780</v>
      </c>
      <c r="J17" s="273" t="s">
        <v>781</v>
      </c>
      <c r="K17" s="50">
        <v>-50</v>
      </c>
    </row>
    <row r="18" s="240" customFormat="1" spans="1:11">
      <c r="A18" s="269" t="s">
        <v>833</v>
      </c>
      <c r="B18" s="269" t="s">
        <v>834</v>
      </c>
      <c r="C18" s="269" t="s">
        <v>775</v>
      </c>
      <c r="D18" s="269" t="s">
        <v>194</v>
      </c>
      <c r="E18" s="269" t="s">
        <v>835</v>
      </c>
      <c r="F18" s="269" t="s">
        <v>836</v>
      </c>
      <c r="G18" s="269" t="s">
        <v>837</v>
      </c>
      <c r="H18" s="269" t="s">
        <v>779</v>
      </c>
      <c r="I18" s="269" t="s">
        <v>780</v>
      </c>
      <c r="J18" s="273" t="s">
        <v>781</v>
      </c>
      <c r="K18" s="50">
        <v>-50</v>
      </c>
    </row>
    <row r="19" s="240" customFormat="1" spans="1:11">
      <c r="A19" s="269" t="s">
        <v>838</v>
      </c>
      <c r="B19" s="269" t="s">
        <v>839</v>
      </c>
      <c r="C19" s="269" t="s">
        <v>775</v>
      </c>
      <c r="D19" s="269" t="s">
        <v>194</v>
      </c>
      <c r="E19" s="269" t="s">
        <v>840</v>
      </c>
      <c r="F19" s="269" t="s">
        <v>793</v>
      </c>
      <c r="G19" s="269" t="s">
        <v>841</v>
      </c>
      <c r="H19" s="269" t="s">
        <v>779</v>
      </c>
      <c r="I19" s="269" t="s">
        <v>780</v>
      </c>
      <c r="J19" s="273" t="s">
        <v>781</v>
      </c>
      <c r="K19" s="50">
        <v>-50</v>
      </c>
    </row>
    <row r="20" s="240" customFormat="1" spans="1:11">
      <c r="A20" s="269" t="s">
        <v>782</v>
      </c>
      <c r="B20" s="269" t="s">
        <v>235</v>
      </c>
      <c r="C20" s="269" t="s">
        <v>775</v>
      </c>
      <c r="D20" s="269" t="s">
        <v>194</v>
      </c>
      <c r="E20" s="269" t="s">
        <v>783</v>
      </c>
      <c r="F20" s="269" t="s">
        <v>784</v>
      </c>
      <c r="G20" s="269" t="s">
        <v>842</v>
      </c>
      <c r="H20" s="269" t="s">
        <v>779</v>
      </c>
      <c r="I20" s="269" t="s">
        <v>780</v>
      </c>
      <c r="J20" s="273" t="s">
        <v>781</v>
      </c>
      <c r="K20" s="50">
        <v>-50</v>
      </c>
    </row>
    <row r="21" s="240" customFormat="1" spans="1:11">
      <c r="A21" s="269" t="s">
        <v>843</v>
      </c>
      <c r="B21" s="269" t="s">
        <v>844</v>
      </c>
      <c r="C21" s="269" t="s">
        <v>775</v>
      </c>
      <c r="D21" s="269" t="s">
        <v>194</v>
      </c>
      <c r="E21" s="269" t="s">
        <v>845</v>
      </c>
      <c r="F21" s="269" t="s">
        <v>793</v>
      </c>
      <c r="G21" s="269" t="s">
        <v>846</v>
      </c>
      <c r="H21" s="269" t="s">
        <v>779</v>
      </c>
      <c r="I21" s="269" t="s">
        <v>780</v>
      </c>
      <c r="J21" s="273" t="s">
        <v>781</v>
      </c>
      <c r="K21" s="50">
        <v>-50</v>
      </c>
    </row>
    <row r="22" s="240" customFormat="1" spans="1:11">
      <c r="A22" s="269" t="s">
        <v>847</v>
      </c>
      <c r="B22" s="269" t="s">
        <v>848</v>
      </c>
      <c r="C22" s="269" t="s">
        <v>775</v>
      </c>
      <c r="D22" s="269" t="s">
        <v>194</v>
      </c>
      <c r="E22" s="269" t="s">
        <v>849</v>
      </c>
      <c r="F22" s="269" t="s">
        <v>793</v>
      </c>
      <c r="G22" s="269" t="s">
        <v>850</v>
      </c>
      <c r="H22" s="269" t="s">
        <v>779</v>
      </c>
      <c r="I22" s="269" t="s">
        <v>780</v>
      </c>
      <c r="J22" s="273" t="s">
        <v>781</v>
      </c>
      <c r="K22" s="50">
        <v>-50</v>
      </c>
    </row>
    <row r="23" s="240" customFormat="1" spans="1:11">
      <c r="A23" s="269" t="s">
        <v>782</v>
      </c>
      <c r="B23" s="269" t="s">
        <v>234</v>
      </c>
      <c r="C23" s="269" t="s">
        <v>775</v>
      </c>
      <c r="D23" s="269" t="s">
        <v>851</v>
      </c>
      <c r="E23" s="269" t="s">
        <v>783</v>
      </c>
      <c r="F23" s="269" t="s">
        <v>784</v>
      </c>
      <c r="G23" s="269" t="s">
        <v>852</v>
      </c>
      <c r="H23" s="269" t="s">
        <v>779</v>
      </c>
      <c r="I23" s="269" t="s">
        <v>780</v>
      </c>
      <c r="J23" s="273" t="s">
        <v>781</v>
      </c>
      <c r="K23" s="50">
        <v>-50</v>
      </c>
    </row>
    <row r="24" s="240" customFormat="1" spans="1:11">
      <c r="A24" s="269" t="s">
        <v>782</v>
      </c>
      <c r="B24" s="269" t="s">
        <v>232</v>
      </c>
      <c r="C24" s="269" t="s">
        <v>775</v>
      </c>
      <c r="D24" s="269" t="s">
        <v>851</v>
      </c>
      <c r="E24" s="269" t="s">
        <v>783</v>
      </c>
      <c r="F24" s="269" t="s">
        <v>784</v>
      </c>
      <c r="G24" s="269" t="s">
        <v>853</v>
      </c>
      <c r="H24" s="269" t="s">
        <v>779</v>
      </c>
      <c r="I24" s="269" t="s">
        <v>780</v>
      </c>
      <c r="J24" s="273" t="s">
        <v>781</v>
      </c>
      <c r="K24" s="50">
        <v>-50</v>
      </c>
    </row>
    <row r="25" s="240" customFormat="1" spans="1:11">
      <c r="A25" s="269" t="s">
        <v>854</v>
      </c>
      <c r="B25" s="269" t="s">
        <v>626</v>
      </c>
      <c r="C25" s="269" t="s">
        <v>775</v>
      </c>
      <c r="D25" s="269" t="s">
        <v>194</v>
      </c>
      <c r="E25" s="269" t="s">
        <v>855</v>
      </c>
      <c r="F25" s="269" t="s">
        <v>793</v>
      </c>
      <c r="G25" s="269" t="s">
        <v>856</v>
      </c>
      <c r="H25" s="269" t="s">
        <v>779</v>
      </c>
      <c r="I25" s="269" t="s">
        <v>780</v>
      </c>
      <c r="J25" s="273" t="s">
        <v>781</v>
      </c>
      <c r="K25" s="50">
        <v>-50</v>
      </c>
    </row>
    <row r="26" s="240" customFormat="1" spans="1:11">
      <c r="A26" s="269" t="s">
        <v>782</v>
      </c>
      <c r="B26" s="269" t="s">
        <v>857</v>
      </c>
      <c r="C26" s="269" t="s">
        <v>775</v>
      </c>
      <c r="D26" s="269" t="s">
        <v>237</v>
      </c>
      <c r="E26" s="269" t="s">
        <v>783</v>
      </c>
      <c r="F26" s="269" t="s">
        <v>784</v>
      </c>
      <c r="G26" s="269" t="s">
        <v>858</v>
      </c>
      <c r="H26" s="269" t="s">
        <v>779</v>
      </c>
      <c r="I26" s="269" t="s">
        <v>780</v>
      </c>
      <c r="J26" s="273" t="s">
        <v>781</v>
      </c>
      <c r="K26" s="50">
        <v>-50</v>
      </c>
    </row>
    <row r="27" s="240" customFormat="1" spans="1:11">
      <c r="A27" s="269" t="s">
        <v>782</v>
      </c>
      <c r="B27" s="269" t="s">
        <v>230</v>
      </c>
      <c r="C27" s="269" t="s">
        <v>775</v>
      </c>
      <c r="D27" s="269" t="s">
        <v>213</v>
      </c>
      <c r="E27" s="269" t="s">
        <v>783</v>
      </c>
      <c r="F27" s="269" t="s">
        <v>784</v>
      </c>
      <c r="G27" s="269" t="s">
        <v>859</v>
      </c>
      <c r="H27" s="269" t="s">
        <v>779</v>
      </c>
      <c r="I27" s="269" t="s">
        <v>780</v>
      </c>
      <c r="J27" s="273" t="s">
        <v>781</v>
      </c>
      <c r="K27" s="50">
        <v>-50</v>
      </c>
    </row>
    <row r="28" s="240" customFormat="1" spans="1:11">
      <c r="A28" s="269" t="s">
        <v>854</v>
      </c>
      <c r="B28" s="269" t="s">
        <v>860</v>
      </c>
      <c r="C28" s="269" t="s">
        <v>775</v>
      </c>
      <c r="D28" s="269" t="s">
        <v>194</v>
      </c>
      <c r="E28" s="269" t="s">
        <v>855</v>
      </c>
      <c r="F28" s="269" t="s">
        <v>793</v>
      </c>
      <c r="G28" s="269" t="s">
        <v>861</v>
      </c>
      <c r="H28" s="269" t="s">
        <v>779</v>
      </c>
      <c r="I28" s="269" t="s">
        <v>780</v>
      </c>
      <c r="J28" s="273" t="s">
        <v>781</v>
      </c>
      <c r="K28" s="50">
        <v>-50</v>
      </c>
    </row>
    <row r="29" s="240" customFormat="1" spans="1:11">
      <c r="A29" s="269" t="s">
        <v>782</v>
      </c>
      <c r="B29" s="269" t="s">
        <v>231</v>
      </c>
      <c r="C29" s="269" t="s">
        <v>775</v>
      </c>
      <c r="D29" s="269" t="s">
        <v>194</v>
      </c>
      <c r="E29" s="269" t="s">
        <v>783</v>
      </c>
      <c r="F29" s="269" t="s">
        <v>784</v>
      </c>
      <c r="G29" s="269" t="s">
        <v>862</v>
      </c>
      <c r="H29" s="269" t="s">
        <v>779</v>
      </c>
      <c r="I29" s="269" t="s">
        <v>780</v>
      </c>
      <c r="J29" s="273" t="s">
        <v>781</v>
      </c>
      <c r="K29" s="50">
        <v>-50</v>
      </c>
    </row>
    <row r="30" s="240" customFormat="1" spans="1:11">
      <c r="A30" s="269" t="s">
        <v>863</v>
      </c>
      <c r="B30" s="269" t="s">
        <v>210</v>
      </c>
      <c r="C30" s="269" t="s">
        <v>775</v>
      </c>
      <c r="D30" s="269" t="s">
        <v>194</v>
      </c>
      <c r="E30" s="269" t="s">
        <v>864</v>
      </c>
      <c r="F30" s="269" t="s">
        <v>865</v>
      </c>
      <c r="G30" s="269" t="s">
        <v>866</v>
      </c>
      <c r="H30" s="269" t="s">
        <v>779</v>
      </c>
      <c r="I30" s="269" t="s">
        <v>780</v>
      </c>
      <c r="J30" s="273" t="s">
        <v>781</v>
      </c>
      <c r="K30" s="50">
        <v>-50</v>
      </c>
    </row>
    <row r="31" s="240" customFormat="1" spans="1:11">
      <c r="A31" s="269" t="s">
        <v>854</v>
      </c>
      <c r="B31" s="269" t="s">
        <v>867</v>
      </c>
      <c r="C31" s="269" t="s">
        <v>775</v>
      </c>
      <c r="D31" s="269" t="s">
        <v>194</v>
      </c>
      <c r="E31" s="269" t="s">
        <v>855</v>
      </c>
      <c r="F31" s="269" t="s">
        <v>793</v>
      </c>
      <c r="G31" s="269" t="s">
        <v>868</v>
      </c>
      <c r="H31" s="269" t="s">
        <v>779</v>
      </c>
      <c r="I31" s="269" t="s">
        <v>780</v>
      </c>
      <c r="J31" s="273" t="s">
        <v>781</v>
      </c>
      <c r="K31" s="50">
        <v>-50</v>
      </c>
    </row>
    <row r="32" s="240" customFormat="1" spans="1:11">
      <c r="A32" s="269" t="s">
        <v>782</v>
      </c>
      <c r="B32" s="269" t="s">
        <v>233</v>
      </c>
      <c r="C32" s="269" t="s">
        <v>775</v>
      </c>
      <c r="D32" s="269" t="s">
        <v>851</v>
      </c>
      <c r="E32" s="269" t="s">
        <v>783</v>
      </c>
      <c r="F32" s="269" t="s">
        <v>784</v>
      </c>
      <c r="G32" s="269" t="s">
        <v>869</v>
      </c>
      <c r="H32" s="269" t="s">
        <v>779</v>
      </c>
      <c r="I32" s="269" t="s">
        <v>780</v>
      </c>
      <c r="J32" s="273" t="s">
        <v>781</v>
      </c>
      <c r="K32" s="50">
        <v>-50</v>
      </c>
    </row>
    <row r="33" s="240" customFormat="1" spans="1:11">
      <c r="A33" s="269" t="s">
        <v>863</v>
      </c>
      <c r="B33" s="269" t="s">
        <v>207</v>
      </c>
      <c r="C33" s="269" t="s">
        <v>775</v>
      </c>
      <c r="D33" s="269" t="s">
        <v>194</v>
      </c>
      <c r="E33" s="269" t="s">
        <v>864</v>
      </c>
      <c r="F33" s="269" t="s">
        <v>865</v>
      </c>
      <c r="G33" s="269" t="s">
        <v>870</v>
      </c>
      <c r="H33" s="269" t="s">
        <v>779</v>
      </c>
      <c r="I33" s="269" t="s">
        <v>780</v>
      </c>
      <c r="J33" s="273" t="s">
        <v>781</v>
      </c>
      <c r="K33" s="50">
        <v>-50</v>
      </c>
    </row>
    <row r="34" s="240" customFormat="1" spans="1:11">
      <c r="A34" s="269" t="s">
        <v>863</v>
      </c>
      <c r="B34" s="269" t="s">
        <v>871</v>
      </c>
      <c r="C34" s="269" t="s">
        <v>775</v>
      </c>
      <c r="D34" s="269" t="s">
        <v>194</v>
      </c>
      <c r="E34" s="269" t="s">
        <v>864</v>
      </c>
      <c r="F34" s="269" t="s">
        <v>865</v>
      </c>
      <c r="G34" s="269" t="s">
        <v>872</v>
      </c>
      <c r="H34" s="269" t="s">
        <v>779</v>
      </c>
      <c r="I34" s="269" t="s">
        <v>780</v>
      </c>
      <c r="J34" s="273" t="s">
        <v>781</v>
      </c>
      <c r="K34" s="50">
        <v>-50</v>
      </c>
    </row>
    <row r="35" s="240" customFormat="1" spans="1:11">
      <c r="A35" s="269" t="s">
        <v>873</v>
      </c>
      <c r="B35" s="269" t="s">
        <v>627</v>
      </c>
      <c r="C35" s="269" t="s">
        <v>775</v>
      </c>
      <c r="D35" s="269" t="s">
        <v>312</v>
      </c>
      <c r="E35" s="269" t="s">
        <v>874</v>
      </c>
      <c r="F35" s="269" t="s">
        <v>806</v>
      </c>
      <c r="G35" s="269" t="s">
        <v>875</v>
      </c>
      <c r="H35" s="269" t="s">
        <v>779</v>
      </c>
      <c r="I35" s="269" t="s">
        <v>780</v>
      </c>
      <c r="J35" s="273" t="s">
        <v>781</v>
      </c>
      <c r="K35" s="50">
        <v>-50</v>
      </c>
    </row>
    <row r="36" s="240" customFormat="1" spans="1:11">
      <c r="A36" s="269" t="s">
        <v>782</v>
      </c>
      <c r="B36" s="269" t="s">
        <v>876</v>
      </c>
      <c r="C36" s="269" t="s">
        <v>775</v>
      </c>
      <c r="D36" s="269" t="s">
        <v>194</v>
      </c>
      <c r="E36" s="269" t="s">
        <v>783</v>
      </c>
      <c r="F36" s="269" t="s">
        <v>784</v>
      </c>
      <c r="G36" s="269" t="s">
        <v>877</v>
      </c>
      <c r="H36" s="269" t="s">
        <v>779</v>
      </c>
      <c r="I36" s="269" t="s">
        <v>780</v>
      </c>
      <c r="J36" s="273" t="s">
        <v>781</v>
      </c>
      <c r="K36" s="50">
        <v>-50</v>
      </c>
    </row>
    <row r="37" s="240" customFormat="1" spans="1:11">
      <c r="A37" s="269" t="s">
        <v>878</v>
      </c>
      <c r="B37" s="269" t="s">
        <v>879</v>
      </c>
      <c r="C37" s="269" t="s">
        <v>775</v>
      </c>
      <c r="D37" s="269" t="s">
        <v>194</v>
      </c>
      <c r="E37" s="269" t="s">
        <v>611</v>
      </c>
      <c r="F37" s="269" t="s">
        <v>806</v>
      </c>
      <c r="G37" s="269" t="s">
        <v>880</v>
      </c>
      <c r="H37" s="269" t="s">
        <v>881</v>
      </c>
      <c r="I37" s="269" t="s">
        <v>882</v>
      </c>
      <c r="J37" s="273" t="s">
        <v>883</v>
      </c>
      <c r="K37" s="50">
        <v>-50</v>
      </c>
    </row>
    <row r="38" s="240" customFormat="1" spans="1:11">
      <c r="A38" s="269" t="s">
        <v>884</v>
      </c>
      <c r="B38" s="269" t="s">
        <v>463</v>
      </c>
      <c r="C38" s="269" t="s">
        <v>775</v>
      </c>
      <c r="D38" s="269" t="s">
        <v>194</v>
      </c>
      <c r="E38" s="269" t="s">
        <v>885</v>
      </c>
      <c r="F38" s="269" t="s">
        <v>777</v>
      </c>
      <c r="G38" s="269" t="s">
        <v>886</v>
      </c>
      <c r="H38" s="269" t="s">
        <v>881</v>
      </c>
      <c r="I38" s="269" t="s">
        <v>882</v>
      </c>
      <c r="J38" s="273" t="s">
        <v>883</v>
      </c>
      <c r="K38" s="50">
        <v>-50</v>
      </c>
    </row>
    <row r="39" s="240" customFormat="1" spans="1:11">
      <c r="A39" s="269" t="s">
        <v>887</v>
      </c>
      <c r="B39" s="269" t="s">
        <v>888</v>
      </c>
      <c r="C39" s="269" t="s">
        <v>775</v>
      </c>
      <c r="D39" s="269" t="s">
        <v>194</v>
      </c>
      <c r="E39" s="269" t="s">
        <v>889</v>
      </c>
      <c r="F39" s="269" t="s">
        <v>836</v>
      </c>
      <c r="G39" s="269" t="s">
        <v>890</v>
      </c>
      <c r="H39" s="269" t="s">
        <v>881</v>
      </c>
      <c r="I39" s="269" t="s">
        <v>882</v>
      </c>
      <c r="J39" s="273" t="s">
        <v>891</v>
      </c>
      <c r="K39" s="50">
        <v>-50</v>
      </c>
    </row>
    <row r="40" s="240" customFormat="1" spans="1:11">
      <c r="A40" s="269" t="s">
        <v>892</v>
      </c>
      <c r="B40" s="269" t="s">
        <v>893</v>
      </c>
      <c r="C40" s="269" t="s">
        <v>775</v>
      </c>
      <c r="D40" s="269" t="s">
        <v>194</v>
      </c>
      <c r="E40" s="269" t="s">
        <v>894</v>
      </c>
      <c r="F40" s="269" t="s">
        <v>777</v>
      </c>
      <c r="G40" s="269" t="s">
        <v>895</v>
      </c>
      <c r="H40" s="269" t="s">
        <v>881</v>
      </c>
      <c r="I40" s="269" t="s">
        <v>882</v>
      </c>
      <c r="J40" s="273" t="s">
        <v>896</v>
      </c>
      <c r="K40" s="50">
        <v>-50</v>
      </c>
    </row>
    <row r="41" s="240" customFormat="1" spans="1:11">
      <c r="A41" s="269" t="s">
        <v>897</v>
      </c>
      <c r="B41" s="269" t="s">
        <v>366</v>
      </c>
      <c r="C41" s="269" t="s">
        <v>775</v>
      </c>
      <c r="D41" s="269" t="s">
        <v>194</v>
      </c>
      <c r="E41" s="269" t="s">
        <v>898</v>
      </c>
      <c r="F41" s="269" t="s">
        <v>899</v>
      </c>
      <c r="G41" s="269" t="s">
        <v>900</v>
      </c>
      <c r="H41" s="269" t="s">
        <v>881</v>
      </c>
      <c r="I41" s="269" t="s">
        <v>882</v>
      </c>
      <c r="J41" s="273" t="s">
        <v>896</v>
      </c>
      <c r="K41" s="50">
        <v>-50</v>
      </c>
    </row>
    <row r="42" s="240" customFormat="1" spans="1:11">
      <c r="A42" s="269" t="s">
        <v>901</v>
      </c>
      <c r="B42" s="269" t="s">
        <v>711</v>
      </c>
      <c r="C42" s="269" t="s">
        <v>775</v>
      </c>
      <c r="D42" s="269" t="s">
        <v>194</v>
      </c>
      <c r="E42" s="269" t="s">
        <v>902</v>
      </c>
      <c r="F42" s="269" t="s">
        <v>903</v>
      </c>
      <c r="G42" s="269" t="s">
        <v>904</v>
      </c>
      <c r="H42" s="269" t="s">
        <v>881</v>
      </c>
      <c r="I42" s="269" t="s">
        <v>882</v>
      </c>
      <c r="J42" s="273" t="s">
        <v>905</v>
      </c>
      <c r="K42" s="50">
        <v>-50</v>
      </c>
    </row>
    <row r="43" s="240" customFormat="1" spans="1:11">
      <c r="A43" s="269" t="s">
        <v>906</v>
      </c>
      <c r="B43" s="269" t="s">
        <v>907</v>
      </c>
      <c r="C43" s="269" t="s">
        <v>775</v>
      </c>
      <c r="D43" s="269" t="s">
        <v>194</v>
      </c>
      <c r="E43" s="269" t="s">
        <v>908</v>
      </c>
      <c r="F43" s="269" t="s">
        <v>806</v>
      </c>
      <c r="G43" s="269" t="s">
        <v>909</v>
      </c>
      <c r="H43" s="269" t="s">
        <v>881</v>
      </c>
      <c r="I43" s="269" t="s">
        <v>882</v>
      </c>
      <c r="J43" s="273" t="s">
        <v>905</v>
      </c>
      <c r="K43" s="50">
        <v>-50</v>
      </c>
    </row>
    <row r="44" s="240" customFormat="1" spans="1:11">
      <c r="A44" s="269" t="s">
        <v>910</v>
      </c>
      <c r="B44" s="269" t="s">
        <v>911</v>
      </c>
      <c r="C44" s="269" t="s">
        <v>775</v>
      </c>
      <c r="D44" s="269" t="s">
        <v>194</v>
      </c>
      <c r="E44" s="269" t="s">
        <v>912</v>
      </c>
      <c r="F44" s="269" t="s">
        <v>777</v>
      </c>
      <c r="G44" s="269" t="s">
        <v>913</v>
      </c>
      <c r="H44" s="269" t="s">
        <v>881</v>
      </c>
      <c r="I44" s="269" t="s">
        <v>882</v>
      </c>
      <c r="J44" s="273" t="s">
        <v>905</v>
      </c>
      <c r="K44" s="50">
        <v>-50</v>
      </c>
    </row>
    <row r="45" s="240" customFormat="1" spans="1:11">
      <c r="A45" s="269" t="s">
        <v>914</v>
      </c>
      <c r="B45" s="269" t="s">
        <v>317</v>
      </c>
      <c r="C45" s="269" t="s">
        <v>775</v>
      </c>
      <c r="D45" s="269" t="s">
        <v>312</v>
      </c>
      <c r="E45" s="269" t="s">
        <v>915</v>
      </c>
      <c r="F45" s="269" t="s">
        <v>826</v>
      </c>
      <c r="G45" s="269" t="s">
        <v>916</v>
      </c>
      <c r="H45" s="269" t="s">
        <v>881</v>
      </c>
      <c r="I45" s="269" t="s">
        <v>882</v>
      </c>
      <c r="J45" s="273" t="s">
        <v>905</v>
      </c>
      <c r="K45" s="50">
        <v>-50</v>
      </c>
    </row>
    <row r="46" s="240" customFormat="1" spans="1:11">
      <c r="A46" s="269" t="s">
        <v>917</v>
      </c>
      <c r="B46" s="269" t="s">
        <v>918</v>
      </c>
      <c r="C46" s="269" t="s">
        <v>775</v>
      </c>
      <c r="D46" s="269" t="s">
        <v>194</v>
      </c>
      <c r="E46" s="269" t="s">
        <v>919</v>
      </c>
      <c r="F46" s="269" t="s">
        <v>811</v>
      </c>
      <c r="G46" s="269" t="s">
        <v>920</v>
      </c>
      <c r="H46" s="269" t="s">
        <v>881</v>
      </c>
      <c r="I46" s="269" t="s">
        <v>882</v>
      </c>
      <c r="J46" s="273" t="s">
        <v>921</v>
      </c>
      <c r="K46" s="50">
        <v>-50</v>
      </c>
    </row>
    <row r="47" s="240" customFormat="1" spans="1:11">
      <c r="A47" s="269" t="s">
        <v>790</v>
      </c>
      <c r="B47" s="269" t="s">
        <v>922</v>
      </c>
      <c r="C47" s="269" t="s">
        <v>775</v>
      </c>
      <c r="D47" s="269" t="s">
        <v>194</v>
      </c>
      <c r="E47" s="269" t="s">
        <v>792</v>
      </c>
      <c r="F47" s="269" t="s">
        <v>793</v>
      </c>
      <c r="G47" s="269" t="s">
        <v>923</v>
      </c>
      <c r="H47" s="269" t="s">
        <v>881</v>
      </c>
      <c r="I47" s="269" t="s">
        <v>882</v>
      </c>
      <c r="J47" s="273" t="s">
        <v>924</v>
      </c>
      <c r="K47" s="50">
        <v>-30</v>
      </c>
    </row>
    <row r="48" s="240" customFormat="1" spans="1:11">
      <c r="A48" s="269" t="s">
        <v>925</v>
      </c>
      <c r="B48" s="269" t="s">
        <v>673</v>
      </c>
      <c r="C48" s="269" t="s">
        <v>775</v>
      </c>
      <c r="D48" s="269" t="s">
        <v>194</v>
      </c>
      <c r="E48" s="269" t="s">
        <v>926</v>
      </c>
      <c r="F48" s="269" t="s">
        <v>903</v>
      </c>
      <c r="G48" s="269" t="s">
        <v>927</v>
      </c>
      <c r="H48" s="269" t="s">
        <v>881</v>
      </c>
      <c r="I48" s="269" t="s">
        <v>882</v>
      </c>
      <c r="J48" s="273" t="s">
        <v>924</v>
      </c>
      <c r="K48" s="50">
        <v>-30</v>
      </c>
    </row>
    <row r="49" s="240" customFormat="1" spans="1:11">
      <c r="A49" s="269" t="s">
        <v>884</v>
      </c>
      <c r="B49" s="269" t="s">
        <v>223</v>
      </c>
      <c r="C49" s="269" t="s">
        <v>775</v>
      </c>
      <c r="D49" s="269" t="s">
        <v>194</v>
      </c>
      <c r="E49" s="269" t="s">
        <v>885</v>
      </c>
      <c r="F49" s="269" t="s">
        <v>777</v>
      </c>
      <c r="G49" s="269" t="s">
        <v>928</v>
      </c>
      <c r="H49" s="269" t="s">
        <v>881</v>
      </c>
      <c r="I49" s="269" t="s">
        <v>882</v>
      </c>
      <c r="J49" s="273" t="s">
        <v>924</v>
      </c>
      <c r="K49" s="50">
        <v>-30</v>
      </c>
    </row>
    <row r="50" s="240" customFormat="1" spans="1:11">
      <c r="A50" s="269" t="s">
        <v>878</v>
      </c>
      <c r="B50" s="269" t="s">
        <v>615</v>
      </c>
      <c r="C50" s="269" t="s">
        <v>775</v>
      </c>
      <c r="D50" s="269" t="s">
        <v>194</v>
      </c>
      <c r="E50" s="269" t="s">
        <v>611</v>
      </c>
      <c r="F50" s="269" t="s">
        <v>806</v>
      </c>
      <c r="G50" s="269" t="s">
        <v>929</v>
      </c>
      <c r="H50" s="269" t="s">
        <v>881</v>
      </c>
      <c r="I50" s="269" t="s">
        <v>882</v>
      </c>
      <c r="J50" s="273" t="s">
        <v>924</v>
      </c>
      <c r="K50" s="50">
        <v>-30</v>
      </c>
    </row>
    <row r="51" s="240" customFormat="1" spans="1:11">
      <c r="A51" s="269" t="s">
        <v>930</v>
      </c>
      <c r="B51" s="269" t="s">
        <v>931</v>
      </c>
      <c r="C51" s="269" t="s">
        <v>775</v>
      </c>
      <c r="D51" s="269" t="s">
        <v>194</v>
      </c>
      <c r="E51" s="269" t="s">
        <v>932</v>
      </c>
      <c r="F51" s="269" t="s">
        <v>777</v>
      </c>
      <c r="G51" s="269" t="s">
        <v>933</v>
      </c>
      <c r="H51" s="269" t="s">
        <v>881</v>
      </c>
      <c r="I51" s="269" t="s">
        <v>882</v>
      </c>
      <c r="J51" s="273" t="s">
        <v>924</v>
      </c>
      <c r="K51" s="50">
        <v>-30</v>
      </c>
    </row>
    <row r="52" s="240" customFormat="1" spans="1:11">
      <c r="A52" s="269" t="s">
        <v>878</v>
      </c>
      <c r="B52" s="269" t="s">
        <v>267</v>
      </c>
      <c r="C52" s="269" t="s">
        <v>775</v>
      </c>
      <c r="D52" s="269" t="s">
        <v>312</v>
      </c>
      <c r="E52" s="269" t="s">
        <v>611</v>
      </c>
      <c r="F52" s="269" t="s">
        <v>806</v>
      </c>
      <c r="G52" s="269" t="s">
        <v>934</v>
      </c>
      <c r="H52" s="269" t="s">
        <v>881</v>
      </c>
      <c r="I52" s="269" t="s">
        <v>882</v>
      </c>
      <c r="J52" s="273" t="s">
        <v>924</v>
      </c>
      <c r="K52" s="50">
        <v>-30</v>
      </c>
    </row>
    <row r="53" s="240" customFormat="1" spans="1:11">
      <c r="A53" s="269" t="s">
        <v>935</v>
      </c>
      <c r="B53" s="269" t="s">
        <v>599</v>
      </c>
      <c r="C53" s="269" t="s">
        <v>775</v>
      </c>
      <c r="D53" s="269" t="s">
        <v>213</v>
      </c>
      <c r="E53" s="269" t="s">
        <v>936</v>
      </c>
      <c r="F53" s="269" t="s">
        <v>793</v>
      </c>
      <c r="G53" s="269" t="s">
        <v>937</v>
      </c>
      <c r="H53" s="269" t="s">
        <v>881</v>
      </c>
      <c r="I53" s="269" t="s">
        <v>882</v>
      </c>
      <c r="J53" s="273" t="s">
        <v>924</v>
      </c>
      <c r="K53" s="50">
        <v>-30</v>
      </c>
    </row>
    <row r="54" s="240" customFormat="1" spans="1:11">
      <c r="A54" s="269" t="s">
        <v>938</v>
      </c>
      <c r="B54" s="269" t="s">
        <v>361</v>
      </c>
      <c r="C54" s="269" t="s">
        <v>775</v>
      </c>
      <c r="D54" s="269" t="s">
        <v>194</v>
      </c>
      <c r="E54" s="269" t="s">
        <v>939</v>
      </c>
      <c r="F54" s="269" t="s">
        <v>826</v>
      </c>
      <c r="G54" s="269" t="s">
        <v>940</v>
      </c>
      <c r="H54" s="269" t="s">
        <v>881</v>
      </c>
      <c r="I54" s="269" t="s">
        <v>882</v>
      </c>
      <c r="J54" s="273" t="s">
        <v>924</v>
      </c>
      <c r="K54" s="50">
        <v>-30</v>
      </c>
    </row>
    <row r="55" s="240" customFormat="1" spans="1:11">
      <c r="A55" s="269" t="s">
        <v>897</v>
      </c>
      <c r="B55" s="269" t="s">
        <v>941</v>
      </c>
      <c r="C55" s="269" t="s">
        <v>775</v>
      </c>
      <c r="D55" s="269" t="s">
        <v>194</v>
      </c>
      <c r="E55" s="269" t="s">
        <v>898</v>
      </c>
      <c r="F55" s="269" t="s">
        <v>899</v>
      </c>
      <c r="G55" s="269" t="s">
        <v>942</v>
      </c>
      <c r="H55" s="269" t="s">
        <v>881</v>
      </c>
      <c r="I55" s="269" t="s">
        <v>882</v>
      </c>
      <c r="J55" s="273" t="s">
        <v>924</v>
      </c>
      <c r="K55" s="50">
        <v>-30</v>
      </c>
    </row>
    <row r="56" s="240" customFormat="1" spans="1:11">
      <c r="A56" s="269" t="s">
        <v>800</v>
      </c>
      <c r="B56" s="269" t="s">
        <v>624</v>
      </c>
      <c r="C56" s="269" t="s">
        <v>775</v>
      </c>
      <c r="D56" s="269" t="s">
        <v>312</v>
      </c>
      <c r="E56" s="269" t="s">
        <v>622</v>
      </c>
      <c r="F56" s="269" t="s">
        <v>793</v>
      </c>
      <c r="G56" s="269" t="s">
        <v>943</v>
      </c>
      <c r="H56" s="269" t="s">
        <v>881</v>
      </c>
      <c r="I56" s="269" t="s">
        <v>882</v>
      </c>
      <c r="J56" s="273" t="s">
        <v>924</v>
      </c>
      <c r="K56" s="50">
        <v>-30</v>
      </c>
    </row>
    <row r="57" s="240" customFormat="1" spans="1:11">
      <c r="A57" s="269" t="s">
        <v>944</v>
      </c>
      <c r="B57" s="269" t="s">
        <v>945</v>
      </c>
      <c r="C57" s="269" t="s">
        <v>775</v>
      </c>
      <c r="D57" s="269" t="s">
        <v>194</v>
      </c>
      <c r="E57" s="269" t="s">
        <v>946</v>
      </c>
      <c r="F57" s="269" t="s">
        <v>826</v>
      </c>
      <c r="G57" s="269" t="s">
        <v>947</v>
      </c>
      <c r="H57" s="269" t="s">
        <v>881</v>
      </c>
      <c r="I57" s="269" t="s">
        <v>882</v>
      </c>
      <c r="J57" s="273" t="s">
        <v>924</v>
      </c>
      <c r="K57" s="50">
        <v>-30</v>
      </c>
    </row>
    <row r="58" s="240" customFormat="1" spans="1:11">
      <c r="A58" s="269" t="s">
        <v>808</v>
      </c>
      <c r="B58" s="269" t="s">
        <v>948</v>
      </c>
      <c r="C58" s="269" t="s">
        <v>775</v>
      </c>
      <c r="D58" s="269" t="s">
        <v>194</v>
      </c>
      <c r="E58" s="269" t="s">
        <v>810</v>
      </c>
      <c r="F58" s="269" t="s">
        <v>811</v>
      </c>
      <c r="G58" s="269" t="s">
        <v>949</v>
      </c>
      <c r="H58" s="269" t="s">
        <v>881</v>
      </c>
      <c r="I58" s="269" t="s">
        <v>882</v>
      </c>
      <c r="J58" s="273" t="s">
        <v>924</v>
      </c>
      <c r="K58" s="50">
        <v>-30</v>
      </c>
    </row>
    <row r="59" s="240" customFormat="1" spans="1:11">
      <c r="A59" s="269" t="s">
        <v>950</v>
      </c>
      <c r="B59" s="269" t="s">
        <v>951</v>
      </c>
      <c r="C59" s="269" t="s">
        <v>775</v>
      </c>
      <c r="D59" s="269" t="s">
        <v>194</v>
      </c>
      <c r="E59" s="269" t="s">
        <v>952</v>
      </c>
      <c r="F59" s="269" t="s">
        <v>793</v>
      </c>
      <c r="G59" s="269" t="s">
        <v>953</v>
      </c>
      <c r="H59" s="269" t="s">
        <v>881</v>
      </c>
      <c r="I59" s="269" t="s">
        <v>882</v>
      </c>
      <c r="J59" s="273" t="s">
        <v>924</v>
      </c>
      <c r="K59" s="50">
        <v>-30</v>
      </c>
    </row>
    <row r="60" s="240" customFormat="1" spans="1:11">
      <c r="A60" s="269" t="s">
        <v>954</v>
      </c>
      <c r="B60" s="269" t="s">
        <v>413</v>
      </c>
      <c r="C60" s="269" t="s">
        <v>775</v>
      </c>
      <c r="D60" s="269" t="s">
        <v>194</v>
      </c>
      <c r="E60" s="269" t="s">
        <v>955</v>
      </c>
      <c r="F60" s="269" t="s">
        <v>811</v>
      </c>
      <c r="G60" s="269" t="s">
        <v>956</v>
      </c>
      <c r="H60" s="269" t="s">
        <v>881</v>
      </c>
      <c r="I60" s="269" t="s">
        <v>882</v>
      </c>
      <c r="J60" s="273" t="s">
        <v>924</v>
      </c>
      <c r="K60" s="50">
        <v>-30</v>
      </c>
    </row>
    <row r="61" s="240" customFormat="1" spans="1:11">
      <c r="A61" s="269" t="s">
        <v>830</v>
      </c>
      <c r="B61" s="269" t="s">
        <v>409</v>
      </c>
      <c r="C61" s="269" t="s">
        <v>775</v>
      </c>
      <c r="D61" s="269" t="s">
        <v>312</v>
      </c>
      <c r="E61" s="269" t="s">
        <v>831</v>
      </c>
      <c r="F61" s="269" t="s">
        <v>777</v>
      </c>
      <c r="G61" s="269" t="s">
        <v>957</v>
      </c>
      <c r="H61" s="269" t="s">
        <v>881</v>
      </c>
      <c r="I61" s="269" t="s">
        <v>882</v>
      </c>
      <c r="J61" s="273" t="s">
        <v>958</v>
      </c>
      <c r="K61" s="50">
        <v>-30</v>
      </c>
    </row>
    <row r="62" s="240" customFormat="1" spans="1:11">
      <c r="A62" s="269" t="s">
        <v>959</v>
      </c>
      <c r="B62" s="269" t="s">
        <v>394</v>
      </c>
      <c r="C62" s="269" t="s">
        <v>775</v>
      </c>
      <c r="D62" s="269" t="s">
        <v>312</v>
      </c>
      <c r="E62" s="269" t="s">
        <v>960</v>
      </c>
      <c r="F62" s="269" t="s">
        <v>836</v>
      </c>
      <c r="G62" s="269" t="s">
        <v>961</v>
      </c>
      <c r="H62" s="269" t="s">
        <v>881</v>
      </c>
      <c r="I62" s="269" t="s">
        <v>882</v>
      </c>
      <c r="J62" s="273" t="s">
        <v>958</v>
      </c>
      <c r="K62" s="50">
        <v>-30</v>
      </c>
    </row>
    <row r="63" s="240" customFormat="1" spans="1:11">
      <c r="A63" s="269" t="s">
        <v>962</v>
      </c>
      <c r="B63" s="269" t="s">
        <v>963</v>
      </c>
      <c r="C63" s="269" t="s">
        <v>775</v>
      </c>
      <c r="D63" s="269" t="s">
        <v>194</v>
      </c>
      <c r="E63" s="269" t="s">
        <v>964</v>
      </c>
      <c r="F63" s="269" t="s">
        <v>826</v>
      </c>
      <c r="G63" s="269" t="s">
        <v>965</v>
      </c>
      <c r="H63" s="269" t="s">
        <v>881</v>
      </c>
      <c r="I63" s="269" t="s">
        <v>882</v>
      </c>
      <c r="J63" s="273" t="s">
        <v>958</v>
      </c>
      <c r="K63" s="50">
        <v>-30</v>
      </c>
    </row>
    <row r="64" s="240" customFormat="1" spans="1:11">
      <c r="A64" s="269" t="s">
        <v>966</v>
      </c>
      <c r="B64" s="269" t="s">
        <v>559</v>
      </c>
      <c r="C64" s="269" t="s">
        <v>775</v>
      </c>
      <c r="D64" s="269" t="s">
        <v>312</v>
      </c>
      <c r="E64" s="269" t="s">
        <v>554</v>
      </c>
      <c r="F64" s="269" t="s">
        <v>793</v>
      </c>
      <c r="G64" s="269" t="s">
        <v>967</v>
      </c>
      <c r="H64" s="269" t="s">
        <v>881</v>
      </c>
      <c r="I64" s="269" t="s">
        <v>882</v>
      </c>
      <c r="J64" s="273" t="s">
        <v>958</v>
      </c>
      <c r="K64" s="50">
        <v>-30</v>
      </c>
    </row>
    <row r="65" s="240" customFormat="1" spans="1:11">
      <c r="A65" s="269" t="s">
        <v>892</v>
      </c>
      <c r="B65" s="269" t="s">
        <v>497</v>
      </c>
      <c r="C65" s="269" t="s">
        <v>775</v>
      </c>
      <c r="D65" s="269" t="s">
        <v>312</v>
      </c>
      <c r="E65" s="269" t="s">
        <v>894</v>
      </c>
      <c r="F65" s="269" t="s">
        <v>777</v>
      </c>
      <c r="G65" s="269" t="s">
        <v>968</v>
      </c>
      <c r="H65" s="269" t="s">
        <v>881</v>
      </c>
      <c r="I65" s="269" t="s">
        <v>882</v>
      </c>
      <c r="J65" s="273" t="s">
        <v>958</v>
      </c>
      <c r="K65" s="50">
        <v>-30</v>
      </c>
    </row>
    <row r="66" s="240" customFormat="1" spans="1:11">
      <c r="A66" s="269" t="s">
        <v>969</v>
      </c>
      <c r="B66" s="269" t="s">
        <v>403</v>
      </c>
      <c r="C66" s="269" t="s">
        <v>775</v>
      </c>
      <c r="D66" s="269" t="s">
        <v>194</v>
      </c>
      <c r="E66" s="269" t="s">
        <v>970</v>
      </c>
      <c r="F66" s="269" t="s">
        <v>777</v>
      </c>
      <c r="G66" s="269" t="s">
        <v>971</v>
      </c>
      <c r="H66" s="269" t="s">
        <v>881</v>
      </c>
      <c r="I66" s="269" t="s">
        <v>882</v>
      </c>
      <c r="J66" s="273" t="s">
        <v>958</v>
      </c>
      <c r="K66" s="50">
        <v>-30</v>
      </c>
    </row>
    <row r="67" s="240" customFormat="1" spans="1:11">
      <c r="A67" s="269" t="s">
        <v>906</v>
      </c>
      <c r="B67" s="269" t="s">
        <v>565</v>
      </c>
      <c r="C67" s="269" t="s">
        <v>775</v>
      </c>
      <c r="D67" s="269" t="s">
        <v>312</v>
      </c>
      <c r="E67" s="269" t="s">
        <v>908</v>
      </c>
      <c r="F67" s="269" t="s">
        <v>806</v>
      </c>
      <c r="G67" s="269" t="s">
        <v>972</v>
      </c>
      <c r="H67" s="269" t="s">
        <v>881</v>
      </c>
      <c r="I67" s="269" t="s">
        <v>882</v>
      </c>
      <c r="J67" s="273" t="s">
        <v>958</v>
      </c>
      <c r="K67" s="50">
        <v>-30</v>
      </c>
    </row>
    <row r="68" s="240" customFormat="1" spans="1:11">
      <c r="A68" s="269" t="s">
        <v>954</v>
      </c>
      <c r="B68" s="269" t="s">
        <v>973</v>
      </c>
      <c r="C68" s="269" t="s">
        <v>775</v>
      </c>
      <c r="D68" s="269" t="s">
        <v>194</v>
      </c>
      <c r="E68" s="269" t="s">
        <v>955</v>
      </c>
      <c r="F68" s="269" t="s">
        <v>811</v>
      </c>
      <c r="G68" s="269" t="s">
        <v>974</v>
      </c>
      <c r="H68" s="269" t="s">
        <v>881</v>
      </c>
      <c r="I68" s="269" t="s">
        <v>882</v>
      </c>
      <c r="J68" s="273" t="s">
        <v>958</v>
      </c>
      <c r="K68" s="50">
        <v>-30</v>
      </c>
    </row>
    <row r="69" s="240" customFormat="1" spans="1:11">
      <c r="A69" s="269" t="s">
        <v>944</v>
      </c>
      <c r="B69" s="269" t="s">
        <v>326</v>
      </c>
      <c r="C69" s="269" t="s">
        <v>775</v>
      </c>
      <c r="D69" s="269" t="s">
        <v>194</v>
      </c>
      <c r="E69" s="269" t="s">
        <v>946</v>
      </c>
      <c r="F69" s="269" t="s">
        <v>826</v>
      </c>
      <c r="G69" s="269" t="s">
        <v>975</v>
      </c>
      <c r="H69" s="269" t="s">
        <v>881</v>
      </c>
      <c r="I69" s="269" t="s">
        <v>882</v>
      </c>
      <c r="J69" s="273" t="s">
        <v>958</v>
      </c>
      <c r="K69" s="50">
        <v>-30</v>
      </c>
    </row>
    <row r="70" s="240" customFormat="1" spans="1:11">
      <c r="A70" s="269" t="s">
        <v>878</v>
      </c>
      <c r="B70" s="269" t="s">
        <v>976</v>
      </c>
      <c r="C70" s="269" t="s">
        <v>775</v>
      </c>
      <c r="D70" s="269" t="s">
        <v>194</v>
      </c>
      <c r="E70" s="269" t="s">
        <v>611</v>
      </c>
      <c r="F70" s="269" t="s">
        <v>806</v>
      </c>
      <c r="G70" s="269" t="s">
        <v>977</v>
      </c>
      <c r="H70" s="269" t="s">
        <v>881</v>
      </c>
      <c r="I70" s="269" t="s">
        <v>882</v>
      </c>
      <c r="J70" s="273" t="s">
        <v>958</v>
      </c>
      <c r="K70" s="50">
        <v>-30</v>
      </c>
    </row>
    <row r="71" s="240" customFormat="1" spans="1:11">
      <c r="A71" s="269" t="s">
        <v>966</v>
      </c>
      <c r="B71" s="269" t="s">
        <v>978</v>
      </c>
      <c r="C71" s="269" t="s">
        <v>775</v>
      </c>
      <c r="D71" s="269" t="s">
        <v>194</v>
      </c>
      <c r="E71" s="269" t="s">
        <v>554</v>
      </c>
      <c r="F71" s="269" t="s">
        <v>793</v>
      </c>
      <c r="G71" s="269" t="s">
        <v>979</v>
      </c>
      <c r="H71" s="269" t="s">
        <v>881</v>
      </c>
      <c r="I71" s="269" t="s">
        <v>882</v>
      </c>
      <c r="J71" s="273" t="s">
        <v>958</v>
      </c>
      <c r="K71" s="50">
        <v>-30</v>
      </c>
    </row>
    <row r="72" s="240" customFormat="1" spans="1:11">
      <c r="A72" s="269" t="s">
        <v>838</v>
      </c>
      <c r="B72" s="269" t="s">
        <v>572</v>
      </c>
      <c r="C72" s="269" t="s">
        <v>775</v>
      </c>
      <c r="D72" s="269" t="s">
        <v>194</v>
      </c>
      <c r="E72" s="269" t="s">
        <v>840</v>
      </c>
      <c r="F72" s="269" t="s">
        <v>793</v>
      </c>
      <c r="G72" s="269" t="s">
        <v>980</v>
      </c>
      <c r="H72" s="269" t="s">
        <v>881</v>
      </c>
      <c r="I72" s="269" t="s">
        <v>882</v>
      </c>
      <c r="J72" s="273" t="s">
        <v>958</v>
      </c>
      <c r="K72" s="50">
        <v>-30</v>
      </c>
    </row>
    <row r="73" s="240" customFormat="1" spans="1:11">
      <c r="A73" s="269" t="s">
        <v>938</v>
      </c>
      <c r="B73" s="269" t="s">
        <v>981</v>
      </c>
      <c r="C73" s="269" t="s">
        <v>775</v>
      </c>
      <c r="D73" s="269" t="s">
        <v>194</v>
      </c>
      <c r="E73" s="269" t="s">
        <v>939</v>
      </c>
      <c r="F73" s="269" t="s">
        <v>826</v>
      </c>
      <c r="G73" s="269" t="s">
        <v>982</v>
      </c>
      <c r="H73" s="269" t="s">
        <v>881</v>
      </c>
      <c r="I73" s="269" t="s">
        <v>882</v>
      </c>
      <c r="J73" s="273" t="s">
        <v>958</v>
      </c>
      <c r="K73" s="50">
        <v>-30</v>
      </c>
    </row>
    <row r="74" s="240" customFormat="1" spans="1:11">
      <c r="A74" s="269" t="s">
        <v>935</v>
      </c>
      <c r="B74" s="269" t="s">
        <v>600</v>
      </c>
      <c r="C74" s="269" t="s">
        <v>775</v>
      </c>
      <c r="D74" s="269" t="s">
        <v>194</v>
      </c>
      <c r="E74" s="269" t="s">
        <v>936</v>
      </c>
      <c r="F74" s="269" t="s">
        <v>793</v>
      </c>
      <c r="G74" s="269" t="s">
        <v>983</v>
      </c>
      <c r="H74" s="269" t="s">
        <v>881</v>
      </c>
      <c r="I74" s="269" t="s">
        <v>882</v>
      </c>
      <c r="J74" s="273" t="s">
        <v>958</v>
      </c>
      <c r="K74" s="50">
        <v>-30</v>
      </c>
    </row>
    <row r="75" s="240" customFormat="1" spans="1:11">
      <c r="A75" s="269" t="s">
        <v>790</v>
      </c>
      <c r="B75" s="269" t="s">
        <v>544</v>
      </c>
      <c r="C75" s="269" t="s">
        <v>775</v>
      </c>
      <c r="D75" s="269" t="s">
        <v>312</v>
      </c>
      <c r="E75" s="269" t="s">
        <v>792</v>
      </c>
      <c r="F75" s="269" t="s">
        <v>793</v>
      </c>
      <c r="G75" s="269" t="s">
        <v>984</v>
      </c>
      <c r="H75" s="269" t="s">
        <v>881</v>
      </c>
      <c r="I75" s="269" t="s">
        <v>882</v>
      </c>
      <c r="J75" s="273" t="s">
        <v>958</v>
      </c>
      <c r="K75" s="50">
        <v>-30</v>
      </c>
    </row>
    <row r="76" s="240" customFormat="1" spans="1:11">
      <c r="A76" s="269" t="s">
        <v>917</v>
      </c>
      <c r="B76" s="269" t="s">
        <v>985</v>
      </c>
      <c r="C76" s="269" t="s">
        <v>775</v>
      </c>
      <c r="D76" s="269" t="s">
        <v>194</v>
      </c>
      <c r="E76" s="269" t="s">
        <v>919</v>
      </c>
      <c r="F76" s="269" t="s">
        <v>811</v>
      </c>
      <c r="G76" s="269" t="s">
        <v>986</v>
      </c>
      <c r="H76" s="269" t="s">
        <v>881</v>
      </c>
      <c r="I76" s="269" t="s">
        <v>882</v>
      </c>
      <c r="J76" s="273" t="s">
        <v>958</v>
      </c>
      <c r="K76" s="50">
        <v>-30</v>
      </c>
    </row>
    <row r="77" s="240" customFormat="1" spans="1:11">
      <c r="A77" s="269" t="s">
        <v>906</v>
      </c>
      <c r="B77" s="269" t="s">
        <v>623</v>
      </c>
      <c r="C77" s="269" t="s">
        <v>775</v>
      </c>
      <c r="D77" s="269" t="s">
        <v>194</v>
      </c>
      <c r="E77" s="269" t="s">
        <v>908</v>
      </c>
      <c r="F77" s="269" t="s">
        <v>806</v>
      </c>
      <c r="G77" s="269" t="s">
        <v>987</v>
      </c>
      <c r="H77" s="269" t="s">
        <v>881</v>
      </c>
      <c r="I77" s="269" t="s">
        <v>882</v>
      </c>
      <c r="J77" s="273" t="s">
        <v>958</v>
      </c>
      <c r="K77" s="50">
        <v>-30</v>
      </c>
    </row>
    <row r="78" s="240" customFormat="1" spans="1:11">
      <c r="A78" s="269" t="s">
        <v>988</v>
      </c>
      <c r="B78" s="269" t="s">
        <v>638</v>
      </c>
      <c r="C78" s="269" t="s">
        <v>775</v>
      </c>
      <c r="D78" s="269" t="s">
        <v>312</v>
      </c>
      <c r="E78" s="269" t="s">
        <v>629</v>
      </c>
      <c r="F78" s="269" t="s">
        <v>793</v>
      </c>
      <c r="G78" s="269" t="s">
        <v>989</v>
      </c>
      <c r="H78" s="269" t="s">
        <v>881</v>
      </c>
      <c r="I78" s="269" t="s">
        <v>882</v>
      </c>
      <c r="J78" s="273" t="s">
        <v>958</v>
      </c>
      <c r="K78" s="50">
        <v>-30</v>
      </c>
    </row>
    <row r="79" s="240" customFormat="1" spans="1:11">
      <c r="A79" s="269" t="s">
        <v>938</v>
      </c>
      <c r="B79" s="269" t="s">
        <v>362</v>
      </c>
      <c r="C79" s="269" t="s">
        <v>775</v>
      </c>
      <c r="D79" s="269" t="s">
        <v>194</v>
      </c>
      <c r="E79" s="269" t="s">
        <v>939</v>
      </c>
      <c r="F79" s="269" t="s">
        <v>826</v>
      </c>
      <c r="G79" s="269" t="s">
        <v>990</v>
      </c>
      <c r="H79" s="269" t="s">
        <v>881</v>
      </c>
      <c r="I79" s="269" t="s">
        <v>882</v>
      </c>
      <c r="J79" s="273" t="s">
        <v>958</v>
      </c>
      <c r="K79" s="50">
        <v>-30</v>
      </c>
    </row>
    <row r="80" s="240" customFormat="1" spans="1:11">
      <c r="A80" s="269" t="s">
        <v>991</v>
      </c>
      <c r="B80" s="269" t="s">
        <v>245</v>
      </c>
      <c r="C80" s="269" t="s">
        <v>775</v>
      </c>
      <c r="D80" s="269" t="s">
        <v>194</v>
      </c>
      <c r="E80" s="269" t="s">
        <v>992</v>
      </c>
      <c r="F80" s="269" t="s">
        <v>993</v>
      </c>
      <c r="G80" s="269" t="s">
        <v>994</v>
      </c>
      <c r="H80" s="269" t="s">
        <v>881</v>
      </c>
      <c r="I80" s="269" t="s">
        <v>882</v>
      </c>
      <c r="J80" s="273" t="s">
        <v>958</v>
      </c>
      <c r="K80" s="50">
        <v>-30</v>
      </c>
    </row>
    <row r="81" s="240" customFormat="1" spans="1:11">
      <c r="A81" s="269" t="s">
        <v>995</v>
      </c>
      <c r="B81" s="269" t="s">
        <v>356</v>
      </c>
      <c r="C81" s="269" t="s">
        <v>775</v>
      </c>
      <c r="D81" s="269" t="s">
        <v>194</v>
      </c>
      <c r="E81" s="269" t="s">
        <v>996</v>
      </c>
      <c r="F81" s="269" t="s">
        <v>826</v>
      </c>
      <c r="G81" s="269" t="s">
        <v>997</v>
      </c>
      <c r="H81" s="269" t="s">
        <v>881</v>
      </c>
      <c r="I81" s="269" t="s">
        <v>882</v>
      </c>
      <c r="J81" s="273" t="s">
        <v>958</v>
      </c>
      <c r="K81" s="50">
        <v>-30</v>
      </c>
    </row>
    <row r="82" s="240" customFormat="1" spans="1:11">
      <c r="A82" s="269" t="s">
        <v>998</v>
      </c>
      <c r="B82" s="269" t="s">
        <v>999</v>
      </c>
      <c r="C82" s="269" t="s">
        <v>775</v>
      </c>
      <c r="D82" s="269" t="s">
        <v>194</v>
      </c>
      <c r="E82" s="269" t="s">
        <v>636</v>
      </c>
      <c r="F82" s="269" t="s">
        <v>806</v>
      </c>
      <c r="G82" s="269" t="s">
        <v>1000</v>
      </c>
      <c r="H82" s="269" t="s">
        <v>881</v>
      </c>
      <c r="I82" s="269" t="s">
        <v>882</v>
      </c>
      <c r="J82" s="273" t="s">
        <v>1001</v>
      </c>
      <c r="K82" s="50">
        <v>-20</v>
      </c>
    </row>
    <row r="83" s="240" customFormat="1" spans="1:11">
      <c r="A83" s="269" t="s">
        <v>954</v>
      </c>
      <c r="B83" s="269" t="s">
        <v>1002</v>
      </c>
      <c r="C83" s="269" t="s">
        <v>775</v>
      </c>
      <c r="D83" s="269" t="s">
        <v>194</v>
      </c>
      <c r="E83" s="269" t="s">
        <v>955</v>
      </c>
      <c r="F83" s="269" t="s">
        <v>811</v>
      </c>
      <c r="G83" s="269" t="s">
        <v>1003</v>
      </c>
      <c r="H83" s="269" t="s">
        <v>881</v>
      </c>
      <c r="I83" s="269" t="s">
        <v>882</v>
      </c>
      <c r="J83" s="273" t="s">
        <v>1001</v>
      </c>
      <c r="K83" s="50">
        <v>-20</v>
      </c>
    </row>
    <row r="84" s="240" customFormat="1" spans="1:11">
      <c r="A84" s="269" t="s">
        <v>962</v>
      </c>
      <c r="B84" s="269" t="s">
        <v>343</v>
      </c>
      <c r="C84" s="269" t="s">
        <v>775</v>
      </c>
      <c r="D84" s="269" t="s">
        <v>194</v>
      </c>
      <c r="E84" s="269" t="s">
        <v>964</v>
      </c>
      <c r="F84" s="269" t="s">
        <v>826</v>
      </c>
      <c r="G84" s="269" t="s">
        <v>1004</v>
      </c>
      <c r="H84" s="269" t="s">
        <v>881</v>
      </c>
      <c r="I84" s="269" t="s">
        <v>882</v>
      </c>
      <c r="J84" s="273" t="s">
        <v>1001</v>
      </c>
      <c r="K84" s="50">
        <v>-20</v>
      </c>
    </row>
    <row r="85" s="240" customFormat="1" spans="1:11">
      <c r="A85" s="269" t="s">
        <v>1005</v>
      </c>
      <c r="B85" s="269" t="s">
        <v>1006</v>
      </c>
      <c r="C85" s="269" t="s">
        <v>775</v>
      </c>
      <c r="D85" s="269" t="s">
        <v>194</v>
      </c>
      <c r="E85" s="269" t="s">
        <v>1007</v>
      </c>
      <c r="F85" s="269" t="s">
        <v>811</v>
      </c>
      <c r="G85" s="269" t="s">
        <v>1008</v>
      </c>
      <c r="H85" s="269" t="s">
        <v>881</v>
      </c>
      <c r="I85" s="269" t="s">
        <v>882</v>
      </c>
      <c r="J85" s="273" t="s">
        <v>1001</v>
      </c>
      <c r="K85" s="50">
        <v>-20</v>
      </c>
    </row>
    <row r="86" s="240" customFormat="1" spans="1:11">
      <c r="A86" s="269" t="s">
        <v>959</v>
      </c>
      <c r="B86" s="269" t="s">
        <v>1009</v>
      </c>
      <c r="C86" s="269" t="s">
        <v>775</v>
      </c>
      <c r="D86" s="269" t="s">
        <v>194</v>
      </c>
      <c r="E86" s="269" t="s">
        <v>960</v>
      </c>
      <c r="F86" s="269" t="s">
        <v>836</v>
      </c>
      <c r="G86" s="269" t="s">
        <v>1010</v>
      </c>
      <c r="H86" s="269" t="s">
        <v>881</v>
      </c>
      <c r="I86" s="269" t="s">
        <v>882</v>
      </c>
      <c r="J86" s="273" t="s">
        <v>1001</v>
      </c>
      <c r="K86" s="50">
        <v>-20</v>
      </c>
    </row>
    <row r="87" s="240" customFormat="1" spans="1:11">
      <c r="A87" s="269" t="s">
        <v>863</v>
      </c>
      <c r="B87" s="269" t="s">
        <v>205</v>
      </c>
      <c r="C87" s="269" t="s">
        <v>775</v>
      </c>
      <c r="D87" s="269" t="s">
        <v>194</v>
      </c>
      <c r="E87" s="269" t="s">
        <v>864</v>
      </c>
      <c r="F87" s="269" t="s">
        <v>865</v>
      </c>
      <c r="G87" s="269" t="s">
        <v>1011</v>
      </c>
      <c r="H87" s="269" t="s">
        <v>881</v>
      </c>
      <c r="I87" s="269" t="s">
        <v>882</v>
      </c>
      <c r="J87" s="273" t="s">
        <v>1001</v>
      </c>
      <c r="K87" s="50">
        <v>-20</v>
      </c>
    </row>
    <row r="88" s="240" customFormat="1" spans="1:11">
      <c r="A88" s="269" t="s">
        <v>1012</v>
      </c>
      <c r="B88" s="269" t="s">
        <v>1013</v>
      </c>
      <c r="C88" s="269" t="s">
        <v>775</v>
      </c>
      <c r="D88" s="269" t="s">
        <v>194</v>
      </c>
      <c r="E88" s="269" t="s">
        <v>1014</v>
      </c>
      <c r="F88" s="269" t="s">
        <v>784</v>
      </c>
      <c r="G88" s="269" t="s">
        <v>1015</v>
      </c>
      <c r="H88" s="269" t="s">
        <v>881</v>
      </c>
      <c r="I88" s="269" t="s">
        <v>882</v>
      </c>
      <c r="J88" s="273" t="s">
        <v>1001</v>
      </c>
      <c r="K88" s="50">
        <v>-20</v>
      </c>
    </row>
    <row r="89" s="240" customFormat="1" spans="1:11">
      <c r="A89" s="269" t="s">
        <v>1016</v>
      </c>
      <c r="B89" s="269" t="s">
        <v>692</v>
      </c>
      <c r="C89" s="269" t="s">
        <v>775</v>
      </c>
      <c r="D89" s="269" t="s">
        <v>194</v>
      </c>
      <c r="E89" s="269" t="s">
        <v>1017</v>
      </c>
      <c r="F89" s="269" t="s">
        <v>903</v>
      </c>
      <c r="G89" s="269" t="s">
        <v>1018</v>
      </c>
      <c r="H89" s="269" t="s">
        <v>881</v>
      </c>
      <c r="I89" s="269" t="s">
        <v>882</v>
      </c>
      <c r="J89" s="273" t="s">
        <v>1001</v>
      </c>
      <c r="K89" s="50">
        <v>-20</v>
      </c>
    </row>
    <row r="90" s="240" customFormat="1" spans="1:11">
      <c r="A90" s="269" t="s">
        <v>1019</v>
      </c>
      <c r="B90" s="269" t="s">
        <v>652</v>
      </c>
      <c r="C90" s="269" t="s">
        <v>775</v>
      </c>
      <c r="D90" s="269" t="s">
        <v>194</v>
      </c>
      <c r="E90" s="269" t="s">
        <v>1020</v>
      </c>
      <c r="F90" s="269" t="s">
        <v>1021</v>
      </c>
      <c r="G90" s="269" t="s">
        <v>1022</v>
      </c>
      <c r="H90" s="269" t="s">
        <v>881</v>
      </c>
      <c r="I90" s="269" t="s">
        <v>882</v>
      </c>
      <c r="J90" s="273" t="s">
        <v>1001</v>
      </c>
      <c r="K90" s="50">
        <v>-20</v>
      </c>
    </row>
    <row r="91" s="240" customFormat="1" spans="1:11">
      <c r="A91" s="269" t="s">
        <v>823</v>
      </c>
      <c r="B91" s="269" t="s">
        <v>341</v>
      </c>
      <c r="C91" s="269" t="s">
        <v>775</v>
      </c>
      <c r="D91" s="269" t="s">
        <v>194</v>
      </c>
      <c r="E91" s="269" t="s">
        <v>825</v>
      </c>
      <c r="F91" s="269" t="s">
        <v>826</v>
      </c>
      <c r="G91" s="269" t="s">
        <v>1023</v>
      </c>
      <c r="H91" s="269" t="s">
        <v>881</v>
      </c>
      <c r="I91" s="269" t="s">
        <v>882</v>
      </c>
      <c r="J91" s="273" t="s">
        <v>1001</v>
      </c>
      <c r="K91" s="50">
        <v>-20</v>
      </c>
    </row>
    <row r="92" s="240" customFormat="1" spans="1:11">
      <c r="A92" s="269" t="s">
        <v>1024</v>
      </c>
      <c r="B92" s="269" t="s">
        <v>224</v>
      </c>
      <c r="C92" s="269" t="s">
        <v>775</v>
      </c>
      <c r="D92" s="269" t="s">
        <v>194</v>
      </c>
      <c r="E92" s="269" t="s">
        <v>1025</v>
      </c>
      <c r="F92" s="269" t="s">
        <v>1026</v>
      </c>
      <c r="G92" s="269" t="s">
        <v>1027</v>
      </c>
      <c r="H92" s="269" t="s">
        <v>881</v>
      </c>
      <c r="I92" s="269" t="s">
        <v>882</v>
      </c>
      <c r="J92" s="273" t="s">
        <v>1001</v>
      </c>
      <c r="K92" s="50">
        <v>-20</v>
      </c>
    </row>
    <row r="93" s="240" customFormat="1" spans="1:11">
      <c r="A93" s="269" t="s">
        <v>863</v>
      </c>
      <c r="B93" s="269" t="s">
        <v>1028</v>
      </c>
      <c r="C93" s="269" t="s">
        <v>775</v>
      </c>
      <c r="D93" s="269" t="s">
        <v>194</v>
      </c>
      <c r="E93" s="269" t="s">
        <v>864</v>
      </c>
      <c r="F93" s="269" t="s">
        <v>865</v>
      </c>
      <c r="G93" s="269" t="s">
        <v>1029</v>
      </c>
      <c r="H93" s="269" t="s">
        <v>881</v>
      </c>
      <c r="I93" s="269" t="s">
        <v>882</v>
      </c>
      <c r="J93" s="273" t="s">
        <v>1001</v>
      </c>
      <c r="K93" s="50">
        <v>-20</v>
      </c>
    </row>
    <row r="94" s="240" customFormat="1" spans="1:11">
      <c r="A94" s="269" t="s">
        <v>910</v>
      </c>
      <c r="B94" s="269" t="s">
        <v>488</v>
      </c>
      <c r="C94" s="269" t="s">
        <v>775</v>
      </c>
      <c r="D94" s="269" t="s">
        <v>312</v>
      </c>
      <c r="E94" s="269" t="s">
        <v>912</v>
      </c>
      <c r="F94" s="269" t="s">
        <v>777</v>
      </c>
      <c r="G94" s="269" t="s">
        <v>1030</v>
      </c>
      <c r="H94" s="269" t="s">
        <v>881</v>
      </c>
      <c r="I94" s="269" t="s">
        <v>882</v>
      </c>
      <c r="J94" s="273" t="s">
        <v>1001</v>
      </c>
      <c r="K94" s="50">
        <v>-20</v>
      </c>
    </row>
    <row r="95" s="240" customFormat="1" spans="1:11">
      <c r="A95" s="269" t="s">
        <v>819</v>
      </c>
      <c r="B95" s="269" t="s">
        <v>656</v>
      </c>
      <c r="C95" s="269" t="s">
        <v>775</v>
      </c>
      <c r="D95" s="269" t="s">
        <v>851</v>
      </c>
      <c r="E95" s="269" t="s">
        <v>820</v>
      </c>
      <c r="F95" s="269" t="s">
        <v>821</v>
      </c>
      <c r="G95" s="269" t="s">
        <v>1031</v>
      </c>
      <c r="H95" s="269" t="s">
        <v>881</v>
      </c>
      <c r="I95" s="269" t="s">
        <v>882</v>
      </c>
      <c r="J95" s="273" t="s">
        <v>1001</v>
      </c>
      <c r="K95" s="50">
        <v>-20</v>
      </c>
    </row>
    <row r="96" s="240" customFormat="1" spans="1:11">
      <c r="A96" s="269" t="s">
        <v>966</v>
      </c>
      <c r="B96" s="269" t="s">
        <v>557</v>
      </c>
      <c r="C96" s="269" t="s">
        <v>775</v>
      </c>
      <c r="D96" s="269" t="s">
        <v>312</v>
      </c>
      <c r="E96" s="269" t="s">
        <v>554</v>
      </c>
      <c r="F96" s="269" t="s">
        <v>793</v>
      </c>
      <c r="G96" s="269" t="s">
        <v>1032</v>
      </c>
      <c r="H96" s="269" t="s">
        <v>881</v>
      </c>
      <c r="I96" s="269" t="s">
        <v>882</v>
      </c>
      <c r="J96" s="273" t="s">
        <v>1001</v>
      </c>
      <c r="K96" s="50">
        <v>-20</v>
      </c>
    </row>
    <row r="97" s="240" customFormat="1" spans="1:11">
      <c r="A97" s="269" t="s">
        <v>1033</v>
      </c>
      <c r="B97" s="269" t="s">
        <v>682</v>
      </c>
      <c r="C97" s="269" t="s">
        <v>775</v>
      </c>
      <c r="D97" s="269" t="s">
        <v>312</v>
      </c>
      <c r="E97" s="269" t="s">
        <v>1034</v>
      </c>
      <c r="F97" s="269" t="s">
        <v>903</v>
      </c>
      <c r="G97" s="269" t="s">
        <v>1035</v>
      </c>
      <c r="H97" s="269" t="s">
        <v>881</v>
      </c>
      <c r="I97" s="269" t="s">
        <v>882</v>
      </c>
      <c r="J97" s="273" t="s">
        <v>1001</v>
      </c>
      <c r="K97" s="50">
        <v>-20</v>
      </c>
    </row>
    <row r="98" s="240" customFormat="1" spans="1:11">
      <c r="A98" s="269" t="s">
        <v>1036</v>
      </c>
      <c r="B98" s="269" t="s">
        <v>278</v>
      </c>
      <c r="C98" s="269" t="s">
        <v>775</v>
      </c>
      <c r="D98" s="269" t="s">
        <v>194</v>
      </c>
      <c r="E98" s="269" t="s">
        <v>1037</v>
      </c>
      <c r="F98" s="269" t="s">
        <v>784</v>
      </c>
      <c r="G98" s="269" t="s">
        <v>1038</v>
      </c>
      <c r="H98" s="269" t="s">
        <v>881</v>
      </c>
      <c r="I98" s="269" t="s">
        <v>882</v>
      </c>
      <c r="J98" s="273" t="s">
        <v>1001</v>
      </c>
      <c r="K98" s="50">
        <v>-20</v>
      </c>
    </row>
    <row r="99" s="240" customFormat="1" spans="1:11">
      <c r="A99" s="269" t="s">
        <v>944</v>
      </c>
      <c r="B99" s="269" t="s">
        <v>324</v>
      </c>
      <c r="C99" s="269" t="s">
        <v>775</v>
      </c>
      <c r="D99" s="269" t="s">
        <v>1039</v>
      </c>
      <c r="E99" s="269" t="s">
        <v>946</v>
      </c>
      <c r="F99" s="269" t="s">
        <v>826</v>
      </c>
      <c r="G99" s="269" t="s">
        <v>1040</v>
      </c>
      <c r="H99" s="269" t="s">
        <v>881</v>
      </c>
      <c r="I99" s="269" t="s">
        <v>882</v>
      </c>
      <c r="J99" s="273" t="s">
        <v>1001</v>
      </c>
      <c r="K99" s="50">
        <v>-20</v>
      </c>
    </row>
    <row r="100" s="240" customFormat="1" spans="1:11">
      <c r="A100" s="269" t="s">
        <v>863</v>
      </c>
      <c r="B100" s="269" t="s">
        <v>1041</v>
      </c>
      <c r="C100" s="269" t="s">
        <v>775</v>
      </c>
      <c r="D100" s="269" t="s">
        <v>194</v>
      </c>
      <c r="E100" s="269" t="s">
        <v>864</v>
      </c>
      <c r="F100" s="269" t="s">
        <v>865</v>
      </c>
      <c r="G100" s="269" t="s">
        <v>1042</v>
      </c>
      <c r="H100" s="269" t="s">
        <v>881</v>
      </c>
      <c r="I100" s="269" t="s">
        <v>882</v>
      </c>
      <c r="J100" s="273" t="s">
        <v>1001</v>
      </c>
      <c r="K100" s="50">
        <v>-20</v>
      </c>
    </row>
    <row r="101" s="240" customFormat="1" spans="1:11">
      <c r="A101" s="269" t="s">
        <v>1043</v>
      </c>
      <c r="B101" s="269" t="s">
        <v>1044</v>
      </c>
      <c r="C101" s="269" t="s">
        <v>775</v>
      </c>
      <c r="D101" s="269" t="s">
        <v>194</v>
      </c>
      <c r="E101" s="269" t="s">
        <v>294</v>
      </c>
      <c r="F101" s="269" t="s">
        <v>836</v>
      </c>
      <c r="G101" s="269" t="s">
        <v>1045</v>
      </c>
      <c r="H101" s="269" t="s">
        <v>881</v>
      </c>
      <c r="I101" s="269" t="s">
        <v>882</v>
      </c>
      <c r="J101" s="273" t="s">
        <v>1001</v>
      </c>
      <c r="K101" s="50">
        <v>-20</v>
      </c>
    </row>
    <row r="102" s="240" customFormat="1" spans="1:11">
      <c r="A102" s="269" t="s">
        <v>969</v>
      </c>
      <c r="B102" s="269" t="s">
        <v>401</v>
      </c>
      <c r="C102" s="269" t="s">
        <v>775</v>
      </c>
      <c r="D102" s="269" t="s">
        <v>851</v>
      </c>
      <c r="E102" s="269" t="s">
        <v>970</v>
      </c>
      <c r="F102" s="269" t="s">
        <v>777</v>
      </c>
      <c r="G102" s="269" t="s">
        <v>1046</v>
      </c>
      <c r="H102" s="269" t="s">
        <v>881</v>
      </c>
      <c r="I102" s="269" t="s">
        <v>882</v>
      </c>
      <c r="J102" s="273" t="s">
        <v>1001</v>
      </c>
      <c r="K102" s="50">
        <v>-20</v>
      </c>
    </row>
    <row r="103" s="240" customFormat="1" spans="1:11">
      <c r="A103" s="269" t="s">
        <v>1047</v>
      </c>
      <c r="B103" s="269" t="s">
        <v>518</v>
      </c>
      <c r="C103" s="269" t="s">
        <v>775</v>
      </c>
      <c r="D103" s="269" t="s">
        <v>213</v>
      </c>
      <c r="E103" s="269" t="s">
        <v>516</v>
      </c>
      <c r="F103" s="269" t="s">
        <v>811</v>
      </c>
      <c r="G103" s="269" t="s">
        <v>1048</v>
      </c>
      <c r="H103" s="269" t="s">
        <v>881</v>
      </c>
      <c r="I103" s="269" t="s">
        <v>882</v>
      </c>
      <c r="J103" s="273" t="s">
        <v>1001</v>
      </c>
      <c r="K103" s="50">
        <v>-20</v>
      </c>
    </row>
    <row r="104" s="240" customFormat="1" spans="1:11">
      <c r="A104" s="269" t="s">
        <v>1049</v>
      </c>
      <c r="B104" s="269" t="s">
        <v>697</v>
      </c>
      <c r="C104" s="269" t="s">
        <v>775</v>
      </c>
      <c r="D104" s="269" t="s">
        <v>194</v>
      </c>
      <c r="E104" s="269" t="s">
        <v>1050</v>
      </c>
      <c r="F104" s="269" t="s">
        <v>903</v>
      </c>
      <c r="G104" s="269" t="s">
        <v>1051</v>
      </c>
      <c r="H104" s="269" t="s">
        <v>881</v>
      </c>
      <c r="I104" s="269" t="s">
        <v>882</v>
      </c>
      <c r="J104" s="273" t="s">
        <v>1001</v>
      </c>
      <c r="K104" s="50">
        <v>-20</v>
      </c>
    </row>
    <row r="105" s="240" customFormat="1" spans="1:11">
      <c r="A105" s="269" t="s">
        <v>1043</v>
      </c>
      <c r="B105" s="269" t="s">
        <v>1052</v>
      </c>
      <c r="C105" s="269" t="s">
        <v>775</v>
      </c>
      <c r="D105" s="269" t="s">
        <v>194</v>
      </c>
      <c r="E105" s="269" t="s">
        <v>294</v>
      </c>
      <c r="F105" s="269" t="s">
        <v>836</v>
      </c>
      <c r="G105" s="269" t="s">
        <v>1053</v>
      </c>
      <c r="H105" s="269" t="s">
        <v>881</v>
      </c>
      <c r="I105" s="269" t="s">
        <v>882</v>
      </c>
      <c r="J105" s="273" t="s">
        <v>1001</v>
      </c>
      <c r="K105" s="50">
        <v>-20</v>
      </c>
    </row>
    <row r="106" s="240" customFormat="1" spans="1:11">
      <c r="A106" s="269" t="s">
        <v>833</v>
      </c>
      <c r="B106" s="269" t="s">
        <v>309</v>
      </c>
      <c r="C106" s="269" t="s">
        <v>775</v>
      </c>
      <c r="D106" s="269" t="s">
        <v>237</v>
      </c>
      <c r="E106" s="269" t="s">
        <v>835</v>
      </c>
      <c r="F106" s="269" t="s">
        <v>836</v>
      </c>
      <c r="G106" s="269" t="s">
        <v>1054</v>
      </c>
      <c r="H106" s="269" t="s">
        <v>881</v>
      </c>
      <c r="I106" s="269" t="s">
        <v>882</v>
      </c>
      <c r="J106" s="273" t="s">
        <v>1001</v>
      </c>
      <c r="K106" s="50">
        <v>-20</v>
      </c>
    </row>
    <row r="107" s="240" customFormat="1" spans="1:11">
      <c r="A107" s="269" t="s">
        <v>1055</v>
      </c>
      <c r="B107" s="269" t="s">
        <v>300</v>
      </c>
      <c r="C107" s="269" t="s">
        <v>775</v>
      </c>
      <c r="D107" s="269" t="s">
        <v>213</v>
      </c>
      <c r="E107" s="269" t="s">
        <v>1056</v>
      </c>
      <c r="F107" s="269" t="s">
        <v>826</v>
      </c>
      <c r="G107" s="269" t="s">
        <v>1057</v>
      </c>
      <c r="H107" s="269" t="s">
        <v>881</v>
      </c>
      <c r="I107" s="269" t="s">
        <v>882</v>
      </c>
      <c r="J107" s="273" t="s">
        <v>1001</v>
      </c>
      <c r="K107" s="50">
        <v>-20</v>
      </c>
    </row>
    <row r="108" s="240" customFormat="1" spans="1:11">
      <c r="A108" s="269" t="s">
        <v>1047</v>
      </c>
      <c r="B108" s="269" t="s">
        <v>1058</v>
      </c>
      <c r="C108" s="269" t="s">
        <v>775</v>
      </c>
      <c r="D108" s="269" t="s">
        <v>194</v>
      </c>
      <c r="E108" s="269" t="s">
        <v>516</v>
      </c>
      <c r="F108" s="269" t="s">
        <v>811</v>
      </c>
      <c r="G108" s="269" t="s">
        <v>1059</v>
      </c>
      <c r="H108" s="269" t="s">
        <v>881</v>
      </c>
      <c r="I108" s="269" t="s">
        <v>882</v>
      </c>
      <c r="J108" s="273" t="s">
        <v>1001</v>
      </c>
      <c r="K108" s="50">
        <v>-20</v>
      </c>
    </row>
    <row r="109" s="240" customFormat="1" spans="1:11">
      <c r="A109" s="269" t="s">
        <v>1043</v>
      </c>
      <c r="B109" s="269" t="s">
        <v>1060</v>
      </c>
      <c r="C109" s="269" t="s">
        <v>775</v>
      </c>
      <c r="D109" s="269" t="s">
        <v>194</v>
      </c>
      <c r="E109" s="269" t="s">
        <v>294</v>
      </c>
      <c r="F109" s="269" t="s">
        <v>836</v>
      </c>
      <c r="G109" s="269" t="s">
        <v>1061</v>
      </c>
      <c r="H109" s="269" t="s">
        <v>881</v>
      </c>
      <c r="I109" s="269" t="s">
        <v>882</v>
      </c>
      <c r="J109" s="273" t="s">
        <v>1001</v>
      </c>
      <c r="K109" s="50">
        <v>-20</v>
      </c>
    </row>
    <row r="110" s="240" customFormat="1" spans="1:11">
      <c r="A110" s="269" t="s">
        <v>966</v>
      </c>
      <c r="B110" s="269" t="s">
        <v>556</v>
      </c>
      <c r="C110" s="269" t="s">
        <v>775</v>
      </c>
      <c r="D110" s="269" t="s">
        <v>194</v>
      </c>
      <c r="E110" s="269" t="s">
        <v>554</v>
      </c>
      <c r="F110" s="269" t="s">
        <v>793</v>
      </c>
      <c r="G110" s="269" t="s">
        <v>1062</v>
      </c>
      <c r="H110" s="269" t="s">
        <v>881</v>
      </c>
      <c r="I110" s="269" t="s">
        <v>882</v>
      </c>
      <c r="J110" s="273" t="s">
        <v>1001</v>
      </c>
      <c r="K110" s="50">
        <v>-20</v>
      </c>
    </row>
    <row r="111" s="240" customFormat="1" spans="1:11">
      <c r="A111" s="269" t="s">
        <v>1063</v>
      </c>
      <c r="B111" s="269" t="s">
        <v>1064</v>
      </c>
      <c r="C111" s="269" t="s">
        <v>775</v>
      </c>
      <c r="D111" s="269" t="s">
        <v>194</v>
      </c>
      <c r="E111" s="269" t="s">
        <v>1065</v>
      </c>
      <c r="F111" s="269" t="s">
        <v>1066</v>
      </c>
      <c r="G111" s="269" t="s">
        <v>1067</v>
      </c>
      <c r="H111" s="269" t="s">
        <v>881</v>
      </c>
      <c r="I111" s="269" t="s">
        <v>882</v>
      </c>
      <c r="J111" s="273" t="s">
        <v>1001</v>
      </c>
      <c r="K111" s="50">
        <v>-20</v>
      </c>
    </row>
    <row r="112" s="240" customFormat="1" spans="1:11">
      <c r="A112" s="269" t="s">
        <v>790</v>
      </c>
      <c r="B112" s="269" t="s">
        <v>543</v>
      </c>
      <c r="C112" s="269" t="s">
        <v>775</v>
      </c>
      <c r="D112" s="269" t="s">
        <v>194</v>
      </c>
      <c r="E112" s="269" t="s">
        <v>792</v>
      </c>
      <c r="F112" s="269" t="s">
        <v>793</v>
      </c>
      <c r="G112" s="269" t="s">
        <v>1068</v>
      </c>
      <c r="H112" s="269" t="s">
        <v>881</v>
      </c>
      <c r="I112" s="269" t="s">
        <v>882</v>
      </c>
      <c r="J112" s="273" t="s">
        <v>1001</v>
      </c>
      <c r="K112" s="50">
        <v>-20</v>
      </c>
    </row>
    <row r="113" s="240" customFormat="1" spans="1:11">
      <c r="A113" s="269" t="s">
        <v>800</v>
      </c>
      <c r="B113" s="269" t="s">
        <v>1069</v>
      </c>
      <c r="C113" s="269" t="s">
        <v>775</v>
      </c>
      <c r="D113" s="269" t="s">
        <v>194</v>
      </c>
      <c r="E113" s="269" t="s">
        <v>622</v>
      </c>
      <c r="F113" s="269" t="s">
        <v>793</v>
      </c>
      <c r="G113" s="269" t="s">
        <v>1070</v>
      </c>
      <c r="H113" s="269" t="s">
        <v>881</v>
      </c>
      <c r="I113" s="269" t="s">
        <v>882</v>
      </c>
      <c r="J113" s="273" t="s">
        <v>1001</v>
      </c>
      <c r="K113" s="50">
        <v>-20</v>
      </c>
    </row>
    <row r="114" s="240" customFormat="1" spans="1:11">
      <c r="A114" s="269" t="s">
        <v>847</v>
      </c>
      <c r="B114" s="269" t="s">
        <v>586</v>
      </c>
      <c r="C114" s="269" t="s">
        <v>775</v>
      </c>
      <c r="D114" s="269" t="s">
        <v>194</v>
      </c>
      <c r="E114" s="269" t="s">
        <v>849</v>
      </c>
      <c r="F114" s="269" t="s">
        <v>793</v>
      </c>
      <c r="G114" s="269" t="s">
        <v>1071</v>
      </c>
      <c r="H114" s="269" t="s">
        <v>881</v>
      </c>
      <c r="I114" s="269" t="s">
        <v>882</v>
      </c>
      <c r="J114" s="273" t="s">
        <v>1001</v>
      </c>
      <c r="K114" s="50">
        <v>-20</v>
      </c>
    </row>
    <row r="115" s="240" customFormat="1" spans="1:11">
      <c r="A115" s="269" t="s">
        <v>1072</v>
      </c>
      <c r="B115" s="269" t="s">
        <v>469</v>
      </c>
      <c r="C115" s="269" t="s">
        <v>775</v>
      </c>
      <c r="D115" s="269" t="s">
        <v>194</v>
      </c>
      <c r="E115" s="269" t="s">
        <v>1073</v>
      </c>
      <c r="F115" s="269" t="s">
        <v>777</v>
      </c>
      <c r="G115" s="269" t="s">
        <v>1074</v>
      </c>
      <c r="H115" s="269" t="s">
        <v>881</v>
      </c>
      <c r="I115" s="269" t="s">
        <v>882</v>
      </c>
      <c r="J115" s="273" t="s">
        <v>1001</v>
      </c>
      <c r="K115" s="50">
        <v>-20</v>
      </c>
    </row>
    <row r="116" s="240" customFormat="1" spans="1:11">
      <c r="A116" s="269" t="s">
        <v>1075</v>
      </c>
      <c r="B116" s="269" t="s">
        <v>1076</v>
      </c>
      <c r="C116" s="269" t="s">
        <v>775</v>
      </c>
      <c r="D116" s="269" t="s">
        <v>194</v>
      </c>
      <c r="E116" s="269" t="s">
        <v>1077</v>
      </c>
      <c r="F116" s="269" t="s">
        <v>811</v>
      </c>
      <c r="G116" s="269" t="s">
        <v>1078</v>
      </c>
      <c r="H116" s="269" t="s">
        <v>881</v>
      </c>
      <c r="I116" s="269" t="s">
        <v>882</v>
      </c>
      <c r="J116" s="273" t="s">
        <v>1001</v>
      </c>
      <c r="K116" s="50">
        <v>-20</v>
      </c>
    </row>
    <row r="117" s="240" customFormat="1" spans="1:11">
      <c r="A117" s="269" t="s">
        <v>969</v>
      </c>
      <c r="B117" s="269" t="s">
        <v>402</v>
      </c>
      <c r="C117" s="269" t="s">
        <v>775</v>
      </c>
      <c r="D117" s="269" t="s">
        <v>851</v>
      </c>
      <c r="E117" s="269" t="s">
        <v>970</v>
      </c>
      <c r="F117" s="269" t="s">
        <v>777</v>
      </c>
      <c r="G117" s="269" t="s">
        <v>1079</v>
      </c>
      <c r="H117" s="269" t="s">
        <v>881</v>
      </c>
      <c r="I117" s="269" t="s">
        <v>882</v>
      </c>
      <c r="J117" s="273" t="s">
        <v>1001</v>
      </c>
      <c r="K117" s="50">
        <v>-20</v>
      </c>
    </row>
    <row r="118" s="240" customFormat="1" spans="1:11">
      <c r="A118" s="269" t="s">
        <v>1080</v>
      </c>
      <c r="B118" s="269" t="s">
        <v>268</v>
      </c>
      <c r="C118" s="269" t="s">
        <v>775</v>
      </c>
      <c r="D118" s="269" t="s">
        <v>194</v>
      </c>
      <c r="E118" s="269" t="s">
        <v>1081</v>
      </c>
      <c r="F118" s="269" t="s">
        <v>1026</v>
      </c>
      <c r="G118" s="269" t="s">
        <v>1082</v>
      </c>
      <c r="H118" s="269" t="s">
        <v>881</v>
      </c>
      <c r="I118" s="269" t="s">
        <v>882</v>
      </c>
      <c r="J118" s="273" t="s">
        <v>1001</v>
      </c>
      <c r="K118" s="50">
        <v>-20</v>
      </c>
    </row>
    <row r="119" s="240" customFormat="1" spans="1:11">
      <c r="A119" s="269" t="s">
        <v>995</v>
      </c>
      <c r="B119" s="269" t="s">
        <v>357</v>
      </c>
      <c r="C119" s="269" t="s">
        <v>775</v>
      </c>
      <c r="D119" s="269" t="s">
        <v>851</v>
      </c>
      <c r="E119" s="269" t="s">
        <v>996</v>
      </c>
      <c r="F119" s="269" t="s">
        <v>826</v>
      </c>
      <c r="G119" s="269" t="s">
        <v>1083</v>
      </c>
      <c r="H119" s="269" t="s">
        <v>881</v>
      </c>
      <c r="I119" s="269" t="s">
        <v>882</v>
      </c>
      <c r="J119" s="273" t="s">
        <v>1001</v>
      </c>
      <c r="K119" s="50">
        <v>-20</v>
      </c>
    </row>
    <row r="120" s="240" customFormat="1" spans="1:11">
      <c r="A120" s="269" t="s">
        <v>1084</v>
      </c>
      <c r="B120" s="269" t="s">
        <v>1085</v>
      </c>
      <c r="C120" s="269" t="s">
        <v>775</v>
      </c>
      <c r="D120" s="269" t="s">
        <v>194</v>
      </c>
      <c r="E120" s="269" t="s">
        <v>1086</v>
      </c>
      <c r="F120" s="269" t="s">
        <v>806</v>
      </c>
      <c r="G120" s="269" t="s">
        <v>1087</v>
      </c>
      <c r="H120" s="269" t="s">
        <v>881</v>
      </c>
      <c r="I120" s="269" t="s">
        <v>882</v>
      </c>
      <c r="J120" s="273" t="s">
        <v>1001</v>
      </c>
      <c r="K120" s="50">
        <v>-20</v>
      </c>
    </row>
    <row r="121" s="240" customFormat="1" spans="1:11">
      <c r="A121" s="269" t="s">
        <v>1088</v>
      </c>
      <c r="B121" s="269" t="s">
        <v>440</v>
      </c>
      <c r="C121" s="269" t="s">
        <v>775</v>
      </c>
      <c r="D121" s="269" t="s">
        <v>312</v>
      </c>
      <c r="E121" s="269" t="s">
        <v>1089</v>
      </c>
      <c r="F121" s="269" t="s">
        <v>777</v>
      </c>
      <c r="G121" s="269" t="s">
        <v>1090</v>
      </c>
      <c r="H121" s="269" t="s">
        <v>881</v>
      </c>
      <c r="I121" s="269" t="s">
        <v>882</v>
      </c>
      <c r="J121" s="273" t="s">
        <v>1001</v>
      </c>
      <c r="K121" s="50">
        <v>-20</v>
      </c>
    </row>
    <row r="122" s="240" customFormat="1" spans="1:11">
      <c r="A122" s="269" t="s">
        <v>1036</v>
      </c>
      <c r="B122" s="269" t="s">
        <v>276</v>
      </c>
      <c r="C122" s="269" t="s">
        <v>775</v>
      </c>
      <c r="D122" s="269" t="s">
        <v>1039</v>
      </c>
      <c r="E122" s="269" t="s">
        <v>1037</v>
      </c>
      <c r="F122" s="269" t="s">
        <v>784</v>
      </c>
      <c r="G122" s="269" t="s">
        <v>1091</v>
      </c>
      <c r="H122" s="269" t="s">
        <v>881</v>
      </c>
      <c r="I122" s="269" t="s">
        <v>882</v>
      </c>
      <c r="J122" s="273" t="s">
        <v>1001</v>
      </c>
      <c r="K122" s="50">
        <v>-20</v>
      </c>
    </row>
    <row r="123" s="240" customFormat="1" spans="1:11">
      <c r="A123" s="269" t="s">
        <v>950</v>
      </c>
      <c r="B123" s="269" t="s">
        <v>568</v>
      </c>
      <c r="C123" s="269" t="s">
        <v>775</v>
      </c>
      <c r="D123" s="269" t="s">
        <v>194</v>
      </c>
      <c r="E123" s="269" t="s">
        <v>952</v>
      </c>
      <c r="F123" s="269" t="s">
        <v>793</v>
      </c>
      <c r="G123" s="269" t="s">
        <v>1092</v>
      </c>
      <c r="H123" s="269" t="s">
        <v>881</v>
      </c>
      <c r="I123" s="269" t="s">
        <v>882</v>
      </c>
      <c r="J123" s="273" t="s">
        <v>1001</v>
      </c>
      <c r="K123" s="50">
        <v>-20</v>
      </c>
    </row>
    <row r="124" s="240" customFormat="1" spans="1:11">
      <c r="A124" s="269" t="s">
        <v>1093</v>
      </c>
      <c r="B124" s="269" t="s">
        <v>1094</v>
      </c>
      <c r="C124" s="269" t="s">
        <v>775</v>
      </c>
      <c r="D124" s="269" t="s">
        <v>194</v>
      </c>
      <c r="E124" s="269" t="s">
        <v>498</v>
      </c>
      <c r="F124" s="269" t="s">
        <v>777</v>
      </c>
      <c r="G124" s="269" t="s">
        <v>1095</v>
      </c>
      <c r="H124" s="269" t="s">
        <v>881</v>
      </c>
      <c r="I124" s="269" t="s">
        <v>882</v>
      </c>
      <c r="J124" s="273" t="s">
        <v>1001</v>
      </c>
      <c r="K124" s="50">
        <v>-20</v>
      </c>
    </row>
    <row r="125" s="240" customFormat="1" spans="1:11">
      <c r="A125" s="269" t="s">
        <v>1096</v>
      </c>
      <c r="B125" s="269" t="s">
        <v>472</v>
      </c>
      <c r="C125" s="269" t="s">
        <v>775</v>
      </c>
      <c r="D125" s="269" t="s">
        <v>194</v>
      </c>
      <c r="E125" s="269" t="s">
        <v>1097</v>
      </c>
      <c r="F125" s="269" t="s">
        <v>811</v>
      </c>
      <c r="G125" s="269" t="s">
        <v>1098</v>
      </c>
      <c r="H125" s="269" t="s">
        <v>881</v>
      </c>
      <c r="I125" s="269" t="s">
        <v>882</v>
      </c>
      <c r="J125" s="273" t="s">
        <v>1001</v>
      </c>
      <c r="K125" s="50">
        <v>-20</v>
      </c>
    </row>
    <row r="126" s="240" customFormat="1" spans="1:11">
      <c r="A126" s="269" t="s">
        <v>1036</v>
      </c>
      <c r="B126" s="269" t="s">
        <v>277</v>
      </c>
      <c r="C126" s="269" t="s">
        <v>775</v>
      </c>
      <c r="D126" s="269" t="s">
        <v>194</v>
      </c>
      <c r="E126" s="269" t="s">
        <v>1037</v>
      </c>
      <c r="F126" s="269" t="s">
        <v>784</v>
      </c>
      <c r="G126" s="269" t="s">
        <v>1099</v>
      </c>
      <c r="H126" s="269" t="s">
        <v>881</v>
      </c>
      <c r="I126" s="269" t="s">
        <v>882</v>
      </c>
      <c r="J126" s="273" t="s">
        <v>1001</v>
      </c>
      <c r="K126" s="50">
        <v>-20</v>
      </c>
    </row>
    <row r="127" s="240" customFormat="1" spans="1:11">
      <c r="A127" s="269" t="s">
        <v>1100</v>
      </c>
      <c r="B127" s="269" t="s">
        <v>641</v>
      </c>
      <c r="C127" s="269" t="s">
        <v>775</v>
      </c>
      <c r="D127" s="269" t="s">
        <v>312</v>
      </c>
      <c r="E127" s="269" t="s">
        <v>1101</v>
      </c>
      <c r="F127" s="269" t="s">
        <v>806</v>
      </c>
      <c r="G127" s="269" t="s">
        <v>1102</v>
      </c>
      <c r="H127" s="269" t="s">
        <v>881</v>
      </c>
      <c r="I127" s="269" t="s">
        <v>882</v>
      </c>
      <c r="J127" s="273" t="s">
        <v>1001</v>
      </c>
      <c r="K127" s="50">
        <v>-20</v>
      </c>
    </row>
    <row r="128" s="240" customFormat="1" spans="1:11">
      <c r="A128" s="269" t="s">
        <v>878</v>
      </c>
      <c r="B128" s="269" t="s">
        <v>616</v>
      </c>
      <c r="C128" s="269" t="s">
        <v>775</v>
      </c>
      <c r="D128" s="269" t="s">
        <v>312</v>
      </c>
      <c r="E128" s="269" t="s">
        <v>611</v>
      </c>
      <c r="F128" s="269" t="s">
        <v>806</v>
      </c>
      <c r="G128" s="269" t="s">
        <v>1103</v>
      </c>
      <c r="H128" s="269" t="s">
        <v>881</v>
      </c>
      <c r="I128" s="269" t="s">
        <v>882</v>
      </c>
      <c r="J128" s="273" t="s">
        <v>1001</v>
      </c>
      <c r="K128" s="50">
        <v>-20</v>
      </c>
    </row>
    <row r="129" s="240" customFormat="1" spans="1:11">
      <c r="A129" s="269" t="s">
        <v>991</v>
      </c>
      <c r="B129" s="269" t="s">
        <v>243</v>
      </c>
      <c r="C129" s="269" t="s">
        <v>775</v>
      </c>
      <c r="D129" s="269" t="s">
        <v>213</v>
      </c>
      <c r="E129" s="269" t="s">
        <v>992</v>
      </c>
      <c r="F129" s="269" t="s">
        <v>993</v>
      </c>
      <c r="G129" s="269" t="s">
        <v>1104</v>
      </c>
      <c r="H129" s="269" t="s">
        <v>881</v>
      </c>
      <c r="I129" s="269" t="s">
        <v>882</v>
      </c>
      <c r="J129" s="273" t="s">
        <v>1001</v>
      </c>
      <c r="K129" s="50">
        <v>-20</v>
      </c>
    </row>
    <row r="130" s="240" customFormat="1" spans="1:11">
      <c r="A130" s="269" t="s">
        <v>917</v>
      </c>
      <c r="B130" s="269" t="s">
        <v>491</v>
      </c>
      <c r="C130" s="269" t="s">
        <v>775</v>
      </c>
      <c r="D130" s="269" t="s">
        <v>194</v>
      </c>
      <c r="E130" s="269" t="s">
        <v>919</v>
      </c>
      <c r="F130" s="269" t="s">
        <v>811</v>
      </c>
      <c r="G130" s="269" t="s">
        <v>1105</v>
      </c>
      <c r="H130" s="269" t="s">
        <v>881</v>
      </c>
      <c r="I130" s="269" t="s">
        <v>882</v>
      </c>
      <c r="J130" s="273" t="s">
        <v>1001</v>
      </c>
      <c r="K130" s="50">
        <v>-20</v>
      </c>
    </row>
    <row r="131" s="240" customFormat="1" spans="1:11">
      <c r="A131" s="269" t="s">
        <v>1088</v>
      </c>
      <c r="B131" s="269" t="s">
        <v>441</v>
      </c>
      <c r="C131" s="269" t="s">
        <v>775</v>
      </c>
      <c r="D131" s="269" t="s">
        <v>312</v>
      </c>
      <c r="E131" s="269" t="s">
        <v>1089</v>
      </c>
      <c r="F131" s="269" t="s">
        <v>777</v>
      </c>
      <c r="G131" s="269" t="s">
        <v>1106</v>
      </c>
      <c r="H131" s="269" t="s">
        <v>881</v>
      </c>
      <c r="I131" s="269" t="s">
        <v>882</v>
      </c>
      <c r="J131" s="273" t="s">
        <v>1001</v>
      </c>
      <c r="K131" s="50">
        <v>-20</v>
      </c>
    </row>
    <row r="132" s="240" customFormat="1" spans="1:11">
      <c r="A132" s="269" t="s">
        <v>1107</v>
      </c>
      <c r="B132" s="269" t="s">
        <v>553</v>
      </c>
      <c r="C132" s="269" t="s">
        <v>775</v>
      </c>
      <c r="D132" s="269" t="s">
        <v>851</v>
      </c>
      <c r="E132" s="269" t="s">
        <v>1108</v>
      </c>
      <c r="F132" s="269" t="s">
        <v>806</v>
      </c>
      <c r="G132" s="269" t="s">
        <v>1109</v>
      </c>
      <c r="H132" s="269" t="s">
        <v>881</v>
      </c>
      <c r="I132" s="269" t="s">
        <v>882</v>
      </c>
      <c r="J132" s="273" t="s">
        <v>1001</v>
      </c>
      <c r="K132" s="50">
        <v>-20</v>
      </c>
    </row>
    <row r="133" s="240" customFormat="1" spans="1:11">
      <c r="A133" s="269" t="s">
        <v>892</v>
      </c>
      <c r="B133" s="269" t="s">
        <v>496</v>
      </c>
      <c r="C133" s="269" t="s">
        <v>775</v>
      </c>
      <c r="D133" s="269" t="s">
        <v>1110</v>
      </c>
      <c r="E133" s="269" t="s">
        <v>894</v>
      </c>
      <c r="F133" s="269" t="s">
        <v>777</v>
      </c>
      <c r="G133" s="269" t="s">
        <v>1111</v>
      </c>
      <c r="H133" s="269" t="s">
        <v>881</v>
      </c>
      <c r="I133" s="269" t="s">
        <v>882</v>
      </c>
      <c r="J133" s="273" t="s">
        <v>1001</v>
      </c>
      <c r="K133" s="50">
        <v>-20</v>
      </c>
    </row>
    <row r="134" s="240" customFormat="1" spans="1:11">
      <c r="A134" s="269" t="s">
        <v>906</v>
      </c>
      <c r="B134" s="269" t="s">
        <v>562</v>
      </c>
      <c r="C134" s="269" t="s">
        <v>775</v>
      </c>
      <c r="D134" s="269" t="s">
        <v>213</v>
      </c>
      <c r="E134" s="269" t="s">
        <v>908</v>
      </c>
      <c r="F134" s="269" t="s">
        <v>806</v>
      </c>
      <c r="G134" s="269" t="s">
        <v>1112</v>
      </c>
      <c r="H134" s="269" t="s">
        <v>881</v>
      </c>
      <c r="I134" s="269" t="s">
        <v>882</v>
      </c>
      <c r="J134" s="273" t="s">
        <v>1001</v>
      </c>
      <c r="K134" s="50">
        <v>-20</v>
      </c>
    </row>
    <row r="135" s="240" customFormat="1" spans="1:11">
      <c r="A135" s="269" t="s">
        <v>991</v>
      </c>
      <c r="B135" s="269" t="s">
        <v>244</v>
      </c>
      <c r="C135" s="269" t="s">
        <v>775</v>
      </c>
      <c r="D135" s="269" t="s">
        <v>194</v>
      </c>
      <c r="E135" s="269" t="s">
        <v>992</v>
      </c>
      <c r="F135" s="269" t="s">
        <v>993</v>
      </c>
      <c r="G135" s="269" t="s">
        <v>1113</v>
      </c>
      <c r="H135" s="269" t="s">
        <v>881</v>
      </c>
      <c r="I135" s="269" t="s">
        <v>882</v>
      </c>
      <c r="J135" s="273" t="s">
        <v>1001</v>
      </c>
      <c r="K135" s="50">
        <v>-20</v>
      </c>
    </row>
    <row r="136" s="240" customFormat="1" spans="1:11">
      <c r="A136" s="269" t="s">
        <v>1114</v>
      </c>
      <c r="B136" s="269" t="s">
        <v>1115</v>
      </c>
      <c r="C136" s="269" t="s">
        <v>775</v>
      </c>
      <c r="D136" s="269" t="s">
        <v>194</v>
      </c>
      <c r="E136" s="269" t="s">
        <v>502</v>
      </c>
      <c r="F136" s="269" t="s">
        <v>777</v>
      </c>
      <c r="G136" s="269" t="s">
        <v>1116</v>
      </c>
      <c r="H136" s="269" t="s">
        <v>881</v>
      </c>
      <c r="I136" s="269" t="s">
        <v>882</v>
      </c>
      <c r="J136" s="273" t="s">
        <v>1001</v>
      </c>
      <c r="K136" s="50">
        <v>-20</v>
      </c>
    </row>
    <row r="137" s="240" customFormat="1" spans="1:11">
      <c r="A137" s="269" t="s">
        <v>797</v>
      </c>
      <c r="B137" s="269" t="s">
        <v>420</v>
      </c>
      <c r="C137" s="269" t="s">
        <v>775</v>
      </c>
      <c r="D137" s="269" t="s">
        <v>312</v>
      </c>
      <c r="E137" s="269" t="s">
        <v>798</v>
      </c>
      <c r="F137" s="269" t="s">
        <v>777</v>
      </c>
      <c r="G137" s="269" t="s">
        <v>1117</v>
      </c>
      <c r="H137" s="269" t="s">
        <v>881</v>
      </c>
      <c r="I137" s="269" t="s">
        <v>882</v>
      </c>
      <c r="J137" s="273" t="s">
        <v>1001</v>
      </c>
      <c r="K137" s="50">
        <v>-20</v>
      </c>
    </row>
    <row r="138" s="240" customFormat="1" spans="1:11">
      <c r="A138" s="269" t="s">
        <v>950</v>
      </c>
      <c r="B138" s="269" t="s">
        <v>567</v>
      </c>
      <c r="C138" s="269" t="s">
        <v>775</v>
      </c>
      <c r="D138" s="269" t="s">
        <v>213</v>
      </c>
      <c r="E138" s="269" t="s">
        <v>952</v>
      </c>
      <c r="F138" s="269" t="s">
        <v>793</v>
      </c>
      <c r="G138" s="269" t="s">
        <v>1118</v>
      </c>
      <c r="H138" s="269" t="s">
        <v>881</v>
      </c>
      <c r="I138" s="269" t="s">
        <v>882</v>
      </c>
      <c r="J138" s="273" t="s">
        <v>1001</v>
      </c>
      <c r="K138" s="50">
        <v>-20</v>
      </c>
    </row>
    <row r="139" s="240" customFormat="1" spans="1:11">
      <c r="A139" s="269" t="s">
        <v>910</v>
      </c>
      <c r="B139" s="269" t="s">
        <v>487</v>
      </c>
      <c r="C139" s="269" t="s">
        <v>775</v>
      </c>
      <c r="D139" s="269" t="s">
        <v>194</v>
      </c>
      <c r="E139" s="269" t="s">
        <v>912</v>
      </c>
      <c r="F139" s="269" t="s">
        <v>777</v>
      </c>
      <c r="G139" s="269" t="s">
        <v>1119</v>
      </c>
      <c r="H139" s="269" t="s">
        <v>881</v>
      </c>
      <c r="I139" s="269" t="s">
        <v>882</v>
      </c>
      <c r="J139" s="273" t="s">
        <v>1001</v>
      </c>
      <c r="K139" s="50">
        <v>-20</v>
      </c>
    </row>
    <row r="140" s="240" customFormat="1" spans="1:11">
      <c r="A140" s="269" t="s">
        <v>991</v>
      </c>
      <c r="B140" s="269" t="s">
        <v>246</v>
      </c>
      <c r="C140" s="269" t="s">
        <v>775</v>
      </c>
      <c r="D140" s="269" t="s">
        <v>851</v>
      </c>
      <c r="E140" s="269" t="s">
        <v>992</v>
      </c>
      <c r="F140" s="269" t="s">
        <v>993</v>
      </c>
      <c r="G140" s="269" t="s">
        <v>1120</v>
      </c>
      <c r="H140" s="269" t="s">
        <v>881</v>
      </c>
      <c r="I140" s="269" t="s">
        <v>882</v>
      </c>
      <c r="J140" s="273" t="s">
        <v>1001</v>
      </c>
      <c r="K140" s="50">
        <v>-20</v>
      </c>
    </row>
    <row r="141" s="240" customFormat="1" spans="1:11">
      <c r="A141" s="269" t="s">
        <v>925</v>
      </c>
      <c r="B141" s="269" t="s">
        <v>671</v>
      </c>
      <c r="C141" s="269" t="s">
        <v>775</v>
      </c>
      <c r="D141" s="269" t="s">
        <v>194</v>
      </c>
      <c r="E141" s="269" t="s">
        <v>926</v>
      </c>
      <c r="F141" s="269" t="s">
        <v>903</v>
      </c>
      <c r="G141" s="269" t="s">
        <v>1121</v>
      </c>
      <c r="H141" s="269" t="s">
        <v>881</v>
      </c>
      <c r="I141" s="269" t="s">
        <v>882</v>
      </c>
      <c r="J141" s="273" t="s">
        <v>1001</v>
      </c>
      <c r="K141" s="50">
        <v>-20</v>
      </c>
    </row>
    <row r="142" s="240" customFormat="1" spans="1:11">
      <c r="A142" s="269" t="s">
        <v>1122</v>
      </c>
      <c r="B142" s="269" t="s">
        <v>259</v>
      </c>
      <c r="C142" s="269" t="s">
        <v>775</v>
      </c>
      <c r="D142" s="269" t="s">
        <v>1039</v>
      </c>
      <c r="E142" s="269" t="s">
        <v>1123</v>
      </c>
      <c r="F142" s="269" t="s">
        <v>784</v>
      </c>
      <c r="G142" s="269" t="s">
        <v>1124</v>
      </c>
      <c r="H142" s="269" t="s">
        <v>881</v>
      </c>
      <c r="I142" s="269" t="s">
        <v>882</v>
      </c>
      <c r="J142" s="273" t="s">
        <v>1001</v>
      </c>
      <c r="K142" s="50">
        <v>-20</v>
      </c>
    </row>
    <row r="143" s="240" customFormat="1" spans="1:11">
      <c r="A143" s="269" t="s">
        <v>1125</v>
      </c>
      <c r="B143" s="269" t="s">
        <v>256</v>
      </c>
      <c r="C143" s="269" t="s">
        <v>775</v>
      </c>
      <c r="D143" s="269" t="s">
        <v>1039</v>
      </c>
      <c r="E143" s="269" t="s">
        <v>1126</v>
      </c>
      <c r="F143" s="269" t="s">
        <v>784</v>
      </c>
      <c r="G143" s="269" t="s">
        <v>1127</v>
      </c>
      <c r="H143" s="269" t="s">
        <v>881</v>
      </c>
      <c r="I143" s="269" t="s">
        <v>882</v>
      </c>
      <c r="J143" s="273" t="s">
        <v>1128</v>
      </c>
      <c r="K143" s="50"/>
    </row>
    <row r="144" s="240" customFormat="1" spans="1:11">
      <c r="A144" s="269" t="s">
        <v>863</v>
      </c>
      <c r="B144" s="269" t="s">
        <v>201</v>
      </c>
      <c r="C144" s="269" t="s">
        <v>775</v>
      </c>
      <c r="D144" s="269" t="s">
        <v>194</v>
      </c>
      <c r="E144" s="269" t="s">
        <v>864</v>
      </c>
      <c r="F144" s="269" t="s">
        <v>865</v>
      </c>
      <c r="G144" s="269" t="s">
        <v>1129</v>
      </c>
      <c r="H144" s="269" t="s">
        <v>881</v>
      </c>
      <c r="I144" s="269" t="s">
        <v>882</v>
      </c>
      <c r="J144" s="273" t="s">
        <v>1128</v>
      </c>
      <c r="K144" s="50"/>
    </row>
    <row r="145" s="240" customFormat="1" spans="1:11">
      <c r="A145" s="269" t="s">
        <v>833</v>
      </c>
      <c r="B145" s="269" t="s">
        <v>307</v>
      </c>
      <c r="C145" s="269" t="s">
        <v>775</v>
      </c>
      <c r="D145" s="269" t="s">
        <v>194</v>
      </c>
      <c r="E145" s="269" t="s">
        <v>835</v>
      </c>
      <c r="F145" s="269" t="s">
        <v>836</v>
      </c>
      <c r="G145" s="269" t="s">
        <v>1130</v>
      </c>
      <c r="H145" s="269" t="s">
        <v>881</v>
      </c>
      <c r="I145" s="269" t="s">
        <v>882</v>
      </c>
      <c r="J145" s="273" t="s">
        <v>1128</v>
      </c>
      <c r="K145" s="50"/>
    </row>
    <row r="146" s="240" customFormat="1" spans="1:11">
      <c r="A146" s="269" t="s">
        <v>1016</v>
      </c>
      <c r="B146" s="269" t="s">
        <v>691</v>
      </c>
      <c r="C146" s="269" t="s">
        <v>775</v>
      </c>
      <c r="D146" s="269" t="s">
        <v>194</v>
      </c>
      <c r="E146" s="269" t="s">
        <v>1017</v>
      </c>
      <c r="F146" s="269" t="s">
        <v>903</v>
      </c>
      <c r="G146" s="269" t="s">
        <v>1131</v>
      </c>
      <c r="H146" s="269" t="s">
        <v>881</v>
      </c>
      <c r="I146" s="269" t="s">
        <v>882</v>
      </c>
      <c r="J146" s="273" t="s">
        <v>1128</v>
      </c>
      <c r="K146" s="50"/>
    </row>
    <row r="147" s="240" customFormat="1" spans="1:11">
      <c r="A147" s="269" t="s">
        <v>830</v>
      </c>
      <c r="B147" s="269" t="s">
        <v>427</v>
      </c>
      <c r="C147" s="269" t="s">
        <v>775</v>
      </c>
      <c r="D147" s="269" t="s">
        <v>213</v>
      </c>
      <c r="E147" s="269" t="s">
        <v>831</v>
      </c>
      <c r="F147" s="269" t="s">
        <v>777</v>
      </c>
      <c r="G147" s="269" t="s">
        <v>1132</v>
      </c>
      <c r="H147" s="269" t="s">
        <v>881</v>
      </c>
      <c r="I147" s="269" t="s">
        <v>882</v>
      </c>
      <c r="J147" s="273" t="s">
        <v>1128</v>
      </c>
      <c r="K147" s="50"/>
    </row>
    <row r="148" s="240" customFormat="1" spans="1:11">
      <c r="A148" s="269" t="s">
        <v>1133</v>
      </c>
      <c r="B148" s="269" t="s">
        <v>523</v>
      </c>
      <c r="C148" s="269" t="s">
        <v>775</v>
      </c>
      <c r="D148" s="269" t="s">
        <v>194</v>
      </c>
      <c r="E148" s="269" t="s">
        <v>1134</v>
      </c>
      <c r="F148" s="269" t="s">
        <v>811</v>
      </c>
      <c r="G148" s="269" t="s">
        <v>1135</v>
      </c>
      <c r="H148" s="269" t="s">
        <v>881</v>
      </c>
      <c r="I148" s="269" t="s">
        <v>882</v>
      </c>
      <c r="J148" s="273" t="s">
        <v>1128</v>
      </c>
      <c r="K148" s="50"/>
    </row>
    <row r="149" s="240" customFormat="1" spans="1:11">
      <c r="A149" s="269" t="s">
        <v>1019</v>
      </c>
      <c r="B149" s="269" t="s">
        <v>648</v>
      </c>
      <c r="C149" s="269" t="s">
        <v>775</v>
      </c>
      <c r="D149" s="269" t="s">
        <v>213</v>
      </c>
      <c r="E149" s="269" t="s">
        <v>1020</v>
      </c>
      <c r="F149" s="269" t="s">
        <v>1021</v>
      </c>
      <c r="G149" s="269" t="s">
        <v>1136</v>
      </c>
      <c r="H149" s="269" t="s">
        <v>881</v>
      </c>
      <c r="I149" s="269" t="s">
        <v>882</v>
      </c>
      <c r="J149" s="273" t="s">
        <v>1128</v>
      </c>
      <c r="K149" s="50"/>
    </row>
    <row r="150" s="240" customFormat="1" spans="1:11">
      <c r="A150" s="269" t="s">
        <v>808</v>
      </c>
      <c r="B150" s="269" t="s">
        <v>456</v>
      </c>
      <c r="C150" s="269" t="s">
        <v>775</v>
      </c>
      <c r="D150" s="269" t="s">
        <v>194</v>
      </c>
      <c r="E150" s="269" t="s">
        <v>810</v>
      </c>
      <c r="F150" s="269" t="s">
        <v>811</v>
      </c>
      <c r="G150" s="269" t="s">
        <v>1137</v>
      </c>
      <c r="H150" s="269" t="s">
        <v>881</v>
      </c>
      <c r="I150" s="269" t="s">
        <v>882</v>
      </c>
      <c r="J150" s="273" t="s">
        <v>1128</v>
      </c>
      <c r="K150" s="50"/>
    </row>
    <row r="151" s="240" customFormat="1" spans="1:11">
      <c r="A151" s="269" t="s">
        <v>863</v>
      </c>
      <c r="B151" s="269" t="s">
        <v>1138</v>
      </c>
      <c r="C151" s="269" t="s">
        <v>775</v>
      </c>
      <c r="D151" s="269" t="s">
        <v>194</v>
      </c>
      <c r="E151" s="269" t="s">
        <v>864</v>
      </c>
      <c r="F151" s="269" t="s">
        <v>865</v>
      </c>
      <c r="G151" s="269" t="s">
        <v>1139</v>
      </c>
      <c r="H151" s="269" t="s">
        <v>881</v>
      </c>
      <c r="I151" s="269" t="s">
        <v>882</v>
      </c>
      <c r="J151" s="273" t="s">
        <v>1128</v>
      </c>
      <c r="K151" s="50"/>
    </row>
    <row r="152" s="240" customFormat="1" spans="1:11">
      <c r="A152" s="269" t="s">
        <v>1125</v>
      </c>
      <c r="B152" s="269" t="s">
        <v>257</v>
      </c>
      <c r="C152" s="269" t="s">
        <v>775</v>
      </c>
      <c r="D152" s="269" t="s">
        <v>194</v>
      </c>
      <c r="E152" s="269" t="s">
        <v>1126</v>
      </c>
      <c r="F152" s="269" t="s">
        <v>784</v>
      </c>
      <c r="G152" s="269" t="s">
        <v>1140</v>
      </c>
      <c r="H152" s="269" t="s">
        <v>881</v>
      </c>
      <c r="I152" s="269" t="s">
        <v>882</v>
      </c>
      <c r="J152" s="273" t="s">
        <v>1128</v>
      </c>
      <c r="K152" s="50"/>
    </row>
    <row r="153" s="240" customFormat="1" spans="1:11">
      <c r="A153" s="269" t="s">
        <v>1141</v>
      </c>
      <c r="B153" s="269" t="s">
        <v>432</v>
      </c>
      <c r="C153" s="269" t="s">
        <v>775</v>
      </c>
      <c r="D153" s="269" t="s">
        <v>1039</v>
      </c>
      <c r="E153" s="269" t="s">
        <v>1142</v>
      </c>
      <c r="F153" s="269" t="s">
        <v>811</v>
      </c>
      <c r="G153" s="269" t="s">
        <v>1143</v>
      </c>
      <c r="H153" s="269" t="s">
        <v>881</v>
      </c>
      <c r="I153" s="269" t="s">
        <v>882</v>
      </c>
      <c r="J153" s="273" t="s">
        <v>1128</v>
      </c>
      <c r="K153" s="50"/>
    </row>
    <row r="154" s="240" customFormat="1" spans="1:11">
      <c r="A154" s="269" t="s">
        <v>833</v>
      </c>
      <c r="B154" s="269" t="s">
        <v>305</v>
      </c>
      <c r="C154" s="269" t="s">
        <v>775</v>
      </c>
      <c r="D154" s="269" t="s">
        <v>194</v>
      </c>
      <c r="E154" s="269" t="s">
        <v>835</v>
      </c>
      <c r="F154" s="269" t="s">
        <v>836</v>
      </c>
      <c r="G154" s="269" t="s">
        <v>1144</v>
      </c>
      <c r="H154" s="269" t="s">
        <v>881</v>
      </c>
      <c r="I154" s="269" t="s">
        <v>882</v>
      </c>
      <c r="J154" s="273" t="s">
        <v>1128</v>
      </c>
      <c r="K154" s="50"/>
    </row>
    <row r="155" s="240" customFormat="1" spans="1:11">
      <c r="A155" s="269" t="s">
        <v>1122</v>
      </c>
      <c r="B155" s="269" t="s">
        <v>1145</v>
      </c>
      <c r="C155" s="269" t="s">
        <v>775</v>
      </c>
      <c r="D155" s="269" t="s">
        <v>194</v>
      </c>
      <c r="E155" s="269" t="s">
        <v>1123</v>
      </c>
      <c r="F155" s="269" t="s">
        <v>784</v>
      </c>
      <c r="G155" s="269" t="s">
        <v>1146</v>
      </c>
      <c r="H155" s="269" t="s">
        <v>881</v>
      </c>
      <c r="I155" s="269" t="s">
        <v>882</v>
      </c>
      <c r="J155" s="273" t="s">
        <v>1128</v>
      </c>
      <c r="K155" s="50"/>
    </row>
    <row r="156" s="240" customFormat="1" spans="1:11">
      <c r="A156" s="269" t="s">
        <v>1019</v>
      </c>
      <c r="B156" s="269" t="s">
        <v>650</v>
      </c>
      <c r="C156" s="269" t="s">
        <v>775</v>
      </c>
      <c r="D156" s="269" t="s">
        <v>194</v>
      </c>
      <c r="E156" s="269" t="s">
        <v>1020</v>
      </c>
      <c r="F156" s="269" t="s">
        <v>1021</v>
      </c>
      <c r="G156" s="269" t="s">
        <v>1147</v>
      </c>
      <c r="H156" s="269" t="s">
        <v>881</v>
      </c>
      <c r="I156" s="269" t="s">
        <v>882</v>
      </c>
      <c r="J156" s="273" t="s">
        <v>1128</v>
      </c>
      <c r="K156" s="50"/>
    </row>
    <row r="157" s="240" customFormat="1" spans="1:11">
      <c r="A157" s="269" t="s">
        <v>786</v>
      </c>
      <c r="B157" s="269" t="s">
        <v>228</v>
      </c>
      <c r="C157" s="269" t="s">
        <v>775</v>
      </c>
      <c r="D157" s="269" t="s">
        <v>851</v>
      </c>
      <c r="E157" s="269" t="s">
        <v>788</v>
      </c>
      <c r="F157" s="269" t="s">
        <v>784</v>
      </c>
      <c r="G157" s="269" t="s">
        <v>1148</v>
      </c>
      <c r="H157" s="269" t="s">
        <v>881</v>
      </c>
      <c r="I157" s="269" t="s">
        <v>882</v>
      </c>
      <c r="J157" s="273" t="s">
        <v>1128</v>
      </c>
      <c r="K157" s="50"/>
    </row>
    <row r="158" s="240" customFormat="1" spans="1:11">
      <c r="A158" s="269" t="s">
        <v>1149</v>
      </c>
      <c r="B158" s="269" t="s">
        <v>1150</v>
      </c>
      <c r="C158" s="269" t="s">
        <v>775</v>
      </c>
      <c r="D158" s="269" t="s">
        <v>194</v>
      </c>
      <c r="E158" s="269" t="s">
        <v>247</v>
      </c>
      <c r="F158" s="269" t="s">
        <v>993</v>
      </c>
      <c r="G158" s="269" t="s">
        <v>1151</v>
      </c>
      <c r="H158" s="269" t="s">
        <v>881</v>
      </c>
      <c r="I158" s="269" t="s">
        <v>882</v>
      </c>
      <c r="J158" s="273" t="s">
        <v>1128</v>
      </c>
      <c r="K158" s="50"/>
    </row>
    <row r="159" s="240" customFormat="1" spans="1:11">
      <c r="A159" s="269" t="s">
        <v>1149</v>
      </c>
      <c r="B159" s="269" t="s">
        <v>250</v>
      </c>
      <c r="C159" s="269" t="s">
        <v>775</v>
      </c>
      <c r="D159" s="269" t="s">
        <v>194</v>
      </c>
      <c r="E159" s="269" t="s">
        <v>247</v>
      </c>
      <c r="F159" s="269" t="s">
        <v>993</v>
      </c>
      <c r="G159" s="269" t="s">
        <v>1152</v>
      </c>
      <c r="H159" s="269" t="s">
        <v>881</v>
      </c>
      <c r="I159" s="269" t="s">
        <v>882</v>
      </c>
      <c r="J159" s="273" t="s">
        <v>1128</v>
      </c>
      <c r="K159" s="50"/>
    </row>
    <row r="160" s="240" customFormat="1" spans="1:11">
      <c r="A160" s="269" t="s">
        <v>1012</v>
      </c>
      <c r="B160" s="269" t="s">
        <v>285</v>
      </c>
      <c r="C160" s="269" t="s">
        <v>775</v>
      </c>
      <c r="D160" s="269" t="s">
        <v>851</v>
      </c>
      <c r="E160" s="269" t="s">
        <v>1014</v>
      </c>
      <c r="F160" s="269" t="s">
        <v>784</v>
      </c>
      <c r="G160" s="269" t="s">
        <v>1153</v>
      </c>
      <c r="H160" s="269" t="s">
        <v>881</v>
      </c>
      <c r="I160" s="269" t="s">
        <v>882</v>
      </c>
      <c r="J160" s="273" t="s">
        <v>1128</v>
      </c>
      <c r="K160" s="50"/>
    </row>
    <row r="161" s="240" customFormat="1" spans="1:11">
      <c r="A161" s="269" t="s">
        <v>1154</v>
      </c>
      <c r="B161" s="269" t="s">
        <v>281</v>
      </c>
      <c r="C161" s="269" t="s">
        <v>775</v>
      </c>
      <c r="D161" s="269" t="s">
        <v>194</v>
      </c>
      <c r="E161" s="269" t="s">
        <v>279</v>
      </c>
      <c r="F161" s="269" t="s">
        <v>1155</v>
      </c>
      <c r="G161" s="269" t="s">
        <v>1156</v>
      </c>
      <c r="H161" s="269" t="s">
        <v>881</v>
      </c>
      <c r="I161" s="269" t="s">
        <v>882</v>
      </c>
      <c r="J161" s="273" t="s">
        <v>1128</v>
      </c>
      <c r="K161" s="50"/>
    </row>
    <row r="162" s="240" customFormat="1" spans="1:11">
      <c r="A162" s="269" t="s">
        <v>1157</v>
      </c>
      <c r="B162" s="269" t="s">
        <v>1158</v>
      </c>
      <c r="C162" s="269" t="s">
        <v>775</v>
      </c>
      <c r="D162" s="269" t="s">
        <v>194</v>
      </c>
      <c r="E162" s="269" t="s">
        <v>1159</v>
      </c>
      <c r="F162" s="269" t="s">
        <v>836</v>
      </c>
      <c r="G162" s="269" t="s">
        <v>1160</v>
      </c>
      <c r="H162" s="269" t="s">
        <v>881</v>
      </c>
      <c r="I162" s="269" t="s">
        <v>882</v>
      </c>
      <c r="J162" s="273" t="s">
        <v>1128</v>
      </c>
      <c r="K162" s="50"/>
    </row>
    <row r="163" s="240" customFormat="1" spans="1:11">
      <c r="A163" s="269" t="s">
        <v>833</v>
      </c>
      <c r="B163" s="269" t="s">
        <v>393</v>
      </c>
      <c r="C163" s="269" t="s">
        <v>775</v>
      </c>
      <c r="D163" s="269" t="s">
        <v>312</v>
      </c>
      <c r="E163" s="269" t="s">
        <v>835</v>
      </c>
      <c r="F163" s="269" t="s">
        <v>836</v>
      </c>
      <c r="G163" s="269" t="s">
        <v>1161</v>
      </c>
      <c r="H163" s="269" t="s">
        <v>881</v>
      </c>
      <c r="I163" s="269" t="s">
        <v>882</v>
      </c>
      <c r="J163" s="273" t="s">
        <v>1128</v>
      </c>
      <c r="K163" s="50"/>
    </row>
    <row r="164" s="240" customFormat="1" spans="1:11">
      <c r="A164" s="269" t="s">
        <v>1162</v>
      </c>
      <c r="B164" s="269" t="s">
        <v>380</v>
      </c>
      <c r="C164" s="269" t="s">
        <v>775</v>
      </c>
      <c r="D164" s="269" t="s">
        <v>194</v>
      </c>
      <c r="E164" s="269" t="s">
        <v>1163</v>
      </c>
      <c r="F164" s="269" t="s">
        <v>826</v>
      </c>
      <c r="G164" s="269" t="s">
        <v>1164</v>
      </c>
      <c r="H164" s="269" t="s">
        <v>881</v>
      </c>
      <c r="I164" s="269" t="s">
        <v>882</v>
      </c>
      <c r="J164" s="273" t="s">
        <v>1128</v>
      </c>
      <c r="K164" s="50"/>
    </row>
    <row r="165" s="240" customFormat="1" spans="1:11">
      <c r="A165" s="269" t="s">
        <v>1043</v>
      </c>
      <c r="B165" s="269" t="s">
        <v>1165</v>
      </c>
      <c r="C165" s="269" t="s">
        <v>775</v>
      </c>
      <c r="D165" s="269" t="s">
        <v>312</v>
      </c>
      <c r="E165" s="269" t="s">
        <v>294</v>
      </c>
      <c r="F165" s="269" t="s">
        <v>836</v>
      </c>
      <c r="G165" s="269" t="s">
        <v>1166</v>
      </c>
      <c r="H165" s="269" t="s">
        <v>881</v>
      </c>
      <c r="I165" s="269" t="s">
        <v>882</v>
      </c>
      <c r="J165" s="273" t="s">
        <v>1128</v>
      </c>
      <c r="K165" s="50"/>
    </row>
    <row r="166" s="240" customFormat="1" spans="1:11">
      <c r="A166" s="269" t="s">
        <v>1024</v>
      </c>
      <c r="B166" s="269" t="s">
        <v>223</v>
      </c>
      <c r="C166" s="269" t="s">
        <v>775</v>
      </c>
      <c r="D166" s="269" t="s">
        <v>1039</v>
      </c>
      <c r="E166" s="269" t="s">
        <v>1025</v>
      </c>
      <c r="F166" s="269" t="s">
        <v>1026</v>
      </c>
      <c r="G166" s="269" t="s">
        <v>1167</v>
      </c>
      <c r="H166" s="269" t="s">
        <v>881</v>
      </c>
      <c r="I166" s="269" t="s">
        <v>882</v>
      </c>
      <c r="J166" s="273" t="s">
        <v>1128</v>
      </c>
      <c r="K166" s="50"/>
    </row>
    <row r="167" s="240" customFormat="1" spans="1:11">
      <c r="A167" s="269" t="s">
        <v>1168</v>
      </c>
      <c r="B167" s="269" t="s">
        <v>710</v>
      </c>
      <c r="C167" s="269" t="s">
        <v>775</v>
      </c>
      <c r="D167" s="269" t="s">
        <v>851</v>
      </c>
      <c r="E167" s="269" t="s">
        <v>1169</v>
      </c>
      <c r="F167" s="269" t="s">
        <v>1170</v>
      </c>
      <c r="G167" s="269" t="s">
        <v>1171</v>
      </c>
      <c r="H167" s="269" t="s">
        <v>881</v>
      </c>
      <c r="I167" s="269" t="s">
        <v>882</v>
      </c>
      <c r="J167" s="273" t="s">
        <v>1128</v>
      </c>
      <c r="K167" s="50"/>
    </row>
    <row r="168" s="240" customFormat="1" spans="1:11">
      <c r="A168" s="269" t="s">
        <v>1047</v>
      </c>
      <c r="B168" s="269" t="s">
        <v>517</v>
      </c>
      <c r="C168" s="269" t="s">
        <v>775</v>
      </c>
      <c r="D168" s="269" t="s">
        <v>194</v>
      </c>
      <c r="E168" s="269" t="s">
        <v>516</v>
      </c>
      <c r="F168" s="269" t="s">
        <v>811</v>
      </c>
      <c r="G168" s="269" t="s">
        <v>1172</v>
      </c>
      <c r="H168" s="269" t="s">
        <v>881</v>
      </c>
      <c r="I168" s="269" t="s">
        <v>882</v>
      </c>
      <c r="J168" s="273" t="s">
        <v>1128</v>
      </c>
      <c r="K168" s="50"/>
    </row>
    <row r="169" s="240" customFormat="1" spans="1:11">
      <c r="A169" s="269" t="s">
        <v>959</v>
      </c>
      <c r="B169" s="269" t="s">
        <v>1173</v>
      </c>
      <c r="C169" s="269" t="s">
        <v>775</v>
      </c>
      <c r="D169" s="269" t="s">
        <v>194</v>
      </c>
      <c r="E169" s="269" t="s">
        <v>960</v>
      </c>
      <c r="F169" s="269" t="s">
        <v>836</v>
      </c>
      <c r="G169" s="269" t="s">
        <v>1174</v>
      </c>
      <c r="H169" s="269" t="s">
        <v>881</v>
      </c>
      <c r="I169" s="269" t="s">
        <v>882</v>
      </c>
      <c r="J169" s="273" t="s">
        <v>1128</v>
      </c>
      <c r="K169" s="50"/>
    </row>
    <row r="170" s="240" customFormat="1" spans="1:11">
      <c r="A170" s="269" t="s">
        <v>838</v>
      </c>
      <c r="B170" s="269" t="s">
        <v>570</v>
      </c>
      <c r="C170" s="269" t="s">
        <v>775</v>
      </c>
      <c r="D170" s="269" t="s">
        <v>1039</v>
      </c>
      <c r="E170" s="269" t="s">
        <v>840</v>
      </c>
      <c r="F170" s="269" t="s">
        <v>793</v>
      </c>
      <c r="G170" s="269" t="s">
        <v>1175</v>
      </c>
      <c r="H170" s="269" t="s">
        <v>881</v>
      </c>
      <c r="I170" s="269" t="s">
        <v>882</v>
      </c>
      <c r="J170" s="273" t="s">
        <v>1128</v>
      </c>
      <c r="K170" s="50"/>
    </row>
    <row r="171" s="240" customFormat="1" spans="1:11">
      <c r="A171" s="269" t="s">
        <v>1072</v>
      </c>
      <c r="B171" s="269" t="s">
        <v>533</v>
      </c>
      <c r="C171" s="269" t="s">
        <v>775</v>
      </c>
      <c r="D171" s="269" t="s">
        <v>213</v>
      </c>
      <c r="E171" s="269" t="s">
        <v>1073</v>
      </c>
      <c r="F171" s="269" t="s">
        <v>777</v>
      </c>
      <c r="G171" s="269" t="s">
        <v>1176</v>
      </c>
      <c r="H171" s="269" t="s">
        <v>881</v>
      </c>
      <c r="I171" s="269" t="s">
        <v>882</v>
      </c>
      <c r="J171" s="273" t="s">
        <v>1128</v>
      </c>
      <c r="K171" s="50"/>
    </row>
    <row r="172" s="240" customFormat="1" spans="1:11">
      <c r="A172" s="269" t="s">
        <v>1141</v>
      </c>
      <c r="B172" s="269" t="s">
        <v>433</v>
      </c>
      <c r="C172" s="269" t="s">
        <v>775</v>
      </c>
      <c r="D172" s="269" t="s">
        <v>194</v>
      </c>
      <c r="E172" s="269" t="s">
        <v>1142</v>
      </c>
      <c r="F172" s="269" t="s">
        <v>811</v>
      </c>
      <c r="G172" s="269" t="s">
        <v>1177</v>
      </c>
      <c r="H172" s="269" t="s">
        <v>881</v>
      </c>
      <c r="I172" s="269" t="s">
        <v>882</v>
      </c>
      <c r="J172" s="273" t="s">
        <v>1128</v>
      </c>
      <c r="K172" s="50"/>
    </row>
    <row r="173" s="240" customFormat="1" spans="1:11">
      <c r="A173" s="269" t="s">
        <v>1178</v>
      </c>
      <c r="B173" s="269" t="s">
        <v>1179</v>
      </c>
      <c r="C173" s="269" t="s">
        <v>775</v>
      </c>
      <c r="D173" s="269" t="s">
        <v>194</v>
      </c>
      <c r="E173" s="269" t="s">
        <v>391</v>
      </c>
      <c r="F173" s="269" t="s">
        <v>1066</v>
      </c>
      <c r="G173" s="269" t="s">
        <v>1180</v>
      </c>
      <c r="H173" s="269" t="s">
        <v>881</v>
      </c>
      <c r="I173" s="269" t="s">
        <v>882</v>
      </c>
      <c r="J173" s="273" t="s">
        <v>1128</v>
      </c>
      <c r="K173" s="50"/>
    </row>
    <row r="174" s="240" customFormat="1" spans="1:11">
      <c r="A174" s="269" t="s">
        <v>833</v>
      </c>
      <c r="B174" s="269" t="s">
        <v>304</v>
      </c>
      <c r="C174" s="269" t="s">
        <v>775</v>
      </c>
      <c r="D174" s="269" t="s">
        <v>213</v>
      </c>
      <c r="E174" s="269" t="s">
        <v>835</v>
      </c>
      <c r="F174" s="269" t="s">
        <v>836</v>
      </c>
      <c r="G174" s="269" t="s">
        <v>1181</v>
      </c>
      <c r="H174" s="269" t="s">
        <v>881</v>
      </c>
      <c r="I174" s="269" t="s">
        <v>882</v>
      </c>
      <c r="J174" s="273" t="s">
        <v>1128</v>
      </c>
      <c r="K174" s="50"/>
    </row>
    <row r="175" s="240" customFormat="1" spans="1:11">
      <c r="A175" s="269" t="s">
        <v>823</v>
      </c>
      <c r="B175" s="269" t="s">
        <v>350</v>
      </c>
      <c r="C175" s="269" t="s">
        <v>775</v>
      </c>
      <c r="D175" s="269" t="s">
        <v>312</v>
      </c>
      <c r="E175" s="269" t="s">
        <v>825</v>
      </c>
      <c r="F175" s="269" t="s">
        <v>826</v>
      </c>
      <c r="G175" s="269" t="s">
        <v>1182</v>
      </c>
      <c r="H175" s="269" t="s">
        <v>881</v>
      </c>
      <c r="I175" s="269" t="s">
        <v>882</v>
      </c>
      <c r="J175" s="273" t="s">
        <v>1128</v>
      </c>
      <c r="K175" s="50"/>
    </row>
    <row r="176" s="240" customFormat="1" spans="1:11">
      <c r="A176" s="269" t="s">
        <v>884</v>
      </c>
      <c r="B176" s="269" t="s">
        <v>462</v>
      </c>
      <c r="C176" s="269" t="s">
        <v>775</v>
      </c>
      <c r="D176" s="269" t="s">
        <v>194</v>
      </c>
      <c r="E176" s="269" t="s">
        <v>885</v>
      </c>
      <c r="F176" s="269" t="s">
        <v>777</v>
      </c>
      <c r="G176" s="269" t="s">
        <v>1183</v>
      </c>
      <c r="H176" s="269" t="s">
        <v>881</v>
      </c>
      <c r="I176" s="269" t="s">
        <v>882</v>
      </c>
      <c r="J176" s="273" t="s">
        <v>1128</v>
      </c>
      <c r="K176" s="50"/>
    </row>
    <row r="177" s="240" customFormat="1" spans="1:11">
      <c r="A177" s="269" t="s">
        <v>1184</v>
      </c>
      <c r="B177" s="269" t="s">
        <v>1185</v>
      </c>
      <c r="C177" s="269" t="s">
        <v>775</v>
      </c>
      <c r="D177" s="269" t="s">
        <v>194</v>
      </c>
      <c r="E177" s="269" t="s">
        <v>1186</v>
      </c>
      <c r="F177" s="269" t="s">
        <v>1066</v>
      </c>
      <c r="G177" s="269" t="s">
        <v>1187</v>
      </c>
      <c r="H177" s="269" t="s">
        <v>881</v>
      </c>
      <c r="I177" s="269" t="s">
        <v>882</v>
      </c>
      <c r="J177" s="273" t="s">
        <v>1128</v>
      </c>
      <c r="K177" s="50"/>
    </row>
    <row r="178" s="240" customFormat="1" spans="1:11">
      <c r="A178" s="269" t="s">
        <v>833</v>
      </c>
      <c r="B178" s="269" t="s">
        <v>306</v>
      </c>
      <c r="C178" s="269" t="s">
        <v>775</v>
      </c>
      <c r="D178" s="269" t="s">
        <v>194</v>
      </c>
      <c r="E178" s="269" t="s">
        <v>835</v>
      </c>
      <c r="F178" s="269" t="s">
        <v>836</v>
      </c>
      <c r="G178" s="269" t="s">
        <v>1188</v>
      </c>
      <c r="H178" s="269" t="s">
        <v>881</v>
      </c>
      <c r="I178" s="269" t="s">
        <v>882</v>
      </c>
      <c r="J178" s="273" t="s">
        <v>1128</v>
      </c>
      <c r="K178" s="50"/>
    </row>
    <row r="179" s="240" customFormat="1" spans="1:11">
      <c r="A179" s="269" t="s">
        <v>1055</v>
      </c>
      <c r="B179" s="269" t="s">
        <v>302</v>
      </c>
      <c r="C179" s="269" t="s">
        <v>775</v>
      </c>
      <c r="D179" s="269" t="s">
        <v>194</v>
      </c>
      <c r="E179" s="269" t="s">
        <v>1056</v>
      </c>
      <c r="F179" s="269" t="s">
        <v>826</v>
      </c>
      <c r="G179" s="269" t="s">
        <v>1189</v>
      </c>
      <c r="H179" s="269" t="s">
        <v>881</v>
      </c>
      <c r="I179" s="269" t="s">
        <v>882</v>
      </c>
      <c r="J179" s="273" t="s">
        <v>1128</v>
      </c>
      <c r="K179" s="50"/>
    </row>
    <row r="180" s="240" customFormat="1" spans="1:11">
      <c r="A180" s="269" t="s">
        <v>954</v>
      </c>
      <c r="B180" s="269" t="s">
        <v>412</v>
      </c>
      <c r="C180" s="269" t="s">
        <v>775</v>
      </c>
      <c r="D180" s="269" t="s">
        <v>213</v>
      </c>
      <c r="E180" s="269" t="s">
        <v>955</v>
      </c>
      <c r="F180" s="269" t="s">
        <v>811</v>
      </c>
      <c r="G180" s="269" t="s">
        <v>1190</v>
      </c>
      <c r="H180" s="269" t="s">
        <v>881</v>
      </c>
      <c r="I180" s="269" t="s">
        <v>882</v>
      </c>
      <c r="J180" s="273" t="s">
        <v>1128</v>
      </c>
      <c r="K180" s="50"/>
    </row>
    <row r="181" s="240" customFormat="1" spans="1:11">
      <c r="A181" s="269" t="s">
        <v>1191</v>
      </c>
      <c r="B181" s="269" t="s">
        <v>390</v>
      </c>
      <c r="C181" s="269" t="s">
        <v>775</v>
      </c>
      <c r="D181" s="269" t="s">
        <v>194</v>
      </c>
      <c r="E181" s="269" t="s">
        <v>1192</v>
      </c>
      <c r="F181" s="269" t="s">
        <v>826</v>
      </c>
      <c r="G181" s="269" t="s">
        <v>1193</v>
      </c>
      <c r="H181" s="269" t="s">
        <v>881</v>
      </c>
      <c r="I181" s="269" t="s">
        <v>882</v>
      </c>
      <c r="J181" s="273" t="s">
        <v>1128</v>
      </c>
      <c r="K181" s="50"/>
    </row>
    <row r="182" s="240" customFormat="1" spans="1:11">
      <c r="A182" s="269" t="s">
        <v>884</v>
      </c>
      <c r="B182" s="269" t="s">
        <v>461</v>
      </c>
      <c r="C182" s="269" t="s">
        <v>775</v>
      </c>
      <c r="D182" s="269" t="s">
        <v>1039</v>
      </c>
      <c r="E182" s="269" t="s">
        <v>885</v>
      </c>
      <c r="F182" s="269" t="s">
        <v>777</v>
      </c>
      <c r="G182" s="269" t="s">
        <v>1194</v>
      </c>
      <c r="H182" s="269" t="s">
        <v>881</v>
      </c>
      <c r="I182" s="269" t="s">
        <v>882</v>
      </c>
      <c r="J182" s="273" t="s">
        <v>1128</v>
      </c>
      <c r="K182" s="50"/>
    </row>
    <row r="183" s="240" customFormat="1" spans="1:11">
      <c r="A183" s="269" t="s">
        <v>1016</v>
      </c>
      <c r="B183" s="269" t="s">
        <v>690</v>
      </c>
      <c r="C183" s="269" t="s">
        <v>775</v>
      </c>
      <c r="D183" s="269" t="s">
        <v>213</v>
      </c>
      <c r="E183" s="269" t="s">
        <v>1017</v>
      </c>
      <c r="F183" s="269" t="s">
        <v>903</v>
      </c>
      <c r="G183" s="269" t="s">
        <v>1195</v>
      </c>
      <c r="H183" s="269" t="s">
        <v>881</v>
      </c>
      <c r="I183" s="269" t="s">
        <v>882</v>
      </c>
      <c r="J183" s="273" t="s">
        <v>1128</v>
      </c>
      <c r="K183" s="50"/>
    </row>
    <row r="184" s="240" customFormat="1" spans="1:11">
      <c r="A184" s="269" t="s">
        <v>901</v>
      </c>
      <c r="B184" s="269" t="s">
        <v>708</v>
      </c>
      <c r="C184" s="269" t="s">
        <v>775</v>
      </c>
      <c r="D184" s="269" t="s">
        <v>213</v>
      </c>
      <c r="E184" s="269" t="s">
        <v>902</v>
      </c>
      <c r="F184" s="269" t="s">
        <v>903</v>
      </c>
      <c r="G184" s="269" t="s">
        <v>1196</v>
      </c>
      <c r="H184" s="269" t="s">
        <v>881</v>
      </c>
      <c r="I184" s="269" t="s">
        <v>882</v>
      </c>
      <c r="J184" s="273" t="s">
        <v>1128</v>
      </c>
      <c r="K184" s="50"/>
    </row>
    <row r="185" s="240" customFormat="1" spans="1:11">
      <c r="A185" s="269" t="s">
        <v>1043</v>
      </c>
      <c r="B185" s="269" t="s">
        <v>637</v>
      </c>
      <c r="C185" s="269" t="s">
        <v>775</v>
      </c>
      <c r="D185" s="269" t="s">
        <v>312</v>
      </c>
      <c r="E185" s="269" t="s">
        <v>294</v>
      </c>
      <c r="F185" s="269" t="s">
        <v>836</v>
      </c>
      <c r="G185" s="269" t="s">
        <v>1197</v>
      </c>
      <c r="H185" s="269" t="s">
        <v>881</v>
      </c>
      <c r="I185" s="269" t="s">
        <v>882</v>
      </c>
      <c r="J185" s="273" t="s">
        <v>1128</v>
      </c>
      <c r="K185" s="50"/>
    </row>
    <row r="186" s="240" customFormat="1" spans="1:11">
      <c r="A186" s="269" t="s">
        <v>830</v>
      </c>
      <c r="B186" s="269" t="s">
        <v>1198</v>
      </c>
      <c r="C186" s="269" t="s">
        <v>775</v>
      </c>
      <c r="D186" s="269" t="s">
        <v>194</v>
      </c>
      <c r="E186" s="269" t="s">
        <v>831</v>
      </c>
      <c r="F186" s="269" t="s">
        <v>777</v>
      </c>
      <c r="G186" s="269" t="s">
        <v>1199</v>
      </c>
      <c r="H186" s="269" t="s">
        <v>881</v>
      </c>
      <c r="I186" s="269" t="s">
        <v>882</v>
      </c>
      <c r="J186" s="273" t="s">
        <v>1128</v>
      </c>
      <c r="K186" s="50"/>
    </row>
    <row r="187" s="240" customFormat="1" spans="1:11">
      <c r="A187" s="269" t="s">
        <v>1200</v>
      </c>
      <c r="B187" s="269" t="s">
        <v>485</v>
      </c>
      <c r="C187" s="269" t="s">
        <v>775</v>
      </c>
      <c r="D187" s="269" t="s">
        <v>194</v>
      </c>
      <c r="E187" s="269" t="s">
        <v>480</v>
      </c>
      <c r="F187" s="269" t="s">
        <v>777</v>
      </c>
      <c r="G187" s="269" t="s">
        <v>1201</v>
      </c>
      <c r="H187" s="269" t="s">
        <v>881</v>
      </c>
      <c r="I187" s="269" t="s">
        <v>882</v>
      </c>
      <c r="J187" s="273" t="s">
        <v>1128</v>
      </c>
      <c r="K187" s="50"/>
    </row>
    <row r="188" s="240" customFormat="1" spans="1:11">
      <c r="A188" s="269" t="s">
        <v>1055</v>
      </c>
      <c r="B188" s="269" t="s">
        <v>301</v>
      </c>
      <c r="C188" s="269" t="s">
        <v>775</v>
      </c>
      <c r="D188" s="269" t="s">
        <v>194</v>
      </c>
      <c r="E188" s="269" t="s">
        <v>1056</v>
      </c>
      <c r="F188" s="269" t="s">
        <v>826</v>
      </c>
      <c r="G188" s="269" t="s">
        <v>1202</v>
      </c>
      <c r="H188" s="269" t="s">
        <v>881</v>
      </c>
      <c r="I188" s="269" t="s">
        <v>882</v>
      </c>
      <c r="J188" s="273" t="s">
        <v>1128</v>
      </c>
      <c r="K188" s="50"/>
    </row>
    <row r="189" s="240" customFormat="1" spans="1:11">
      <c r="A189" s="269" t="s">
        <v>823</v>
      </c>
      <c r="B189" s="269" t="s">
        <v>316</v>
      </c>
      <c r="C189" s="269" t="s">
        <v>775</v>
      </c>
      <c r="D189" s="269" t="s">
        <v>851</v>
      </c>
      <c r="E189" s="269" t="s">
        <v>825</v>
      </c>
      <c r="F189" s="269" t="s">
        <v>826</v>
      </c>
      <c r="G189" s="269" t="s">
        <v>1203</v>
      </c>
      <c r="H189" s="269" t="s">
        <v>881</v>
      </c>
      <c r="I189" s="269" t="s">
        <v>882</v>
      </c>
      <c r="J189" s="273" t="s">
        <v>1128</v>
      </c>
      <c r="K189" s="50"/>
    </row>
    <row r="190" s="240" customFormat="1" spans="1:11">
      <c r="A190" s="269" t="s">
        <v>1204</v>
      </c>
      <c r="B190" s="269" t="s">
        <v>386</v>
      </c>
      <c r="C190" s="269" t="s">
        <v>775</v>
      </c>
      <c r="D190" s="269" t="s">
        <v>194</v>
      </c>
      <c r="E190" s="269" t="s">
        <v>382</v>
      </c>
      <c r="F190" s="269" t="s">
        <v>836</v>
      </c>
      <c r="G190" s="269" t="s">
        <v>1205</v>
      </c>
      <c r="H190" s="269" t="s">
        <v>881</v>
      </c>
      <c r="I190" s="269" t="s">
        <v>882</v>
      </c>
      <c r="J190" s="273" t="s">
        <v>1128</v>
      </c>
      <c r="K190" s="50"/>
    </row>
    <row r="191" s="240" customFormat="1" spans="1:11">
      <c r="A191" s="269" t="s">
        <v>1206</v>
      </c>
      <c r="B191" s="269" t="s">
        <v>659</v>
      </c>
      <c r="C191" s="269" t="s">
        <v>775</v>
      </c>
      <c r="D191" s="269" t="s">
        <v>851</v>
      </c>
      <c r="E191" s="269" t="s">
        <v>1207</v>
      </c>
      <c r="F191" s="269" t="s">
        <v>1208</v>
      </c>
      <c r="G191" s="269" t="s">
        <v>1209</v>
      </c>
      <c r="H191" s="269" t="s">
        <v>881</v>
      </c>
      <c r="I191" s="269" t="s">
        <v>882</v>
      </c>
      <c r="J191" s="273" t="s">
        <v>1128</v>
      </c>
      <c r="K191" s="50"/>
    </row>
    <row r="192" s="240" customFormat="1" spans="1:11">
      <c r="A192" s="269" t="s">
        <v>1210</v>
      </c>
      <c r="B192" s="269" t="s">
        <v>575</v>
      </c>
      <c r="C192" s="269" t="s">
        <v>775</v>
      </c>
      <c r="D192" s="269" t="s">
        <v>194</v>
      </c>
      <c r="E192" s="269" t="s">
        <v>1211</v>
      </c>
      <c r="F192" s="269" t="s">
        <v>793</v>
      </c>
      <c r="G192" s="269" t="s">
        <v>1212</v>
      </c>
      <c r="H192" s="269" t="s">
        <v>881</v>
      </c>
      <c r="I192" s="269" t="s">
        <v>882</v>
      </c>
      <c r="J192" s="273" t="s">
        <v>1128</v>
      </c>
      <c r="K192" s="50"/>
    </row>
    <row r="193" s="240" customFormat="1" spans="1:11">
      <c r="A193" s="269" t="s">
        <v>1213</v>
      </c>
      <c r="B193" s="269" t="s">
        <v>537</v>
      </c>
      <c r="C193" s="269" t="s">
        <v>775</v>
      </c>
      <c r="D193" s="269" t="s">
        <v>1039</v>
      </c>
      <c r="E193" s="269" t="s">
        <v>1214</v>
      </c>
      <c r="F193" s="269" t="s">
        <v>793</v>
      </c>
      <c r="G193" s="269" t="s">
        <v>1215</v>
      </c>
      <c r="H193" s="269" t="s">
        <v>881</v>
      </c>
      <c r="I193" s="269" t="s">
        <v>882</v>
      </c>
      <c r="J193" s="273" t="s">
        <v>1128</v>
      </c>
      <c r="K193" s="50"/>
    </row>
    <row r="194" s="240" customFormat="1" spans="1:11">
      <c r="A194" s="269" t="s">
        <v>838</v>
      </c>
      <c r="B194" s="269" t="s">
        <v>573</v>
      </c>
      <c r="C194" s="269" t="s">
        <v>775</v>
      </c>
      <c r="D194" s="269" t="s">
        <v>194</v>
      </c>
      <c r="E194" s="269" t="s">
        <v>840</v>
      </c>
      <c r="F194" s="269" t="s">
        <v>793</v>
      </c>
      <c r="G194" s="269" t="s">
        <v>1216</v>
      </c>
      <c r="H194" s="269" t="s">
        <v>881</v>
      </c>
      <c r="I194" s="269" t="s">
        <v>882</v>
      </c>
      <c r="J194" s="273" t="s">
        <v>1128</v>
      </c>
      <c r="K194" s="50"/>
    </row>
    <row r="195" s="240" customFormat="1" spans="1:11">
      <c r="A195" s="269" t="s">
        <v>959</v>
      </c>
      <c r="B195" s="269" t="s">
        <v>298</v>
      </c>
      <c r="C195" s="269" t="s">
        <v>775</v>
      </c>
      <c r="D195" s="269" t="s">
        <v>312</v>
      </c>
      <c r="E195" s="269" t="s">
        <v>960</v>
      </c>
      <c r="F195" s="269" t="s">
        <v>836</v>
      </c>
      <c r="G195" s="269" t="s">
        <v>1217</v>
      </c>
      <c r="H195" s="269" t="s">
        <v>881</v>
      </c>
      <c r="I195" s="269" t="s">
        <v>882</v>
      </c>
      <c r="J195" s="273" t="s">
        <v>1128</v>
      </c>
      <c r="K195" s="50"/>
    </row>
    <row r="196" s="240" customFormat="1" spans="1:11">
      <c r="A196" s="269" t="s">
        <v>1218</v>
      </c>
      <c r="B196" s="269" t="s">
        <v>694</v>
      </c>
      <c r="C196" s="269" t="s">
        <v>775</v>
      </c>
      <c r="D196" s="269" t="s">
        <v>851</v>
      </c>
      <c r="E196" s="269" t="s">
        <v>1219</v>
      </c>
      <c r="F196" s="269" t="s">
        <v>903</v>
      </c>
      <c r="G196" s="269" t="s">
        <v>1220</v>
      </c>
      <c r="H196" s="269" t="s">
        <v>881</v>
      </c>
      <c r="I196" s="269" t="s">
        <v>882</v>
      </c>
      <c r="J196" s="273" t="s">
        <v>1128</v>
      </c>
      <c r="K196" s="50"/>
    </row>
    <row r="197" s="240" customFormat="1" spans="1:11">
      <c r="A197" s="269" t="s">
        <v>954</v>
      </c>
      <c r="B197" s="269" t="s">
        <v>417</v>
      </c>
      <c r="C197" s="269" t="s">
        <v>775</v>
      </c>
      <c r="D197" s="269" t="s">
        <v>312</v>
      </c>
      <c r="E197" s="269" t="s">
        <v>955</v>
      </c>
      <c r="F197" s="269" t="s">
        <v>811</v>
      </c>
      <c r="G197" s="269" t="s">
        <v>1221</v>
      </c>
      <c r="H197" s="269" t="s">
        <v>881</v>
      </c>
      <c r="I197" s="269" t="s">
        <v>882</v>
      </c>
      <c r="J197" s="273" t="s">
        <v>1128</v>
      </c>
      <c r="K197" s="50"/>
    </row>
    <row r="198" s="240" customFormat="1" spans="1:11">
      <c r="A198" s="269" t="s">
        <v>1200</v>
      </c>
      <c r="B198" s="269" t="s">
        <v>481</v>
      </c>
      <c r="C198" s="269" t="s">
        <v>775</v>
      </c>
      <c r="D198" s="269" t="s">
        <v>213</v>
      </c>
      <c r="E198" s="269" t="s">
        <v>480</v>
      </c>
      <c r="F198" s="269" t="s">
        <v>777</v>
      </c>
      <c r="G198" s="269" t="s">
        <v>1222</v>
      </c>
      <c r="H198" s="269" t="s">
        <v>881</v>
      </c>
      <c r="I198" s="269" t="s">
        <v>882</v>
      </c>
      <c r="J198" s="273" t="s">
        <v>1128</v>
      </c>
      <c r="K198" s="50"/>
    </row>
    <row r="199" s="240" customFormat="1" spans="1:11">
      <c r="A199" s="269" t="s">
        <v>1043</v>
      </c>
      <c r="B199" s="269" t="s">
        <v>296</v>
      </c>
      <c r="C199" s="269" t="s">
        <v>775</v>
      </c>
      <c r="D199" s="269" t="s">
        <v>194</v>
      </c>
      <c r="E199" s="269" t="s">
        <v>294</v>
      </c>
      <c r="F199" s="269" t="s">
        <v>836</v>
      </c>
      <c r="G199" s="269" t="s">
        <v>1223</v>
      </c>
      <c r="H199" s="269" t="s">
        <v>881</v>
      </c>
      <c r="I199" s="269" t="s">
        <v>882</v>
      </c>
      <c r="J199" s="273" t="s">
        <v>1128</v>
      </c>
      <c r="K199" s="50"/>
    </row>
    <row r="200" s="240" customFormat="1" spans="1:11">
      <c r="A200" s="269" t="s">
        <v>930</v>
      </c>
      <c r="B200" s="269" t="s">
        <v>1224</v>
      </c>
      <c r="C200" s="269" t="s">
        <v>775</v>
      </c>
      <c r="D200" s="269" t="s">
        <v>194</v>
      </c>
      <c r="E200" s="269" t="s">
        <v>932</v>
      </c>
      <c r="F200" s="269" t="s">
        <v>777</v>
      </c>
      <c r="G200" s="269" t="s">
        <v>1225</v>
      </c>
      <c r="H200" s="269" t="s">
        <v>881</v>
      </c>
      <c r="I200" s="269" t="s">
        <v>882</v>
      </c>
      <c r="J200" s="273" t="s">
        <v>1128</v>
      </c>
      <c r="K200" s="50"/>
    </row>
    <row r="201" s="240" customFormat="1" spans="1:11">
      <c r="A201" s="269" t="s">
        <v>1226</v>
      </c>
      <c r="B201" s="269" t="s">
        <v>446</v>
      </c>
      <c r="C201" s="269" t="s">
        <v>775</v>
      </c>
      <c r="D201" s="269" t="s">
        <v>312</v>
      </c>
      <c r="E201" s="269" t="s">
        <v>1227</v>
      </c>
      <c r="F201" s="269" t="s">
        <v>777</v>
      </c>
      <c r="G201" s="269" t="s">
        <v>1228</v>
      </c>
      <c r="H201" s="269" t="s">
        <v>881</v>
      </c>
      <c r="I201" s="269" t="s">
        <v>882</v>
      </c>
      <c r="J201" s="273" t="s">
        <v>1128</v>
      </c>
      <c r="K201" s="50"/>
    </row>
    <row r="202" s="240" customFormat="1" spans="1:11">
      <c r="A202" s="269" t="s">
        <v>1229</v>
      </c>
      <c r="B202" s="269" t="s">
        <v>513</v>
      </c>
      <c r="C202" s="269" t="s">
        <v>775</v>
      </c>
      <c r="D202" s="269" t="s">
        <v>194</v>
      </c>
      <c r="E202" s="269" t="s">
        <v>512</v>
      </c>
      <c r="F202" s="269" t="s">
        <v>777</v>
      </c>
      <c r="G202" s="269" t="s">
        <v>1230</v>
      </c>
      <c r="H202" s="269" t="s">
        <v>881</v>
      </c>
      <c r="I202" s="269" t="s">
        <v>882</v>
      </c>
      <c r="J202" s="273" t="s">
        <v>1128</v>
      </c>
      <c r="K202" s="50"/>
    </row>
    <row r="203" s="240" customFormat="1" spans="1:11">
      <c r="A203" s="269" t="s">
        <v>925</v>
      </c>
      <c r="B203" s="269" t="s">
        <v>670</v>
      </c>
      <c r="C203" s="269" t="s">
        <v>775</v>
      </c>
      <c r="D203" s="269" t="s">
        <v>194</v>
      </c>
      <c r="E203" s="269" t="s">
        <v>926</v>
      </c>
      <c r="F203" s="269" t="s">
        <v>903</v>
      </c>
      <c r="G203" s="269" t="s">
        <v>1231</v>
      </c>
      <c r="H203" s="269" t="s">
        <v>881</v>
      </c>
      <c r="I203" s="269" t="s">
        <v>882</v>
      </c>
      <c r="J203" s="273" t="s">
        <v>1128</v>
      </c>
      <c r="K203" s="50"/>
    </row>
    <row r="204" s="240" customFormat="1" spans="1:11">
      <c r="A204" s="269" t="s">
        <v>966</v>
      </c>
      <c r="B204" s="269" t="s">
        <v>560</v>
      </c>
      <c r="C204" s="269" t="s">
        <v>775</v>
      </c>
      <c r="D204" s="269" t="s">
        <v>851</v>
      </c>
      <c r="E204" s="269" t="s">
        <v>554</v>
      </c>
      <c r="F204" s="269" t="s">
        <v>793</v>
      </c>
      <c r="G204" s="269" t="s">
        <v>1232</v>
      </c>
      <c r="H204" s="269" t="s">
        <v>881</v>
      </c>
      <c r="I204" s="269" t="s">
        <v>882</v>
      </c>
      <c r="J204" s="273" t="s">
        <v>1128</v>
      </c>
      <c r="K204" s="50"/>
    </row>
    <row r="205" s="240" customFormat="1" spans="1:11">
      <c r="A205" s="269" t="s">
        <v>1233</v>
      </c>
      <c r="B205" s="269" t="s">
        <v>621</v>
      </c>
      <c r="C205" s="269" t="s">
        <v>775</v>
      </c>
      <c r="D205" s="269" t="s">
        <v>851</v>
      </c>
      <c r="E205" s="269" t="s">
        <v>551</v>
      </c>
      <c r="F205" s="269" t="s">
        <v>793</v>
      </c>
      <c r="G205" s="269" t="s">
        <v>1234</v>
      </c>
      <c r="H205" s="269" t="s">
        <v>881</v>
      </c>
      <c r="I205" s="269" t="s">
        <v>882</v>
      </c>
      <c r="J205" s="273" t="s">
        <v>1128</v>
      </c>
      <c r="K205" s="50"/>
    </row>
    <row r="206" s="240" customFormat="1" spans="1:11">
      <c r="A206" s="269" t="s">
        <v>1235</v>
      </c>
      <c r="B206" s="269" t="s">
        <v>1236</v>
      </c>
      <c r="C206" s="269" t="s">
        <v>775</v>
      </c>
      <c r="D206" s="269" t="s">
        <v>194</v>
      </c>
      <c r="E206" s="269" t="s">
        <v>1237</v>
      </c>
      <c r="F206" s="269" t="s">
        <v>903</v>
      </c>
      <c r="G206" s="269" t="s">
        <v>1238</v>
      </c>
      <c r="H206" s="269" t="s">
        <v>881</v>
      </c>
      <c r="I206" s="269" t="s">
        <v>882</v>
      </c>
      <c r="J206" s="273" t="s">
        <v>1128</v>
      </c>
      <c r="K206" s="50"/>
    </row>
    <row r="207" s="240" customFormat="1" spans="1:11">
      <c r="A207" s="269" t="s">
        <v>843</v>
      </c>
      <c r="B207" s="269" t="s">
        <v>620</v>
      </c>
      <c r="C207" s="269" t="s">
        <v>775</v>
      </c>
      <c r="D207" s="269" t="s">
        <v>194</v>
      </c>
      <c r="E207" s="269" t="s">
        <v>845</v>
      </c>
      <c r="F207" s="269" t="s">
        <v>793</v>
      </c>
      <c r="G207" s="269" t="s">
        <v>1239</v>
      </c>
      <c r="H207" s="269" t="s">
        <v>881</v>
      </c>
      <c r="I207" s="269" t="s">
        <v>882</v>
      </c>
      <c r="J207" s="273" t="s">
        <v>1128</v>
      </c>
      <c r="K207" s="50"/>
    </row>
    <row r="208" s="240" customFormat="1" spans="1:11">
      <c r="A208" s="269" t="s">
        <v>790</v>
      </c>
      <c r="B208" s="269" t="s">
        <v>1240</v>
      </c>
      <c r="C208" s="269" t="s">
        <v>775</v>
      </c>
      <c r="D208" s="269" t="s">
        <v>213</v>
      </c>
      <c r="E208" s="269" t="s">
        <v>792</v>
      </c>
      <c r="F208" s="269" t="s">
        <v>793</v>
      </c>
      <c r="G208" s="269" t="s">
        <v>1241</v>
      </c>
      <c r="H208" s="269" t="s">
        <v>881</v>
      </c>
      <c r="I208" s="269" t="s">
        <v>882</v>
      </c>
      <c r="J208" s="273" t="s">
        <v>1128</v>
      </c>
      <c r="K208" s="50"/>
    </row>
    <row r="209" s="240" customFormat="1" spans="1:11">
      <c r="A209" s="269" t="s">
        <v>833</v>
      </c>
      <c r="B209" s="269" t="s">
        <v>1242</v>
      </c>
      <c r="C209" s="269" t="s">
        <v>775</v>
      </c>
      <c r="D209" s="269" t="s">
        <v>194</v>
      </c>
      <c r="E209" s="269" t="s">
        <v>835</v>
      </c>
      <c r="F209" s="269" t="s">
        <v>836</v>
      </c>
      <c r="G209" s="269" t="s">
        <v>1243</v>
      </c>
      <c r="H209" s="269" t="s">
        <v>881</v>
      </c>
      <c r="I209" s="269" t="s">
        <v>882</v>
      </c>
      <c r="J209" s="273" t="s">
        <v>1128</v>
      </c>
      <c r="K209" s="50"/>
    </row>
    <row r="210" s="240" customFormat="1" spans="1:11">
      <c r="A210" s="269" t="s">
        <v>833</v>
      </c>
      <c r="B210" s="269" t="s">
        <v>310</v>
      </c>
      <c r="C210" s="269" t="s">
        <v>775</v>
      </c>
      <c r="D210" s="269" t="s">
        <v>312</v>
      </c>
      <c r="E210" s="269" t="s">
        <v>835</v>
      </c>
      <c r="F210" s="269" t="s">
        <v>836</v>
      </c>
      <c r="G210" s="269" t="s">
        <v>1244</v>
      </c>
      <c r="H210" s="269" t="s">
        <v>881</v>
      </c>
      <c r="I210" s="269" t="s">
        <v>882</v>
      </c>
      <c r="J210" s="273" t="s">
        <v>1128</v>
      </c>
      <c r="K210" s="50"/>
    </row>
    <row r="211" s="240" customFormat="1" spans="1:11">
      <c r="A211" s="269" t="s">
        <v>797</v>
      </c>
      <c r="B211" s="269" t="s">
        <v>424</v>
      </c>
      <c r="C211" s="269" t="s">
        <v>775</v>
      </c>
      <c r="D211" s="269" t="s">
        <v>312</v>
      </c>
      <c r="E211" s="269" t="s">
        <v>798</v>
      </c>
      <c r="F211" s="269" t="s">
        <v>777</v>
      </c>
      <c r="G211" s="269" t="s">
        <v>1245</v>
      </c>
      <c r="H211" s="269" t="s">
        <v>881</v>
      </c>
      <c r="I211" s="269" t="s">
        <v>882</v>
      </c>
      <c r="J211" s="273" t="s">
        <v>1128</v>
      </c>
      <c r="K211" s="50"/>
    </row>
    <row r="212" s="240" customFormat="1" spans="1:11">
      <c r="A212" s="269" t="s">
        <v>1043</v>
      </c>
      <c r="B212" s="269" t="s">
        <v>295</v>
      </c>
      <c r="C212" s="269" t="s">
        <v>775</v>
      </c>
      <c r="D212" s="269" t="s">
        <v>213</v>
      </c>
      <c r="E212" s="269" t="s">
        <v>294</v>
      </c>
      <c r="F212" s="269" t="s">
        <v>836</v>
      </c>
      <c r="G212" s="269" t="s">
        <v>1246</v>
      </c>
      <c r="H212" s="269" t="s">
        <v>881</v>
      </c>
      <c r="I212" s="269" t="s">
        <v>882</v>
      </c>
      <c r="J212" s="273" t="s">
        <v>1128</v>
      </c>
      <c r="K212" s="50"/>
    </row>
    <row r="213" s="240" customFormat="1" spans="1:11">
      <c r="A213" s="269" t="s">
        <v>930</v>
      </c>
      <c r="B213" s="269" t="s">
        <v>510</v>
      </c>
      <c r="C213" s="269" t="s">
        <v>775</v>
      </c>
      <c r="D213" s="269" t="s">
        <v>194</v>
      </c>
      <c r="E213" s="269" t="s">
        <v>932</v>
      </c>
      <c r="F213" s="269" t="s">
        <v>777</v>
      </c>
      <c r="G213" s="269" t="s">
        <v>1247</v>
      </c>
      <c r="H213" s="269" t="s">
        <v>881</v>
      </c>
      <c r="I213" s="269" t="s">
        <v>882</v>
      </c>
      <c r="J213" s="273" t="s">
        <v>1128</v>
      </c>
      <c r="K213" s="50"/>
    </row>
    <row r="214" s="240" customFormat="1" spans="1:11">
      <c r="A214" s="269" t="s">
        <v>1080</v>
      </c>
      <c r="B214" s="269" t="s">
        <v>266</v>
      </c>
      <c r="C214" s="269" t="s">
        <v>775</v>
      </c>
      <c r="D214" s="269" t="s">
        <v>213</v>
      </c>
      <c r="E214" s="269" t="s">
        <v>1081</v>
      </c>
      <c r="F214" s="269" t="s">
        <v>1026</v>
      </c>
      <c r="G214" s="269" t="s">
        <v>1248</v>
      </c>
      <c r="H214" s="269" t="s">
        <v>881</v>
      </c>
      <c r="I214" s="269" t="s">
        <v>882</v>
      </c>
      <c r="J214" s="273" t="s">
        <v>1128</v>
      </c>
      <c r="K214" s="50"/>
    </row>
    <row r="215" s="240" customFormat="1" spans="1:11">
      <c r="A215" s="269" t="s">
        <v>803</v>
      </c>
      <c r="B215" s="269" t="s">
        <v>548</v>
      </c>
      <c r="C215" s="269" t="s">
        <v>775</v>
      </c>
      <c r="D215" s="269" t="s">
        <v>194</v>
      </c>
      <c r="E215" s="269" t="s">
        <v>805</v>
      </c>
      <c r="F215" s="269" t="s">
        <v>806</v>
      </c>
      <c r="G215" s="269" t="s">
        <v>1249</v>
      </c>
      <c r="H215" s="269" t="s">
        <v>881</v>
      </c>
      <c r="I215" s="269" t="s">
        <v>882</v>
      </c>
      <c r="J215" s="273" t="s">
        <v>1128</v>
      </c>
      <c r="K215" s="50"/>
    </row>
    <row r="216" s="240" customFormat="1" spans="1:11">
      <c r="A216" s="269" t="s">
        <v>863</v>
      </c>
      <c r="B216" s="269" t="s">
        <v>197</v>
      </c>
      <c r="C216" s="269" t="s">
        <v>775</v>
      </c>
      <c r="D216" s="269" t="s">
        <v>194</v>
      </c>
      <c r="E216" s="269" t="s">
        <v>864</v>
      </c>
      <c r="F216" s="269" t="s">
        <v>865</v>
      </c>
      <c r="G216" s="269" t="s">
        <v>1250</v>
      </c>
      <c r="H216" s="269" t="s">
        <v>881</v>
      </c>
      <c r="I216" s="269" t="s">
        <v>882</v>
      </c>
      <c r="J216" s="273" t="s">
        <v>1128</v>
      </c>
      <c r="K216" s="50"/>
    </row>
    <row r="217" s="240" customFormat="1" spans="1:11">
      <c r="A217" s="269" t="s">
        <v>1191</v>
      </c>
      <c r="B217" s="269" t="s">
        <v>389</v>
      </c>
      <c r="C217" s="269" t="s">
        <v>775</v>
      </c>
      <c r="D217" s="269" t="s">
        <v>213</v>
      </c>
      <c r="E217" s="269" t="s">
        <v>1192</v>
      </c>
      <c r="F217" s="269" t="s">
        <v>826</v>
      </c>
      <c r="G217" s="269" t="s">
        <v>1251</v>
      </c>
      <c r="H217" s="269" t="s">
        <v>881</v>
      </c>
      <c r="I217" s="269" t="s">
        <v>882</v>
      </c>
      <c r="J217" s="273" t="s">
        <v>1128</v>
      </c>
      <c r="K217" s="50"/>
    </row>
    <row r="218" s="240" customFormat="1" spans="1:11">
      <c r="A218" s="269" t="s">
        <v>830</v>
      </c>
      <c r="B218" s="269" t="s">
        <v>408</v>
      </c>
      <c r="C218" s="269" t="s">
        <v>775</v>
      </c>
      <c r="D218" s="269" t="s">
        <v>194</v>
      </c>
      <c r="E218" s="269" t="s">
        <v>831</v>
      </c>
      <c r="F218" s="269" t="s">
        <v>777</v>
      </c>
      <c r="G218" s="269" t="s">
        <v>1252</v>
      </c>
      <c r="H218" s="269" t="s">
        <v>881</v>
      </c>
      <c r="I218" s="269" t="s">
        <v>882</v>
      </c>
      <c r="J218" s="273" t="s">
        <v>1128</v>
      </c>
      <c r="K218" s="50"/>
    </row>
    <row r="219" s="240" customFormat="1" spans="1:11">
      <c r="A219" s="269" t="s">
        <v>847</v>
      </c>
      <c r="B219" s="269" t="s">
        <v>1253</v>
      </c>
      <c r="C219" s="269" t="s">
        <v>775</v>
      </c>
      <c r="D219" s="269" t="s">
        <v>194</v>
      </c>
      <c r="E219" s="269" t="s">
        <v>849</v>
      </c>
      <c r="F219" s="269" t="s">
        <v>793</v>
      </c>
      <c r="G219" s="269" t="s">
        <v>1254</v>
      </c>
      <c r="H219" s="269" t="s">
        <v>881</v>
      </c>
      <c r="I219" s="269" t="s">
        <v>882</v>
      </c>
      <c r="J219" s="273" t="s">
        <v>1128</v>
      </c>
      <c r="K219" s="50"/>
    </row>
    <row r="220" s="240" customFormat="1" spans="1:11">
      <c r="A220" s="269" t="s">
        <v>843</v>
      </c>
      <c r="B220" s="269" t="s">
        <v>619</v>
      </c>
      <c r="C220" s="269" t="s">
        <v>775</v>
      </c>
      <c r="D220" s="269" t="s">
        <v>213</v>
      </c>
      <c r="E220" s="269" t="s">
        <v>845</v>
      </c>
      <c r="F220" s="269" t="s">
        <v>793</v>
      </c>
      <c r="G220" s="269" t="s">
        <v>1255</v>
      </c>
      <c r="H220" s="269" t="s">
        <v>881</v>
      </c>
      <c r="I220" s="269" t="s">
        <v>882</v>
      </c>
      <c r="J220" s="273" t="s">
        <v>1128</v>
      </c>
      <c r="K220" s="50"/>
    </row>
    <row r="221" s="240" customFormat="1" spans="1:11">
      <c r="A221" s="269" t="s">
        <v>925</v>
      </c>
      <c r="B221" s="269" t="s">
        <v>672</v>
      </c>
      <c r="C221" s="269" t="s">
        <v>775</v>
      </c>
      <c r="D221" s="269" t="s">
        <v>194</v>
      </c>
      <c r="E221" s="269" t="s">
        <v>926</v>
      </c>
      <c r="F221" s="269" t="s">
        <v>903</v>
      </c>
      <c r="G221" s="269" t="s">
        <v>1256</v>
      </c>
      <c r="H221" s="269" t="s">
        <v>881</v>
      </c>
      <c r="I221" s="269" t="s">
        <v>882</v>
      </c>
      <c r="J221" s="273" t="s">
        <v>1128</v>
      </c>
      <c r="K221" s="50"/>
    </row>
    <row r="222" s="240" customFormat="1" spans="1:11">
      <c r="A222" s="269" t="s">
        <v>1072</v>
      </c>
      <c r="B222" s="269" t="s">
        <v>470</v>
      </c>
      <c r="C222" s="269" t="s">
        <v>775</v>
      </c>
      <c r="D222" s="269" t="s">
        <v>194</v>
      </c>
      <c r="E222" s="269" t="s">
        <v>1073</v>
      </c>
      <c r="F222" s="269" t="s">
        <v>777</v>
      </c>
      <c r="G222" s="269" t="s">
        <v>1257</v>
      </c>
      <c r="H222" s="269" t="s">
        <v>881</v>
      </c>
      <c r="I222" s="269" t="s">
        <v>882</v>
      </c>
      <c r="J222" s="273" t="s">
        <v>1128</v>
      </c>
      <c r="K222" s="50"/>
    </row>
    <row r="223" s="240" customFormat="1" spans="1:11">
      <c r="A223" s="269" t="s">
        <v>1226</v>
      </c>
      <c r="B223" s="269" t="s">
        <v>444</v>
      </c>
      <c r="C223" s="269" t="s">
        <v>775</v>
      </c>
      <c r="D223" s="269" t="s">
        <v>194</v>
      </c>
      <c r="E223" s="269" t="s">
        <v>1227</v>
      </c>
      <c r="F223" s="269" t="s">
        <v>777</v>
      </c>
      <c r="G223" s="269" t="s">
        <v>1258</v>
      </c>
      <c r="H223" s="269" t="s">
        <v>881</v>
      </c>
      <c r="I223" s="269" t="s">
        <v>882</v>
      </c>
      <c r="J223" s="273" t="s">
        <v>1128</v>
      </c>
      <c r="K223" s="50"/>
    </row>
    <row r="224" s="240" customFormat="1" spans="1:11">
      <c r="A224" s="269" t="s">
        <v>1133</v>
      </c>
      <c r="B224" s="269" t="s">
        <v>1259</v>
      </c>
      <c r="C224" s="269" t="s">
        <v>775</v>
      </c>
      <c r="D224" s="269" t="s">
        <v>194</v>
      </c>
      <c r="E224" s="269" t="s">
        <v>1134</v>
      </c>
      <c r="F224" s="269" t="s">
        <v>811</v>
      </c>
      <c r="G224" s="269" t="s">
        <v>1260</v>
      </c>
      <c r="H224" s="269" t="s">
        <v>881</v>
      </c>
      <c r="I224" s="269" t="s">
        <v>882</v>
      </c>
      <c r="J224" s="273" t="s">
        <v>1128</v>
      </c>
      <c r="K224" s="50"/>
    </row>
    <row r="225" s="240" customFormat="1" spans="1:11">
      <c r="A225" s="269" t="s">
        <v>884</v>
      </c>
      <c r="B225" s="269" t="s">
        <v>254</v>
      </c>
      <c r="C225" s="269" t="s">
        <v>775</v>
      </c>
      <c r="D225" s="269" t="s">
        <v>194</v>
      </c>
      <c r="E225" s="269" t="s">
        <v>885</v>
      </c>
      <c r="F225" s="269" t="s">
        <v>777</v>
      </c>
      <c r="G225" s="269" t="s">
        <v>1261</v>
      </c>
      <c r="H225" s="269" t="s">
        <v>881</v>
      </c>
      <c r="I225" s="269" t="s">
        <v>882</v>
      </c>
      <c r="J225" s="273" t="s">
        <v>1128</v>
      </c>
      <c r="K225" s="50"/>
    </row>
    <row r="226" s="240" customFormat="1" spans="1:11">
      <c r="A226" s="269" t="s">
        <v>1080</v>
      </c>
      <c r="B226" s="269" t="s">
        <v>267</v>
      </c>
      <c r="C226" s="269" t="s">
        <v>775</v>
      </c>
      <c r="D226" s="269" t="s">
        <v>194</v>
      </c>
      <c r="E226" s="269" t="s">
        <v>1081</v>
      </c>
      <c r="F226" s="269" t="s">
        <v>1026</v>
      </c>
      <c r="G226" s="269" t="s">
        <v>1262</v>
      </c>
      <c r="H226" s="269" t="s">
        <v>881</v>
      </c>
      <c r="I226" s="269" t="s">
        <v>882</v>
      </c>
      <c r="J226" s="273" t="s">
        <v>1128</v>
      </c>
      <c r="K226" s="50"/>
    </row>
    <row r="227" s="240" customFormat="1" spans="1:11">
      <c r="A227" s="269" t="s">
        <v>1088</v>
      </c>
      <c r="B227" s="269" t="s">
        <v>438</v>
      </c>
      <c r="C227" s="269" t="s">
        <v>775</v>
      </c>
      <c r="D227" s="269" t="s">
        <v>194</v>
      </c>
      <c r="E227" s="269" t="s">
        <v>1089</v>
      </c>
      <c r="F227" s="269" t="s">
        <v>777</v>
      </c>
      <c r="G227" s="269" t="s">
        <v>1263</v>
      </c>
      <c r="H227" s="269" t="s">
        <v>881</v>
      </c>
      <c r="I227" s="269" t="s">
        <v>882</v>
      </c>
      <c r="J227" s="273" t="s">
        <v>1128</v>
      </c>
      <c r="K227" s="50"/>
    </row>
    <row r="228" s="240" customFormat="1" spans="1:11">
      <c r="A228" s="269" t="s">
        <v>863</v>
      </c>
      <c r="B228" s="269" t="s">
        <v>198</v>
      </c>
      <c r="C228" s="269" t="s">
        <v>775</v>
      </c>
      <c r="D228" s="269" t="s">
        <v>194</v>
      </c>
      <c r="E228" s="269" t="s">
        <v>864</v>
      </c>
      <c r="F228" s="269" t="s">
        <v>865</v>
      </c>
      <c r="G228" s="269" t="s">
        <v>1264</v>
      </c>
      <c r="H228" s="269" t="s">
        <v>881</v>
      </c>
      <c r="I228" s="269" t="s">
        <v>882</v>
      </c>
      <c r="J228" s="273" t="s">
        <v>1128</v>
      </c>
      <c r="K228" s="50"/>
    </row>
    <row r="229" s="240" customFormat="1" spans="1:11">
      <c r="A229" s="269" t="s">
        <v>1213</v>
      </c>
      <c r="B229" s="269" t="s">
        <v>539</v>
      </c>
      <c r="C229" s="269" t="s">
        <v>775</v>
      </c>
      <c r="D229" s="269" t="s">
        <v>194</v>
      </c>
      <c r="E229" s="269" t="s">
        <v>1214</v>
      </c>
      <c r="F229" s="269" t="s">
        <v>793</v>
      </c>
      <c r="G229" s="269" t="s">
        <v>1265</v>
      </c>
      <c r="H229" s="269" t="s">
        <v>881</v>
      </c>
      <c r="I229" s="269" t="s">
        <v>882</v>
      </c>
      <c r="J229" s="273" t="s">
        <v>1128</v>
      </c>
      <c r="K229" s="50"/>
    </row>
    <row r="230" s="240" customFormat="1" spans="1:11">
      <c r="A230" s="269" t="s">
        <v>966</v>
      </c>
      <c r="B230" s="269" t="s">
        <v>613</v>
      </c>
      <c r="C230" s="269" t="s">
        <v>775</v>
      </c>
      <c r="D230" s="269" t="s">
        <v>194</v>
      </c>
      <c r="E230" s="269" t="s">
        <v>554</v>
      </c>
      <c r="F230" s="269" t="s">
        <v>793</v>
      </c>
      <c r="G230" s="269" t="s">
        <v>1266</v>
      </c>
      <c r="H230" s="269" t="s">
        <v>881</v>
      </c>
      <c r="I230" s="269" t="s">
        <v>882</v>
      </c>
      <c r="J230" s="273" t="s">
        <v>1128</v>
      </c>
      <c r="K230" s="50"/>
    </row>
    <row r="231" s="240" customFormat="1" spans="1:11">
      <c r="A231" s="269" t="s">
        <v>1178</v>
      </c>
      <c r="B231" s="269" t="s">
        <v>395</v>
      </c>
      <c r="C231" s="269" t="s">
        <v>775</v>
      </c>
      <c r="D231" s="269" t="s">
        <v>194</v>
      </c>
      <c r="E231" s="269" t="s">
        <v>391</v>
      </c>
      <c r="F231" s="269" t="s">
        <v>1066</v>
      </c>
      <c r="G231" s="269" t="s">
        <v>1267</v>
      </c>
      <c r="H231" s="269" t="s">
        <v>881</v>
      </c>
      <c r="I231" s="269" t="s">
        <v>882</v>
      </c>
      <c r="J231" s="273" t="s">
        <v>1128</v>
      </c>
      <c r="K231" s="50"/>
    </row>
    <row r="232" s="240" customFormat="1" spans="1:11">
      <c r="A232" s="269" t="s">
        <v>1096</v>
      </c>
      <c r="B232" s="269" t="s">
        <v>1268</v>
      </c>
      <c r="C232" s="269" t="s">
        <v>775</v>
      </c>
      <c r="D232" s="269" t="s">
        <v>194</v>
      </c>
      <c r="E232" s="269" t="s">
        <v>1097</v>
      </c>
      <c r="F232" s="269" t="s">
        <v>811</v>
      </c>
      <c r="G232" s="269" t="s">
        <v>1269</v>
      </c>
      <c r="H232" s="269" t="s">
        <v>881</v>
      </c>
      <c r="I232" s="269" t="s">
        <v>882</v>
      </c>
      <c r="J232" s="273" t="s">
        <v>1128</v>
      </c>
      <c r="K232" s="50"/>
    </row>
    <row r="233" s="240" customFormat="1" spans="1:11">
      <c r="A233" s="269" t="s">
        <v>944</v>
      </c>
      <c r="B233" s="269" t="s">
        <v>327</v>
      </c>
      <c r="C233" s="269" t="s">
        <v>775</v>
      </c>
      <c r="D233" s="269" t="s">
        <v>312</v>
      </c>
      <c r="E233" s="269" t="s">
        <v>946</v>
      </c>
      <c r="F233" s="269" t="s">
        <v>826</v>
      </c>
      <c r="G233" s="269" t="s">
        <v>1270</v>
      </c>
      <c r="H233" s="269" t="s">
        <v>881</v>
      </c>
      <c r="I233" s="269" t="s">
        <v>882</v>
      </c>
      <c r="J233" s="273" t="s">
        <v>1128</v>
      </c>
      <c r="K233" s="50"/>
    </row>
    <row r="234" s="240" customFormat="1" spans="1:11">
      <c r="A234" s="269" t="s">
        <v>1107</v>
      </c>
      <c r="B234" s="269" t="s">
        <v>581</v>
      </c>
      <c r="C234" s="269" t="s">
        <v>775</v>
      </c>
      <c r="D234" s="269" t="s">
        <v>194</v>
      </c>
      <c r="E234" s="269" t="s">
        <v>1108</v>
      </c>
      <c r="F234" s="269" t="s">
        <v>806</v>
      </c>
      <c r="G234" s="269" t="s">
        <v>1271</v>
      </c>
      <c r="H234" s="269" t="s">
        <v>881</v>
      </c>
      <c r="I234" s="269" t="s">
        <v>882</v>
      </c>
      <c r="J234" s="273" t="s">
        <v>1128</v>
      </c>
      <c r="K234" s="50"/>
    </row>
    <row r="235" s="240" customFormat="1" spans="1:11">
      <c r="A235" s="269" t="s">
        <v>887</v>
      </c>
      <c r="B235" s="269" t="s">
        <v>319</v>
      </c>
      <c r="C235" s="269" t="s">
        <v>775</v>
      </c>
      <c r="D235" s="269" t="s">
        <v>213</v>
      </c>
      <c r="E235" s="269" t="s">
        <v>889</v>
      </c>
      <c r="F235" s="269" t="s">
        <v>836</v>
      </c>
      <c r="G235" s="269" t="s">
        <v>1272</v>
      </c>
      <c r="H235" s="269" t="s">
        <v>881</v>
      </c>
      <c r="I235" s="269" t="s">
        <v>882</v>
      </c>
      <c r="J235" s="273" t="s">
        <v>1128</v>
      </c>
      <c r="K235" s="50"/>
    </row>
    <row r="236" s="240" customFormat="1" spans="1:11">
      <c r="A236" s="269" t="s">
        <v>1075</v>
      </c>
      <c r="B236" s="269" t="s">
        <v>522</v>
      </c>
      <c r="C236" s="269" t="s">
        <v>775</v>
      </c>
      <c r="D236" s="269" t="s">
        <v>194</v>
      </c>
      <c r="E236" s="269" t="s">
        <v>1077</v>
      </c>
      <c r="F236" s="269" t="s">
        <v>811</v>
      </c>
      <c r="G236" s="269" t="s">
        <v>1273</v>
      </c>
      <c r="H236" s="269" t="s">
        <v>881</v>
      </c>
      <c r="I236" s="269" t="s">
        <v>882</v>
      </c>
      <c r="J236" s="273" t="s">
        <v>1128</v>
      </c>
      <c r="K236" s="50"/>
    </row>
    <row r="237" s="240" customFormat="1" spans="1:11">
      <c r="A237" s="269" t="s">
        <v>808</v>
      </c>
      <c r="B237" s="269" t="s">
        <v>511</v>
      </c>
      <c r="C237" s="269" t="s">
        <v>775</v>
      </c>
      <c r="D237" s="269" t="s">
        <v>312</v>
      </c>
      <c r="E237" s="269" t="s">
        <v>810</v>
      </c>
      <c r="F237" s="269" t="s">
        <v>811</v>
      </c>
      <c r="G237" s="269" t="s">
        <v>1274</v>
      </c>
      <c r="H237" s="269" t="s">
        <v>881</v>
      </c>
      <c r="I237" s="269" t="s">
        <v>882</v>
      </c>
      <c r="J237" s="273" t="s">
        <v>1128</v>
      </c>
      <c r="K237" s="50"/>
    </row>
    <row r="238" s="240" customFormat="1" spans="1:11">
      <c r="A238" s="269" t="s">
        <v>1275</v>
      </c>
      <c r="B238" s="269" t="s">
        <v>1276</v>
      </c>
      <c r="C238" s="269" t="s">
        <v>775</v>
      </c>
      <c r="D238" s="269" t="s">
        <v>194</v>
      </c>
      <c r="E238" s="269" t="s">
        <v>1277</v>
      </c>
      <c r="F238" s="269" t="s">
        <v>826</v>
      </c>
      <c r="G238" s="269" t="s">
        <v>1278</v>
      </c>
      <c r="H238" s="269" t="s">
        <v>881</v>
      </c>
      <c r="I238" s="269" t="s">
        <v>882</v>
      </c>
      <c r="J238" s="273" t="s">
        <v>1128</v>
      </c>
      <c r="K238" s="50"/>
    </row>
    <row r="239" s="240" customFormat="1" spans="1:11">
      <c r="A239" s="269" t="s">
        <v>1096</v>
      </c>
      <c r="B239" s="269" t="s">
        <v>473</v>
      </c>
      <c r="C239" s="269" t="s">
        <v>775</v>
      </c>
      <c r="D239" s="269" t="s">
        <v>194</v>
      </c>
      <c r="E239" s="269" t="s">
        <v>1097</v>
      </c>
      <c r="F239" s="269" t="s">
        <v>811</v>
      </c>
      <c r="G239" s="269" t="s">
        <v>1279</v>
      </c>
      <c r="H239" s="269" t="s">
        <v>881</v>
      </c>
      <c r="I239" s="269" t="s">
        <v>882</v>
      </c>
      <c r="J239" s="273" t="s">
        <v>1128</v>
      </c>
      <c r="K239" s="50"/>
    </row>
    <row r="240" s="240" customFormat="1" spans="1:11">
      <c r="A240" s="269" t="s">
        <v>1088</v>
      </c>
      <c r="B240" s="269" t="s">
        <v>439</v>
      </c>
      <c r="C240" s="269" t="s">
        <v>775</v>
      </c>
      <c r="D240" s="269" t="s">
        <v>312</v>
      </c>
      <c r="E240" s="269" t="s">
        <v>1089</v>
      </c>
      <c r="F240" s="269" t="s">
        <v>777</v>
      </c>
      <c r="G240" s="269" t="s">
        <v>1280</v>
      </c>
      <c r="H240" s="269" t="s">
        <v>881</v>
      </c>
      <c r="I240" s="269" t="s">
        <v>882</v>
      </c>
      <c r="J240" s="273" t="s">
        <v>1128</v>
      </c>
      <c r="K240" s="50"/>
    </row>
    <row r="241" s="240" customFormat="1" spans="1:11">
      <c r="A241" s="269" t="s">
        <v>1226</v>
      </c>
      <c r="B241" s="269" t="s">
        <v>1281</v>
      </c>
      <c r="C241" s="269" t="s">
        <v>775</v>
      </c>
      <c r="D241" s="269" t="s">
        <v>194</v>
      </c>
      <c r="E241" s="269" t="s">
        <v>1227</v>
      </c>
      <c r="F241" s="269" t="s">
        <v>777</v>
      </c>
      <c r="G241" s="269" t="s">
        <v>1282</v>
      </c>
      <c r="H241" s="269" t="s">
        <v>881</v>
      </c>
      <c r="I241" s="269" t="s">
        <v>882</v>
      </c>
      <c r="J241" s="273" t="s">
        <v>1128</v>
      </c>
      <c r="K241" s="50"/>
    </row>
    <row r="242" s="240" customFormat="1" spans="1:11">
      <c r="A242" s="269" t="s">
        <v>1283</v>
      </c>
      <c r="B242" s="269" t="s">
        <v>1284</v>
      </c>
      <c r="C242" s="269" t="s">
        <v>775</v>
      </c>
      <c r="D242" s="269" t="s">
        <v>194</v>
      </c>
      <c r="E242" s="269" t="s">
        <v>1285</v>
      </c>
      <c r="F242" s="269" t="s">
        <v>777</v>
      </c>
      <c r="G242" s="269" t="s">
        <v>1286</v>
      </c>
      <c r="H242" s="269" t="s">
        <v>881</v>
      </c>
      <c r="I242" s="269" t="s">
        <v>882</v>
      </c>
      <c r="J242" s="273" t="s">
        <v>1128</v>
      </c>
      <c r="K242" s="50"/>
    </row>
    <row r="243" s="240" customFormat="1" spans="1:11">
      <c r="A243" s="269" t="s">
        <v>995</v>
      </c>
      <c r="B243" s="269" t="s">
        <v>358</v>
      </c>
      <c r="C243" s="269" t="s">
        <v>775</v>
      </c>
      <c r="D243" s="269" t="s">
        <v>312</v>
      </c>
      <c r="E243" s="269" t="s">
        <v>996</v>
      </c>
      <c r="F243" s="269" t="s">
        <v>826</v>
      </c>
      <c r="G243" s="269" t="s">
        <v>1287</v>
      </c>
      <c r="H243" s="269" t="s">
        <v>881</v>
      </c>
      <c r="I243" s="269" t="s">
        <v>882</v>
      </c>
      <c r="J243" s="273" t="s">
        <v>1128</v>
      </c>
      <c r="K243" s="50"/>
    </row>
    <row r="244" s="240" customFormat="1" spans="1:11">
      <c r="A244" s="269" t="s">
        <v>897</v>
      </c>
      <c r="B244" s="269" t="s">
        <v>645</v>
      </c>
      <c r="C244" s="269" t="s">
        <v>775</v>
      </c>
      <c r="D244" s="269" t="s">
        <v>851</v>
      </c>
      <c r="E244" s="269" t="s">
        <v>898</v>
      </c>
      <c r="F244" s="269" t="s">
        <v>899</v>
      </c>
      <c r="G244" s="269" t="s">
        <v>1288</v>
      </c>
      <c r="H244" s="269" t="s">
        <v>881</v>
      </c>
      <c r="I244" s="269" t="s">
        <v>882</v>
      </c>
      <c r="J244" s="273" t="s">
        <v>1128</v>
      </c>
      <c r="K244" s="50"/>
    </row>
    <row r="245" s="240" customFormat="1" spans="1:11">
      <c r="A245" s="269" t="s">
        <v>1289</v>
      </c>
      <c r="B245" s="269" t="s">
        <v>1290</v>
      </c>
      <c r="C245" s="269" t="s">
        <v>775</v>
      </c>
      <c r="D245" s="269" t="s">
        <v>194</v>
      </c>
      <c r="E245" s="269" t="s">
        <v>1291</v>
      </c>
      <c r="F245" s="269" t="s">
        <v>811</v>
      </c>
      <c r="G245" s="269" t="s">
        <v>1292</v>
      </c>
      <c r="H245" s="269" t="s">
        <v>881</v>
      </c>
      <c r="I245" s="269" t="s">
        <v>882</v>
      </c>
      <c r="J245" s="273" t="s">
        <v>1128</v>
      </c>
      <c r="K245" s="50"/>
    </row>
    <row r="246" s="240" customFormat="1" spans="1:11">
      <c r="A246" s="269" t="s">
        <v>773</v>
      </c>
      <c r="B246" s="269" t="s">
        <v>452</v>
      </c>
      <c r="C246" s="269" t="s">
        <v>775</v>
      </c>
      <c r="D246" s="269" t="s">
        <v>194</v>
      </c>
      <c r="E246" s="269" t="s">
        <v>776</v>
      </c>
      <c r="F246" s="269" t="s">
        <v>777</v>
      </c>
      <c r="G246" s="269" t="s">
        <v>1293</v>
      </c>
      <c r="H246" s="269" t="s">
        <v>881</v>
      </c>
      <c r="I246" s="269" t="s">
        <v>882</v>
      </c>
      <c r="J246" s="273" t="s">
        <v>1128</v>
      </c>
      <c r="K246" s="50"/>
    </row>
    <row r="247" s="240" customFormat="1" spans="1:11">
      <c r="A247" s="269" t="s">
        <v>1088</v>
      </c>
      <c r="B247" s="269" t="s">
        <v>521</v>
      </c>
      <c r="C247" s="269" t="s">
        <v>775</v>
      </c>
      <c r="D247" s="269" t="s">
        <v>1039</v>
      </c>
      <c r="E247" s="269" t="s">
        <v>1089</v>
      </c>
      <c r="F247" s="269" t="s">
        <v>777</v>
      </c>
      <c r="G247" s="269" t="s">
        <v>1294</v>
      </c>
      <c r="H247" s="269" t="s">
        <v>881</v>
      </c>
      <c r="I247" s="269" t="s">
        <v>882</v>
      </c>
      <c r="J247" s="273" t="s">
        <v>1128</v>
      </c>
      <c r="K247" s="50"/>
    </row>
    <row r="248" s="240" customFormat="1" spans="1:11">
      <c r="A248" s="269" t="s">
        <v>863</v>
      </c>
      <c r="B248" s="269" t="s">
        <v>206</v>
      </c>
      <c r="C248" s="269" t="s">
        <v>775</v>
      </c>
      <c r="D248" s="269" t="s">
        <v>851</v>
      </c>
      <c r="E248" s="269" t="s">
        <v>864</v>
      </c>
      <c r="F248" s="269" t="s">
        <v>865</v>
      </c>
      <c r="G248" s="269" t="s">
        <v>1295</v>
      </c>
      <c r="H248" s="269" t="s">
        <v>881</v>
      </c>
      <c r="I248" s="269" t="s">
        <v>882</v>
      </c>
      <c r="J248" s="273" t="s">
        <v>1128</v>
      </c>
      <c r="K248" s="50"/>
    </row>
    <row r="249" s="240" customFormat="1" spans="1:11">
      <c r="A249" s="269" t="s">
        <v>1114</v>
      </c>
      <c r="B249" s="269" t="s">
        <v>493</v>
      </c>
      <c r="C249" s="269" t="s">
        <v>775</v>
      </c>
      <c r="D249" s="269" t="s">
        <v>312</v>
      </c>
      <c r="E249" s="269" t="s">
        <v>502</v>
      </c>
      <c r="F249" s="269" t="s">
        <v>777</v>
      </c>
      <c r="G249" s="269" t="s">
        <v>1296</v>
      </c>
      <c r="H249" s="269" t="s">
        <v>881</v>
      </c>
      <c r="I249" s="269" t="s">
        <v>882</v>
      </c>
      <c r="J249" s="273" t="s">
        <v>1128</v>
      </c>
      <c r="K249" s="50"/>
    </row>
    <row r="250" s="240" customFormat="1" spans="1:11">
      <c r="A250" s="269" t="s">
        <v>819</v>
      </c>
      <c r="B250" s="269" t="s">
        <v>654</v>
      </c>
      <c r="C250" s="269" t="s">
        <v>775</v>
      </c>
      <c r="D250" s="269" t="s">
        <v>213</v>
      </c>
      <c r="E250" s="269" t="s">
        <v>820</v>
      </c>
      <c r="F250" s="269" t="s">
        <v>821</v>
      </c>
      <c r="G250" s="269" t="s">
        <v>1297</v>
      </c>
      <c r="H250" s="269" t="s">
        <v>881</v>
      </c>
      <c r="I250" s="269" t="s">
        <v>882</v>
      </c>
      <c r="J250" s="273" t="s">
        <v>1128</v>
      </c>
      <c r="K250" s="50"/>
    </row>
    <row r="251" s="240" customFormat="1" spans="1:11">
      <c r="A251" s="269" t="s">
        <v>1133</v>
      </c>
      <c r="B251" s="269" t="s">
        <v>415</v>
      </c>
      <c r="C251" s="269" t="s">
        <v>775</v>
      </c>
      <c r="D251" s="269" t="s">
        <v>194</v>
      </c>
      <c r="E251" s="269" t="s">
        <v>1134</v>
      </c>
      <c r="F251" s="269" t="s">
        <v>811</v>
      </c>
      <c r="G251" s="269" t="s">
        <v>1298</v>
      </c>
      <c r="H251" s="269" t="s">
        <v>881</v>
      </c>
      <c r="I251" s="269" t="s">
        <v>882</v>
      </c>
      <c r="J251" s="273" t="s">
        <v>1128</v>
      </c>
      <c r="K251" s="50"/>
    </row>
    <row r="252" s="240" customFormat="1" spans="1:11">
      <c r="A252" s="269" t="s">
        <v>803</v>
      </c>
      <c r="B252" s="269" t="s">
        <v>550</v>
      </c>
      <c r="C252" s="269" t="s">
        <v>775</v>
      </c>
      <c r="D252" s="269" t="s">
        <v>312</v>
      </c>
      <c r="E252" s="269" t="s">
        <v>805</v>
      </c>
      <c r="F252" s="269" t="s">
        <v>806</v>
      </c>
      <c r="G252" s="269" t="s">
        <v>1299</v>
      </c>
      <c r="H252" s="269" t="s">
        <v>881</v>
      </c>
      <c r="I252" s="269" t="s">
        <v>882</v>
      </c>
      <c r="J252" s="273" t="s">
        <v>1128</v>
      </c>
      <c r="K252" s="50"/>
    </row>
    <row r="253" s="240" customFormat="1" spans="1:11">
      <c r="A253" s="269" t="s">
        <v>897</v>
      </c>
      <c r="B253" s="269" t="s">
        <v>365</v>
      </c>
      <c r="C253" s="269" t="s">
        <v>775</v>
      </c>
      <c r="D253" s="269" t="s">
        <v>213</v>
      </c>
      <c r="E253" s="269" t="s">
        <v>898</v>
      </c>
      <c r="F253" s="269" t="s">
        <v>899</v>
      </c>
      <c r="G253" s="269" t="s">
        <v>1300</v>
      </c>
      <c r="H253" s="269" t="s">
        <v>881</v>
      </c>
      <c r="I253" s="269" t="s">
        <v>882</v>
      </c>
      <c r="J253" s="273" t="s">
        <v>1128</v>
      </c>
      <c r="K253" s="50"/>
    </row>
    <row r="254" s="240" customFormat="1" spans="1:11">
      <c r="A254" s="269" t="s">
        <v>1289</v>
      </c>
      <c r="B254" s="269" t="s">
        <v>398</v>
      </c>
      <c r="C254" s="269" t="s">
        <v>775</v>
      </c>
      <c r="D254" s="269" t="s">
        <v>213</v>
      </c>
      <c r="E254" s="269" t="s">
        <v>1291</v>
      </c>
      <c r="F254" s="269" t="s">
        <v>811</v>
      </c>
      <c r="G254" s="269" t="s">
        <v>1301</v>
      </c>
      <c r="H254" s="269" t="s">
        <v>881</v>
      </c>
      <c r="I254" s="269" t="s">
        <v>882</v>
      </c>
      <c r="J254" s="273" t="s">
        <v>1128</v>
      </c>
      <c r="K254" s="50"/>
    </row>
    <row r="255" s="240" customFormat="1" spans="1:11">
      <c r="A255" s="269" t="s">
        <v>1226</v>
      </c>
      <c r="B255" s="269" t="s">
        <v>445</v>
      </c>
      <c r="C255" s="269" t="s">
        <v>775</v>
      </c>
      <c r="D255" s="269" t="s">
        <v>194</v>
      </c>
      <c r="E255" s="269" t="s">
        <v>1227</v>
      </c>
      <c r="F255" s="269" t="s">
        <v>777</v>
      </c>
      <c r="G255" s="269" t="s">
        <v>1302</v>
      </c>
      <c r="H255" s="269" t="s">
        <v>881</v>
      </c>
      <c r="I255" s="269" t="s">
        <v>882</v>
      </c>
      <c r="J255" s="273" t="s">
        <v>1128</v>
      </c>
      <c r="K255" s="50"/>
    </row>
    <row r="256" s="240" customFormat="1" spans="1:11">
      <c r="A256" s="269" t="s">
        <v>863</v>
      </c>
      <c r="B256" s="269" t="s">
        <v>195</v>
      </c>
      <c r="C256" s="269" t="s">
        <v>775</v>
      </c>
      <c r="D256" s="269" t="s">
        <v>194</v>
      </c>
      <c r="E256" s="269" t="s">
        <v>864</v>
      </c>
      <c r="F256" s="269" t="s">
        <v>865</v>
      </c>
      <c r="G256" s="269" t="s">
        <v>1303</v>
      </c>
      <c r="H256" s="269" t="s">
        <v>881</v>
      </c>
      <c r="I256" s="269" t="s">
        <v>882</v>
      </c>
      <c r="J256" s="273" t="s">
        <v>1128</v>
      </c>
      <c r="K256" s="50"/>
    </row>
    <row r="257" s="240" customFormat="1" spans="1:11">
      <c r="A257" s="269" t="s">
        <v>1229</v>
      </c>
      <c r="B257" s="269" t="s">
        <v>515</v>
      </c>
      <c r="C257" s="269" t="s">
        <v>775</v>
      </c>
      <c r="D257" s="269" t="s">
        <v>851</v>
      </c>
      <c r="E257" s="269" t="s">
        <v>512</v>
      </c>
      <c r="F257" s="269" t="s">
        <v>777</v>
      </c>
      <c r="G257" s="269" t="s">
        <v>1304</v>
      </c>
      <c r="H257" s="269" t="s">
        <v>881</v>
      </c>
      <c r="I257" s="269" t="s">
        <v>882</v>
      </c>
      <c r="J257" s="273" t="s">
        <v>1128</v>
      </c>
      <c r="K257" s="50"/>
    </row>
    <row r="258" s="240" customFormat="1" spans="1:11">
      <c r="A258" s="269" t="s">
        <v>906</v>
      </c>
      <c r="B258" s="269" t="s">
        <v>1305</v>
      </c>
      <c r="C258" s="269" t="s">
        <v>775</v>
      </c>
      <c r="D258" s="269" t="s">
        <v>194</v>
      </c>
      <c r="E258" s="269" t="s">
        <v>908</v>
      </c>
      <c r="F258" s="269" t="s">
        <v>806</v>
      </c>
      <c r="G258" s="269" t="s">
        <v>1306</v>
      </c>
      <c r="H258" s="269" t="s">
        <v>881</v>
      </c>
      <c r="I258" s="269" t="s">
        <v>882</v>
      </c>
      <c r="J258" s="273" t="s">
        <v>1128</v>
      </c>
      <c r="K258" s="50"/>
    </row>
    <row r="259" s="240" customFormat="1" spans="1:11">
      <c r="A259" s="269" t="s">
        <v>892</v>
      </c>
      <c r="B259" s="269" t="s">
        <v>495</v>
      </c>
      <c r="C259" s="269" t="s">
        <v>775</v>
      </c>
      <c r="D259" s="269" t="s">
        <v>213</v>
      </c>
      <c r="E259" s="269" t="s">
        <v>894</v>
      </c>
      <c r="F259" s="269" t="s">
        <v>777</v>
      </c>
      <c r="G259" s="269" t="s">
        <v>1307</v>
      </c>
      <c r="H259" s="269" t="s">
        <v>881</v>
      </c>
      <c r="I259" s="269" t="s">
        <v>882</v>
      </c>
      <c r="J259" s="273" t="s">
        <v>1128</v>
      </c>
      <c r="K259" s="50"/>
    </row>
    <row r="260" s="240" customFormat="1" spans="1:11">
      <c r="A260" s="269" t="s">
        <v>1043</v>
      </c>
      <c r="B260" s="269" t="s">
        <v>360</v>
      </c>
      <c r="C260" s="269" t="s">
        <v>775</v>
      </c>
      <c r="D260" s="269" t="s">
        <v>312</v>
      </c>
      <c r="E260" s="269" t="s">
        <v>294</v>
      </c>
      <c r="F260" s="269" t="s">
        <v>836</v>
      </c>
      <c r="G260" s="269" t="s">
        <v>1308</v>
      </c>
      <c r="H260" s="269" t="s">
        <v>881</v>
      </c>
      <c r="I260" s="269" t="s">
        <v>882</v>
      </c>
      <c r="J260" s="273" t="s">
        <v>1128</v>
      </c>
      <c r="K260" s="50"/>
    </row>
    <row r="261" s="240" customFormat="1" spans="1:11">
      <c r="A261" s="269" t="s">
        <v>1309</v>
      </c>
      <c r="B261" s="269" t="s">
        <v>555</v>
      </c>
      <c r="C261" s="269" t="s">
        <v>775</v>
      </c>
      <c r="D261" s="269" t="s">
        <v>1039</v>
      </c>
      <c r="E261" s="269" t="s">
        <v>1310</v>
      </c>
      <c r="F261" s="269" t="s">
        <v>793</v>
      </c>
      <c r="G261" s="269" t="s">
        <v>1311</v>
      </c>
      <c r="H261" s="269" t="s">
        <v>881</v>
      </c>
      <c r="I261" s="269" t="s">
        <v>882</v>
      </c>
      <c r="J261" s="273" t="s">
        <v>1128</v>
      </c>
      <c r="K261" s="50"/>
    </row>
    <row r="262" s="240" customFormat="1" spans="1:11">
      <c r="A262" s="269" t="s">
        <v>966</v>
      </c>
      <c r="B262" s="269" t="s">
        <v>545</v>
      </c>
      <c r="C262" s="269" t="s">
        <v>775</v>
      </c>
      <c r="D262" s="269" t="s">
        <v>194</v>
      </c>
      <c r="E262" s="269" t="s">
        <v>554</v>
      </c>
      <c r="F262" s="269" t="s">
        <v>793</v>
      </c>
      <c r="G262" s="269" t="s">
        <v>1312</v>
      </c>
      <c r="H262" s="269" t="s">
        <v>881</v>
      </c>
      <c r="I262" s="269" t="s">
        <v>882</v>
      </c>
      <c r="J262" s="273" t="s">
        <v>1128</v>
      </c>
      <c r="K262" s="50"/>
    </row>
    <row r="263" s="240" customFormat="1" spans="1:11">
      <c r="A263" s="269" t="s">
        <v>1107</v>
      </c>
      <c r="B263" s="269" t="s">
        <v>580</v>
      </c>
      <c r="C263" s="269" t="s">
        <v>775</v>
      </c>
      <c r="D263" s="269" t="s">
        <v>194</v>
      </c>
      <c r="E263" s="269" t="s">
        <v>1108</v>
      </c>
      <c r="F263" s="269" t="s">
        <v>806</v>
      </c>
      <c r="G263" s="269" t="s">
        <v>1313</v>
      </c>
      <c r="H263" s="269" t="s">
        <v>881</v>
      </c>
      <c r="I263" s="269" t="s">
        <v>882</v>
      </c>
      <c r="J263" s="273" t="s">
        <v>1128</v>
      </c>
      <c r="K263" s="50"/>
    </row>
    <row r="264" s="240" customFormat="1" spans="1:11">
      <c r="A264" s="269" t="s">
        <v>1114</v>
      </c>
      <c r="B264" s="269" t="s">
        <v>1314</v>
      </c>
      <c r="C264" s="269" t="s">
        <v>775</v>
      </c>
      <c r="D264" s="269" t="s">
        <v>194</v>
      </c>
      <c r="E264" s="269" t="s">
        <v>502</v>
      </c>
      <c r="F264" s="269" t="s">
        <v>777</v>
      </c>
      <c r="G264" s="269" t="s">
        <v>1315</v>
      </c>
      <c r="H264" s="269" t="s">
        <v>881</v>
      </c>
      <c r="I264" s="269" t="s">
        <v>882</v>
      </c>
      <c r="J264" s="273" t="s">
        <v>1128</v>
      </c>
      <c r="K264" s="50"/>
    </row>
    <row r="265" s="240" customFormat="1" spans="1:11">
      <c r="A265" s="269" t="s">
        <v>1316</v>
      </c>
      <c r="B265" s="269" t="s">
        <v>686</v>
      </c>
      <c r="C265" s="269" t="s">
        <v>775</v>
      </c>
      <c r="D265" s="269" t="s">
        <v>194</v>
      </c>
      <c r="E265" s="269" t="s">
        <v>1317</v>
      </c>
      <c r="F265" s="269" t="s">
        <v>903</v>
      </c>
      <c r="G265" s="269" t="s">
        <v>1318</v>
      </c>
      <c r="H265" s="269" t="s">
        <v>881</v>
      </c>
      <c r="I265" s="269" t="s">
        <v>882</v>
      </c>
      <c r="J265" s="273" t="s">
        <v>1128</v>
      </c>
      <c r="K265" s="50"/>
    </row>
    <row r="266" s="240" customFormat="1" spans="1:11">
      <c r="A266" s="269" t="s">
        <v>1168</v>
      </c>
      <c r="B266" s="269" t="s">
        <v>709</v>
      </c>
      <c r="C266" s="269" t="s">
        <v>775</v>
      </c>
      <c r="D266" s="269" t="s">
        <v>1039</v>
      </c>
      <c r="E266" s="269" t="s">
        <v>1169</v>
      </c>
      <c r="F266" s="269" t="s">
        <v>1170</v>
      </c>
      <c r="G266" s="269" t="s">
        <v>1319</v>
      </c>
      <c r="H266" s="269" t="s">
        <v>881</v>
      </c>
      <c r="I266" s="269" t="s">
        <v>882</v>
      </c>
      <c r="J266" s="273" t="s">
        <v>1128</v>
      </c>
      <c r="K266" s="50"/>
    </row>
    <row r="267" s="240" customFormat="1" spans="1:11">
      <c r="A267" s="269" t="s">
        <v>863</v>
      </c>
      <c r="B267" s="269" t="s">
        <v>1320</v>
      </c>
      <c r="C267" s="269" t="s">
        <v>775</v>
      </c>
      <c r="D267" s="269" t="s">
        <v>312</v>
      </c>
      <c r="E267" s="269" t="s">
        <v>864</v>
      </c>
      <c r="F267" s="269" t="s">
        <v>865</v>
      </c>
      <c r="G267" s="269" t="s">
        <v>1321</v>
      </c>
      <c r="H267" s="269" t="s">
        <v>881</v>
      </c>
      <c r="I267" s="269" t="s">
        <v>882</v>
      </c>
      <c r="J267" s="273" t="s">
        <v>1128</v>
      </c>
      <c r="K267" s="50"/>
    </row>
    <row r="268" s="240" customFormat="1" spans="1:11">
      <c r="A268" s="269" t="s">
        <v>1114</v>
      </c>
      <c r="B268" s="269" t="s">
        <v>503</v>
      </c>
      <c r="C268" s="269" t="s">
        <v>775</v>
      </c>
      <c r="D268" s="269" t="s">
        <v>213</v>
      </c>
      <c r="E268" s="269" t="s">
        <v>502</v>
      </c>
      <c r="F268" s="269" t="s">
        <v>777</v>
      </c>
      <c r="G268" s="269" t="s">
        <v>1322</v>
      </c>
      <c r="H268" s="269" t="s">
        <v>881</v>
      </c>
      <c r="I268" s="269" t="s">
        <v>882</v>
      </c>
      <c r="J268" s="273" t="s">
        <v>1128</v>
      </c>
      <c r="K268" s="50"/>
    </row>
    <row r="269" s="240" customFormat="1" spans="1:11">
      <c r="A269" s="269" t="s">
        <v>773</v>
      </c>
      <c r="B269" s="269" t="s">
        <v>534</v>
      </c>
      <c r="C269" s="269" t="s">
        <v>775</v>
      </c>
      <c r="D269" s="269" t="s">
        <v>851</v>
      </c>
      <c r="E269" s="269" t="s">
        <v>776</v>
      </c>
      <c r="F269" s="269" t="s">
        <v>777</v>
      </c>
      <c r="G269" s="269" t="s">
        <v>1323</v>
      </c>
      <c r="H269" s="269" t="s">
        <v>881</v>
      </c>
      <c r="I269" s="269" t="s">
        <v>882</v>
      </c>
      <c r="J269" s="273" t="s">
        <v>1128</v>
      </c>
      <c r="K269" s="50"/>
    </row>
    <row r="270" s="240" customFormat="1" spans="1:11">
      <c r="A270" s="269" t="s">
        <v>1100</v>
      </c>
      <c r="B270" s="269" t="s">
        <v>592</v>
      </c>
      <c r="C270" s="269" t="s">
        <v>775</v>
      </c>
      <c r="D270" s="269" t="s">
        <v>194</v>
      </c>
      <c r="E270" s="269" t="s">
        <v>1101</v>
      </c>
      <c r="F270" s="269" t="s">
        <v>806</v>
      </c>
      <c r="G270" s="269" t="s">
        <v>1324</v>
      </c>
      <c r="H270" s="269" t="s">
        <v>881</v>
      </c>
      <c r="I270" s="269" t="s">
        <v>882</v>
      </c>
      <c r="J270" s="273" t="s">
        <v>1128</v>
      </c>
      <c r="K270" s="50"/>
    </row>
    <row r="271" s="240" customFormat="1" spans="1:11">
      <c r="A271" s="269" t="s">
        <v>863</v>
      </c>
      <c r="B271" s="269" t="s">
        <v>196</v>
      </c>
      <c r="C271" s="269" t="s">
        <v>775</v>
      </c>
      <c r="D271" s="269" t="s">
        <v>194</v>
      </c>
      <c r="E271" s="269" t="s">
        <v>864</v>
      </c>
      <c r="F271" s="269" t="s">
        <v>865</v>
      </c>
      <c r="G271" s="269" t="s">
        <v>1325</v>
      </c>
      <c r="H271" s="269" t="s">
        <v>881</v>
      </c>
      <c r="I271" s="269" t="s">
        <v>882</v>
      </c>
      <c r="J271" s="273" t="s">
        <v>1128</v>
      </c>
      <c r="K271" s="50"/>
    </row>
    <row r="272" s="240" customFormat="1" spans="1:11">
      <c r="A272" s="269" t="s">
        <v>1326</v>
      </c>
      <c r="B272" s="269" t="s">
        <v>667</v>
      </c>
      <c r="C272" s="269" t="s">
        <v>775</v>
      </c>
      <c r="D272" s="269" t="s">
        <v>194</v>
      </c>
      <c r="E272" s="269" t="s">
        <v>1327</v>
      </c>
      <c r="F272" s="269" t="s">
        <v>903</v>
      </c>
      <c r="G272" s="269" t="s">
        <v>1328</v>
      </c>
      <c r="H272" s="269" t="s">
        <v>881</v>
      </c>
      <c r="I272" s="269" t="s">
        <v>882</v>
      </c>
      <c r="J272" s="273" t="s">
        <v>1128</v>
      </c>
      <c r="K272" s="50"/>
    </row>
    <row r="273" s="240" customFormat="1" spans="1:11">
      <c r="A273" s="269" t="s">
        <v>1162</v>
      </c>
      <c r="B273" s="269" t="s">
        <v>1329</v>
      </c>
      <c r="C273" s="269" t="s">
        <v>775</v>
      </c>
      <c r="D273" s="269" t="s">
        <v>194</v>
      </c>
      <c r="E273" s="269" t="s">
        <v>1163</v>
      </c>
      <c r="F273" s="269" t="s">
        <v>826</v>
      </c>
      <c r="G273" s="269" t="s">
        <v>1330</v>
      </c>
      <c r="H273" s="269" t="s">
        <v>881</v>
      </c>
      <c r="I273" s="269" t="s">
        <v>882</v>
      </c>
      <c r="J273" s="273" t="s">
        <v>1128</v>
      </c>
      <c r="K273" s="50"/>
    </row>
    <row r="274" s="240" customFormat="1" spans="1:11">
      <c r="A274" s="269" t="s">
        <v>1055</v>
      </c>
      <c r="B274" s="269" t="s">
        <v>1331</v>
      </c>
      <c r="C274" s="269" t="s">
        <v>775</v>
      </c>
      <c r="D274" s="269" t="s">
        <v>312</v>
      </c>
      <c r="E274" s="269" t="s">
        <v>1056</v>
      </c>
      <c r="F274" s="269" t="s">
        <v>826</v>
      </c>
      <c r="G274" s="269" t="s">
        <v>1332</v>
      </c>
      <c r="H274" s="269" t="s">
        <v>881</v>
      </c>
      <c r="I274" s="269" t="s">
        <v>882</v>
      </c>
      <c r="J274" s="273" t="s">
        <v>1128</v>
      </c>
      <c r="K274" s="50"/>
    </row>
    <row r="275" s="240" customFormat="1" spans="1:11">
      <c r="A275" s="269" t="s">
        <v>1049</v>
      </c>
      <c r="B275" s="269" t="s">
        <v>696</v>
      </c>
      <c r="C275" s="269" t="s">
        <v>775</v>
      </c>
      <c r="D275" s="269" t="s">
        <v>1039</v>
      </c>
      <c r="E275" s="269" t="s">
        <v>1050</v>
      </c>
      <c r="F275" s="269" t="s">
        <v>903</v>
      </c>
      <c r="G275" s="269" t="s">
        <v>1333</v>
      </c>
      <c r="H275" s="269" t="s">
        <v>881</v>
      </c>
      <c r="I275" s="269" t="s">
        <v>882</v>
      </c>
      <c r="J275" s="273" t="s">
        <v>1128</v>
      </c>
      <c r="K275" s="50"/>
    </row>
    <row r="276" s="240" customFormat="1" spans="1:11">
      <c r="A276" s="269" t="s">
        <v>1043</v>
      </c>
      <c r="B276" s="269" t="s">
        <v>297</v>
      </c>
      <c r="C276" s="269" t="s">
        <v>775</v>
      </c>
      <c r="D276" s="269" t="s">
        <v>851</v>
      </c>
      <c r="E276" s="269" t="s">
        <v>294</v>
      </c>
      <c r="F276" s="269" t="s">
        <v>836</v>
      </c>
      <c r="G276" s="269" t="s">
        <v>1334</v>
      </c>
      <c r="H276" s="269" t="s">
        <v>881</v>
      </c>
      <c r="I276" s="269" t="s">
        <v>882</v>
      </c>
      <c r="J276" s="273" t="s">
        <v>1128</v>
      </c>
      <c r="K276" s="50"/>
    </row>
    <row r="277" s="240" customFormat="1" spans="1:11">
      <c r="A277" s="269" t="s">
        <v>1335</v>
      </c>
      <c r="B277" s="269" t="s">
        <v>677</v>
      </c>
      <c r="C277" s="269" t="s">
        <v>775</v>
      </c>
      <c r="D277" s="269" t="s">
        <v>194</v>
      </c>
      <c r="E277" s="269" t="s">
        <v>1336</v>
      </c>
      <c r="F277" s="269" t="s">
        <v>903</v>
      </c>
      <c r="G277" s="269" t="s">
        <v>1337</v>
      </c>
      <c r="H277" s="269" t="s">
        <v>881</v>
      </c>
      <c r="I277" s="269" t="s">
        <v>882</v>
      </c>
      <c r="J277" s="273" t="s">
        <v>1128</v>
      </c>
      <c r="K277" s="50"/>
    </row>
    <row r="278" s="240" customFormat="1" spans="1:11">
      <c r="A278" s="269" t="s">
        <v>1096</v>
      </c>
      <c r="B278" s="269" t="s">
        <v>474</v>
      </c>
      <c r="C278" s="269" t="s">
        <v>775</v>
      </c>
      <c r="D278" s="269" t="s">
        <v>851</v>
      </c>
      <c r="E278" s="269" t="s">
        <v>1097</v>
      </c>
      <c r="F278" s="269" t="s">
        <v>811</v>
      </c>
      <c r="G278" s="269" t="s">
        <v>1338</v>
      </c>
      <c r="H278" s="269" t="s">
        <v>881</v>
      </c>
      <c r="I278" s="269" t="s">
        <v>882</v>
      </c>
      <c r="J278" s="273" t="s">
        <v>1128</v>
      </c>
      <c r="K278" s="50"/>
    </row>
    <row r="279" s="240" customFormat="1" spans="1:11">
      <c r="A279" s="269" t="s">
        <v>1283</v>
      </c>
      <c r="B279" s="269" t="s">
        <v>1339</v>
      </c>
      <c r="C279" s="269" t="s">
        <v>775</v>
      </c>
      <c r="D279" s="269" t="s">
        <v>312</v>
      </c>
      <c r="E279" s="269" t="s">
        <v>1285</v>
      </c>
      <c r="F279" s="269" t="s">
        <v>777</v>
      </c>
      <c r="G279" s="269" t="s">
        <v>1340</v>
      </c>
      <c r="H279" s="269" t="s">
        <v>881</v>
      </c>
      <c r="I279" s="269" t="s">
        <v>882</v>
      </c>
      <c r="J279" s="273" t="s">
        <v>1128</v>
      </c>
      <c r="K279" s="50"/>
    </row>
    <row r="280" s="240" customFormat="1" spans="1:11">
      <c r="A280" s="269" t="s">
        <v>1012</v>
      </c>
      <c r="B280" s="269" t="s">
        <v>284</v>
      </c>
      <c r="C280" s="269" t="s">
        <v>775</v>
      </c>
      <c r="D280" s="269" t="s">
        <v>213</v>
      </c>
      <c r="E280" s="269" t="s">
        <v>1014</v>
      </c>
      <c r="F280" s="269" t="s">
        <v>784</v>
      </c>
      <c r="G280" s="269" t="s">
        <v>1341</v>
      </c>
      <c r="H280" s="269" t="s">
        <v>881</v>
      </c>
      <c r="I280" s="269" t="s">
        <v>882</v>
      </c>
      <c r="J280" s="273" t="s">
        <v>1128</v>
      </c>
      <c r="K280" s="50"/>
    </row>
    <row r="281" s="240" customFormat="1" spans="1:11">
      <c r="A281" s="269" t="s">
        <v>782</v>
      </c>
      <c r="B281" s="269" t="s">
        <v>688</v>
      </c>
      <c r="C281" s="269" t="s">
        <v>775</v>
      </c>
      <c r="D281" s="269" t="s">
        <v>194</v>
      </c>
      <c r="E281" s="269" t="s">
        <v>783</v>
      </c>
      <c r="F281" s="269" t="s">
        <v>784</v>
      </c>
      <c r="G281" s="269" t="s">
        <v>1342</v>
      </c>
      <c r="H281" s="269" t="s">
        <v>881</v>
      </c>
      <c r="I281" s="269" t="s">
        <v>882</v>
      </c>
      <c r="J281" s="273" t="s">
        <v>1128</v>
      </c>
      <c r="K281" s="50"/>
    </row>
    <row r="282" s="240" customFormat="1" spans="1:11">
      <c r="A282" s="269" t="s">
        <v>1206</v>
      </c>
      <c r="B282" s="269" t="s">
        <v>511</v>
      </c>
      <c r="C282" s="269" t="s">
        <v>775</v>
      </c>
      <c r="D282" s="269" t="s">
        <v>194</v>
      </c>
      <c r="E282" s="269" t="s">
        <v>1207</v>
      </c>
      <c r="F282" s="269" t="s">
        <v>1208</v>
      </c>
      <c r="G282" s="269" t="s">
        <v>1343</v>
      </c>
      <c r="H282" s="269" t="s">
        <v>881</v>
      </c>
      <c r="I282" s="269" t="s">
        <v>882</v>
      </c>
      <c r="J282" s="273" t="s">
        <v>1128</v>
      </c>
      <c r="K282" s="50"/>
    </row>
    <row r="283" s="240" customFormat="1" spans="1:11">
      <c r="A283" s="269" t="s">
        <v>1036</v>
      </c>
      <c r="B283" s="269" t="s">
        <v>261</v>
      </c>
      <c r="C283" s="269" t="s">
        <v>775</v>
      </c>
      <c r="D283" s="269" t="s">
        <v>851</v>
      </c>
      <c r="E283" s="269" t="s">
        <v>1037</v>
      </c>
      <c r="F283" s="269" t="s">
        <v>784</v>
      </c>
      <c r="G283" s="269" t="s">
        <v>1344</v>
      </c>
      <c r="H283" s="269" t="s">
        <v>881</v>
      </c>
      <c r="I283" s="269" t="s">
        <v>882</v>
      </c>
      <c r="J283" s="273" t="s">
        <v>1128</v>
      </c>
      <c r="K283" s="50"/>
    </row>
    <row r="284" s="240" customFormat="1" spans="1:11">
      <c r="A284" s="269" t="s">
        <v>1122</v>
      </c>
      <c r="B284" s="269" t="s">
        <v>260</v>
      </c>
      <c r="C284" s="269" t="s">
        <v>775</v>
      </c>
      <c r="D284" s="269" t="s">
        <v>194</v>
      </c>
      <c r="E284" s="269" t="s">
        <v>1123</v>
      </c>
      <c r="F284" s="269" t="s">
        <v>784</v>
      </c>
      <c r="G284" s="269" t="s">
        <v>1345</v>
      </c>
      <c r="H284" s="269" t="s">
        <v>881</v>
      </c>
      <c r="I284" s="269" t="s">
        <v>882</v>
      </c>
      <c r="J284" s="273" t="s">
        <v>1128</v>
      </c>
      <c r="K284" s="50"/>
    </row>
    <row r="285" s="240" customFormat="1" spans="1:11">
      <c r="A285" s="269" t="s">
        <v>962</v>
      </c>
      <c r="B285" s="269" t="s">
        <v>345</v>
      </c>
      <c r="C285" s="269" t="s">
        <v>775</v>
      </c>
      <c r="D285" s="269" t="s">
        <v>194</v>
      </c>
      <c r="E285" s="269" t="s">
        <v>964</v>
      </c>
      <c r="F285" s="269" t="s">
        <v>826</v>
      </c>
      <c r="G285" s="269" t="s">
        <v>1346</v>
      </c>
      <c r="H285" s="269" t="s">
        <v>881</v>
      </c>
      <c r="I285" s="269" t="s">
        <v>882</v>
      </c>
      <c r="J285" s="273" t="s">
        <v>1128</v>
      </c>
      <c r="K285" s="50"/>
    </row>
    <row r="286" s="240" customFormat="1" spans="1:11">
      <c r="A286" s="269" t="s">
        <v>1055</v>
      </c>
      <c r="B286" s="269" t="s">
        <v>1347</v>
      </c>
      <c r="C286" s="269" t="s">
        <v>775</v>
      </c>
      <c r="D286" s="269" t="s">
        <v>194</v>
      </c>
      <c r="E286" s="269" t="s">
        <v>1056</v>
      </c>
      <c r="F286" s="269" t="s">
        <v>826</v>
      </c>
      <c r="G286" s="269" t="s">
        <v>1348</v>
      </c>
      <c r="H286" s="269" t="s">
        <v>881</v>
      </c>
      <c r="I286" s="269" t="s">
        <v>882</v>
      </c>
      <c r="J286" s="273" t="s">
        <v>1128</v>
      </c>
      <c r="K286" s="50"/>
    </row>
    <row r="287" s="240" customFormat="1" spans="1:11">
      <c r="A287" s="269" t="s">
        <v>906</v>
      </c>
      <c r="B287" s="269" t="s">
        <v>1349</v>
      </c>
      <c r="C287" s="269" t="s">
        <v>775</v>
      </c>
      <c r="D287" s="269" t="s">
        <v>237</v>
      </c>
      <c r="E287" s="269" t="s">
        <v>908</v>
      </c>
      <c r="F287" s="269" t="s">
        <v>806</v>
      </c>
      <c r="G287" s="269" t="s">
        <v>1350</v>
      </c>
      <c r="H287" s="269" t="s">
        <v>881</v>
      </c>
      <c r="I287" s="269" t="s">
        <v>882</v>
      </c>
      <c r="J287" s="273" t="s">
        <v>1128</v>
      </c>
      <c r="K287" s="50"/>
    </row>
    <row r="288" s="240" customFormat="1" spans="1:11">
      <c r="A288" s="269" t="s">
        <v>1114</v>
      </c>
      <c r="B288" s="269" t="s">
        <v>530</v>
      </c>
      <c r="C288" s="269" t="s">
        <v>775</v>
      </c>
      <c r="D288" s="269" t="s">
        <v>194</v>
      </c>
      <c r="E288" s="269" t="s">
        <v>502</v>
      </c>
      <c r="F288" s="269" t="s">
        <v>777</v>
      </c>
      <c r="G288" s="269" t="s">
        <v>1351</v>
      </c>
      <c r="H288" s="269" t="s">
        <v>881</v>
      </c>
      <c r="I288" s="269" t="s">
        <v>882</v>
      </c>
      <c r="J288" s="273" t="s">
        <v>1128</v>
      </c>
      <c r="K288" s="50"/>
    </row>
    <row r="289" s="240" customFormat="1" spans="1:11">
      <c r="A289" s="269" t="s">
        <v>1162</v>
      </c>
      <c r="B289" s="269" t="s">
        <v>381</v>
      </c>
      <c r="C289" s="269" t="s">
        <v>775</v>
      </c>
      <c r="D289" s="269" t="s">
        <v>194</v>
      </c>
      <c r="E289" s="269" t="s">
        <v>1163</v>
      </c>
      <c r="F289" s="269" t="s">
        <v>826</v>
      </c>
      <c r="G289" s="269" t="s">
        <v>1352</v>
      </c>
      <c r="H289" s="269" t="s">
        <v>881</v>
      </c>
      <c r="I289" s="269" t="s">
        <v>882</v>
      </c>
      <c r="J289" s="273" t="s">
        <v>1128</v>
      </c>
      <c r="K289" s="50"/>
    </row>
    <row r="290" s="240" customFormat="1" spans="1:11">
      <c r="A290" s="269" t="s">
        <v>1353</v>
      </c>
      <c r="B290" s="269" t="s">
        <v>595</v>
      </c>
      <c r="C290" s="269" t="s">
        <v>775</v>
      </c>
      <c r="D290" s="269" t="s">
        <v>312</v>
      </c>
      <c r="E290" s="269" t="s">
        <v>1354</v>
      </c>
      <c r="F290" s="269" t="s">
        <v>806</v>
      </c>
      <c r="G290" s="269" t="s">
        <v>1355</v>
      </c>
      <c r="H290" s="269" t="s">
        <v>881</v>
      </c>
      <c r="I290" s="269" t="s">
        <v>882</v>
      </c>
      <c r="J290" s="273" t="s">
        <v>1128</v>
      </c>
      <c r="K290" s="50"/>
    </row>
    <row r="291" s="240" customFormat="1" spans="1:11">
      <c r="A291" s="269" t="s">
        <v>962</v>
      </c>
      <c r="B291" s="269" t="s">
        <v>346</v>
      </c>
      <c r="C291" s="269" t="s">
        <v>775</v>
      </c>
      <c r="D291" s="269" t="s">
        <v>194</v>
      </c>
      <c r="E291" s="269" t="s">
        <v>964</v>
      </c>
      <c r="F291" s="269" t="s">
        <v>826</v>
      </c>
      <c r="G291" s="269" t="s">
        <v>1356</v>
      </c>
      <c r="H291" s="269" t="s">
        <v>881</v>
      </c>
      <c r="I291" s="269" t="s">
        <v>882</v>
      </c>
      <c r="J291" s="273" t="s">
        <v>1128</v>
      </c>
      <c r="K291" s="50"/>
    </row>
    <row r="292" s="240" customFormat="1" spans="1:11">
      <c r="A292" s="269" t="s">
        <v>1229</v>
      </c>
      <c r="B292" s="269" t="s">
        <v>514</v>
      </c>
      <c r="C292" s="269" t="s">
        <v>775</v>
      </c>
      <c r="D292" s="269" t="s">
        <v>194</v>
      </c>
      <c r="E292" s="269" t="s">
        <v>512</v>
      </c>
      <c r="F292" s="269" t="s">
        <v>777</v>
      </c>
      <c r="G292" s="269" t="s">
        <v>1357</v>
      </c>
      <c r="H292" s="269" t="s">
        <v>881</v>
      </c>
      <c r="I292" s="269" t="s">
        <v>882</v>
      </c>
      <c r="J292" s="273" t="s">
        <v>1128</v>
      </c>
      <c r="K292" s="50"/>
    </row>
    <row r="293" s="240" customFormat="1" spans="1:11">
      <c r="A293" s="269" t="s">
        <v>1206</v>
      </c>
      <c r="B293" s="269" t="s">
        <v>662</v>
      </c>
      <c r="C293" s="269" t="s">
        <v>775</v>
      </c>
      <c r="D293" s="269" t="s">
        <v>194</v>
      </c>
      <c r="E293" s="269" t="s">
        <v>1207</v>
      </c>
      <c r="F293" s="269" t="s">
        <v>1208</v>
      </c>
      <c r="G293" s="269" t="s">
        <v>1358</v>
      </c>
      <c r="H293" s="269" t="s">
        <v>881</v>
      </c>
      <c r="I293" s="269" t="s">
        <v>882</v>
      </c>
      <c r="J293" s="273" t="s">
        <v>1128</v>
      </c>
      <c r="K293" s="50"/>
    </row>
    <row r="294" s="240" customFormat="1" spans="1:11">
      <c r="A294" s="269" t="s">
        <v>1047</v>
      </c>
      <c r="B294" s="269" t="s">
        <v>519</v>
      </c>
      <c r="C294" s="269" t="s">
        <v>775</v>
      </c>
      <c r="D294" s="269" t="s">
        <v>312</v>
      </c>
      <c r="E294" s="269" t="s">
        <v>516</v>
      </c>
      <c r="F294" s="269" t="s">
        <v>811</v>
      </c>
      <c r="G294" s="269" t="s">
        <v>1359</v>
      </c>
      <c r="H294" s="269" t="s">
        <v>881</v>
      </c>
      <c r="I294" s="269" t="s">
        <v>882</v>
      </c>
      <c r="J294" s="273" t="s">
        <v>1128</v>
      </c>
      <c r="K294" s="50"/>
    </row>
    <row r="295" s="240" customFormat="1" spans="1:11">
      <c r="A295" s="269" t="s">
        <v>1206</v>
      </c>
      <c r="B295" s="269" t="s">
        <v>658</v>
      </c>
      <c r="C295" s="269" t="s">
        <v>775</v>
      </c>
      <c r="D295" s="269" t="s">
        <v>213</v>
      </c>
      <c r="E295" s="269" t="s">
        <v>1207</v>
      </c>
      <c r="F295" s="269" t="s">
        <v>1208</v>
      </c>
      <c r="G295" s="269" t="s">
        <v>1360</v>
      </c>
      <c r="H295" s="269" t="s">
        <v>881</v>
      </c>
      <c r="I295" s="269" t="s">
        <v>882</v>
      </c>
      <c r="J295" s="273" t="s">
        <v>1128</v>
      </c>
      <c r="K295" s="50"/>
    </row>
    <row r="296" s="240" customFormat="1" spans="1:11">
      <c r="A296" s="269" t="s">
        <v>1361</v>
      </c>
      <c r="B296" s="269" t="s">
        <v>1362</v>
      </c>
      <c r="C296" s="269" t="s">
        <v>775</v>
      </c>
      <c r="D296" s="269" t="s">
        <v>194</v>
      </c>
      <c r="E296" s="269" t="s">
        <v>524</v>
      </c>
      <c r="F296" s="269" t="s">
        <v>777</v>
      </c>
      <c r="G296" s="269" t="s">
        <v>1363</v>
      </c>
      <c r="H296" s="269" t="s">
        <v>881</v>
      </c>
      <c r="I296" s="269" t="s">
        <v>882</v>
      </c>
      <c r="J296" s="273" t="s">
        <v>1128</v>
      </c>
      <c r="K296" s="50"/>
    </row>
    <row r="297" s="240" customFormat="1" spans="1:11">
      <c r="A297" s="269" t="s">
        <v>1213</v>
      </c>
      <c r="B297" s="269" t="s">
        <v>1364</v>
      </c>
      <c r="C297" s="269" t="s">
        <v>775</v>
      </c>
      <c r="D297" s="269" t="s">
        <v>194</v>
      </c>
      <c r="E297" s="269" t="s">
        <v>1214</v>
      </c>
      <c r="F297" s="269" t="s">
        <v>793</v>
      </c>
      <c r="G297" s="269" t="s">
        <v>1365</v>
      </c>
      <c r="H297" s="269" t="s">
        <v>881</v>
      </c>
      <c r="I297" s="269" t="s">
        <v>882</v>
      </c>
      <c r="J297" s="273" t="s">
        <v>1128</v>
      </c>
      <c r="K297" s="50"/>
    </row>
    <row r="298" s="240" customFormat="1" spans="1:11">
      <c r="A298" s="269" t="s">
        <v>950</v>
      </c>
      <c r="B298" s="269" t="s">
        <v>614</v>
      </c>
      <c r="C298" s="269" t="s">
        <v>775</v>
      </c>
      <c r="D298" s="269" t="s">
        <v>851</v>
      </c>
      <c r="E298" s="269" t="s">
        <v>952</v>
      </c>
      <c r="F298" s="269" t="s">
        <v>793</v>
      </c>
      <c r="G298" s="269" t="s">
        <v>1366</v>
      </c>
      <c r="H298" s="269" t="s">
        <v>881</v>
      </c>
      <c r="I298" s="269" t="s">
        <v>882</v>
      </c>
      <c r="J298" s="273" t="s">
        <v>1128</v>
      </c>
      <c r="K298" s="50"/>
    </row>
    <row r="299" s="240" customFormat="1" spans="1:11">
      <c r="A299" s="269" t="s">
        <v>962</v>
      </c>
      <c r="B299" s="269" t="s">
        <v>344</v>
      </c>
      <c r="C299" s="269" t="s">
        <v>775</v>
      </c>
      <c r="D299" s="269" t="s">
        <v>194</v>
      </c>
      <c r="E299" s="269" t="s">
        <v>964</v>
      </c>
      <c r="F299" s="269" t="s">
        <v>826</v>
      </c>
      <c r="G299" s="269" t="s">
        <v>1367</v>
      </c>
      <c r="H299" s="269" t="s">
        <v>881</v>
      </c>
      <c r="I299" s="269" t="s">
        <v>882</v>
      </c>
      <c r="J299" s="273" t="s">
        <v>1128</v>
      </c>
      <c r="K299" s="50"/>
    </row>
    <row r="300" s="240" customFormat="1" spans="1:11">
      <c r="A300" s="269" t="s">
        <v>1055</v>
      </c>
      <c r="B300" s="269" t="s">
        <v>1368</v>
      </c>
      <c r="C300" s="269" t="s">
        <v>775</v>
      </c>
      <c r="D300" s="269" t="s">
        <v>194</v>
      </c>
      <c r="E300" s="269" t="s">
        <v>1056</v>
      </c>
      <c r="F300" s="269" t="s">
        <v>826</v>
      </c>
      <c r="G300" s="269" t="s">
        <v>1369</v>
      </c>
      <c r="H300" s="269" t="s">
        <v>881</v>
      </c>
      <c r="I300" s="269" t="s">
        <v>882</v>
      </c>
      <c r="J300" s="273" t="s">
        <v>1128</v>
      </c>
      <c r="K300" s="50"/>
    </row>
    <row r="301" s="240" customFormat="1" spans="1:11">
      <c r="A301" s="269" t="s">
        <v>830</v>
      </c>
      <c r="B301" s="269" t="s">
        <v>407</v>
      </c>
      <c r="C301" s="269" t="s">
        <v>775</v>
      </c>
      <c r="D301" s="269" t="s">
        <v>194</v>
      </c>
      <c r="E301" s="269" t="s">
        <v>831</v>
      </c>
      <c r="F301" s="269" t="s">
        <v>777</v>
      </c>
      <c r="G301" s="269" t="s">
        <v>1370</v>
      </c>
      <c r="H301" s="269" t="s">
        <v>881</v>
      </c>
      <c r="I301" s="269" t="s">
        <v>882</v>
      </c>
      <c r="J301" s="273" t="s">
        <v>1128</v>
      </c>
      <c r="K301" s="50"/>
    </row>
    <row r="302" s="240" customFormat="1" spans="1:11">
      <c r="A302" s="269" t="s">
        <v>786</v>
      </c>
      <c r="B302" s="269" t="s">
        <v>227</v>
      </c>
      <c r="C302" s="269" t="s">
        <v>775</v>
      </c>
      <c r="D302" s="269" t="s">
        <v>213</v>
      </c>
      <c r="E302" s="269" t="s">
        <v>788</v>
      </c>
      <c r="F302" s="269" t="s">
        <v>784</v>
      </c>
      <c r="G302" s="269" t="s">
        <v>1371</v>
      </c>
      <c r="H302" s="269" t="s">
        <v>881</v>
      </c>
      <c r="I302" s="269" t="s">
        <v>882</v>
      </c>
      <c r="J302" s="273" t="s">
        <v>1128</v>
      </c>
      <c r="K302" s="50"/>
    </row>
    <row r="303" s="240" customFormat="1" spans="1:11">
      <c r="A303" s="269" t="s">
        <v>1353</v>
      </c>
      <c r="B303" s="269" t="s">
        <v>547</v>
      </c>
      <c r="C303" s="269" t="s">
        <v>775</v>
      </c>
      <c r="D303" s="269" t="s">
        <v>213</v>
      </c>
      <c r="E303" s="269" t="s">
        <v>1354</v>
      </c>
      <c r="F303" s="269" t="s">
        <v>806</v>
      </c>
      <c r="G303" s="269" t="s">
        <v>1372</v>
      </c>
      <c r="H303" s="269" t="s">
        <v>881</v>
      </c>
      <c r="I303" s="269" t="s">
        <v>882</v>
      </c>
      <c r="J303" s="273" t="s">
        <v>1128</v>
      </c>
      <c r="K303" s="50"/>
    </row>
    <row r="304" s="240" customFormat="1" spans="1:11">
      <c r="A304" s="269" t="s">
        <v>863</v>
      </c>
      <c r="B304" s="269" t="s">
        <v>1373</v>
      </c>
      <c r="C304" s="269" t="s">
        <v>775</v>
      </c>
      <c r="D304" s="269" t="s">
        <v>194</v>
      </c>
      <c r="E304" s="269" t="s">
        <v>864</v>
      </c>
      <c r="F304" s="269" t="s">
        <v>865</v>
      </c>
      <c r="G304" s="269" t="s">
        <v>1374</v>
      </c>
      <c r="H304" s="269" t="s">
        <v>881</v>
      </c>
      <c r="I304" s="269" t="s">
        <v>882</v>
      </c>
      <c r="J304" s="273" t="s">
        <v>1128</v>
      </c>
      <c r="K304" s="50"/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workbookViewId="0">
      <selection activeCell="H17" sqref="H17:H19"/>
    </sheetView>
  </sheetViews>
  <sheetFormatPr defaultColWidth="8" defaultRowHeight="12.5" outlineLevelCol="7"/>
  <cols>
    <col min="1" max="1" width="4.12727272727273" style="242"/>
    <col min="2" max="2" width="13.5" style="242"/>
    <col min="3" max="3" width="10.6272727272727" style="242" customWidth="1"/>
    <col min="4" max="4" width="37.5909090909091" style="243"/>
    <col min="5" max="5" width="9.26363636363636" style="242"/>
    <col min="6" max="6" width="16.2636363636364" style="244"/>
    <col min="7" max="7" width="17.1454545454545" style="242"/>
    <col min="8" max="8" width="14.6272727272727" style="242"/>
    <col min="9" max="16384" width="8" style="240"/>
  </cols>
  <sheetData>
    <row r="1" s="240" customFormat="1" ht="14" spans="1:8">
      <c r="A1" s="245" t="s">
        <v>1375</v>
      </c>
      <c r="B1" s="245" t="s">
        <v>1376</v>
      </c>
      <c r="C1" s="245" t="s">
        <v>5</v>
      </c>
      <c r="D1" s="246" t="s">
        <v>1377</v>
      </c>
      <c r="E1" s="245" t="s">
        <v>1378</v>
      </c>
      <c r="F1" s="247" t="s">
        <v>1379</v>
      </c>
      <c r="G1" s="245" t="s">
        <v>1380</v>
      </c>
      <c r="H1" s="245" t="s">
        <v>31</v>
      </c>
    </row>
    <row r="2" s="240" customFormat="1" ht="14" spans="1:8">
      <c r="A2" s="248">
        <v>45</v>
      </c>
      <c r="B2" s="249">
        <v>43667</v>
      </c>
      <c r="C2" s="248">
        <v>54</v>
      </c>
      <c r="D2" s="250" t="s">
        <v>49</v>
      </c>
      <c r="E2" s="248">
        <v>6884</v>
      </c>
      <c r="F2" s="251" t="s">
        <v>648</v>
      </c>
      <c r="G2" s="248">
        <v>1085</v>
      </c>
      <c r="H2" s="248">
        <v>210</v>
      </c>
    </row>
    <row r="3" s="240" customFormat="1" ht="14" spans="1:8">
      <c r="A3" s="248">
        <v>57</v>
      </c>
      <c r="B3" s="249">
        <v>43668</v>
      </c>
      <c r="C3" s="248">
        <v>54</v>
      </c>
      <c r="D3" s="250" t="s">
        <v>49</v>
      </c>
      <c r="E3" s="248">
        <v>7379</v>
      </c>
      <c r="F3" s="251" t="s">
        <v>651</v>
      </c>
      <c r="G3" s="248">
        <v>2288.8</v>
      </c>
      <c r="H3" s="248">
        <v>442.8999999995</v>
      </c>
    </row>
    <row r="4" s="240" customFormat="1" ht="14" spans="1:8">
      <c r="A4" s="248">
        <v>8</v>
      </c>
      <c r="B4" s="249">
        <v>43668</v>
      </c>
      <c r="C4" s="248">
        <v>56</v>
      </c>
      <c r="D4" s="250" t="s">
        <v>115</v>
      </c>
      <c r="E4" s="248">
        <v>7948</v>
      </c>
      <c r="F4" s="251" t="s">
        <v>655</v>
      </c>
      <c r="G4" s="248">
        <v>2170</v>
      </c>
      <c r="H4" s="248">
        <v>420</v>
      </c>
    </row>
    <row r="5" s="240" customFormat="1" ht="14" spans="1:8">
      <c r="A5" s="248">
        <v>47</v>
      </c>
      <c r="B5" s="249">
        <v>43668</v>
      </c>
      <c r="C5" s="248">
        <v>308</v>
      </c>
      <c r="D5" s="250" t="s">
        <v>112</v>
      </c>
      <c r="E5" s="248">
        <v>4089</v>
      </c>
      <c r="F5" s="251" t="s">
        <v>1381</v>
      </c>
      <c r="G5" s="248">
        <v>7016.6</v>
      </c>
      <c r="H5" s="248">
        <v>1402.67</v>
      </c>
    </row>
    <row r="6" s="240" customFormat="1" ht="14" spans="1:8">
      <c r="A6" s="248">
        <v>32</v>
      </c>
      <c r="B6" s="249">
        <v>43667</v>
      </c>
      <c r="C6" s="248">
        <v>329</v>
      </c>
      <c r="D6" s="250" t="s">
        <v>143</v>
      </c>
      <c r="E6" s="248">
        <v>11825</v>
      </c>
      <c r="F6" s="251" t="s">
        <v>660</v>
      </c>
      <c r="G6" s="248">
        <v>1566.4</v>
      </c>
      <c r="H6" s="248">
        <v>466.4</v>
      </c>
    </row>
    <row r="7" s="240" customFormat="1" ht="14" spans="1:8">
      <c r="A7" s="248">
        <v>2</v>
      </c>
      <c r="B7" s="249">
        <v>43666</v>
      </c>
      <c r="C7" s="248">
        <v>339</v>
      </c>
      <c r="D7" s="250" t="s">
        <v>43</v>
      </c>
      <c r="E7" s="248">
        <v>997727</v>
      </c>
      <c r="F7" s="251" t="s">
        <v>1382</v>
      </c>
      <c r="G7" s="248">
        <v>334</v>
      </c>
      <c r="H7" s="248">
        <v>42.4</v>
      </c>
    </row>
    <row r="8" s="240" customFormat="1" ht="14" spans="1:8">
      <c r="A8" s="248">
        <v>50</v>
      </c>
      <c r="B8" s="249">
        <v>43666</v>
      </c>
      <c r="C8" s="248">
        <v>339</v>
      </c>
      <c r="D8" s="250" t="s">
        <v>43</v>
      </c>
      <c r="E8" s="248">
        <v>12348</v>
      </c>
      <c r="F8" s="251" t="s">
        <v>403</v>
      </c>
      <c r="G8" s="248">
        <v>1189</v>
      </c>
      <c r="H8" s="248">
        <v>164</v>
      </c>
    </row>
    <row r="9" s="240" customFormat="1" ht="14" spans="1:8">
      <c r="A9" s="248">
        <v>42</v>
      </c>
      <c r="B9" s="249">
        <v>43667</v>
      </c>
      <c r="C9" s="248">
        <v>341</v>
      </c>
      <c r="D9" s="250" t="s">
        <v>86</v>
      </c>
      <c r="E9" s="248">
        <v>4187</v>
      </c>
      <c r="F9" s="251" t="s">
        <v>1383</v>
      </c>
      <c r="G9" s="248">
        <v>12124.09</v>
      </c>
      <c r="H9" s="248">
        <v>2203.08</v>
      </c>
    </row>
    <row r="10" s="240" customFormat="1" ht="14" spans="1:8">
      <c r="A10" s="248">
        <v>43</v>
      </c>
      <c r="B10" s="249">
        <v>43667</v>
      </c>
      <c r="C10" s="248">
        <v>341</v>
      </c>
      <c r="D10" s="250" t="s">
        <v>86</v>
      </c>
      <c r="E10" s="248">
        <v>11490</v>
      </c>
      <c r="F10" s="251" t="s">
        <v>233</v>
      </c>
      <c r="G10" s="248">
        <v>422.09</v>
      </c>
      <c r="H10" s="248">
        <v>47.59</v>
      </c>
    </row>
    <row r="11" s="240" customFormat="1" ht="14" spans="1:8">
      <c r="A11" s="248">
        <v>55</v>
      </c>
      <c r="B11" s="249">
        <v>43668</v>
      </c>
      <c r="C11" s="248">
        <v>341</v>
      </c>
      <c r="D11" s="250" t="s">
        <v>86</v>
      </c>
      <c r="E11" s="248">
        <v>4187</v>
      </c>
      <c r="F11" s="251" t="s">
        <v>1383</v>
      </c>
      <c r="G11" s="248">
        <v>1133.69</v>
      </c>
      <c r="H11" s="248">
        <v>72.0246000004</v>
      </c>
    </row>
    <row r="12" s="240" customFormat="1" ht="14" spans="1:8">
      <c r="A12" s="248">
        <v>58</v>
      </c>
      <c r="B12" s="249">
        <v>43668</v>
      </c>
      <c r="C12" s="248">
        <v>341</v>
      </c>
      <c r="D12" s="250" t="s">
        <v>86</v>
      </c>
      <c r="E12" s="248">
        <v>11490</v>
      </c>
      <c r="F12" s="251" t="s">
        <v>233</v>
      </c>
      <c r="G12" s="248">
        <v>-422.09</v>
      </c>
      <c r="H12" s="248">
        <v>-47.59</v>
      </c>
    </row>
    <row r="13" s="240" customFormat="1" ht="14" spans="1:8">
      <c r="A13" s="248">
        <v>51</v>
      </c>
      <c r="B13" s="249">
        <v>43667</v>
      </c>
      <c r="C13" s="248">
        <v>355</v>
      </c>
      <c r="D13" s="250" t="s">
        <v>135</v>
      </c>
      <c r="E13" s="248">
        <v>9895</v>
      </c>
      <c r="F13" s="251" t="s">
        <v>330</v>
      </c>
      <c r="G13" s="248">
        <v>16652.5</v>
      </c>
      <c r="H13" s="248">
        <v>3009.4749999992</v>
      </c>
    </row>
    <row r="14" s="241" customFormat="1" ht="14" spans="1:8">
      <c r="A14" s="252">
        <v>29</v>
      </c>
      <c r="B14" s="253">
        <v>43666</v>
      </c>
      <c r="C14" s="252">
        <v>357</v>
      </c>
      <c r="D14" s="254" t="s">
        <v>127</v>
      </c>
      <c r="E14" s="252">
        <v>12224</v>
      </c>
      <c r="F14" s="255" t="s">
        <v>417</v>
      </c>
      <c r="G14" s="252">
        <v>870</v>
      </c>
      <c r="H14" s="252">
        <v>120</v>
      </c>
    </row>
    <row r="15" s="241" customFormat="1" ht="14" spans="1:8">
      <c r="A15" s="252">
        <v>12</v>
      </c>
      <c r="B15" s="253">
        <v>43666</v>
      </c>
      <c r="C15" s="252">
        <v>357</v>
      </c>
      <c r="D15" s="254" t="s">
        <v>127</v>
      </c>
      <c r="E15" s="252">
        <v>6814</v>
      </c>
      <c r="F15" s="255" t="s">
        <v>416</v>
      </c>
      <c r="G15" s="252">
        <v>355.25</v>
      </c>
      <c r="H15" s="252">
        <v>49</v>
      </c>
    </row>
    <row r="16" s="241" customFormat="1" ht="14" spans="1:8">
      <c r="A16" s="252">
        <v>17</v>
      </c>
      <c r="B16" s="253">
        <v>43666</v>
      </c>
      <c r="C16" s="252">
        <v>357</v>
      </c>
      <c r="D16" s="254" t="s">
        <v>127</v>
      </c>
      <c r="E16" s="252">
        <v>11453</v>
      </c>
      <c r="F16" s="255" t="s">
        <v>415</v>
      </c>
      <c r="G16" s="252">
        <v>4487.75</v>
      </c>
      <c r="H16" s="252">
        <v>619</v>
      </c>
    </row>
    <row r="17" s="240" customFormat="1" ht="14" spans="1:8">
      <c r="A17" s="248">
        <v>4</v>
      </c>
      <c r="B17" s="249">
        <v>43667</v>
      </c>
      <c r="C17" s="248">
        <v>357</v>
      </c>
      <c r="D17" s="250" t="s">
        <v>127</v>
      </c>
      <c r="E17" s="248">
        <v>12224</v>
      </c>
      <c r="F17" s="251" t="s">
        <v>417</v>
      </c>
      <c r="G17" s="248">
        <v>210</v>
      </c>
      <c r="H17" s="248">
        <v>15.96</v>
      </c>
    </row>
    <row r="18" s="240" customFormat="1" ht="14" spans="1:8">
      <c r="A18" s="248">
        <v>19</v>
      </c>
      <c r="B18" s="249">
        <v>43667</v>
      </c>
      <c r="C18" s="248">
        <v>357</v>
      </c>
      <c r="D18" s="250" t="s">
        <v>127</v>
      </c>
      <c r="E18" s="248">
        <v>6814</v>
      </c>
      <c r="F18" s="251" t="s">
        <v>416</v>
      </c>
      <c r="G18" s="248">
        <v>225</v>
      </c>
      <c r="H18" s="248">
        <v>33</v>
      </c>
    </row>
    <row r="19" s="240" customFormat="1" ht="14" spans="1:8">
      <c r="A19" s="248">
        <v>25</v>
      </c>
      <c r="B19" s="249">
        <v>43667</v>
      </c>
      <c r="C19" s="248">
        <v>357</v>
      </c>
      <c r="D19" s="250" t="s">
        <v>127</v>
      </c>
      <c r="E19" s="248">
        <v>11453</v>
      </c>
      <c r="F19" s="251" t="s">
        <v>415</v>
      </c>
      <c r="G19" s="248">
        <v>225</v>
      </c>
      <c r="H19" s="248">
        <v>17.1</v>
      </c>
    </row>
    <row r="20" s="240" customFormat="1" ht="14" spans="1:8">
      <c r="A20" s="248">
        <v>26</v>
      </c>
      <c r="B20" s="249">
        <v>43667</v>
      </c>
      <c r="C20" s="248">
        <v>373</v>
      </c>
      <c r="D20" s="250" t="s">
        <v>101</v>
      </c>
      <c r="E20" s="248">
        <v>8075</v>
      </c>
      <c r="F20" s="251" t="s">
        <v>325</v>
      </c>
      <c r="G20" s="248">
        <v>1190</v>
      </c>
      <c r="H20" s="248">
        <v>315</v>
      </c>
    </row>
    <row r="21" s="240" customFormat="1" ht="14" spans="1:8">
      <c r="A21" s="248">
        <v>16</v>
      </c>
      <c r="B21" s="249">
        <v>43666</v>
      </c>
      <c r="C21" s="248">
        <v>377</v>
      </c>
      <c r="D21" s="250" t="s">
        <v>141</v>
      </c>
      <c r="E21" s="248">
        <v>8940</v>
      </c>
      <c r="F21" s="251" t="s">
        <v>537</v>
      </c>
      <c r="G21" s="248">
        <v>2240</v>
      </c>
      <c r="H21" s="248">
        <v>490</v>
      </c>
    </row>
    <row r="22" s="240" customFormat="1" ht="14" spans="1:8">
      <c r="A22" s="248">
        <v>5</v>
      </c>
      <c r="B22" s="249">
        <v>43667</v>
      </c>
      <c r="C22" s="248">
        <v>379</v>
      </c>
      <c r="D22" s="250" t="s">
        <v>73</v>
      </c>
      <c r="E22" s="248">
        <v>4328</v>
      </c>
      <c r="F22" s="251" t="s">
        <v>1384</v>
      </c>
      <c r="G22" s="248">
        <v>1123.3</v>
      </c>
      <c r="H22" s="248">
        <v>101.3449999999</v>
      </c>
    </row>
    <row r="23" s="240" customFormat="1" ht="14" spans="1:8">
      <c r="A23" s="248">
        <v>14</v>
      </c>
      <c r="B23" s="249">
        <v>43667</v>
      </c>
      <c r="C23" s="248">
        <v>385</v>
      </c>
      <c r="D23" s="250" t="s">
        <v>1385</v>
      </c>
      <c r="E23" s="248">
        <v>7749</v>
      </c>
      <c r="F23" s="251" t="s">
        <v>245</v>
      </c>
      <c r="G23" s="248">
        <v>13617</v>
      </c>
      <c r="H23" s="248">
        <v>1749.1699999999</v>
      </c>
    </row>
    <row r="24" s="240" customFormat="1" ht="14" spans="1:8">
      <c r="A24" s="248">
        <v>38</v>
      </c>
      <c r="B24" s="249">
        <v>43668</v>
      </c>
      <c r="C24" s="248">
        <v>385</v>
      </c>
      <c r="D24" s="250" t="s">
        <v>1385</v>
      </c>
      <c r="E24" s="248">
        <v>7317</v>
      </c>
      <c r="F24" s="251" t="s">
        <v>243</v>
      </c>
      <c r="G24" s="248">
        <v>22680</v>
      </c>
      <c r="H24" s="248">
        <v>3430</v>
      </c>
    </row>
    <row r="25" s="240" customFormat="1" ht="14" spans="1:8">
      <c r="A25" s="248">
        <v>39</v>
      </c>
      <c r="B25" s="249">
        <v>43668</v>
      </c>
      <c r="C25" s="248">
        <v>385</v>
      </c>
      <c r="D25" s="250" t="s">
        <v>1385</v>
      </c>
      <c r="E25" s="248">
        <v>7749</v>
      </c>
      <c r="F25" s="251" t="s">
        <v>245</v>
      </c>
      <c r="G25" s="248">
        <v>3045</v>
      </c>
      <c r="H25" s="248">
        <v>420</v>
      </c>
    </row>
    <row r="26" s="240" customFormat="1" ht="14" spans="1:8">
      <c r="A26" s="248">
        <v>30</v>
      </c>
      <c r="B26" s="249">
        <v>43667</v>
      </c>
      <c r="C26" s="248">
        <v>581</v>
      </c>
      <c r="D26" s="250" t="s">
        <v>91</v>
      </c>
      <c r="E26" s="248">
        <v>7279</v>
      </c>
      <c r="F26" s="251" t="s">
        <v>451</v>
      </c>
      <c r="G26" s="248">
        <v>1198</v>
      </c>
      <c r="H26" s="248">
        <v>288.5</v>
      </c>
    </row>
    <row r="27" s="240" customFormat="1" ht="14" spans="1:8">
      <c r="A27" s="248">
        <v>7</v>
      </c>
      <c r="B27" s="249">
        <v>43668</v>
      </c>
      <c r="C27" s="248">
        <v>707</v>
      </c>
      <c r="D27" s="250" t="s">
        <v>108</v>
      </c>
      <c r="E27" s="248">
        <v>10951</v>
      </c>
      <c r="F27" s="251" t="s">
        <v>575</v>
      </c>
      <c r="G27" s="248">
        <v>31066</v>
      </c>
      <c r="H27" s="248">
        <v>3185.0000000091</v>
      </c>
    </row>
    <row r="28" s="240" customFormat="1" ht="14" spans="1:8">
      <c r="A28" s="248">
        <v>13</v>
      </c>
      <c r="B28" s="249">
        <v>43667</v>
      </c>
      <c r="C28" s="248">
        <v>707</v>
      </c>
      <c r="D28" s="250" t="s">
        <v>108</v>
      </c>
      <c r="E28" s="248">
        <v>10951</v>
      </c>
      <c r="F28" s="251" t="s">
        <v>575</v>
      </c>
      <c r="G28" s="248">
        <v>14308</v>
      </c>
      <c r="H28" s="248">
        <v>3466.7999999967</v>
      </c>
    </row>
    <row r="29" s="240" customFormat="1" ht="14" spans="1:8">
      <c r="A29" s="248">
        <v>24</v>
      </c>
      <c r="B29" s="249">
        <v>43666</v>
      </c>
      <c r="C29" s="248">
        <v>707</v>
      </c>
      <c r="D29" s="250" t="s">
        <v>108</v>
      </c>
      <c r="E29" s="248">
        <v>10951</v>
      </c>
      <c r="F29" s="251" t="s">
        <v>575</v>
      </c>
      <c r="G29" s="248">
        <v>9996</v>
      </c>
      <c r="H29" s="248">
        <v>3224.2000000098</v>
      </c>
    </row>
    <row r="30" s="240" customFormat="1" ht="14" spans="1:8">
      <c r="A30" s="248">
        <v>44</v>
      </c>
      <c r="B30" s="249">
        <v>43667</v>
      </c>
      <c r="C30" s="248">
        <v>716</v>
      </c>
      <c r="D30" s="250" t="s">
        <v>110</v>
      </c>
      <c r="E30" s="248">
        <v>8354</v>
      </c>
      <c r="F30" s="251" t="s">
        <v>266</v>
      </c>
      <c r="G30" s="248">
        <v>1841.46</v>
      </c>
      <c r="H30" s="248">
        <v>253.9600000038</v>
      </c>
    </row>
    <row r="31" s="240" customFormat="1" ht="14" spans="1:8">
      <c r="A31" s="248">
        <v>52</v>
      </c>
      <c r="B31" s="249">
        <v>43667</v>
      </c>
      <c r="C31" s="248">
        <v>716</v>
      </c>
      <c r="D31" s="250" t="s">
        <v>110</v>
      </c>
      <c r="E31" s="248">
        <v>7661</v>
      </c>
      <c r="F31" s="251" t="s">
        <v>267</v>
      </c>
      <c r="G31" s="248">
        <v>4248.54</v>
      </c>
      <c r="H31" s="248">
        <v>586.0400000052</v>
      </c>
    </row>
    <row r="32" s="240" customFormat="1" ht="14" spans="1:8">
      <c r="A32" s="248">
        <v>53</v>
      </c>
      <c r="B32" s="249">
        <v>43667</v>
      </c>
      <c r="C32" s="248">
        <v>726</v>
      </c>
      <c r="D32" s="250" t="s">
        <v>104</v>
      </c>
      <c r="E32" s="248">
        <v>6607</v>
      </c>
      <c r="F32" s="251" t="s">
        <v>472</v>
      </c>
      <c r="G32" s="248">
        <v>1085</v>
      </c>
      <c r="H32" s="248">
        <v>210</v>
      </c>
    </row>
    <row r="33" s="240" customFormat="1" ht="14" spans="1:8">
      <c r="A33" s="248">
        <v>27</v>
      </c>
      <c r="B33" s="249">
        <v>43668</v>
      </c>
      <c r="C33" s="248">
        <v>730</v>
      </c>
      <c r="D33" s="250" t="s">
        <v>71</v>
      </c>
      <c r="E33" s="248">
        <v>8338</v>
      </c>
      <c r="F33" s="251" t="s">
        <v>484</v>
      </c>
      <c r="G33" s="248">
        <v>1445</v>
      </c>
      <c r="H33" s="248">
        <v>220.5</v>
      </c>
    </row>
    <row r="34" s="240" customFormat="1" ht="14" spans="1:8">
      <c r="A34" s="248">
        <v>56</v>
      </c>
      <c r="B34" s="249">
        <v>43668</v>
      </c>
      <c r="C34" s="248">
        <v>730</v>
      </c>
      <c r="D34" s="250" t="s">
        <v>71</v>
      </c>
      <c r="E34" s="248">
        <v>8038</v>
      </c>
      <c r="F34" s="251" t="s">
        <v>483</v>
      </c>
      <c r="G34" s="248">
        <v>1445</v>
      </c>
      <c r="H34" s="248">
        <v>220.5</v>
      </c>
    </row>
    <row r="35" s="240" customFormat="1" ht="14" spans="1:8">
      <c r="A35" s="248">
        <v>1</v>
      </c>
      <c r="B35" s="249">
        <v>43666</v>
      </c>
      <c r="C35" s="248">
        <v>744</v>
      </c>
      <c r="D35" s="250" t="s">
        <v>149</v>
      </c>
      <c r="E35" s="248">
        <v>8957</v>
      </c>
      <c r="F35" s="251" t="s">
        <v>348</v>
      </c>
      <c r="G35" s="248">
        <v>1170</v>
      </c>
      <c r="H35" s="248">
        <v>136.9</v>
      </c>
    </row>
    <row r="36" s="240" customFormat="1" ht="14" spans="1:8">
      <c r="A36" s="248">
        <v>3</v>
      </c>
      <c r="B36" s="249">
        <v>43667</v>
      </c>
      <c r="C36" s="248">
        <v>744</v>
      </c>
      <c r="D36" s="250" t="s">
        <v>149</v>
      </c>
      <c r="E36" s="248">
        <v>11620</v>
      </c>
      <c r="F36" s="251" t="s">
        <v>349</v>
      </c>
      <c r="G36" s="248">
        <v>750</v>
      </c>
      <c r="H36" s="248">
        <v>83.5</v>
      </c>
    </row>
    <row r="37" s="240" customFormat="1" ht="14" spans="1:8">
      <c r="A37" s="248">
        <v>9</v>
      </c>
      <c r="B37" s="249">
        <v>43668</v>
      </c>
      <c r="C37" s="248">
        <v>744</v>
      </c>
      <c r="D37" s="250" t="s">
        <v>149</v>
      </c>
      <c r="E37" s="248">
        <v>11333</v>
      </c>
      <c r="F37" s="251" t="s">
        <v>350</v>
      </c>
      <c r="G37" s="248">
        <v>352.5</v>
      </c>
      <c r="H37" s="248">
        <v>26.79</v>
      </c>
    </row>
    <row r="38" s="240" customFormat="1" ht="14" spans="1:8">
      <c r="A38" s="248">
        <v>10</v>
      </c>
      <c r="B38" s="249">
        <v>43668</v>
      </c>
      <c r="C38" s="248">
        <v>744</v>
      </c>
      <c r="D38" s="250" t="s">
        <v>149</v>
      </c>
      <c r="E38" s="248">
        <v>11620</v>
      </c>
      <c r="F38" s="251" t="s">
        <v>349</v>
      </c>
      <c r="G38" s="248">
        <v>352.5</v>
      </c>
      <c r="H38" s="248">
        <v>26.79</v>
      </c>
    </row>
    <row r="39" s="240" customFormat="1" ht="14" spans="1:8">
      <c r="A39" s="248">
        <v>11</v>
      </c>
      <c r="B39" s="249">
        <v>43666</v>
      </c>
      <c r="C39" s="248">
        <v>744</v>
      </c>
      <c r="D39" s="250" t="s">
        <v>149</v>
      </c>
      <c r="E39" s="248">
        <v>11769</v>
      </c>
      <c r="F39" s="251" t="s">
        <v>351</v>
      </c>
      <c r="G39" s="248">
        <v>1170</v>
      </c>
      <c r="H39" s="248">
        <v>136.9</v>
      </c>
    </row>
    <row r="40" s="240" customFormat="1" ht="14" spans="1:8">
      <c r="A40" s="248">
        <v>15</v>
      </c>
      <c r="B40" s="249">
        <v>43666</v>
      </c>
      <c r="C40" s="248">
        <v>744</v>
      </c>
      <c r="D40" s="250" t="s">
        <v>149</v>
      </c>
      <c r="E40" s="248">
        <v>11620</v>
      </c>
      <c r="F40" s="251" t="s">
        <v>349</v>
      </c>
      <c r="G40" s="248">
        <v>1170</v>
      </c>
      <c r="H40" s="248">
        <v>132.2</v>
      </c>
    </row>
    <row r="41" s="240" customFormat="1" ht="14" spans="1:8">
      <c r="A41" s="248">
        <v>18</v>
      </c>
      <c r="B41" s="249">
        <v>43667</v>
      </c>
      <c r="C41" s="248">
        <v>744</v>
      </c>
      <c r="D41" s="250" t="s">
        <v>149</v>
      </c>
      <c r="E41" s="248">
        <v>8957</v>
      </c>
      <c r="F41" s="251" t="s">
        <v>348</v>
      </c>
      <c r="G41" s="248">
        <v>750</v>
      </c>
      <c r="H41" s="248">
        <v>83.5</v>
      </c>
    </row>
    <row r="42" s="240" customFormat="1" ht="14" spans="1:8">
      <c r="A42" s="248">
        <v>22</v>
      </c>
      <c r="B42" s="249">
        <v>43666</v>
      </c>
      <c r="C42" s="248">
        <v>744</v>
      </c>
      <c r="D42" s="250" t="s">
        <v>149</v>
      </c>
      <c r="E42" s="248">
        <v>11333</v>
      </c>
      <c r="F42" s="251" t="s">
        <v>350</v>
      </c>
      <c r="G42" s="248">
        <v>1170</v>
      </c>
      <c r="H42" s="248">
        <v>136.9</v>
      </c>
    </row>
    <row r="43" s="240" customFormat="1" ht="14" spans="1:8">
      <c r="A43" s="248">
        <v>31</v>
      </c>
      <c r="B43" s="249">
        <v>43667</v>
      </c>
      <c r="C43" s="248">
        <v>744</v>
      </c>
      <c r="D43" s="250" t="s">
        <v>149</v>
      </c>
      <c r="E43" s="248">
        <v>11333</v>
      </c>
      <c r="F43" s="251" t="s">
        <v>350</v>
      </c>
      <c r="G43" s="248">
        <v>750</v>
      </c>
      <c r="H43" s="248">
        <v>83.5</v>
      </c>
    </row>
    <row r="44" s="240" customFormat="1" ht="14" spans="1:8">
      <c r="A44" s="248">
        <v>41</v>
      </c>
      <c r="B44" s="249">
        <v>43666</v>
      </c>
      <c r="C44" s="248">
        <v>744</v>
      </c>
      <c r="D44" s="250" t="s">
        <v>149</v>
      </c>
      <c r="E44" s="248">
        <v>12232</v>
      </c>
      <c r="F44" s="251" t="s">
        <v>352</v>
      </c>
      <c r="G44" s="248">
        <v>22.5</v>
      </c>
      <c r="H44" s="248">
        <v>1.71</v>
      </c>
    </row>
    <row r="45" s="240" customFormat="1" ht="14" spans="1:8">
      <c r="A45" s="248">
        <v>48</v>
      </c>
      <c r="B45" s="249">
        <v>43668</v>
      </c>
      <c r="C45" s="248">
        <v>744</v>
      </c>
      <c r="D45" s="250" t="s">
        <v>149</v>
      </c>
      <c r="E45" s="248">
        <v>11769</v>
      </c>
      <c r="F45" s="251" t="s">
        <v>351</v>
      </c>
      <c r="G45" s="248">
        <v>352.5</v>
      </c>
      <c r="H45" s="248">
        <v>34.74</v>
      </c>
    </row>
    <row r="46" s="240" customFormat="1" ht="14" spans="1:8">
      <c r="A46" s="248">
        <v>49</v>
      </c>
      <c r="B46" s="249">
        <v>43668</v>
      </c>
      <c r="C46" s="248">
        <v>744</v>
      </c>
      <c r="D46" s="250" t="s">
        <v>149</v>
      </c>
      <c r="E46" s="248">
        <v>8957</v>
      </c>
      <c r="F46" s="251" t="s">
        <v>348</v>
      </c>
      <c r="G46" s="248">
        <v>352.5</v>
      </c>
      <c r="H46" s="248">
        <v>39.51</v>
      </c>
    </row>
    <row r="47" s="240" customFormat="1" ht="14" spans="1:8">
      <c r="A47" s="248">
        <v>59</v>
      </c>
      <c r="B47" s="249">
        <v>43668</v>
      </c>
      <c r="C47" s="248">
        <v>744</v>
      </c>
      <c r="D47" s="250" t="s">
        <v>149</v>
      </c>
      <c r="E47" s="248">
        <v>12232</v>
      </c>
      <c r="F47" s="251" t="s">
        <v>352</v>
      </c>
      <c r="G47" s="248">
        <v>7.5</v>
      </c>
      <c r="H47" s="248">
        <v>0.57</v>
      </c>
    </row>
    <row r="48" s="240" customFormat="1" ht="14" spans="1:8">
      <c r="A48" s="248">
        <v>61</v>
      </c>
      <c r="B48" s="249">
        <v>43667</v>
      </c>
      <c r="C48" s="248">
        <v>744</v>
      </c>
      <c r="D48" s="250" t="s">
        <v>149</v>
      </c>
      <c r="E48" s="248">
        <v>11769</v>
      </c>
      <c r="F48" s="251" t="s">
        <v>351</v>
      </c>
      <c r="G48" s="248">
        <v>750</v>
      </c>
      <c r="H48" s="248">
        <v>83.5</v>
      </c>
    </row>
    <row r="49" s="240" customFormat="1" ht="14" spans="1:8">
      <c r="A49" s="248">
        <v>62</v>
      </c>
      <c r="B49" s="249">
        <v>43668</v>
      </c>
      <c r="C49" s="248">
        <v>744</v>
      </c>
      <c r="D49" s="250" t="s">
        <v>149</v>
      </c>
      <c r="E49" s="248">
        <v>12510</v>
      </c>
      <c r="F49" s="251" t="s">
        <v>1386</v>
      </c>
      <c r="G49" s="248">
        <v>22.5</v>
      </c>
      <c r="H49" s="248">
        <v>2.24</v>
      </c>
    </row>
    <row r="50" s="240" customFormat="1" ht="14" spans="1:8">
      <c r="A50" s="248">
        <v>6</v>
      </c>
      <c r="B50" s="249">
        <v>43668</v>
      </c>
      <c r="C50" s="248">
        <v>747</v>
      </c>
      <c r="D50" s="250" t="s">
        <v>60</v>
      </c>
      <c r="E50" s="248">
        <v>10907</v>
      </c>
      <c r="F50" s="251" t="s">
        <v>343</v>
      </c>
      <c r="G50" s="248">
        <v>3542.2</v>
      </c>
      <c r="H50" s="248">
        <v>830.5499999992</v>
      </c>
    </row>
    <row r="51" s="240" customFormat="1" ht="14" spans="1:8">
      <c r="A51" s="248">
        <v>40</v>
      </c>
      <c r="B51" s="249">
        <v>43668</v>
      </c>
      <c r="C51" s="248">
        <v>102567</v>
      </c>
      <c r="D51" s="250" t="s">
        <v>126</v>
      </c>
      <c r="E51" s="248">
        <v>8489</v>
      </c>
      <c r="F51" s="251" t="s">
        <v>253</v>
      </c>
      <c r="G51" s="248">
        <v>4500</v>
      </c>
      <c r="H51" s="248">
        <v>342.5300000275</v>
      </c>
    </row>
    <row r="52" s="240" customFormat="1" ht="14" spans="1:8">
      <c r="A52" s="248">
        <v>28</v>
      </c>
      <c r="B52" s="249">
        <v>43666</v>
      </c>
      <c r="C52" s="248">
        <v>106568</v>
      </c>
      <c r="D52" s="250" t="s">
        <v>1387</v>
      </c>
      <c r="E52" s="248">
        <v>999107</v>
      </c>
      <c r="F52" s="251" t="s">
        <v>634</v>
      </c>
      <c r="G52" s="248">
        <v>38309.9</v>
      </c>
      <c r="H52" s="248">
        <v>1036.85</v>
      </c>
    </row>
    <row r="53" s="240" customFormat="1" ht="13" spans="1:8">
      <c r="A53" s="242"/>
      <c r="B53" s="256">
        <v>43668.7172685185</v>
      </c>
      <c r="C53" s="257">
        <v>337</v>
      </c>
      <c r="D53" s="258" t="s">
        <v>97</v>
      </c>
      <c r="E53" s="242"/>
      <c r="F53" s="244"/>
      <c r="G53" s="257">
        <v>4060</v>
      </c>
      <c r="H53" s="257">
        <v>560</v>
      </c>
    </row>
    <row r="54" s="241" customFormat="1" ht="13" spans="1:8">
      <c r="A54" s="259"/>
      <c r="B54" s="256">
        <v>43668.3660763889</v>
      </c>
      <c r="C54" s="257">
        <v>341</v>
      </c>
      <c r="D54" s="258" t="s">
        <v>86</v>
      </c>
      <c r="E54" s="259"/>
      <c r="F54" s="260"/>
      <c r="G54" s="257">
        <v>4107.78</v>
      </c>
      <c r="H54" s="257">
        <v>1075.1</v>
      </c>
    </row>
    <row r="55" s="241" customFormat="1" ht="13" spans="1:8">
      <c r="A55" s="259"/>
      <c r="B55" s="256">
        <v>43668.6393865741</v>
      </c>
      <c r="C55" s="257">
        <v>341</v>
      </c>
      <c r="D55" s="258" t="s">
        <v>86</v>
      </c>
      <c r="E55" s="259"/>
      <c r="F55" s="260"/>
      <c r="G55" s="257">
        <v>3396.18</v>
      </c>
      <c r="H55" s="257">
        <v>1052.07</v>
      </c>
    </row>
    <row r="56" s="241" customFormat="1" ht="13" spans="1:8">
      <c r="A56" s="259"/>
      <c r="B56" s="256">
        <v>43668.4376273148</v>
      </c>
      <c r="C56" s="257">
        <v>571</v>
      </c>
      <c r="D56" s="258" t="s">
        <v>1388</v>
      </c>
      <c r="E56" s="259"/>
      <c r="F56" s="260"/>
      <c r="G56" s="257">
        <v>109.8</v>
      </c>
      <c r="H56" s="257">
        <v>4.72</v>
      </c>
    </row>
    <row r="57" s="241" customFormat="1" ht="13" spans="1:8">
      <c r="A57" s="259"/>
      <c r="B57" s="256">
        <v>43668.546875</v>
      </c>
      <c r="C57" s="257">
        <v>726</v>
      </c>
      <c r="D57" s="258" t="s">
        <v>104</v>
      </c>
      <c r="E57" s="259"/>
      <c r="F57" s="260"/>
      <c r="G57" s="257">
        <v>620</v>
      </c>
      <c r="H57" s="257">
        <v>90</v>
      </c>
    </row>
    <row r="58" s="241" customFormat="1" ht="13" spans="1:8">
      <c r="A58" s="259"/>
      <c r="B58" s="256">
        <v>43666.6546643519</v>
      </c>
      <c r="C58" s="257">
        <v>103198</v>
      </c>
      <c r="D58" s="258" t="s">
        <v>137</v>
      </c>
      <c r="E58" s="259"/>
      <c r="F58" s="260"/>
      <c r="G58" s="257">
        <v>227.61</v>
      </c>
      <c r="H58" s="257">
        <v>0</v>
      </c>
    </row>
    <row r="59" s="241" customFormat="1" ht="13" spans="1:8">
      <c r="A59" s="259"/>
      <c r="B59" s="256">
        <v>43668.9109490741</v>
      </c>
      <c r="C59" s="257">
        <v>103198</v>
      </c>
      <c r="D59" s="258" t="s">
        <v>137</v>
      </c>
      <c r="E59" s="259"/>
      <c r="F59" s="260"/>
      <c r="G59" s="257">
        <v>126</v>
      </c>
      <c r="H59" s="257">
        <v>66.4</v>
      </c>
    </row>
    <row r="60" s="241" customFormat="1" ht="13" spans="1:8">
      <c r="A60" s="259"/>
      <c r="B60" s="256">
        <v>43668.9200810185</v>
      </c>
      <c r="C60" s="257">
        <v>103198</v>
      </c>
      <c r="D60" s="258" t="s">
        <v>137</v>
      </c>
      <c r="E60" s="259"/>
      <c r="F60" s="260"/>
      <c r="G60" s="257">
        <v>100</v>
      </c>
      <c r="H60" s="257">
        <v>61.4</v>
      </c>
    </row>
    <row r="61" ht="13" spans="3:8">
      <c r="C61" s="11">
        <v>311</v>
      </c>
      <c r="D61" s="54" t="s">
        <v>166</v>
      </c>
      <c r="G61" s="239">
        <v>346856.05</v>
      </c>
      <c r="H61" s="239">
        <v>80220.3368048915</v>
      </c>
    </row>
    <row r="64" spans="5:8">
      <c r="E64" s="240"/>
      <c r="F64" s="239" t="s">
        <v>194</v>
      </c>
      <c r="G64" s="239" t="s">
        <v>1389</v>
      </c>
      <c r="H64" s="239" t="s">
        <v>1390</v>
      </c>
    </row>
    <row r="65" spans="5:8">
      <c r="E65" s="240"/>
      <c r="F65" s="239" t="s">
        <v>1391</v>
      </c>
      <c r="G65" s="239">
        <v>1435</v>
      </c>
      <c r="H65" s="239">
        <v>377.5</v>
      </c>
    </row>
    <row r="66" spans="5:8">
      <c r="E66" s="240"/>
      <c r="F66" s="239" t="s">
        <v>1392</v>
      </c>
      <c r="G66" s="239">
        <v>139665.3</v>
      </c>
      <c r="H66" s="239">
        <v>18131.29</v>
      </c>
    </row>
    <row r="67" spans="5:8">
      <c r="E67" s="240"/>
      <c r="F67" s="239" t="s">
        <v>1393</v>
      </c>
      <c r="G67" s="239">
        <v>16053.65</v>
      </c>
      <c r="H67" s="239">
        <v>3594.6668048896</v>
      </c>
    </row>
    <row r="68" spans="5:8">
      <c r="E68" s="240"/>
      <c r="F68" s="239" t="s">
        <v>1394</v>
      </c>
      <c r="G68" s="239">
        <v>131006.7</v>
      </c>
      <c r="H68" s="239">
        <v>52195.15</v>
      </c>
    </row>
    <row r="69" spans="5:8">
      <c r="E69" s="240"/>
      <c r="F69" s="239" t="s">
        <v>1395</v>
      </c>
      <c r="G69" s="239">
        <v>1296</v>
      </c>
      <c r="H69" s="239">
        <v>342.7300000019</v>
      </c>
    </row>
    <row r="70" spans="5:8">
      <c r="E70" s="240"/>
      <c r="F70" s="239" t="s">
        <v>1396</v>
      </c>
      <c r="G70" s="239">
        <v>6649.4</v>
      </c>
      <c r="H70" s="239">
        <v>1519</v>
      </c>
    </row>
    <row r="71" ht="13" spans="5:8">
      <c r="E71" s="261"/>
      <c r="F71" s="262" t="s">
        <v>741</v>
      </c>
      <c r="G71" s="257">
        <f>SUM(G65:G70)</f>
        <v>296106.05</v>
      </c>
      <c r="H71" s="257">
        <f>SUM(H65:H70)</f>
        <v>76160.3368048915</v>
      </c>
    </row>
    <row r="72" ht="13" spans="5:8">
      <c r="E72" s="261"/>
      <c r="F72" s="262" t="s">
        <v>5</v>
      </c>
      <c r="G72" s="257">
        <v>50750</v>
      </c>
      <c r="H72" s="257">
        <v>4060</v>
      </c>
    </row>
    <row r="73" ht="13" spans="5:8">
      <c r="E73" s="263"/>
      <c r="F73" s="264" t="s">
        <v>1397</v>
      </c>
      <c r="G73" s="265">
        <f>G71+G72</f>
        <v>346856.05</v>
      </c>
      <c r="H73" s="265">
        <f>H71+H72</f>
        <v>80220.3368048915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opLeftCell="A16" workbookViewId="0">
      <selection activeCell="B33" sqref="B33"/>
    </sheetView>
  </sheetViews>
  <sheetFormatPr defaultColWidth="9" defaultRowHeight="14" outlineLevelCol="3"/>
  <cols>
    <col min="2" max="2" width="42.2545454545455" customWidth="1"/>
    <col min="3" max="3" width="9.37272727272727"/>
    <col min="4" max="4" width="11.5"/>
  </cols>
  <sheetData>
    <row r="1" spans="1:4">
      <c r="A1" s="239" t="s">
        <v>5</v>
      </c>
      <c r="B1" s="240" t="s">
        <v>1377</v>
      </c>
      <c r="C1" s="239" t="s">
        <v>1398</v>
      </c>
      <c r="D1" s="239" t="s">
        <v>1399</v>
      </c>
    </row>
    <row r="2" spans="1:4">
      <c r="A2" s="239">
        <v>307</v>
      </c>
      <c r="B2" s="240" t="s">
        <v>121</v>
      </c>
      <c r="C2" s="239">
        <v>9800</v>
      </c>
      <c r="D2" s="239">
        <v>820</v>
      </c>
    </row>
    <row r="3" spans="1:4">
      <c r="A3" s="239">
        <v>308</v>
      </c>
      <c r="B3" s="240" t="s">
        <v>112</v>
      </c>
      <c r="C3" s="239">
        <v>1960</v>
      </c>
      <c r="D3" s="239">
        <v>164</v>
      </c>
    </row>
    <row r="4" spans="1:4">
      <c r="A4" s="239">
        <v>311</v>
      </c>
      <c r="B4" s="240" t="s">
        <v>166</v>
      </c>
      <c r="C4" s="239">
        <v>2940</v>
      </c>
      <c r="D4" s="239">
        <v>246</v>
      </c>
    </row>
    <row r="5" spans="1:4">
      <c r="A5" s="239">
        <v>339</v>
      </c>
      <c r="B5" s="240" t="s">
        <v>43</v>
      </c>
      <c r="C5" s="239">
        <v>2940</v>
      </c>
      <c r="D5" s="239">
        <v>246</v>
      </c>
    </row>
    <row r="6" spans="1:4">
      <c r="A6" s="239">
        <v>343</v>
      </c>
      <c r="B6" s="240" t="s">
        <v>94</v>
      </c>
      <c r="C6" s="239">
        <v>7350</v>
      </c>
      <c r="D6" s="239">
        <v>615</v>
      </c>
    </row>
    <row r="7" spans="1:4">
      <c r="A7" s="239">
        <v>347</v>
      </c>
      <c r="B7" s="240" t="s">
        <v>158</v>
      </c>
      <c r="C7" s="239">
        <v>980</v>
      </c>
      <c r="D7" s="239">
        <v>82</v>
      </c>
    </row>
    <row r="8" spans="1:4">
      <c r="A8" s="239">
        <v>349</v>
      </c>
      <c r="B8" s="240" t="s">
        <v>156</v>
      </c>
      <c r="C8" s="239">
        <v>1470</v>
      </c>
      <c r="D8" s="239">
        <v>123</v>
      </c>
    </row>
    <row r="9" spans="1:4">
      <c r="A9" s="239">
        <v>355</v>
      </c>
      <c r="B9" s="240" t="s">
        <v>135</v>
      </c>
      <c r="C9" s="239">
        <v>2940</v>
      </c>
      <c r="D9" s="239">
        <v>1137.38555888</v>
      </c>
    </row>
    <row r="10" spans="1:4">
      <c r="A10" s="239">
        <v>359</v>
      </c>
      <c r="B10" s="240" t="s">
        <v>117</v>
      </c>
      <c r="C10" s="239">
        <v>1960</v>
      </c>
      <c r="D10" s="239">
        <v>164</v>
      </c>
    </row>
    <row r="11" spans="1:4">
      <c r="A11" s="239">
        <v>365</v>
      </c>
      <c r="B11" s="240" t="s">
        <v>113</v>
      </c>
      <c r="C11" s="239">
        <v>3920</v>
      </c>
      <c r="D11" s="239">
        <v>328</v>
      </c>
    </row>
    <row r="12" spans="1:4">
      <c r="A12" s="239">
        <v>367</v>
      </c>
      <c r="B12" s="240" t="s">
        <v>85</v>
      </c>
      <c r="C12" s="239">
        <v>5880</v>
      </c>
      <c r="D12" s="239">
        <v>492</v>
      </c>
    </row>
    <row r="13" spans="1:4">
      <c r="A13" s="239">
        <v>373</v>
      </c>
      <c r="B13" s="240" t="s">
        <v>101</v>
      </c>
      <c r="C13" s="239">
        <v>3920</v>
      </c>
      <c r="D13" s="239">
        <v>328</v>
      </c>
    </row>
    <row r="14" spans="1:4">
      <c r="A14" s="239">
        <v>379</v>
      </c>
      <c r="B14" s="240" t="s">
        <v>73</v>
      </c>
      <c r="C14" s="239">
        <v>1887.8</v>
      </c>
      <c r="D14" s="239">
        <v>217.5550000001</v>
      </c>
    </row>
    <row r="15" spans="1:4">
      <c r="A15" s="239">
        <v>387</v>
      </c>
      <c r="B15" s="240" t="s">
        <v>151</v>
      </c>
      <c r="C15" s="239">
        <v>980</v>
      </c>
      <c r="D15" s="239">
        <v>82</v>
      </c>
    </row>
    <row r="16" spans="1:4">
      <c r="A16" s="239">
        <v>511</v>
      </c>
      <c r="B16" s="240" t="s">
        <v>77</v>
      </c>
      <c r="C16" s="239">
        <v>1960</v>
      </c>
      <c r="D16" s="239">
        <v>164</v>
      </c>
    </row>
    <row r="17" spans="1:4">
      <c r="A17" s="239">
        <v>513</v>
      </c>
      <c r="B17" s="240" t="s">
        <v>65</v>
      </c>
      <c r="C17" s="239">
        <v>1960</v>
      </c>
      <c r="D17" s="239">
        <v>164</v>
      </c>
    </row>
    <row r="18" spans="1:4">
      <c r="A18" s="239">
        <v>515</v>
      </c>
      <c r="B18" s="240" t="s">
        <v>130</v>
      </c>
      <c r="C18" s="239">
        <v>1960</v>
      </c>
      <c r="D18" s="239">
        <v>164</v>
      </c>
    </row>
    <row r="19" spans="1:4">
      <c r="A19" s="239">
        <v>517</v>
      </c>
      <c r="B19" s="240" t="s">
        <v>57</v>
      </c>
      <c r="C19" s="239">
        <v>1960</v>
      </c>
      <c r="D19" s="239">
        <v>164</v>
      </c>
    </row>
    <row r="20" spans="1:4">
      <c r="A20" s="239">
        <v>545</v>
      </c>
      <c r="B20" s="240" t="s">
        <v>142</v>
      </c>
      <c r="C20" s="239">
        <v>980</v>
      </c>
      <c r="D20" s="239">
        <v>82</v>
      </c>
    </row>
    <row r="21" spans="1:4">
      <c r="A21" s="239">
        <v>571</v>
      </c>
      <c r="B21" s="240" t="s">
        <v>1388</v>
      </c>
      <c r="C21" s="239">
        <v>980</v>
      </c>
      <c r="D21" s="239">
        <v>82</v>
      </c>
    </row>
    <row r="22" spans="1:4">
      <c r="A22" s="239">
        <v>572</v>
      </c>
      <c r="B22" s="240" t="s">
        <v>146</v>
      </c>
      <c r="C22" s="239">
        <v>980</v>
      </c>
      <c r="D22" s="239">
        <v>82</v>
      </c>
    </row>
    <row r="23" spans="1:4">
      <c r="A23" s="239">
        <v>578</v>
      </c>
      <c r="B23" s="240" t="s">
        <v>59</v>
      </c>
      <c r="C23" s="239">
        <v>7350</v>
      </c>
      <c r="D23" s="239">
        <v>615</v>
      </c>
    </row>
    <row r="24" spans="1:4">
      <c r="A24" s="239">
        <v>581</v>
      </c>
      <c r="B24" s="240" t="s">
        <v>91</v>
      </c>
      <c r="C24" s="239">
        <v>1960</v>
      </c>
      <c r="D24" s="239">
        <v>164</v>
      </c>
    </row>
    <row r="25" spans="1:4">
      <c r="A25" s="239">
        <v>585</v>
      </c>
      <c r="B25" s="240" t="s">
        <v>103</v>
      </c>
      <c r="C25" s="239">
        <v>3920</v>
      </c>
      <c r="D25" s="239">
        <v>328</v>
      </c>
    </row>
    <row r="26" spans="1:4">
      <c r="A26" s="239">
        <v>704</v>
      </c>
      <c r="B26" s="240" t="s">
        <v>144</v>
      </c>
      <c r="C26" s="239">
        <v>980</v>
      </c>
      <c r="D26" s="239">
        <v>82</v>
      </c>
    </row>
    <row r="27" spans="1:4">
      <c r="A27" s="239">
        <v>706</v>
      </c>
      <c r="B27" s="240" t="s">
        <v>80</v>
      </c>
      <c r="C27" s="239">
        <v>2940</v>
      </c>
      <c r="D27" s="239">
        <v>246</v>
      </c>
    </row>
    <row r="28" spans="1:4">
      <c r="A28" s="239">
        <v>707</v>
      </c>
      <c r="B28" s="240" t="s">
        <v>108</v>
      </c>
      <c r="C28" s="239">
        <v>1470</v>
      </c>
      <c r="D28" s="239">
        <v>123</v>
      </c>
    </row>
    <row r="29" spans="1:4">
      <c r="A29" s="239">
        <v>712</v>
      </c>
      <c r="B29" s="240" t="s">
        <v>154</v>
      </c>
      <c r="C29" s="239">
        <v>980</v>
      </c>
      <c r="D29" s="239">
        <v>82</v>
      </c>
    </row>
    <row r="30" spans="1:4">
      <c r="A30" s="239">
        <v>713</v>
      </c>
      <c r="B30" s="240" t="s">
        <v>74</v>
      </c>
      <c r="C30" s="239">
        <v>1960</v>
      </c>
      <c r="D30" s="239">
        <v>164</v>
      </c>
    </row>
    <row r="31" spans="1:4">
      <c r="A31" s="239">
        <v>723</v>
      </c>
      <c r="B31" s="240" t="s">
        <v>95</v>
      </c>
      <c r="C31" s="239">
        <v>3920</v>
      </c>
      <c r="D31" s="239">
        <v>996.53916916</v>
      </c>
    </row>
    <row r="32" spans="1:4">
      <c r="A32" s="239">
        <v>726</v>
      </c>
      <c r="B32" s="240" t="s">
        <v>104</v>
      </c>
      <c r="C32" s="239">
        <v>980</v>
      </c>
      <c r="D32" s="239">
        <v>82</v>
      </c>
    </row>
    <row r="33" spans="1:4">
      <c r="A33" s="239">
        <v>727</v>
      </c>
      <c r="B33" s="240" t="s">
        <v>70</v>
      </c>
      <c r="C33" s="239">
        <v>1960</v>
      </c>
      <c r="D33" s="239">
        <v>164</v>
      </c>
    </row>
    <row r="34" spans="1:4">
      <c r="A34" s="239">
        <v>742</v>
      </c>
      <c r="B34" s="240" t="s">
        <v>69</v>
      </c>
      <c r="C34" s="239">
        <v>1960</v>
      </c>
      <c r="D34" s="239">
        <v>164</v>
      </c>
    </row>
    <row r="35" spans="1:4">
      <c r="A35" s="239">
        <v>743</v>
      </c>
      <c r="B35" s="240" t="s">
        <v>100</v>
      </c>
      <c r="C35" s="239">
        <v>520</v>
      </c>
      <c r="D35" s="239">
        <v>71</v>
      </c>
    </row>
    <row r="36" spans="1:4">
      <c r="A36" s="239">
        <v>744</v>
      </c>
      <c r="B36" s="240" t="s">
        <v>149</v>
      </c>
      <c r="C36" s="239">
        <v>6370</v>
      </c>
      <c r="D36" s="239">
        <v>533</v>
      </c>
    </row>
    <row r="37" spans="1:4">
      <c r="A37" s="239">
        <v>754</v>
      </c>
      <c r="B37" s="240" t="s">
        <v>64</v>
      </c>
      <c r="C37" s="239">
        <v>980</v>
      </c>
      <c r="D37" s="239">
        <v>82</v>
      </c>
    </row>
    <row r="38" spans="1:4">
      <c r="A38" s="239">
        <v>101453</v>
      </c>
      <c r="B38" s="240" t="s">
        <v>76</v>
      </c>
      <c r="C38" s="239">
        <v>540</v>
      </c>
      <c r="D38" s="239">
        <v>64</v>
      </c>
    </row>
    <row r="39" spans="1:4">
      <c r="A39" s="239">
        <v>102479</v>
      </c>
      <c r="B39" s="240" t="s">
        <v>52</v>
      </c>
      <c r="C39" s="239">
        <v>980</v>
      </c>
      <c r="D39" s="239">
        <v>82</v>
      </c>
    </row>
    <row r="40" spans="1:4">
      <c r="A40" s="239">
        <v>102565</v>
      </c>
      <c r="B40" s="240" t="s">
        <v>138</v>
      </c>
      <c r="C40" s="239">
        <v>1470</v>
      </c>
      <c r="D40" s="239">
        <v>123</v>
      </c>
    </row>
    <row r="41" spans="1:4">
      <c r="A41" s="239">
        <v>102934</v>
      </c>
      <c r="B41" s="240" t="s">
        <v>82</v>
      </c>
      <c r="C41" s="239">
        <v>1960</v>
      </c>
      <c r="D41" s="239">
        <v>164</v>
      </c>
    </row>
    <row r="42" spans="1:4">
      <c r="A42" s="239">
        <v>102935</v>
      </c>
      <c r="B42" s="240" t="s">
        <v>90</v>
      </c>
      <c r="C42" s="239">
        <v>6860</v>
      </c>
      <c r="D42" s="239">
        <v>574</v>
      </c>
    </row>
    <row r="43" spans="1:4">
      <c r="A43" s="239">
        <v>103198</v>
      </c>
      <c r="B43" s="240" t="s">
        <v>137</v>
      </c>
      <c r="C43" s="239">
        <v>3920</v>
      </c>
      <c r="D43" s="239">
        <v>996.53916916</v>
      </c>
    </row>
    <row r="44" spans="1:4">
      <c r="A44" s="239">
        <v>104429</v>
      </c>
      <c r="B44" s="240" t="s">
        <v>159</v>
      </c>
      <c r="C44" s="239">
        <v>980</v>
      </c>
      <c r="D44" s="239">
        <v>82</v>
      </c>
    </row>
    <row r="45" spans="1:4">
      <c r="A45" s="239">
        <v>104430</v>
      </c>
      <c r="B45" s="240" t="s">
        <v>162</v>
      </c>
      <c r="C45" s="239">
        <v>980</v>
      </c>
      <c r="D45" s="239">
        <v>82</v>
      </c>
    </row>
    <row r="46" spans="1:4">
      <c r="A46" s="239">
        <v>104838</v>
      </c>
      <c r="B46" s="240" t="s">
        <v>120</v>
      </c>
      <c r="C46" s="239">
        <v>2940</v>
      </c>
      <c r="D46" s="239">
        <v>246</v>
      </c>
    </row>
    <row r="47" spans="1:4">
      <c r="A47" s="239">
        <v>105267</v>
      </c>
      <c r="B47" s="240" t="s">
        <v>89</v>
      </c>
      <c r="C47" s="239">
        <v>2220.8</v>
      </c>
      <c r="D47" s="239">
        <v>194.8</v>
      </c>
    </row>
    <row r="48" spans="1:4">
      <c r="A48" s="239">
        <v>106399</v>
      </c>
      <c r="B48" s="240" t="s">
        <v>1400</v>
      </c>
      <c r="C48" s="239">
        <v>48</v>
      </c>
      <c r="D48" s="239">
        <v>12.2</v>
      </c>
    </row>
    <row r="49" spans="1:4">
      <c r="A49" s="239">
        <v>106569</v>
      </c>
      <c r="B49" s="240" t="s">
        <v>1401</v>
      </c>
      <c r="C49" s="239">
        <v>1960</v>
      </c>
      <c r="D49" s="239">
        <v>164</v>
      </c>
    </row>
    <row r="50" spans="1:4">
      <c r="A50" s="239">
        <v>106865</v>
      </c>
      <c r="B50" s="240" t="s">
        <v>164</v>
      </c>
      <c r="C50" s="239">
        <v>980</v>
      </c>
      <c r="D50" s="239">
        <v>82</v>
      </c>
    </row>
    <row r="51" spans="1:4">
      <c r="A51" t="s">
        <v>169</v>
      </c>
      <c r="C51">
        <f>SUM(C2:C50)</f>
        <v>123796.6</v>
      </c>
      <c r="D51">
        <f>SUM(D2:D50)</f>
        <v>12710.0188972001</v>
      </c>
    </row>
    <row r="53" spans="1:4">
      <c r="A53" s="239">
        <v>108277</v>
      </c>
      <c r="B53" s="240" t="s">
        <v>1402</v>
      </c>
      <c r="C53" s="239">
        <v>4900</v>
      </c>
      <c r="D53" s="239">
        <v>410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5"/>
  <sheetViews>
    <sheetView workbookViewId="0">
      <selection activeCell="A3" sqref="$A2:$XFD3"/>
    </sheetView>
  </sheetViews>
  <sheetFormatPr defaultColWidth="9" defaultRowHeight="14"/>
  <cols>
    <col min="1" max="1" width="5.37272727272727" style="33" customWidth="1"/>
    <col min="2" max="2" width="6.87272727272727" style="32" customWidth="1"/>
    <col min="3" max="3" width="23.2545454545455" style="33" customWidth="1"/>
    <col min="4" max="4" width="8" style="33"/>
    <col min="5" max="5" width="4.75454545454545" style="147" customWidth="1"/>
    <col min="6" max="7" width="7.37272727272727" style="94" hidden="1" customWidth="1"/>
    <col min="8" max="8" width="7.37272727272727" style="183" hidden="1" customWidth="1"/>
    <col min="9" max="10" width="6.75454545454545" style="36" hidden="1" customWidth="1"/>
    <col min="11" max="11" width="9.12727272727273" style="37" hidden="1" customWidth="1"/>
    <col min="12" max="12" width="12.3727272727273" style="38" hidden="1" customWidth="1"/>
    <col min="13" max="13" width="7.87272727272727" style="95" hidden="1" customWidth="1"/>
    <col min="14" max="14" width="8.5" style="36" hidden="1" customWidth="1"/>
    <col min="15" max="15" width="10.7545454545455" style="152" hidden="1" customWidth="1"/>
    <col min="16" max="16" width="9" style="152" hidden="1" customWidth="1"/>
    <col min="17" max="17" width="8" style="153" hidden="1" customWidth="1"/>
    <col min="18" max="18" width="10.1272727272727" style="152" hidden="1" customWidth="1"/>
    <col min="19" max="19" width="9.5" style="152" hidden="1" customWidth="1"/>
    <col min="20" max="20" width="8" style="153" hidden="1" customWidth="1"/>
    <col min="21" max="21" width="9.87272727272727" style="152" hidden="1" customWidth="1"/>
    <col min="22" max="22" width="9.12727272727273" style="152" hidden="1" customWidth="1"/>
    <col min="23" max="23" width="7.75454545454545" style="153" hidden="1" customWidth="1"/>
    <col min="24" max="24" width="10.5" style="184" customWidth="1"/>
    <col min="25" max="25" width="8.62727272727273" style="184" customWidth="1"/>
    <col min="26" max="26" width="7.12727272727273" style="153" customWidth="1"/>
    <col min="27" max="27" width="7.75454545454545" style="185" customWidth="1"/>
    <col min="28" max="28" width="8" style="185" customWidth="1"/>
    <col min="29" max="29" width="7.87272727272727" style="186" customWidth="1"/>
    <col min="30" max="30" width="7.87272727272727" style="185" customWidth="1"/>
    <col min="31" max="32" width="7.87272727272727" style="186" customWidth="1"/>
    <col min="33" max="33" width="9.25454545454545" style="187" customWidth="1"/>
    <col min="34" max="34" width="12.3727272727273" style="188" customWidth="1"/>
    <col min="35" max="35" width="7.25454545454545" style="98" customWidth="1"/>
    <col min="36" max="16384" width="9" style="93"/>
  </cols>
  <sheetData>
    <row r="1" s="93" customFormat="1" ht="20" customHeight="1" spans="1:35">
      <c r="A1" s="154" t="s">
        <v>0</v>
      </c>
      <c r="B1" s="189"/>
      <c r="C1" s="155"/>
      <c r="D1" s="155"/>
      <c r="E1" s="189"/>
      <c r="F1" s="189"/>
      <c r="G1" s="189"/>
      <c r="H1" s="190"/>
      <c r="I1" s="189"/>
      <c r="J1" s="189"/>
      <c r="K1" s="190"/>
      <c r="L1" s="193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23" t="s">
        <v>1403</v>
      </c>
      <c r="AB1" s="189"/>
      <c r="AC1" s="189"/>
      <c r="AD1" s="189"/>
      <c r="AE1" s="189"/>
      <c r="AF1" s="189"/>
      <c r="AG1" s="189"/>
      <c r="AH1" s="156"/>
      <c r="AI1" s="98"/>
    </row>
    <row r="2" s="93" customFormat="1" ht="19" customHeight="1" spans="1:35">
      <c r="A2" s="48" t="s">
        <v>3</v>
      </c>
      <c r="B2" s="47" t="s">
        <v>4</v>
      </c>
      <c r="C2" s="48" t="s">
        <v>5</v>
      </c>
      <c r="D2" s="48" t="s">
        <v>6</v>
      </c>
      <c r="E2" s="47" t="s">
        <v>7</v>
      </c>
      <c r="F2" s="50" t="s">
        <v>1404</v>
      </c>
      <c r="G2" s="50"/>
      <c r="H2" s="191"/>
      <c r="I2" s="50"/>
      <c r="J2" s="50"/>
      <c r="K2" s="191"/>
      <c r="L2" s="194"/>
      <c r="M2" s="50"/>
      <c r="N2" s="50"/>
      <c r="O2" s="7" t="s">
        <v>9</v>
      </c>
      <c r="P2" s="7"/>
      <c r="Q2" s="7"/>
      <c r="R2" s="157" t="s">
        <v>10</v>
      </c>
      <c r="S2" s="157"/>
      <c r="T2" s="157"/>
      <c r="U2" s="158" t="s">
        <v>11</v>
      </c>
      <c r="V2" s="158"/>
      <c r="W2" s="158"/>
      <c r="X2" s="169">
        <v>43666</v>
      </c>
      <c r="Y2" s="128"/>
      <c r="Z2" s="128"/>
      <c r="AA2" s="195" t="s">
        <v>20</v>
      </c>
      <c r="AB2" s="195"/>
      <c r="AC2" s="196" t="s">
        <v>21</v>
      </c>
      <c r="AD2" s="197"/>
      <c r="AE2" s="198" t="s">
        <v>11</v>
      </c>
      <c r="AF2" s="199"/>
      <c r="AG2" s="211" t="s">
        <v>1405</v>
      </c>
      <c r="AH2" s="212" t="s">
        <v>1406</v>
      </c>
      <c r="AI2" s="98"/>
    </row>
    <row r="3" s="93" customFormat="1" ht="28" customHeight="1" spans="1:35">
      <c r="A3" s="48"/>
      <c r="B3" s="47"/>
      <c r="C3" s="48"/>
      <c r="D3" s="48"/>
      <c r="E3" s="47"/>
      <c r="F3" s="103" t="s">
        <v>25</v>
      </c>
      <c r="G3" s="53" t="s">
        <v>1407</v>
      </c>
      <c r="H3" s="68" t="s">
        <v>1408</v>
      </c>
      <c r="I3" s="52" t="s">
        <v>26</v>
      </c>
      <c r="J3" s="53" t="s">
        <v>1407</v>
      </c>
      <c r="K3" s="68" t="s">
        <v>1408</v>
      </c>
      <c r="L3" s="69" t="s">
        <v>1409</v>
      </c>
      <c r="M3" s="104" t="s">
        <v>27</v>
      </c>
      <c r="N3" s="104" t="s">
        <v>28</v>
      </c>
      <c r="O3" s="7" t="s">
        <v>29</v>
      </c>
      <c r="P3" s="7" t="s">
        <v>31</v>
      </c>
      <c r="Q3" s="159" t="s">
        <v>33</v>
      </c>
      <c r="R3" s="157" t="s">
        <v>29</v>
      </c>
      <c r="S3" s="157" t="s">
        <v>31</v>
      </c>
      <c r="T3" s="160" t="s">
        <v>33</v>
      </c>
      <c r="U3" s="158" t="s">
        <v>29</v>
      </c>
      <c r="V3" s="158" t="s">
        <v>31</v>
      </c>
      <c r="W3" s="172" t="s">
        <v>33</v>
      </c>
      <c r="X3" s="173" t="s">
        <v>29</v>
      </c>
      <c r="Y3" s="173" t="s">
        <v>31</v>
      </c>
      <c r="Z3" s="200" t="s">
        <v>33</v>
      </c>
      <c r="AA3" s="130" t="s">
        <v>34</v>
      </c>
      <c r="AB3" s="130" t="s">
        <v>35</v>
      </c>
      <c r="AC3" s="131" t="s">
        <v>34</v>
      </c>
      <c r="AD3" s="131" t="s">
        <v>35</v>
      </c>
      <c r="AE3" s="143" t="s">
        <v>36</v>
      </c>
      <c r="AF3" s="201" t="s">
        <v>35</v>
      </c>
      <c r="AG3" s="211"/>
      <c r="AH3" s="213"/>
      <c r="AI3" s="98"/>
    </row>
    <row r="4" s="93" customFormat="1" ht="16" customHeight="1" spans="1:35">
      <c r="A4" s="11">
        <v>1</v>
      </c>
      <c r="B4" s="11">
        <v>106568</v>
      </c>
      <c r="C4" s="60" t="s">
        <v>46</v>
      </c>
      <c r="D4" s="54" t="s">
        <v>47</v>
      </c>
      <c r="E4" s="90" t="s">
        <v>48</v>
      </c>
      <c r="F4" s="105">
        <v>0</v>
      </c>
      <c r="G4" s="105"/>
      <c r="H4" s="192" t="e">
        <f>G4/F4</f>
        <v>#DIV/0!</v>
      </c>
      <c r="I4" s="56">
        <v>2</v>
      </c>
      <c r="J4" s="56"/>
      <c r="K4" s="71">
        <f t="shared" ref="K4:K67" si="0">J4/I4</f>
        <v>0</v>
      </c>
      <c r="L4" s="72"/>
      <c r="M4" s="106">
        <v>0</v>
      </c>
      <c r="N4" s="56">
        <v>1</v>
      </c>
      <c r="O4" s="13">
        <v>3215.00457142856</v>
      </c>
      <c r="P4" s="13">
        <v>623.6802</v>
      </c>
      <c r="Q4" s="165">
        <v>0.193990455112439</v>
      </c>
      <c r="R4" s="166">
        <v>3858.00548571427</v>
      </c>
      <c r="S4" s="166">
        <v>678.372156</v>
      </c>
      <c r="T4" s="167">
        <v>0.175834938159609</v>
      </c>
      <c r="U4" s="168">
        <v>4629.60658285713</v>
      </c>
      <c r="V4" s="168">
        <v>736.902144</v>
      </c>
      <c r="W4" s="175">
        <v>0.159171655476873</v>
      </c>
      <c r="X4" s="133">
        <v>39635</v>
      </c>
      <c r="Y4" s="133">
        <v>1190.28</v>
      </c>
      <c r="Z4" s="202">
        <f t="shared" ref="Z4:Z67" si="1">Y4/X4</f>
        <v>0.0300310331777469</v>
      </c>
      <c r="AA4" s="203">
        <f t="shared" ref="AA4:AA67" si="2">X4/O4</f>
        <v>12.328131770708</v>
      </c>
      <c r="AB4" s="203">
        <f>Y4/P4</f>
        <v>1.9084780950237</v>
      </c>
      <c r="AC4" s="204">
        <f t="shared" ref="AC4:AC67" si="3">X4/R4</f>
        <v>10.2734431422567</v>
      </c>
      <c r="AD4" s="204">
        <f>Y4/S4</f>
        <v>1.7546121099935</v>
      </c>
      <c r="AE4" s="205">
        <f t="shared" ref="AE4:AE67" si="4">X4/U4</f>
        <v>8.56120261854724</v>
      </c>
      <c r="AF4" s="205">
        <f>Y4/V4</f>
        <v>1.61524838771537</v>
      </c>
      <c r="AG4" s="214">
        <v>50</v>
      </c>
      <c r="AH4" s="215"/>
      <c r="AI4" s="98"/>
    </row>
    <row r="5" s="93" customFormat="1" spans="1:35">
      <c r="A5" s="11">
        <v>2</v>
      </c>
      <c r="B5" s="11">
        <v>727</v>
      </c>
      <c r="C5" s="54" t="s">
        <v>70</v>
      </c>
      <c r="D5" s="54" t="s">
        <v>44</v>
      </c>
      <c r="E5" s="90" t="s">
        <v>54</v>
      </c>
      <c r="F5" s="105">
        <v>6</v>
      </c>
      <c r="G5" s="105"/>
      <c r="H5" s="192">
        <f t="shared" ref="H5:H36" si="5">G5/F5</f>
        <v>0</v>
      </c>
      <c r="I5" s="56">
        <v>3</v>
      </c>
      <c r="J5" s="56"/>
      <c r="K5" s="71">
        <f t="shared" si="0"/>
        <v>0</v>
      </c>
      <c r="L5" s="72"/>
      <c r="M5" s="106">
        <v>12</v>
      </c>
      <c r="N5" s="56">
        <v>2</v>
      </c>
      <c r="O5" s="13">
        <v>8054.18571428572</v>
      </c>
      <c r="P5" s="13">
        <v>1938.69817142857</v>
      </c>
      <c r="Q5" s="165">
        <v>0.24070691193399</v>
      </c>
      <c r="R5" s="166">
        <v>9665.02285714286</v>
      </c>
      <c r="S5" s="166">
        <v>2108.707088</v>
      </c>
      <c r="T5" s="167">
        <v>0.218179213765809</v>
      </c>
      <c r="U5" s="168">
        <v>11598.0274285714</v>
      </c>
      <c r="V5" s="168">
        <v>2290.64645485715</v>
      </c>
      <c r="W5" s="175">
        <v>0.197503107227889</v>
      </c>
      <c r="X5" s="133">
        <v>18907.04</v>
      </c>
      <c r="Y5" s="133">
        <v>3366.14</v>
      </c>
      <c r="Z5" s="202">
        <f t="shared" si="1"/>
        <v>0.17803632932495</v>
      </c>
      <c r="AA5" s="203">
        <f t="shared" si="2"/>
        <v>2.34748001482814</v>
      </c>
      <c r="AB5" s="203">
        <f t="shared" ref="AB5:AB36" si="6">Y5/P5</f>
        <v>1.73628884042305</v>
      </c>
      <c r="AC5" s="204">
        <f t="shared" si="3"/>
        <v>1.95623334569011</v>
      </c>
      <c r="AD5" s="204">
        <f t="shared" ref="AD5:AD36" si="7">Y5/S5</f>
        <v>1.59630515739036</v>
      </c>
      <c r="AE5" s="205">
        <f t="shared" si="4"/>
        <v>1.63019445474177</v>
      </c>
      <c r="AF5" s="205">
        <f t="shared" ref="AF5:AF36" si="8">Y5/V5</f>
        <v>1.46951529462888</v>
      </c>
      <c r="AG5" s="214">
        <v>50</v>
      </c>
      <c r="AH5" s="215" t="s">
        <v>1410</v>
      </c>
      <c r="AI5" s="98"/>
    </row>
    <row r="6" s="93" customFormat="1" spans="1:35">
      <c r="A6" s="11">
        <v>3</v>
      </c>
      <c r="B6" s="11">
        <v>707</v>
      </c>
      <c r="C6" s="54" t="s">
        <v>108</v>
      </c>
      <c r="D6" s="54" t="s">
        <v>47</v>
      </c>
      <c r="E6" s="90" t="s">
        <v>72</v>
      </c>
      <c r="F6" s="105">
        <v>10</v>
      </c>
      <c r="G6" s="105"/>
      <c r="H6" s="192">
        <f t="shared" si="5"/>
        <v>0</v>
      </c>
      <c r="I6" s="56">
        <v>6</v>
      </c>
      <c r="J6" s="56"/>
      <c r="K6" s="71">
        <f t="shared" si="0"/>
        <v>0</v>
      </c>
      <c r="L6" s="72"/>
      <c r="M6" s="106">
        <v>30</v>
      </c>
      <c r="N6" s="56">
        <v>3</v>
      </c>
      <c r="O6" s="13">
        <v>19050.8845714286</v>
      </c>
      <c r="P6" s="13">
        <v>5023.14495428571</v>
      </c>
      <c r="Q6" s="165">
        <v>0.263669906531223</v>
      </c>
      <c r="R6" s="166">
        <v>22861.0614857144</v>
      </c>
      <c r="S6" s="166">
        <v>5463.6361272</v>
      </c>
      <c r="T6" s="167">
        <v>0.238993107586634</v>
      </c>
      <c r="U6" s="168">
        <v>27433.2737828572</v>
      </c>
      <c r="V6" s="168">
        <v>5935.03896137143</v>
      </c>
      <c r="W6" s="175">
        <v>0.216344538692286</v>
      </c>
      <c r="X6" s="133">
        <v>35424.99</v>
      </c>
      <c r="Y6" s="133">
        <v>9679.27</v>
      </c>
      <c r="Z6" s="202">
        <f t="shared" si="1"/>
        <v>0.273232822366358</v>
      </c>
      <c r="AA6" s="203">
        <f t="shared" si="2"/>
        <v>1.85949318348862</v>
      </c>
      <c r="AB6" s="203">
        <f t="shared" si="6"/>
        <v>1.92693423902524</v>
      </c>
      <c r="AC6" s="204">
        <f t="shared" si="3"/>
        <v>1.54957765290718</v>
      </c>
      <c r="AD6" s="204">
        <f t="shared" si="7"/>
        <v>1.77158027633155</v>
      </c>
      <c r="AE6" s="205">
        <f t="shared" si="4"/>
        <v>1.29131471075599</v>
      </c>
      <c r="AF6" s="205">
        <f t="shared" si="8"/>
        <v>1.63086882209167</v>
      </c>
      <c r="AG6" s="214">
        <v>50</v>
      </c>
      <c r="AH6" s="215" t="s">
        <v>1411</v>
      </c>
      <c r="AI6" s="98"/>
    </row>
    <row r="7" s="93" customFormat="1" spans="1:35">
      <c r="A7" s="11">
        <v>4</v>
      </c>
      <c r="B7" s="11">
        <v>746</v>
      </c>
      <c r="C7" s="54" t="s">
        <v>55</v>
      </c>
      <c r="D7" s="54" t="s">
        <v>56</v>
      </c>
      <c r="E7" s="90" t="s">
        <v>51</v>
      </c>
      <c r="F7" s="105">
        <v>8</v>
      </c>
      <c r="G7" s="105"/>
      <c r="H7" s="192">
        <f t="shared" si="5"/>
        <v>0</v>
      </c>
      <c r="I7" s="56">
        <v>5</v>
      </c>
      <c r="J7" s="56">
        <v>12</v>
      </c>
      <c r="K7" s="86">
        <f t="shared" si="0"/>
        <v>2.4</v>
      </c>
      <c r="L7" s="87" t="s">
        <v>1412</v>
      </c>
      <c r="M7" s="106">
        <v>10</v>
      </c>
      <c r="N7" s="56">
        <v>2</v>
      </c>
      <c r="O7" s="13">
        <v>10863.2068571429</v>
      </c>
      <c r="P7" s="13">
        <v>2618.77289142857</v>
      </c>
      <c r="Q7" s="165">
        <v>0.241068123424958</v>
      </c>
      <c r="R7" s="166">
        <v>13035.8482285714</v>
      </c>
      <c r="S7" s="166">
        <v>2848.41912959999</v>
      </c>
      <c r="T7" s="167">
        <v>0.218506619565955</v>
      </c>
      <c r="U7" s="168">
        <v>15643.0178742857</v>
      </c>
      <c r="V7" s="168">
        <v>3094.18089325714</v>
      </c>
      <c r="W7" s="175">
        <v>0.197799485887145</v>
      </c>
      <c r="X7" s="133">
        <v>18370.33</v>
      </c>
      <c r="Y7" s="133">
        <v>4215.95</v>
      </c>
      <c r="Z7" s="202">
        <f t="shared" si="1"/>
        <v>0.229497782565692</v>
      </c>
      <c r="AA7" s="203">
        <f t="shared" si="2"/>
        <v>1.69105957767166</v>
      </c>
      <c r="AB7" s="203">
        <f t="shared" si="6"/>
        <v>1.60989523520696</v>
      </c>
      <c r="AC7" s="204">
        <f t="shared" si="3"/>
        <v>1.4092163147264</v>
      </c>
      <c r="AD7" s="204">
        <f t="shared" si="7"/>
        <v>1.48010170139254</v>
      </c>
      <c r="AE7" s="205">
        <f t="shared" si="4"/>
        <v>1.17434692893866</v>
      </c>
      <c r="AF7" s="205">
        <f t="shared" si="8"/>
        <v>1.36254154021422</v>
      </c>
      <c r="AG7" s="214">
        <v>50</v>
      </c>
      <c r="AH7" s="215"/>
      <c r="AI7" s="98"/>
    </row>
    <row r="8" s="93" customFormat="1" spans="1:35">
      <c r="A8" s="11">
        <v>5</v>
      </c>
      <c r="B8" s="11">
        <v>511</v>
      </c>
      <c r="C8" s="54" t="s">
        <v>77</v>
      </c>
      <c r="D8" s="54" t="s">
        <v>53</v>
      </c>
      <c r="E8" s="90" t="s">
        <v>67</v>
      </c>
      <c r="F8" s="105">
        <v>8</v>
      </c>
      <c r="G8" s="105"/>
      <c r="H8" s="192">
        <f t="shared" si="5"/>
        <v>0</v>
      </c>
      <c r="I8" s="56">
        <v>4</v>
      </c>
      <c r="J8" s="56"/>
      <c r="K8" s="71">
        <f t="shared" si="0"/>
        <v>0</v>
      </c>
      <c r="L8" s="72"/>
      <c r="M8" s="106">
        <v>12</v>
      </c>
      <c r="N8" s="56">
        <v>2</v>
      </c>
      <c r="O8" s="13">
        <v>11643.6533333333</v>
      </c>
      <c r="P8" s="13">
        <v>2742.91754285715</v>
      </c>
      <c r="Q8" s="165">
        <v>0.235571900359207</v>
      </c>
      <c r="R8" s="166">
        <v>13972.384</v>
      </c>
      <c r="S8" s="166">
        <v>2983.45031200001</v>
      </c>
      <c r="T8" s="167">
        <v>0.21352478660764</v>
      </c>
      <c r="U8" s="168">
        <v>16766.8608</v>
      </c>
      <c r="V8" s="168">
        <v>3240.86257371429</v>
      </c>
      <c r="W8" s="175">
        <v>0.193289764397298</v>
      </c>
      <c r="X8" s="133">
        <v>18513.04</v>
      </c>
      <c r="Y8" s="133">
        <v>3779.22</v>
      </c>
      <c r="Z8" s="202">
        <f t="shared" si="1"/>
        <v>0.204138272266467</v>
      </c>
      <c r="AA8" s="203">
        <f t="shared" si="2"/>
        <v>1.58996832609239</v>
      </c>
      <c r="AB8" s="203">
        <f t="shared" si="6"/>
        <v>1.37781028446936</v>
      </c>
      <c r="AC8" s="204">
        <f t="shared" si="3"/>
        <v>1.32497360507699</v>
      </c>
      <c r="AD8" s="204">
        <f t="shared" si="7"/>
        <v>1.26672798430705</v>
      </c>
      <c r="AE8" s="205">
        <f t="shared" si="4"/>
        <v>1.10414467089749</v>
      </c>
      <c r="AF8" s="205">
        <f t="shared" si="8"/>
        <v>1.16611547513683</v>
      </c>
      <c r="AG8" s="214">
        <v>50</v>
      </c>
      <c r="AH8" s="215" t="s">
        <v>1413</v>
      </c>
      <c r="AI8" s="98"/>
    </row>
    <row r="9" s="93" customFormat="1" spans="1:35">
      <c r="A9" s="11">
        <v>6</v>
      </c>
      <c r="B9" s="11">
        <v>102479</v>
      </c>
      <c r="C9" s="54" t="s">
        <v>52</v>
      </c>
      <c r="D9" s="54" t="s">
        <v>53</v>
      </c>
      <c r="E9" s="90" t="s">
        <v>54</v>
      </c>
      <c r="F9" s="105">
        <v>6</v>
      </c>
      <c r="G9" s="105"/>
      <c r="H9" s="192">
        <f t="shared" si="5"/>
        <v>0</v>
      </c>
      <c r="I9" s="56">
        <v>3</v>
      </c>
      <c r="J9" s="56">
        <v>1</v>
      </c>
      <c r="K9" s="71">
        <f t="shared" si="0"/>
        <v>0.333333333333333</v>
      </c>
      <c r="L9" s="72"/>
      <c r="M9" s="106">
        <v>12</v>
      </c>
      <c r="N9" s="56">
        <v>2</v>
      </c>
      <c r="O9" s="13">
        <v>5738.12114285714</v>
      </c>
      <c r="P9" s="13">
        <v>1403.78011428572</v>
      </c>
      <c r="Q9" s="165">
        <v>0.244641073155654</v>
      </c>
      <c r="R9" s="166">
        <v>6885.74537142856</v>
      </c>
      <c r="S9" s="166">
        <v>1526.880832</v>
      </c>
      <c r="T9" s="167">
        <v>0.221745177847496</v>
      </c>
      <c r="U9" s="168">
        <v>8262.89444571428</v>
      </c>
      <c r="V9" s="168">
        <v>1658.62019657143</v>
      </c>
      <c r="W9" s="175">
        <v>0.200731136948229</v>
      </c>
      <c r="X9" s="133">
        <v>8544.83</v>
      </c>
      <c r="Y9" s="133">
        <v>2188.91</v>
      </c>
      <c r="Z9" s="202">
        <f t="shared" si="1"/>
        <v>0.256167764601519</v>
      </c>
      <c r="AA9" s="203">
        <f t="shared" si="2"/>
        <v>1.4891337751969</v>
      </c>
      <c r="AB9" s="203">
        <f t="shared" si="6"/>
        <v>1.55929691390006</v>
      </c>
      <c r="AC9" s="204">
        <f t="shared" si="3"/>
        <v>1.24094481266408</v>
      </c>
      <c r="AD9" s="204">
        <f t="shared" si="7"/>
        <v>1.43358273555169</v>
      </c>
      <c r="AE9" s="205">
        <f t="shared" si="4"/>
        <v>1.03412067722007</v>
      </c>
      <c r="AF9" s="205">
        <f t="shared" si="8"/>
        <v>1.3197174401498</v>
      </c>
      <c r="AG9" s="214">
        <v>50</v>
      </c>
      <c r="AH9" s="215"/>
      <c r="AI9" s="98"/>
    </row>
    <row r="10" s="93" customFormat="1" spans="1:35">
      <c r="A10" s="11">
        <v>7</v>
      </c>
      <c r="B10" s="11">
        <v>102935</v>
      </c>
      <c r="C10" s="54" t="s">
        <v>90</v>
      </c>
      <c r="D10" s="54" t="s">
        <v>53</v>
      </c>
      <c r="E10" s="90" t="s">
        <v>67</v>
      </c>
      <c r="F10" s="105">
        <v>8</v>
      </c>
      <c r="G10" s="105"/>
      <c r="H10" s="192">
        <f t="shared" si="5"/>
        <v>0</v>
      </c>
      <c r="I10" s="56">
        <v>4</v>
      </c>
      <c r="J10" s="56"/>
      <c r="K10" s="71">
        <f t="shared" si="0"/>
        <v>0</v>
      </c>
      <c r="L10" s="72"/>
      <c r="M10" s="106">
        <v>12</v>
      </c>
      <c r="N10" s="56">
        <v>2</v>
      </c>
      <c r="O10" s="13">
        <v>9459.56666666666</v>
      </c>
      <c r="P10" s="13">
        <v>2280.38794285714</v>
      </c>
      <c r="Q10" s="165">
        <v>0.24106685043964</v>
      </c>
      <c r="R10" s="166">
        <v>11351.48</v>
      </c>
      <c r="S10" s="166">
        <v>2480.36042399999</v>
      </c>
      <c r="T10" s="167">
        <v>0.218505465719007</v>
      </c>
      <c r="U10" s="168">
        <v>13621.776</v>
      </c>
      <c r="V10" s="168">
        <v>2694.36606171428</v>
      </c>
      <c r="W10" s="175">
        <v>0.197798441386372</v>
      </c>
      <c r="X10" s="133">
        <v>13663.27</v>
      </c>
      <c r="Y10" s="133">
        <v>2308.96</v>
      </c>
      <c r="Z10" s="202">
        <f t="shared" si="1"/>
        <v>0.168990292953297</v>
      </c>
      <c r="AA10" s="203">
        <f t="shared" si="2"/>
        <v>1.44438645885823</v>
      </c>
      <c r="AB10" s="203">
        <f t="shared" si="6"/>
        <v>1.01252947211564</v>
      </c>
      <c r="AC10" s="204">
        <f t="shared" si="3"/>
        <v>1.20365538238186</v>
      </c>
      <c r="AD10" s="206">
        <f t="shared" si="7"/>
        <v>0.930896968706032</v>
      </c>
      <c r="AE10" s="205">
        <f t="shared" si="4"/>
        <v>1.00304615198488</v>
      </c>
      <c r="AF10" s="207">
        <f t="shared" si="8"/>
        <v>0.856958537597869</v>
      </c>
      <c r="AG10" s="214"/>
      <c r="AH10" s="215" t="s">
        <v>1414</v>
      </c>
      <c r="AI10" s="98">
        <v>5360</v>
      </c>
    </row>
    <row r="11" s="93" customFormat="1" spans="1:35">
      <c r="A11" s="11">
        <v>8</v>
      </c>
      <c r="B11" s="11">
        <v>517</v>
      </c>
      <c r="C11" s="54" t="s">
        <v>57</v>
      </c>
      <c r="D11" s="54" t="s">
        <v>53</v>
      </c>
      <c r="E11" s="90" t="s">
        <v>58</v>
      </c>
      <c r="F11" s="105">
        <v>10</v>
      </c>
      <c r="G11" s="105">
        <v>2</v>
      </c>
      <c r="H11" s="192">
        <f t="shared" si="5"/>
        <v>0.2</v>
      </c>
      <c r="I11" s="56">
        <v>5</v>
      </c>
      <c r="J11" s="56"/>
      <c r="K11" s="71">
        <f t="shared" si="0"/>
        <v>0</v>
      </c>
      <c r="L11" s="72"/>
      <c r="M11" s="106">
        <v>20</v>
      </c>
      <c r="N11" s="56">
        <v>3</v>
      </c>
      <c r="O11" s="13">
        <v>28171.2770952381</v>
      </c>
      <c r="P11" s="13">
        <v>5193.2754342857</v>
      </c>
      <c r="Q11" s="165">
        <v>0.184346468096881</v>
      </c>
      <c r="R11" s="166">
        <v>32396.9686595238</v>
      </c>
      <c r="S11" s="166">
        <v>5413.32383569999</v>
      </c>
      <c r="T11" s="167">
        <v>0.167093529416019</v>
      </c>
      <c r="U11" s="168">
        <v>37256.5139584524</v>
      </c>
      <c r="V11" s="168">
        <v>5635.36965074286</v>
      </c>
      <c r="W11" s="175">
        <v>0.151258640489749</v>
      </c>
      <c r="X11" s="133">
        <v>40335.32</v>
      </c>
      <c r="Y11" s="133">
        <v>7692.86</v>
      </c>
      <c r="Z11" s="202">
        <f t="shared" si="1"/>
        <v>0.190722671841949</v>
      </c>
      <c r="AA11" s="203">
        <f t="shared" si="2"/>
        <v>1.43178883455085</v>
      </c>
      <c r="AB11" s="203">
        <f t="shared" si="6"/>
        <v>1.48131176505914</v>
      </c>
      <c r="AC11" s="204">
        <f t="shared" si="3"/>
        <v>1.24503376917465</v>
      </c>
      <c r="AD11" s="204">
        <f t="shared" si="7"/>
        <v>1.42109732088571</v>
      </c>
      <c r="AE11" s="205">
        <f t="shared" si="4"/>
        <v>1.08263806015187</v>
      </c>
      <c r="AF11" s="205">
        <f t="shared" si="8"/>
        <v>1.36510299710081</v>
      </c>
      <c r="AG11" s="214">
        <v>50</v>
      </c>
      <c r="AH11" s="215"/>
      <c r="AI11" s="98"/>
    </row>
    <row r="12" s="93" customFormat="1" spans="1:35">
      <c r="A12" s="11">
        <v>9</v>
      </c>
      <c r="B12" s="11">
        <v>104428</v>
      </c>
      <c r="C12" s="54" t="s">
        <v>62</v>
      </c>
      <c r="D12" s="54" t="s">
        <v>50</v>
      </c>
      <c r="E12" s="90" t="s">
        <v>54</v>
      </c>
      <c r="F12" s="105">
        <v>6</v>
      </c>
      <c r="G12" s="105">
        <v>2</v>
      </c>
      <c r="H12" s="192">
        <f t="shared" si="5"/>
        <v>0.333333333333333</v>
      </c>
      <c r="I12" s="56">
        <v>3</v>
      </c>
      <c r="J12" s="56"/>
      <c r="K12" s="71">
        <f t="shared" si="0"/>
        <v>0</v>
      </c>
      <c r="L12" s="72"/>
      <c r="M12" s="106">
        <v>10</v>
      </c>
      <c r="N12" s="56">
        <v>2</v>
      </c>
      <c r="O12" s="13">
        <v>8657.38857142858</v>
      </c>
      <c r="P12" s="13">
        <v>1899.95594285715</v>
      </c>
      <c r="Q12" s="165">
        <v>0.219460629170262</v>
      </c>
      <c r="R12" s="166">
        <v>10388.8662857143</v>
      </c>
      <c r="S12" s="166">
        <v>2066.56746400001</v>
      </c>
      <c r="T12" s="167">
        <v>0.198921365158173</v>
      </c>
      <c r="U12" s="168">
        <v>12466.6395428572</v>
      </c>
      <c r="V12" s="168">
        <v>2244.87102171429</v>
      </c>
      <c r="W12" s="175">
        <v>0.18007025983201</v>
      </c>
      <c r="X12" s="133">
        <v>12158.6</v>
      </c>
      <c r="Y12" s="133">
        <v>1897.51</v>
      </c>
      <c r="Z12" s="202">
        <f t="shared" si="1"/>
        <v>0.156063198065567</v>
      </c>
      <c r="AA12" s="203">
        <f t="shared" si="2"/>
        <v>1.40441888448051</v>
      </c>
      <c r="AB12" s="208">
        <f t="shared" si="6"/>
        <v>0.998712631802677</v>
      </c>
      <c r="AC12" s="204">
        <f t="shared" si="3"/>
        <v>1.17034907040042</v>
      </c>
      <c r="AD12" s="206">
        <f t="shared" si="7"/>
        <v>0.918194074500338</v>
      </c>
      <c r="AE12" s="209">
        <f t="shared" si="4"/>
        <v>0.975290892000347</v>
      </c>
      <c r="AF12" s="207">
        <f t="shared" si="8"/>
        <v>0.845264597228829</v>
      </c>
      <c r="AG12" s="214"/>
      <c r="AH12" s="215"/>
      <c r="AI12" s="98"/>
    </row>
    <row r="13" s="93" customFormat="1" spans="1:35">
      <c r="A13" s="11">
        <v>10</v>
      </c>
      <c r="B13" s="11">
        <v>730</v>
      </c>
      <c r="C13" s="54" t="s">
        <v>71</v>
      </c>
      <c r="D13" s="54" t="s">
        <v>44</v>
      </c>
      <c r="E13" s="90" t="s">
        <v>72</v>
      </c>
      <c r="F13" s="105">
        <v>10</v>
      </c>
      <c r="G13" s="105">
        <v>8</v>
      </c>
      <c r="H13" s="192">
        <f t="shared" si="5"/>
        <v>0.8</v>
      </c>
      <c r="I13" s="56">
        <v>5</v>
      </c>
      <c r="J13" s="56"/>
      <c r="K13" s="71">
        <f t="shared" si="0"/>
        <v>0</v>
      </c>
      <c r="L13" s="72"/>
      <c r="M13" s="106">
        <v>25</v>
      </c>
      <c r="N13" s="56">
        <v>3</v>
      </c>
      <c r="O13" s="13">
        <v>17563.1121428571</v>
      </c>
      <c r="P13" s="13">
        <v>3987.1845</v>
      </c>
      <c r="Q13" s="165">
        <v>0.227020386112013</v>
      </c>
      <c r="R13" s="166">
        <v>21075.7345714285</v>
      </c>
      <c r="S13" s="166">
        <v>4336.82991</v>
      </c>
      <c r="T13" s="167">
        <v>0.205773606386145</v>
      </c>
      <c r="U13" s="168">
        <v>25290.8814857142</v>
      </c>
      <c r="V13" s="168">
        <v>4711.01184</v>
      </c>
      <c r="W13" s="175">
        <v>0.186273137322677</v>
      </c>
      <c r="X13" s="133">
        <v>24510.98</v>
      </c>
      <c r="Y13" s="133">
        <v>5672.17</v>
      </c>
      <c r="Z13" s="202">
        <f t="shared" si="1"/>
        <v>0.231413431857886</v>
      </c>
      <c r="AA13" s="203">
        <f t="shared" si="2"/>
        <v>1.39559434573038</v>
      </c>
      <c r="AB13" s="203">
        <f t="shared" si="6"/>
        <v>1.42260033364395</v>
      </c>
      <c r="AC13" s="204">
        <f t="shared" si="3"/>
        <v>1.16299528810865</v>
      </c>
      <c r="AD13" s="204">
        <f t="shared" si="7"/>
        <v>1.30790695455243</v>
      </c>
      <c r="AE13" s="209">
        <f t="shared" si="4"/>
        <v>0.969162740090545</v>
      </c>
      <c r="AF13" s="207">
        <f t="shared" si="8"/>
        <v>1.20402371988095</v>
      </c>
      <c r="AG13" s="214">
        <v>50</v>
      </c>
      <c r="AH13" s="215"/>
      <c r="AI13" s="98"/>
    </row>
    <row r="14" s="93" customFormat="1" spans="1:35">
      <c r="A14" s="11">
        <v>11</v>
      </c>
      <c r="B14" s="11">
        <v>339</v>
      </c>
      <c r="C14" s="54" t="s">
        <v>43</v>
      </c>
      <c r="D14" s="54" t="s">
        <v>44</v>
      </c>
      <c r="E14" s="90" t="s">
        <v>45</v>
      </c>
      <c r="F14" s="105">
        <v>8</v>
      </c>
      <c r="G14" s="105">
        <v>2</v>
      </c>
      <c r="H14" s="192">
        <f t="shared" si="5"/>
        <v>0.25</v>
      </c>
      <c r="I14" s="56">
        <v>2</v>
      </c>
      <c r="J14" s="56"/>
      <c r="K14" s="71">
        <f t="shared" si="0"/>
        <v>0</v>
      </c>
      <c r="L14" s="72"/>
      <c r="M14" s="106">
        <v>6</v>
      </c>
      <c r="N14" s="56">
        <v>1</v>
      </c>
      <c r="O14" s="161">
        <v>7075.18285714286</v>
      </c>
      <c r="P14" s="161">
        <v>1540.84914285715</v>
      </c>
      <c r="Q14" s="162">
        <v>0.217782236016919</v>
      </c>
      <c r="R14" s="163">
        <v>8490.21942857143</v>
      </c>
      <c r="S14" s="163">
        <v>1675.96976</v>
      </c>
      <c r="T14" s="16">
        <v>0.197400052389694</v>
      </c>
      <c r="U14" s="164">
        <v>10188.2633142857</v>
      </c>
      <c r="V14" s="164">
        <v>1820.57252571429</v>
      </c>
      <c r="W14" s="145">
        <v>0.178693116731831</v>
      </c>
      <c r="X14" s="133">
        <v>10581.63</v>
      </c>
      <c r="Y14" s="133">
        <v>1971.49</v>
      </c>
      <c r="Z14" s="202">
        <f t="shared" si="1"/>
        <v>0.186312505729269</v>
      </c>
      <c r="AA14" s="203">
        <f t="shared" si="2"/>
        <v>1.49559809458736</v>
      </c>
      <c r="AB14" s="203">
        <f t="shared" si="6"/>
        <v>1.2794828157832</v>
      </c>
      <c r="AC14" s="204">
        <f t="shared" si="3"/>
        <v>1.24633174548947</v>
      </c>
      <c r="AD14" s="204">
        <f t="shared" si="7"/>
        <v>1.17632790701426</v>
      </c>
      <c r="AE14" s="205">
        <f t="shared" si="4"/>
        <v>1.03860978790789</v>
      </c>
      <c r="AF14" s="205">
        <f t="shared" si="8"/>
        <v>1.08289561231651</v>
      </c>
      <c r="AG14" s="214">
        <v>50</v>
      </c>
      <c r="AH14" s="215" t="s">
        <v>1415</v>
      </c>
      <c r="AI14" s="98"/>
    </row>
    <row r="15" s="93" customFormat="1" spans="1:35">
      <c r="A15" s="11">
        <v>12</v>
      </c>
      <c r="B15" s="11">
        <v>106569</v>
      </c>
      <c r="C15" s="60" t="s">
        <v>63</v>
      </c>
      <c r="D15" s="54" t="s">
        <v>44</v>
      </c>
      <c r="E15" s="90" t="s">
        <v>48</v>
      </c>
      <c r="F15" s="105">
        <v>4</v>
      </c>
      <c r="G15" s="105">
        <v>2</v>
      </c>
      <c r="H15" s="192">
        <f t="shared" si="5"/>
        <v>0.5</v>
      </c>
      <c r="I15" s="56">
        <v>2</v>
      </c>
      <c r="J15" s="56"/>
      <c r="K15" s="71">
        <f t="shared" si="0"/>
        <v>0</v>
      </c>
      <c r="L15" s="72"/>
      <c r="M15" s="106">
        <v>6</v>
      </c>
      <c r="N15" s="56">
        <v>1</v>
      </c>
      <c r="O15" s="13">
        <v>5132.656</v>
      </c>
      <c r="P15" s="13">
        <v>1054.79830857143</v>
      </c>
      <c r="Q15" s="165">
        <v>0.20550730627017</v>
      </c>
      <c r="R15" s="166">
        <v>6159.1872</v>
      </c>
      <c r="S15" s="166">
        <v>1147.2960064</v>
      </c>
      <c r="T15" s="167">
        <v>0.186273930170526</v>
      </c>
      <c r="U15" s="168">
        <v>7391.02464</v>
      </c>
      <c r="V15" s="168">
        <v>1246.28477074286</v>
      </c>
      <c r="W15" s="175">
        <v>0.16862137950373</v>
      </c>
      <c r="X15" s="133">
        <v>6967.13</v>
      </c>
      <c r="Y15" s="133">
        <v>1990.9</v>
      </c>
      <c r="Z15" s="202">
        <f t="shared" si="1"/>
        <v>0.285756114784711</v>
      </c>
      <c r="AA15" s="203">
        <f t="shared" si="2"/>
        <v>1.35741222478187</v>
      </c>
      <c r="AB15" s="203">
        <f t="shared" si="6"/>
        <v>1.88746984501367</v>
      </c>
      <c r="AC15" s="204">
        <f t="shared" si="3"/>
        <v>1.13117685398489</v>
      </c>
      <c r="AD15" s="204">
        <f t="shared" si="7"/>
        <v>1.73529759442558</v>
      </c>
      <c r="AE15" s="209">
        <f t="shared" si="4"/>
        <v>0.942647378320741</v>
      </c>
      <c r="AF15" s="207">
        <f t="shared" si="8"/>
        <v>1.59746796778501</v>
      </c>
      <c r="AG15" s="214">
        <v>50</v>
      </c>
      <c r="AH15" s="215"/>
      <c r="AI15" s="98"/>
    </row>
    <row r="16" s="93" customFormat="1" spans="1:35">
      <c r="A16" s="11">
        <v>13</v>
      </c>
      <c r="B16" s="11">
        <v>351</v>
      </c>
      <c r="C16" s="54" t="s">
        <v>66</v>
      </c>
      <c r="D16" s="54" t="s">
        <v>50</v>
      </c>
      <c r="E16" s="90" t="s">
        <v>67</v>
      </c>
      <c r="F16" s="105">
        <v>8</v>
      </c>
      <c r="G16" s="105"/>
      <c r="H16" s="192">
        <f t="shared" si="5"/>
        <v>0</v>
      </c>
      <c r="I16" s="56">
        <v>4</v>
      </c>
      <c r="J16" s="56">
        <v>1</v>
      </c>
      <c r="K16" s="71">
        <f t="shared" si="0"/>
        <v>0.25</v>
      </c>
      <c r="L16" s="72"/>
      <c r="M16" s="106">
        <v>20</v>
      </c>
      <c r="N16" s="56">
        <v>2</v>
      </c>
      <c r="O16" s="13">
        <v>9762.764</v>
      </c>
      <c r="P16" s="13">
        <v>2487.24721142857</v>
      </c>
      <c r="Q16" s="165">
        <v>0.254768753134724</v>
      </c>
      <c r="R16" s="166">
        <v>11715.3168</v>
      </c>
      <c r="S16" s="166">
        <v>2705.3596592</v>
      </c>
      <c r="T16" s="167">
        <v>0.230925010854166</v>
      </c>
      <c r="U16" s="168">
        <v>14058.38016</v>
      </c>
      <c r="V16" s="168">
        <v>2938.77824365714</v>
      </c>
      <c r="W16" s="175">
        <v>0.209041028213107</v>
      </c>
      <c r="X16" s="133">
        <v>13105.3</v>
      </c>
      <c r="Y16" s="133">
        <v>4061.53</v>
      </c>
      <c r="Z16" s="202">
        <f t="shared" si="1"/>
        <v>0.309915072527909</v>
      </c>
      <c r="AA16" s="203">
        <f t="shared" si="2"/>
        <v>1.34237599106155</v>
      </c>
      <c r="AB16" s="203">
        <f t="shared" si="6"/>
        <v>1.63294182473612</v>
      </c>
      <c r="AC16" s="204">
        <f t="shared" si="3"/>
        <v>1.11864665921796</v>
      </c>
      <c r="AD16" s="204">
        <f t="shared" si="7"/>
        <v>1.50129022076164</v>
      </c>
      <c r="AE16" s="209">
        <f t="shared" si="4"/>
        <v>0.932205549348297</v>
      </c>
      <c r="AF16" s="207">
        <f t="shared" si="8"/>
        <v>1.38204711728969</v>
      </c>
      <c r="AG16" s="214">
        <v>50</v>
      </c>
      <c r="AH16" s="215"/>
      <c r="AI16" s="98"/>
    </row>
    <row r="17" s="93" customFormat="1" spans="1:35">
      <c r="A17" s="11">
        <v>14</v>
      </c>
      <c r="B17" s="11">
        <v>379</v>
      </c>
      <c r="C17" s="54" t="s">
        <v>73</v>
      </c>
      <c r="D17" s="54" t="s">
        <v>44</v>
      </c>
      <c r="E17" s="90" t="s">
        <v>51</v>
      </c>
      <c r="F17" s="105">
        <v>8</v>
      </c>
      <c r="G17" s="105">
        <v>2</v>
      </c>
      <c r="H17" s="192">
        <f t="shared" si="5"/>
        <v>0.25</v>
      </c>
      <c r="I17" s="56">
        <v>4</v>
      </c>
      <c r="J17" s="56"/>
      <c r="K17" s="71">
        <f t="shared" si="0"/>
        <v>0</v>
      </c>
      <c r="L17" s="72"/>
      <c r="M17" s="106">
        <v>12</v>
      </c>
      <c r="N17" s="56">
        <v>2</v>
      </c>
      <c r="O17" s="13">
        <v>10901.0537142857</v>
      </c>
      <c r="P17" s="13">
        <v>2357.14038857143</v>
      </c>
      <c r="Q17" s="165">
        <v>0.216230508568399</v>
      </c>
      <c r="R17" s="166">
        <v>13081.2644571429</v>
      </c>
      <c r="S17" s="166">
        <v>2563.84346880001</v>
      </c>
      <c r="T17" s="167">
        <v>0.195993550715203</v>
      </c>
      <c r="U17" s="168">
        <v>15697.5173485714</v>
      </c>
      <c r="V17" s="168">
        <v>2785.05202834286</v>
      </c>
      <c r="W17" s="175">
        <v>0.177419904466379</v>
      </c>
      <c r="X17" s="133">
        <v>14487.08</v>
      </c>
      <c r="Y17" s="133">
        <v>3354.64</v>
      </c>
      <c r="Z17" s="202">
        <f t="shared" si="1"/>
        <v>0.231560811426457</v>
      </c>
      <c r="AA17" s="203">
        <f t="shared" si="2"/>
        <v>1.32896143617886</v>
      </c>
      <c r="AB17" s="203">
        <f t="shared" si="6"/>
        <v>1.4231820965204</v>
      </c>
      <c r="AC17" s="204">
        <f t="shared" si="3"/>
        <v>1.10746786348238</v>
      </c>
      <c r="AD17" s="204">
        <f t="shared" si="7"/>
        <v>1.30844181433983</v>
      </c>
      <c r="AE17" s="209">
        <f t="shared" si="4"/>
        <v>0.922889886235319</v>
      </c>
      <c r="AF17" s="207">
        <f t="shared" si="8"/>
        <v>1.20451609731544</v>
      </c>
      <c r="AG17" s="214">
        <v>50</v>
      </c>
      <c r="AH17" s="215" t="s">
        <v>1416</v>
      </c>
      <c r="AI17" s="98"/>
    </row>
    <row r="18" s="93" customFormat="1" spans="1:35">
      <c r="A18" s="11">
        <v>15</v>
      </c>
      <c r="B18" s="11">
        <v>747</v>
      </c>
      <c r="C18" s="54" t="s">
        <v>60</v>
      </c>
      <c r="D18" s="54" t="s">
        <v>53</v>
      </c>
      <c r="E18" s="90" t="s">
        <v>51</v>
      </c>
      <c r="F18" s="105">
        <v>8</v>
      </c>
      <c r="G18" s="105">
        <v>2</v>
      </c>
      <c r="H18" s="192">
        <f t="shared" si="5"/>
        <v>0.25</v>
      </c>
      <c r="I18" s="56">
        <v>5</v>
      </c>
      <c r="J18" s="56">
        <v>4</v>
      </c>
      <c r="K18" s="71">
        <f t="shared" si="0"/>
        <v>0.8</v>
      </c>
      <c r="L18" s="72"/>
      <c r="M18" s="106">
        <v>37</v>
      </c>
      <c r="N18" s="56">
        <v>2</v>
      </c>
      <c r="O18" s="13">
        <v>12616.3242857143</v>
      </c>
      <c r="P18" s="13">
        <v>2138.92179428571</v>
      </c>
      <c r="Q18" s="165">
        <v>0.169536050742422</v>
      </c>
      <c r="R18" s="166">
        <v>15139.5891428571</v>
      </c>
      <c r="S18" s="166">
        <v>2326.4887824</v>
      </c>
      <c r="T18" s="167">
        <v>0.153669215224221</v>
      </c>
      <c r="U18" s="168">
        <v>18167.5069714286</v>
      </c>
      <c r="V18" s="168">
        <v>2527.21836617143</v>
      </c>
      <c r="W18" s="175">
        <v>0.13910650317327</v>
      </c>
      <c r="X18" s="133">
        <v>16577.6</v>
      </c>
      <c r="Y18" s="133">
        <v>3575.49</v>
      </c>
      <c r="Z18" s="202">
        <f t="shared" si="1"/>
        <v>0.215682004632757</v>
      </c>
      <c r="AA18" s="203">
        <f t="shared" si="2"/>
        <v>1.31398017557072</v>
      </c>
      <c r="AB18" s="203">
        <f t="shared" si="6"/>
        <v>1.67163194538117</v>
      </c>
      <c r="AC18" s="204">
        <f t="shared" si="3"/>
        <v>1.09498347964227</v>
      </c>
      <c r="AD18" s="204">
        <f t="shared" si="7"/>
        <v>1.53686105303785</v>
      </c>
      <c r="AE18" s="209">
        <f t="shared" si="4"/>
        <v>0.912486233035221</v>
      </c>
      <c r="AF18" s="207">
        <f t="shared" si="8"/>
        <v>1.41479266210645</v>
      </c>
      <c r="AG18" s="214">
        <v>50</v>
      </c>
      <c r="AH18" s="215"/>
      <c r="AI18" s="98"/>
    </row>
    <row r="19" s="93" customFormat="1" spans="1:35">
      <c r="A19" s="11">
        <v>16</v>
      </c>
      <c r="B19" s="11">
        <v>343</v>
      </c>
      <c r="C19" s="54" t="s">
        <v>94</v>
      </c>
      <c r="D19" s="54" t="s">
        <v>44</v>
      </c>
      <c r="E19" s="90" t="s">
        <v>72</v>
      </c>
      <c r="F19" s="105">
        <v>10</v>
      </c>
      <c r="G19" s="105"/>
      <c r="H19" s="192">
        <f t="shared" si="5"/>
        <v>0</v>
      </c>
      <c r="I19" s="56">
        <v>5</v>
      </c>
      <c r="J19" s="56">
        <v>4</v>
      </c>
      <c r="K19" s="71">
        <f t="shared" si="0"/>
        <v>0.8</v>
      </c>
      <c r="L19" s="72"/>
      <c r="M19" s="106">
        <v>80</v>
      </c>
      <c r="N19" s="56">
        <v>3</v>
      </c>
      <c r="O19" s="13">
        <v>27685.0179047619</v>
      </c>
      <c r="P19" s="13">
        <v>6010.45952</v>
      </c>
      <c r="Q19" s="165">
        <v>0.217101521865593</v>
      </c>
      <c r="R19" s="166">
        <v>33222.0214857143</v>
      </c>
      <c r="S19" s="166">
        <v>6537.53058559999</v>
      </c>
      <c r="T19" s="167">
        <v>0.196783046101249</v>
      </c>
      <c r="U19" s="168">
        <v>39866.4257828572</v>
      </c>
      <c r="V19" s="168">
        <v>7101.58909439999</v>
      </c>
      <c r="W19" s="175">
        <v>0.178134582043563</v>
      </c>
      <c r="X19" s="133">
        <v>36012.71</v>
      </c>
      <c r="Y19" s="133">
        <v>6716.84</v>
      </c>
      <c r="Z19" s="202">
        <f t="shared" si="1"/>
        <v>0.186513039424137</v>
      </c>
      <c r="AA19" s="203">
        <f t="shared" si="2"/>
        <v>1.30080139821061</v>
      </c>
      <c r="AB19" s="203">
        <f t="shared" si="6"/>
        <v>1.11752520379673</v>
      </c>
      <c r="AC19" s="204">
        <f t="shared" si="3"/>
        <v>1.08400116517551</v>
      </c>
      <c r="AD19" s="204">
        <f t="shared" si="7"/>
        <v>1.02742769797436</v>
      </c>
      <c r="AE19" s="209">
        <f t="shared" si="4"/>
        <v>0.903334304312921</v>
      </c>
      <c r="AF19" s="207">
        <f t="shared" si="8"/>
        <v>0.94582211258838</v>
      </c>
      <c r="AG19" s="214">
        <v>50</v>
      </c>
      <c r="AH19" s="215" t="s">
        <v>1417</v>
      </c>
      <c r="AI19" s="98"/>
    </row>
    <row r="20" s="93" customFormat="1" spans="1:35">
      <c r="A20" s="11">
        <v>17</v>
      </c>
      <c r="B20" s="11">
        <v>549</v>
      </c>
      <c r="C20" s="54" t="s">
        <v>75</v>
      </c>
      <c r="D20" s="54" t="s">
        <v>56</v>
      </c>
      <c r="E20" s="90" t="s">
        <v>54</v>
      </c>
      <c r="F20" s="105">
        <v>6</v>
      </c>
      <c r="G20" s="105">
        <v>6</v>
      </c>
      <c r="H20" s="192">
        <f t="shared" si="5"/>
        <v>1</v>
      </c>
      <c r="I20" s="56">
        <v>6</v>
      </c>
      <c r="J20" s="56">
        <v>1</v>
      </c>
      <c r="K20" s="71">
        <f t="shared" si="0"/>
        <v>0.166666666666667</v>
      </c>
      <c r="L20" s="72"/>
      <c r="M20" s="106">
        <v>8</v>
      </c>
      <c r="N20" s="56">
        <v>2</v>
      </c>
      <c r="O20" s="13">
        <v>8230.63523809524</v>
      </c>
      <c r="P20" s="13">
        <v>1899.29034285714</v>
      </c>
      <c r="Q20" s="165">
        <v>0.230758658100451</v>
      </c>
      <c r="R20" s="166">
        <v>9876.76228571429</v>
      </c>
      <c r="S20" s="166">
        <v>2065.843496</v>
      </c>
      <c r="T20" s="167">
        <v>0.209162014457716</v>
      </c>
      <c r="U20" s="168">
        <v>11852.1147428571</v>
      </c>
      <c r="V20" s="168">
        <v>2244.08458971429</v>
      </c>
      <c r="W20" s="175">
        <v>0.189340437415755</v>
      </c>
      <c r="X20" s="133">
        <v>10575.62</v>
      </c>
      <c r="Y20" s="133">
        <v>2746.01</v>
      </c>
      <c r="Z20" s="202">
        <f t="shared" si="1"/>
        <v>0.259654753101946</v>
      </c>
      <c r="AA20" s="203">
        <f t="shared" si="2"/>
        <v>1.2849093288755</v>
      </c>
      <c r="AB20" s="203">
        <f t="shared" si="6"/>
        <v>1.44580843593883</v>
      </c>
      <c r="AC20" s="204">
        <f t="shared" si="3"/>
        <v>1.07075777406292</v>
      </c>
      <c r="AD20" s="204">
        <f t="shared" si="7"/>
        <v>1.32924396514885</v>
      </c>
      <c r="AE20" s="209">
        <f t="shared" si="4"/>
        <v>0.892298145052434</v>
      </c>
      <c r="AF20" s="207">
        <f t="shared" si="8"/>
        <v>1.22366599395864</v>
      </c>
      <c r="AG20" s="214">
        <v>50</v>
      </c>
      <c r="AH20" s="215"/>
      <c r="AI20" s="98"/>
    </row>
    <row r="21" s="93" customFormat="1" spans="1:35">
      <c r="A21" s="11">
        <v>18</v>
      </c>
      <c r="B21" s="11">
        <v>539</v>
      </c>
      <c r="C21" s="54" t="s">
        <v>84</v>
      </c>
      <c r="D21" s="54" t="s">
        <v>56</v>
      </c>
      <c r="E21" s="90" t="s">
        <v>54</v>
      </c>
      <c r="F21" s="105">
        <v>6</v>
      </c>
      <c r="G21" s="105"/>
      <c r="H21" s="192">
        <f t="shared" si="5"/>
        <v>0</v>
      </c>
      <c r="I21" s="56">
        <v>3</v>
      </c>
      <c r="J21" s="56"/>
      <c r="K21" s="71">
        <f t="shared" si="0"/>
        <v>0</v>
      </c>
      <c r="L21" s="72"/>
      <c r="M21" s="106">
        <v>12</v>
      </c>
      <c r="N21" s="56">
        <v>2</v>
      </c>
      <c r="O21" s="13">
        <v>7314.084</v>
      </c>
      <c r="P21" s="13">
        <v>1614.56122285714</v>
      </c>
      <c r="Q21" s="165">
        <v>0.220746879972549</v>
      </c>
      <c r="R21" s="166">
        <v>8776.9008</v>
      </c>
      <c r="S21" s="166">
        <v>1756.1458224</v>
      </c>
      <c r="T21" s="167">
        <v>0.200087236077682</v>
      </c>
      <c r="U21" s="168">
        <v>10532.28096</v>
      </c>
      <c r="V21" s="168">
        <v>1907.66618331428</v>
      </c>
      <c r="W21" s="175">
        <v>0.181125645105681</v>
      </c>
      <c r="X21" s="133">
        <v>9298.16</v>
      </c>
      <c r="Y21" s="133">
        <v>1969.07</v>
      </c>
      <c r="Z21" s="202">
        <f t="shared" si="1"/>
        <v>0.211769855541311</v>
      </c>
      <c r="AA21" s="203">
        <f t="shared" si="2"/>
        <v>1.27126787168427</v>
      </c>
      <c r="AB21" s="203">
        <f t="shared" si="6"/>
        <v>1.219569733327</v>
      </c>
      <c r="AC21" s="204">
        <f t="shared" si="3"/>
        <v>1.05938989307023</v>
      </c>
      <c r="AD21" s="204">
        <f t="shared" si="7"/>
        <v>1.12124515793854</v>
      </c>
      <c r="AE21" s="209">
        <f t="shared" si="4"/>
        <v>0.882824910891857</v>
      </c>
      <c r="AF21" s="207">
        <f t="shared" si="8"/>
        <v>1.03218792534186</v>
      </c>
      <c r="AG21" s="214">
        <v>50</v>
      </c>
      <c r="AH21" s="215"/>
      <c r="AI21" s="98"/>
    </row>
    <row r="22" s="93" customFormat="1" spans="1:35">
      <c r="A22" s="11">
        <v>19</v>
      </c>
      <c r="B22" s="11">
        <v>105267</v>
      </c>
      <c r="C22" s="54" t="s">
        <v>89</v>
      </c>
      <c r="D22" s="54" t="s">
        <v>44</v>
      </c>
      <c r="E22" s="90" t="s">
        <v>54</v>
      </c>
      <c r="F22" s="105">
        <v>6</v>
      </c>
      <c r="G22" s="105">
        <v>4</v>
      </c>
      <c r="H22" s="192">
        <f t="shared" si="5"/>
        <v>0.666666666666667</v>
      </c>
      <c r="I22" s="56">
        <v>3</v>
      </c>
      <c r="J22" s="56"/>
      <c r="K22" s="71">
        <f t="shared" si="0"/>
        <v>0</v>
      </c>
      <c r="L22" s="72"/>
      <c r="M22" s="106">
        <v>6</v>
      </c>
      <c r="N22" s="56">
        <v>2</v>
      </c>
      <c r="O22" s="13">
        <v>6478.75580952381</v>
      </c>
      <c r="P22" s="13">
        <v>1271.94198857143</v>
      </c>
      <c r="Q22" s="165">
        <v>0.196325039246219</v>
      </c>
      <c r="R22" s="166">
        <v>7774.50697142857</v>
      </c>
      <c r="S22" s="166">
        <v>1383.48151680001</v>
      </c>
      <c r="T22" s="167">
        <v>0.177951029162919</v>
      </c>
      <c r="U22" s="168">
        <v>9329.40836571428</v>
      </c>
      <c r="V22" s="168">
        <v>1502.84838034286</v>
      </c>
      <c r="W22" s="175">
        <v>0.161087211689206</v>
      </c>
      <c r="X22" s="133">
        <v>8038.28</v>
      </c>
      <c r="Y22" s="133">
        <v>1475.56</v>
      </c>
      <c r="Z22" s="202">
        <f t="shared" si="1"/>
        <v>0.183566633657947</v>
      </c>
      <c r="AA22" s="203">
        <f t="shared" si="2"/>
        <v>1.24071353147524</v>
      </c>
      <c r="AB22" s="203">
        <f t="shared" si="6"/>
        <v>1.16008435389201</v>
      </c>
      <c r="AC22" s="204">
        <f t="shared" si="3"/>
        <v>1.03392794289603</v>
      </c>
      <c r="AD22" s="204">
        <f t="shared" si="7"/>
        <v>1.06655562946223</v>
      </c>
      <c r="AE22" s="209">
        <f t="shared" si="4"/>
        <v>0.861606619080027</v>
      </c>
      <c r="AF22" s="207">
        <f t="shared" si="8"/>
        <v>0.981842226601306</v>
      </c>
      <c r="AG22" s="214">
        <v>50</v>
      </c>
      <c r="AH22" s="215" t="s">
        <v>1418</v>
      </c>
      <c r="AI22" s="98"/>
    </row>
    <row r="23" s="93" customFormat="1" spans="1:35">
      <c r="A23" s="11">
        <v>20</v>
      </c>
      <c r="B23" s="11">
        <v>341</v>
      </c>
      <c r="C23" s="54" t="s">
        <v>86</v>
      </c>
      <c r="D23" s="54" t="s">
        <v>56</v>
      </c>
      <c r="E23" s="90" t="s">
        <v>72</v>
      </c>
      <c r="F23" s="105">
        <v>10</v>
      </c>
      <c r="G23" s="105"/>
      <c r="H23" s="192">
        <f t="shared" si="5"/>
        <v>0</v>
      </c>
      <c r="I23" s="56">
        <v>5</v>
      </c>
      <c r="J23" s="56">
        <v>2</v>
      </c>
      <c r="K23" s="71">
        <f t="shared" si="0"/>
        <v>0.4</v>
      </c>
      <c r="L23" s="72"/>
      <c r="M23" s="106">
        <v>130</v>
      </c>
      <c r="N23" s="56">
        <v>3</v>
      </c>
      <c r="O23" s="13">
        <v>30839.1748571429</v>
      </c>
      <c r="P23" s="13">
        <v>6298.30477714286</v>
      </c>
      <c r="Q23" s="165">
        <v>0.204230651640929</v>
      </c>
      <c r="R23" s="166">
        <v>37007.0098285715</v>
      </c>
      <c r="S23" s="166">
        <v>6850.6176576</v>
      </c>
      <c r="T23" s="167">
        <v>0.185116757320689</v>
      </c>
      <c r="U23" s="168">
        <v>44408.4117942857</v>
      </c>
      <c r="V23" s="168">
        <v>7441.68933668571</v>
      </c>
      <c r="W23" s="175">
        <v>0.16757386801307</v>
      </c>
      <c r="X23" s="133">
        <v>37958.43</v>
      </c>
      <c r="Y23" s="133">
        <v>9890.52</v>
      </c>
      <c r="Z23" s="202">
        <f t="shared" si="1"/>
        <v>0.260561883091582</v>
      </c>
      <c r="AA23" s="203">
        <f t="shared" si="2"/>
        <v>1.23085102554902</v>
      </c>
      <c r="AB23" s="203">
        <f t="shared" si="6"/>
        <v>1.57034636302353</v>
      </c>
      <c r="AC23" s="204">
        <f t="shared" si="3"/>
        <v>1.02570918795752</v>
      </c>
      <c r="AD23" s="204">
        <f t="shared" si="7"/>
        <v>1.44374135214327</v>
      </c>
      <c r="AE23" s="209">
        <f t="shared" si="4"/>
        <v>0.854757656631268</v>
      </c>
      <c r="AF23" s="207">
        <f t="shared" si="8"/>
        <v>1.32906918745481</v>
      </c>
      <c r="AG23" s="214">
        <v>50</v>
      </c>
      <c r="AH23" s="215"/>
      <c r="AI23" s="98"/>
    </row>
    <row r="24" s="93" customFormat="1" spans="1:35">
      <c r="A24" s="11">
        <v>21</v>
      </c>
      <c r="B24" s="11">
        <v>706</v>
      </c>
      <c r="C24" s="54" t="s">
        <v>80</v>
      </c>
      <c r="D24" s="54" t="s">
        <v>50</v>
      </c>
      <c r="E24" s="90" t="s">
        <v>45</v>
      </c>
      <c r="F24" s="105">
        <v>6</v>
      </c>
      <c r="G24" s="105"/>
      <c r="H24" s="192">
        <f t="shared" si="5"/>
        <v>0</v>
      </c>
      <c r="I24" s="56">
        <v>2</v>
      </c>
      <c r="J24" s="56"/>
      <c r="K24" s="71">
        <f t="shared" si="0"/>
        <v>0</v>
      </c>
      <c r="L24" s="72"/>
      <c r="M24" s="106">
        <v>10</v>
      </c>
      <c r="N24" s="56">
        <v>1</v>
      </c>
      <c r="O24" s="13">
        <v>5736.43047619048</v>
      </c>
      <c r="P24" s="13">
        <v>1503.21674285714</v>
      </c>
      <c r="Q24" s="165">
        <v>0.262047408941216</v>
      </c>
      <c r="R24" s="166">
        <v>6883.71657142858</v>
      </c>
      <c r="S24" s="166">
        <v>1635.037288</v>
      </c>
      <c r="T24" s="167">
        <v>0.237522459130051</v>
      </c>
      <c r="U24" s="168">
        <v>8260.45988571429</v>
      </c>
      <c r="V24" s="168">
        <v>1776.10839771429</v>
      </c>
      <c r="W24" s="175">
        <v>0.215013258618434</v>
      </c>
      <c r="X24" s="133">
        <v>6957.72</v>
      </c>
      <c r="Y24" s="133">
        <v>1438.32</v>
      </c>
      <c r="Z24" s="202">
        <f t="shared" si="1"/>
        <v>0.206722891981856</v>
      </c>
      <c r="AA24" s="203">
        <f t="shared" si="2"/>
        <v>1.21290060585212</v>
      </c>
      <c r="AB24" s="208">
        <f t="shared" si="6"/>
        <v>0.956828086724346</v>
      </c>
      <c r="AC24" s="204">
        <f t="shared" si="3"/>
        <v>1.01075050487677</v>
      </c>
      <c r="AD24" s="206">
        <f t="shared" si="7"/>
        <v>0.879686359789001</v>
      </c>
      <c r="AE24" s="209">
        <f t="shared" si="4"/>
        <v>0.842292087397306</v>
      </c>
      <c r="AF24" s="207">
        <f t="shared" si="8"/>
        <v>0.809815437982841</v>
      </c>
      <c r="AG24" s="214"/>
      <c r="AH24" s="215"/>
      <c r="AI24" s="98"/>
    </row>
    <row r="25" s="93" customFormat="1" spans="1:35">
      <c r="A25" s="11">
        <v>22</v>
      </c>
      <c r="B25" s="11">
        <v>513</v>
      </c>
      <c r="C25" s="54" t="s">
        <v>65</v>
      </c>
      <c r="D25" s="54" t="s">
        <v>44</v>
      </c>
      <c r="E25" s="90" t="s">
        <v>51</v>
      </c>
      <c r="F25" s="105">
        <v>8</v>
      </c>
      <c r="G25" s="105"/>
      <c r="H25" s="192">
        <f t="shared" si="5"/>
        <v>0</v>
      </c>
      <c r="I25" s="56">
        <v>4</v>
      </c>
      <c r="J25" s="56">
        <v>4</v>
      </c>
      <c r="K25" s="71">
        <f t="shared" si="0"/>
        <v>1</v>
      </c>
      <c r="L25" s="72"/>
      <c r="M25" s="106">
        <v>8</v>
      </c>
      <c r="N25" s="56">
        <v>2</v>
      </c>
      <c r="O25" s="13">
        <v>11903.5093333333</v>
      </c>
      <c r="P25" s="13">
        <v>3015.29874285714</v>
      </c>
      <c r="Q25" s="165">
        <v>0.253311746848756</v>
      </c>
      <c r="R25" s="166">
        <v>14284.2112</v>
      </c>
      <c r="S25" s="166">
        <v>3279.717248</v>
      </c>
      <c r="T25" s="167">
        <v>0.229604365412911</v>
      </c>
      <c r="U25" s="168">
        <v>17141.05344</v>
      </c>
      <c r="V25" s="168">
        <v>3562.69143771428</v>
      </c>
      <c r="W25" s="175">
        <v>0.207845535875903</v>
      </c>
      <c r="X25" s="133">
        <v>14433.65</v>
      </c>
      <c r="Y25" s="133">
        <v>3283.53</v>
      </c>
      <c r="Z25" s="202">
        <f t="shared" si="1"/>
        <v>0.22749131370097</v>
      </c>
      <c r="AA25" s="203">
        <f t="shared" si="2"/>
        <v>1.21255418010062</v>
      </c>
      <c r="AB25" s="203">
        <f t="shared" si="6"/>
        <v>1.08895677676325</v>
      </c>
      <c r="AC25" s="204">
        <f t="shared" si="3"/>
        <v>1.01046181675051</v>
      </c>
      <c r="AD25" s="204">
        <f t="shared" si="7"/>
        <v>1.00116252460554</v>
      </c>
      <c r="AE25" s="209">
        <f t="shared" si="4"/>
        <v>0.842051513958759</v>
      </c>
      <c r="AF25" s="207">
        <f t="shared" si="8"/>
        <v>0.921643105333483</v>
      </c>
      <c r="AG25" s="214">
        <v>50</v>
      </c>
      <c r="AH25" s="215"/>
      <c r="AI25" s="98"/>
    </row>
    <row r="26" s="93" customFormat="1" spans="1:35">
      <c r="A26" s="11">
        <v>23</v>
      </c>
      <c r="B26" s="11">
        <v>748</v>
      </c>
      <c r="C26" s="54" t="s">
        <v>98</v>
      </c>
      <c r="D26" s="54" t="s">
        <v>56</v>
      </c>
      <c r="E26" s="90" t="s">
        <v>67</v>
      </c>
      <c r="F26" s="105">
        <v>8</v>
      </c>
      <c r="G26" s="105"/>
      <c r="H26" s="192">
        <f t="shared" si="5"/>
        <v>0</v>
      </c>
      <c r="I26" s="56">
        <v>4</v>
      </c>
      <c r="J26" s="56"/>
      <c r="K26" s="71">
        <f t="shared" si="0"/>
        <v>0</v>
      </c>
      <c r="L26" s="72"/>
      <c r="M26" s="106">
        <v>12</v>
      </c>
      <c r="N26" s="56">
        <v>2</v>
      </c>
      <c r="O26" s="13">
        <v>9558.42590476191</v>
      </c>
      <c r="P26" s="13">
        <v>2282.41564571429</v>
      </c>
      <c r="Q26" s="165">
        <v>0.238785723554881</v>
      </c>
      <c r="R26" s="166">
        <v>11470.1110857143</v>
      </c>
      <c r="S26" s="166">
        <v>2482.5659408</v>
      </c>
      <c r="T26" s="167">
        <v>0.216437828914488</v>
      </c>
      <c r="U26" s="168">
        <v>13764.1333028571</v>
      </c>
      <c r="V26" s="168">
        <v>2696.76187062858</v>
      </c>
      <c r="W26" s="175">
        <v>0.19592674753221</v>
      </c>
      <c r="X26" s="133">
        <v>11528.03</v>
      </c>
      <c r="Y26" s="133">
        <v>2802.82</v>
      </c>
      <c r="Z26" s="202">
        <f t="shared" si="1"/>
        <v>0.243130873184751</v>
      </c>
      <c r="AA26" s="203">
        <f t="shared" si="2"/>
        <v>1.2060594615539</v>
      </c>
      <c r="AB26" s="203">
        <f t="shared" si="6"/>
        <v>1.228005952931</v>
      </c>
      <c r="AC26" s="204">
        <f t="shared" si="3"/>
        <v>1.00504955129492</v>
      </c>
      <c r="AD26" s="204">
        <f t="shared" si="7"/>
        <v>1.12900122971026</v>
      </c>
      <c r="AE26" s="209">
        <f t="shared" si="4"/>
        <v>0.837541292745767</v>
      </c>
      <c r="AF26" s="207">
        <f t="shared" si="8"/>
        <v>1.03932795495462</v>
      </c>
      <c r="AG26" s="214">
        <v>50</v>
      </c>
      <c r="AH26" s="215"/>
      <c r="AI26" s="98"/>
    </row>
    <row r="27" s="93" customFormat="1" spans="1:35">
      <c r="A27" s="11">
        <v>24</v>
      </c>
      <c r="B27" s="11">
        <v>704</v>
      </c>
      <c r="C27" s="54" t="s">
        <v>144</v>
      </c>
      <c r="D27" s="54" t="s">
        <v>50</v>
      </c>
      <c r="E27" s="90" t="s">
        <v>54</v>
      </c>
      <c r="F27" s="105">
        <v>8</v>
      </c>
      <c r="G27" s="105"/>
      <c r="H27" s="192">
        <f t="shared" si="5"/>
        <v>0</v>
      </c>
      <c r="I27" s="56">
        <v>3</v>
      </c>
      <c r="J27" s="56">
        <v>4</v>
      </c>
      <c r="K27" s="71">
        <f t="shared" si="0"/>
        <v>1.33333333333333</v>
      </c>
      <c r="L27" s="72"/>
      <c r="M27" s="106">
        <v>15</v>
      </c>
      <c r="N27" s="56">
        <v>2</v>
      </c>
      <c r="O27" s="13">
        <v>10535.8706666667</v>
      </c>
      <c r="P27" s="13">
        <v>2575.71287999999</v>
      </c>
      <c r="Q27" s="165">
        <v>0.244470814182355</v>
      </c>
      <c r="R27" s="166">
        <v>12643.0448</v>
      </c>
      <c r="S27" s="166">
        <v>2801.58308639999</v>
      </c>
      <c r="T27" s="167">
        <v>0.221590853367853</v>
      </c>
      <c r="U27" s="168">
        <v>15171.65376</v>
      </c>
      <c r="V27" s="168">
        <v>3043.30383359999</v>
      </c>
      <c r="W27" s="175">
        <v>0.20059143727783</v>
      </c>
      <c r="X27" s="133">
        <v>12700.6</v>
      </c>
      <c r="Y27" s="133">
        <v>3265.86</v>
      </c>
      <c r="Z27" s="202">
        <f t="shared" si="1"/>
        <v>0.257142182259106</v>
      </c>
      <c r="AA27" s="203">
        <f t="shared" si="2"/>
        <v>1.20546278535689</v>
      </c>
      <c r="AB27" s="203">
        <f t="shared" si="6"/>
        <v>1.26794411961011</v>
      </c>
      <c r="AC27" s="204">
        <f t="shared" si="3"/>
        <v>1.00455232113075</v>
      </c>
      <c r="AD27" s="204">
        <f t="shared" si="7"/>
        <v>1.16571948761891</v>
      </c>
      <c r="AE27" s="209">
        <f t="shared" si="4"/>
        <v>0.837126934275621</v>
      </c>
      <c r="AF27" s="207">
        <f t="shared" si="8"/>
        <v>1.07312978873251</v>
      </c>
      <c r="AG27" s="214">
        <v>50</v>
      </c>
      <c r="AH27" s="215"/>
      <c r="AI27" s="98"/>
    </row>
    <row r="28" s="93" customFormat="1" spans="1:35">
      <c r="A28" s="11">
        <v>25</v>
      </c>
      <c r="B28" s="11">
        <v>743</v>
      </c>
      <c r="C28" s="54" t="s">
        <v>100</v>
      </c>
      <c r="D28" s="54" t="s">
        <v>47</v>
      </c>
      <c r="E28" s="90" t="s">
        <v>54</v>
      </c>
      <c r="F28" s="105">
        <v>8</v>
      </c>
      <c r="G28" s="105">
        <v>2</v>
      </c>
      <c r="H28" s="192">
        <f t="shared" si="5"/>
        <v>0.25</v>
      </c>
      <c r="I28" s="56">
        <v>3</v>
      </c>
      <c r="J28" s="56"/>
      <c r="K28" s="71">
        <f t="shared" si="0"/>
        <v>0</v>
      </c>
      <c r="L28" s="72"/>
      <c r="M28" s="106">
        <v>6</v>
      </c>
      <c r="N28" s="56">
        <v>2</v>
      </c>
      <c r="O28" s="13">
        <v>8706.71228571429</v>
      </c>
      <c r="P28" s="13">
        <v>2122.95296571428</v>
      </c>
      <c r="Q28" s="165">
        <v>0.243829461230453</v>
      </c>
      <c r="R28" s="166">
        <v>10448.0547428571</v>
      </c>
      <c r="S28" s="166">
        <v>2309.1196104</v>
      </c>
      <c r="T28" s="167">
        <v>0.22100952447427</v>
      </c>
      <c r="U28" s="168">
        <v>12537.6656914286</v>
      </c>
      <c r="V28" s="168">
        <v>2508.35058102857</v>
      </c>
      <c r="W28" s="175">
        <v>0.200065198958321</v>
      </c>
      <c r="X28" s="133">
        <v>10379.36</v>
      </c>
      <c r="Y28" s="133">
        <v>2498.39</v>
      </c>
      <c r="Z28" s="202">
        <f t="shared" si="1"/>
        <v>0.240707519538777</v>
      </c>
      <c r="AA28" s="203">
        <f t="shared" si="2"/>
        <v>1.19211013978608</v>
      </c>
      <c r="AB28" s="203">
        <f t="shared" si="6"/>
        <v>1.17684660958063</v>
      </c>
      <c r="AC28" s="210">
        <f t="shared" si="3"/>
        <v>0.9934251164884</v>
      </c>
      <c r="AD28" s="206">
        <f t="shared" si="7"/>
        <v>1.08196647274032</v>
      </c>
      <c r="AE28" s="209">
        <f t="shared" si="4"/>
        <v>0.827854263740329</v>
      </c>
      <c r="AF28" s="207">
        <f t="shared" si="8"/>
        <v>0.996029031546106</v>
      </c>
      <c r="AG28" s="214"/>
      <c r="AH28" s="215"/>
      <c r="AI28" s="98"/>
    </row>
    <row r="29" s="93" customFormat="1" spans="1:35">
      <c r="A29" s="11">
        <v>26</v>
      </c>
      <c r="B29" s="11">
        <v>720</v>
      </c>
      <c r="C29" s="54" t="s">
        <v>93</v>
      </c>
      <c r="D29" s="54" t="s">
        <v>56</v>
      </c>
      <c r="E29" s="90" t="s">
        <v>54</v>
      </c>
      <c r="F29" s="105">
        <v>8</v>
      </c>
      <c r="G29" s="105">
        <v>2</v>
      </c>
      <c r="H29" s="192">
        <f t="shared" si="5"/>
        <v>0.25</v>
      </c>
      <c r="I29" s="56">
        <v>3</v>
      </c>
      <c r="J29" s="56">
        <v>1</v>
      </c>
      <c r="K29" s="71">
        <f t="shared" si="0"/>
        <v>0.333333333333333</v>
      </c>
      <c r="L29" s="72"/>
      <c r="M29" s="106">
        <v>12</v>
      </c>
      <c r="N29" s="56">
        <v>2</v>
      </c>
      <c r="O29" s="13">
        <v>8509.79276190476</v>
      </c>
      <c r="P29" s="13">
        <v>2023.46552571428</v>
      </c>
      <c r="Q29" s="165">
        <v>0.237780822909413</v>
      </c>
      <c r="R29" s="166">
        <v>10211.7513142857</v>
      </c>
      <c r="S29" s="166">
        <v>2200.90788719999</v>
      </c>
      <c r="T29" s="167">
        <v>0.215526976662762</v>
      </c>
      <c r="U29" s="168">
        <v>12254.1015771429</v>
      </c>
      <c r="V29" s="168">
        <v>2390.80234422856</v>
      </c>
      <c r="W29" s="175">
        <v>0.195102213669262</v>
      </c>
      <c r="X29" s="133">
        <v>10068.52</v>
      </c>
      <c r="Y29" s="133">
        <v>2632.89</v>
      </c>
      <c r="Z29" s="202">
        <f t="shared" si="1"/>
        <v>0.261497221041424</v>
      </c>
      <c r="AA29" s="203">
        <f t="shared" si="2"/>
        <v>1.18316864836863</v>
      </c>
      <c r="AB29" s="203">
        <f t="shared" si="6"/>
        <v>1.30117858028275</v>
      </c>
      <c r="AC29" s="210">
        <f t="shared" si="3"/>
        <v>0.985973873640526</v>
      </c>
      <c r="AD29" s="206">
        <f t="shared" si="7"/>
        <v>1.19627450803931</v>
      </c>
      <c r="AE29" s="209">
        <f t="shared" si="4"/>
        <v>0.821644894700434</v>
      </c>
      <c r="AF29" s="207">
        <f t="shared" si="8"/>
        <v>1.10125791299973</v>
      </c>
      <c r="AG29" s="214"/>
      <c r="AH29" s="215"/>
      <c r="AI29" s="98"/>
    </row>
    <row r="30" s="93" customFormat="1" spans="1:35">
      <c r="A30" s="11">
        <v>27</v>
      </c>
      <c r="B30" s="11">
        <v>753</v>
      </c>
      <c r="C30" s="54" t="s">
        <v>87</v>
      </c>
      <c r="D30" s="54" t="s">
        <v>47</v>
      </c>
      <c r="E30" s="90" t="s">
        <v>48</v>
      </c>
      <c r="F30" s="105">
        <v>6</v>
      </c>
      <c r="G30" s="105"/>
      <c r="H30" s="192">
        <f t="shared" si="5"/>
        <v>0</v>
      </c>
      <c r="I30" s="56">
        <v>4</v>
      </c>
      <c r="J30" s="56">
        <v>3</v>
      </c>
      <c r="K30" s="71">
        <f t="shared" si="0"/>
        <v>0.75</v>
      </c>
      <c r="L30" s="72"/>
      <c r="M30" s="106">
        <v>10</v>
      </c>
      <c r="N30" s="56">
        <v>1</v>
      </c>
      <c r="O30" s="13">
        <v>5275.2038095238</v>
      </c>
      <c r="P30" s="13">
        <v>1176.65897142857</v>
      </c>
      <c r="Q30" s="165">
        <v>0.223054693982485</v>
      </c>
      <c r="R30" s="166">
        <v>6330.24457142856</v>
      </c>
      <c r="S30" s="166">
        <v>1279.842912</v>
      </c>
      <c r="T30" s="167">
        <v>0.202179062366176</v>
      </c>
      <c r="U30" s="168">
        <v>7596.29348571427</v>
      </c>
      <c r="V30" s="168">
        <v>1390.26783085714</v>
      </c>
      <c r="W30" s="175">
        <v>0.183019236088193</v>
      </c>
      <c r="X30" s="133">
        <v>6100.6</v>
      </c>
      <c r="Y30" s="133">
        <v>1293.48</v>
      </c>
      <c r="Z30" s="202">
        <f t="shared" si="1"/>
        <v>0.212025046716716</v>
      </c>
      <c r="AA30" s="203">
        <f t="shared" si="2"/>
        <v>1.1564671660621</v>
      </c>
      <c r="AB30" s="203">
        <f t="shared" si="6"/>
        <v>1.09928197668828</v>
      </c>
      <c r="AC30" s="210">
        <f t="shared" si="3"/>
        <v>0.963722638385086</v>
      </c>
      <c r="AD30" s="206">
        <f t="shared" si="7"/>
        <v>1.01065528266957</v>
      </c>
      <c r="AE30" s="209">
        <f t="shared" si="4"/>
        <v>0.803102198654239</v>
      </c>
      <c r="AF30" s="207">
        <f t="shared" si="8"/>
        <v>0.930381881311698</v>
      </c>
      <c r="AG30" s="214"/>
      <c r="AH30" s="215" t="s">
        <v>1392</v>
      </c>
      <c r="AI30" s="98">
        <v>4500.23</v>
      </c>
    </row>
    <row r="31" s="93" customFormat="1" spans="1:35">
      <c r="A31" s="11">
        <v>28</v>
      </c>
      <c r="B31" s="11">
        <v>367</v>
      </c>
      <c r="C31" s="54" t="s">
        <v>85</v>
      </c>
      <c r="D31" s="54" t="s">
        <v>50</v>
      </c>
      <c r="E31" s="90" t="s">
        <v>67</v>
      </c>
      <c r="F31" s="105">
        <v>6</v>
      </c>
      <c r="G31" s="105"/>
      <c r="H31" s="192">
        <f t="shared" si="5"/>
        <v>0</v>
      </c>
      <c r="I31" s="56">
        <v>4</v>
      </c>
      <c r="J31" s="56"/>
      <c r="K31" s="71">
        <f t="shared" si="0"/>
        <v>0</v>
      </c>
      <c r="L31" s="72"/>
      <c r="M31" s="106">
        <v>20</v>
      </c>
      <c r="N31" s="56">
        <v>2</v>
      </c>
      <c r="O31" s="13">
        <v>9081.64028571428</v>
      </c>
      <c r="P31" s="13">
        <v>1833.81521142857</v>
      </c>
      <c r="Q31" s="165">
        <v>0.201925550201897</v>
      </c>
      <c r="R31" s="166">
        <v>10897.9683428571</v>
      </c>
      <c r="S31" s="166">
        <v>1994.6266992</v>
      </c>
      <c r="T31" s="167">
        <v>0.183027389734284</v>
      </c>
      <c r="U31" s="168">
        <v>13077.5620114286</v>
      </c>
      <c r="V31" s="168">
        <v>2166.72320365714</v>
      </c>
      <c r="W31" s="175">
        <v>0.165682502729762</v>
      </c>
      <c r="X31" s="133">
        <v>10374.86</v>
      </c>
      <c r="Y31" s="133">
        <v>1869.45</v>
      </c>
      <c r="Z31" s="202">
        <f t="shared" si="1"/>
        <v>0.180190383291919</v>
      </c>
      <c r="AA31" s="203">
        <f t="shared" si="2"/>
        <v>1.14239935447785</v>
      </c>
      <c r="AB31" s="203">
        <f t="shared" si="6"/>
        <v>1.01943204983215</v>
      </c>
      <c r="AC31" s="210">
        <f t="shared" si="3"/>
        <v>0.951999462064875</v>
      </c>
      <c r="AD31" s="206">
        <f t="shared" si="7"/>
        <v>0.937243044400135</v>
      </c>
      <c r="AE31" s="209">
        <f t="shared" si="4"/>
        <v>0.793332885054058</v>
      </c>
      <c r="AF31" s="207">
        <f t="shared" si="8"/>
        <v>0.862800563008979</v>
      </c>
      <c r="AG31" s="214"/>
      <c r="AH31" s="215"/>
      <c r="AI31" s="98"/>
    </row>
    <row r="32" s="93" customFormat="1" spans="1:35">
      <c r="A32" s="11">
        <v>29</v>
      </c>
      <c r="B32" s="11">
        <v>514</v>
      </c>
      <c r="C32" s="54" t="s">
        <v>78</v>
      </c>
      <c r="D32" s="54" t="s">
        <v>56</v>
      </c>
      <c r="E32" s="90" t="s">
        <v>51</v>
      </c>
      <c r="F32" s="105">
        <v>8</v>
      </c>
      <c r="G32" s="105">
        <v>2</v>
      </c>
      <c r="H32" s="192">
        <f t="shared" si="5"/>
        <v>0.25</v>
      </c>
      <c r="I32" s="56">
        <v>4</v>
      </c>
      <c r="J32" s="56"/>
      <c r="K32" s="71">
        <f t="shared" si="0"/>
        <v>0</v>
      </c>
      <c r="L32" s="72"/>
      <c r="M32" s="106">
        <v>30</v>
      </c>
      <c r="N32" s="56">
        <v>2</v>
      </c>
      <c r="O32" s="13">
        <v>12136.9645714286</v>
      </c>
      <c r="P32" s="13">
        <v>3080.92289142857</v>
      </c>
      <c r="Q32" s="165">
        <v>0.253846245764061</v>
      </c>
      <c r="R32" s="166">
        <v>14564.3574857143</v>
      </c>
      <c r="S32" s="166">
        <v>3351.09612959999</v>
      </c>
      <c r="T32" s="167">
        <v>0.230088840711784</v>
      </c>
      <c r="U32" s="168">
        <v>17477.2289828572</v>
      </c>
      <c r="V32" s="168">
        <v>3640.22889325714</v>
      </c>
      <c r="W32" s="175">
        <v>0.208284099088461</v>
      </c>
      <c r="X32" s="133">
        <v>13728.52</v>
      </c>
      <c r="Y32" s="133">
        <v>2944.9</v>
      </c>
      <c r="Z32" s="202">
        <f t="shared" si="1"/>
        <v>0.214509648527299</v>
      </c>
      <c r="AA32" s="203">
        <f t="shared" si="2"/>
        <v>1.13113290553044</v>
      </c>
      <c r="AB32" s="208">
        <f t="shared" si="6"/>
        <v>0.955849952685606</v>
      </c>
      <c r="AC32" s="210">
        <f t="shared" si="3"/>
        <v>0.942610754608698</v>
      </c>
      <c r="AD32" s="206">
        <f t="shared" si="7"/>
        <v>0.878787085213077</v>
      </c>
      <c r="AE32" s="209">
        <f t="shared" si="4"/>
        <v>0.785508962173914</v>
      </c>
      <c r="AF32" s="207">
        <f t="shared" si="8"/>
        <v>0.808987590163599</v>
      </c>
      <c r="AG32" s="214"/>
      <c r="AH32" s="215"/>
      <c r="AI32" s="98"/>
    </row>
    <row r="33" s="93" customFormat="1" spans="1:35">
      <c r="A33" s="11">
        <v>30</v>
      </c>
      <c r="B33" s="11">
        <v>103639</v>
      </c>
      <c r="C33" s="54" t="s">
        <v>88</v>
      </c>
      <c r="D33" s="54" t="s">
        <v>47</v>
      </c>
      <c r="E33" s="90" t="s">
        <v>67</v>
      </c>
      <c r="F33" s="105">
        <v>8</v>
      </c>
      <c r="G33" s="105"/>
      <c r="H33" s="192">
        <f t="shared" si="5"/>
        <v>0</v>
      </c>
      <c r="I33" s="56">
        <v>4</v>
      </c>
      <c r="J33" s="56"/>
      <c r="K33" s="71">
        <f t="shared" si="0"/>
        <v>0</v>
      </c>
      <c r="L33" s="72"/>
      <c r="M33" s="106">
        <v>12</v>
      </c>
      <c r="N33" s="56">
        <v>2</v>
      </c>
      <c r="O33" s="13">
        <v>9233.27847619048</v>
      </c>
      <c r="P33" s="13">
        <v>2225.02176</v>
      </c>
      <c r="Q33" s="165">
        <v>0.240978517623787</v>
      </c>
      <c r="R33" s="166">
        <v>11079.9341714286</v>
      </c>
      <c r="S33" s="166">
        <v>2420.1390528</v>
      </c>
      <c r="T33" s="167">
        <v>0.21842539994874</v>
      </c>
      <c r="U33" s="168">
        <v>13295.9210057143</v>
      </c>
      <c r="V33" s="168">
        <v>2628.9487872</v>
      </c>
      <c r="W33" s="175">
        <v>0.197725963178492</v>
      </c>
      <c r="X33" s="133">
        <v>10437.03</v>
      </c>
      <c r="Y33" s="133">
        <v>2783.36</v>
      </c>
      <c r="Z33" s="202">
        <f t="shared" si="1"/>
        <v>0.266681230196713</v>
      </c>
      <c r="AA33" s="203">
        <f t="shared" si="2"/>
        <v>1.13037097569553</v>
      </c>
      <c r="AB33" s="203">
        <f t="shared" si="6"/>
        <v>1.25093608073298</v>
      </c>
      <c r="AC33" s="210">
        <f t="shared" si="3"/>
        <v>0.941975813079609</v>
      </c>
      <c r="AD33" s="206">
        <f t="shared" si="7"/>
        <v>1.15008267677007</v>
      </c>
      <c r="AE33" s="209">
        <f t="shared" si="4"/>
        <v>0.784979844233009</v>
      </c>
      <c r="AF33" s="207">
        <f t="shared" si="8"/>
        <v>1.05873496416203</v>
      </c>
      <c r="AG33" s="214"/>
      <c r="AH33" s="215"/>
      <c r="AI33" s="98"/>
    </row>
    <row r="34" s="93" customFormat="1" spans="1:35">
      <c r="A34" s="11">
        <v>31</v>
      </c>
      <c r="B34" s="11">
        <v>101453</v>
      </c>
      <c r="C34" s="54" t="s">
        <v>76</v>
      </c>
      <c r="D34" s="54" t="s">
        <v>50</v>
      </c>
      <c r="E34" s="90" t="s">
        <v>67</v>
      </c>
      <c r="F34" s="105">
        <v>8</v>
      </c>
      <c r="G34" s="105"/>
      <c r="H34" s="192">
        <f t="shared" si="5"/>
        <v>0</v>
      </c>
      <c r="I34" s="56">
        <v>6</v>
      </c>
      <c r="J34" s="56">
        <v>8</v>
      </c>
      <c r="K34" s="86">
        <f t="shared" si="0"/>
        <v>1.33333333333333</v>
      </c>
      <c r="L34" s="87" t="s">
        <v>1419</v>
      </c>
      <c r="M34" s="106">
        <v>12</v>
      </c>
      <c r="N34" s="56">
        <v>2</v>
      </c>
      <c r="O34" s="13">
        <v>9967.44857142857</v>
      </c>
      <c r="P34" s="13">
        <v>2656.93361142858</v>
      </c>
      <c r="Q34" s="165">
        <v>0.266561055458526</v>
      </c>
      <c r="R34" s="166">
        <v>11960.9382857143</v>
      </c>
      <c r="S34" s="166">
        <v>2889.9262512</v>
      </c>
      <c r="T34" s="167">
        <v>0.241613674627151</v>
      </c>
      <c r="U34" s="168">
        <v>14353.1259428571</v>
      </c>
      <c r="V34" s="168">
        <v>3139.26925165715</v>
      </c>
      <c r="W34" s="175">
        <v>0.218716763453149</v>
      </c>
      <c r="X34" s="133">
        <v>11249.31</v>
      </c>
      <c r="Y34" s="133">
        <v>3053.69</v>
      </c>
      <c r="Z34" s="202">
        <f t="shared" si="1"/>
        <v>0.271455760397749</v>
      </c>
      <c r="AA34" s="203">
        <f t="shared" si="2"/>
        <v>1.1286047697548</v>
      </c>
      <c r="AB34" s="203">
        <f t="shared" si="6"/>
        <v>1.14932867982279</v>
      </c>
      <c r="AC34" s="210">
        <f t="shared" si="3"/>
        <v>0.940503974795669</v>
      </c>
      <c r="AD34" s="206">
        <f t="shared" si="7"/>
        <v>1.05666710309026</v>
      </c>
      <c r="AE34" s="209">
        <f t="shared" si="4"/>
        <v>0.783753312329728</v>
      </c>
      <c r="AF34" s="207">
        <f t="shared" si="8"/>
        <v>0.972739117037516</v>
      </c>
      <c r="AG34" s="214"/>
      <c r="AH34" s="215"/>
      <c r="AI34" s="98"/>
    </row>
    <row r="35" s="93" customFormat="1" spans="1:35">
      <c r="A35" s="11">
        <v>32</v>
      </c>
      <c r="B35" s="11">
        <v>104838</v>
      </c>
      <c r="C35" s="54" t="s">
        <v>120</v>
      </c>
      <c r="D35" s="54" t="s">
        <v>50</v>
      </c>
      <c r="E35" s="90" t="s">
        <v>48</v>
      </c>
      <c r="F35" s="105">
        <v>6</v>
      </c>
      <c r="G35" s="105"/>
      <c r="H35" s="192">
        <f t="shared" si="5"/>
        <v>0</v>
      </c>
      <c r="I35" s="56">
        <v>2</v>
      </c>
      <c r="J35" s="56"/>
      <c r="K35" s="71">
        <f t="shared" si="0"/>
        <v>0</v>
      </c>
      <c r="L35" s="72"/>
      <c r="M35" s="106">
        <v>10</v>
      </c>
      <c r="N35" s="56">
        <v>1</v>
      </c>
      <c r="O35" s="13">
        <v>5828.14666666666</v>
      </c>
      <c r="P35" s="13">
        <v>1170.62251428572</v>
      </c>
      <c r="Q35" s="165">
        <v>0.200856735637924</v>
      </c>
      <c r="R35" s="166">
        <v>6993.77599999999</v>
      </c>
      <c r="S35" s="166">
        <v>1273.277104</v>
      </c>
      <c r="T35" s="167">
        <v>0.182058605251298</v>
      </c>
      <c r="U35" s="168">
        <v>8392.53119999999</v>
      </c>
      <c r="V35" s="168">
        <v>1383.13552457143</v>
      </c>
      <c r="W35" s="175">
        <v>0.164805526677271</v>
      </c>
      <c r="X35" s="133">
        <v>6507.62</v>
      </c>
      <c r="Y35" s="133">
        <v>1232.73</v>
      </c>
      <c r="Z35" s="202">
        <f t="shared" si="1"/>
        <v>0.18942870050802</v>
      </c>
      <c r="AA35" s="203">
        <f t="shared" si="2"/>
        <v>1.11658480340234</v>
      </c>
      <c r="AB35" s="203">
        <f t="shared" si="6"/>
        <v>1.05305509244556</v>
      </c>
      <c r="AC35" s="210">
        <f t="shared" si="3"/>
        <v>0.930487336168618</v>
      </c>
      <c r="AD35" s="206">
        <f t="shared" si="7"/>
        <v>0.968155318372865</v>
      </c>
      <c r="AE35" s="209">
        <f t="shared" si="4"/>
        <v>0.775406113473848</v>
      </c>
      <c r="AF35" s="207">
        <f t="shared" si="8"/>
        <v>0.891257565220853</v>
      </c>
      <c r="AG35" s="214"/>
      <c r="AH35" s="215"/>
      <c r="AI35" s="98"/>
    </row>
    <row r="36" s="93" customFormat="1" spans="1:35">
      <c r="A36" s="11">
        <v>33</v>
      </c>
      <c r="B36" s="11">
        <v>54</v>
      </c>
      <c r="C36" s="54" t="s">
        <v>49</v>
      </c>
      <c r="D36" s="54" t="s">
        <v>50</v>
      </c>
      <c r="E36" s="90" t="s">
        <v>51</v>
      </c>
      <c r="F36" s="105">
        <v>8</v>
      </c>
      <c r="G36" s="105">
        <v>2</v>
      </c>
      <c r="H36" s="192">
        <f t="shared" si="5"/>
        <v>0.25</v>
      </c>
      <c r="I36" s="56">
        <v>5</v>
      </c>
      <c r="J36" s="56"/>
      <c r="K36" s="71">
        <f t="shared" si="0"/>
        <v>0</v>
      </c>
      <c r="L36" s="72"/>
      <c r="M36" s="106">
        <v>40</v>
      </c>
      <c r="N36" s="56">
        <v>2</v>
      </c>
      <c r="O36" s="13">
        <v>10676.4514285714</v>
      </c>
      <c r="P36" s="13">
        <v>2657.36751428571</v>
      </c>
      <c r="Q36" s="165">
        <v>0.248899883267795</v>
      </c>
      <c r="R36" s="166">
        <v>12811.7417142857</v>
      </c>
      <c r="S36" s="166">
        <v>2890.39820399999</v>
      </c>
      <c r="T36" s="167">
        <v>0.225605407013245</v>
      </c>
      <c r="U36" s="168">
        <v>15374.0900571428</v>
      </c>
      <c r="V36" s="168">
        <v>3139.78192457142</v>
      </c>
      <c r="W36" s="175">
        <v>0.20422554524537</v>
      </c>
      <c r="X36" s="133">
        <v>11870.58</v>
      </c>
      <c r="Y36" s="133">
        <v>3245.79</v>
      </c>
      <c r="Z36" s="202">
        <f t="shared" si="1"/>
        <v>0.273431458277523</v>
      </c>
      <c r="AA36" s="203">
        <f t="shared" si="2"/>
        <v>1.11184695396384</v>
      </c>
      <c r="AB36" s="203">
        <f t="shared" si="6"/>
        <v>1.22143060098048</v>
      </c>
      <c r="AC36" s="210">
        <f t="shared" si="3"/>
        <v>0.926539128303199</v>
      </c>
      <c r="AD36" s="206">
        <f t="shared" si="7"/>
        <v>1.12295599807258</v>
      </c>
      <c r="AE36" s="209">
        <f t="shared" si="4"/>
        <v>0.772115940252668</v>
      </c>
      <c r="AF36" s="207">
        <f t="shared" si="8"/>
        <v>1.033762878434</v>
      </c>
      <c r="AG36" s="214"/>
      <c r="AH36" s="215"/>
      <c r="AI36" s="98"/>
    </row>
    <row r="37" s="93" customFormat="1" spans="1:35">
      <c r="A37" s="11">
        <v>34</v>
      </c>
      <c r="B37" s="11">
        <v>726</v>
      </c>
      <c r="C37" s="54" t="s">
        <v>104</v>
      </c>
      <c r="D37" s="54" t="s">
        <v>44</v>
      </c>
      <c r="E37" s="90" t="s">
        <v>51</v>
      </c>
      <c r="F37" s="105">
        <v>8</v>
      </c>
      <c r="G37" s="105">
        <v>2</v>
      </c>
      <c r="H37" s="192">
        <f t="shared" ref="H37:H68" si="9">G37/F37</f>
        <v>0.25</v>
      </c>
      <c r="I37" s="56">
        <v>4</v>
      </c>
      <c r="J37" s="56">
        <v>4</v>
      </c>
      <c r="K37" s="71">
        <f t="shared" si="0"/>
        <v>1</v>
      </c>
      <c r="L37" s="72"/>
      <c r="M37" s="106">
        <v>20</v>
      </c>
      <c r="N37" s="56">
        <v>2</v>
      </c>
      <c r="O37" s="13">
        <v>13629.2961904762</v>
      </c>
      <c r="P37" s="13">
        <v>2917.122</v>
      </c>
      <c r="Q37" s="165">
        <v>0.214033208995664</v>
      </c>
      <c r="R37" s="166">
        <v>16355.1554285714</v>
      </c>
      <c r="S37" s="166">
        <v>3172.93116</v>
      </c>
      <c r="T37" s="167">
        <v>0.19400189584607</v>
      </c>
      <c r="U37" s="168">
        <v>19626.1865142857</v>
      </c>
      <c r="V37" s="168">
        <v>3446.69184</v>
      </c>
      <c r="W37" s="175">
        <v>0.175616991996443</v>
      </c>
      <c r="X37" s="133">
        <v>15143.96</v>
      </c>
      <c r="Y37" s="133">
        <v>2497.04</v>
      </c>
      <c r="Z37" s="202">
        <f t="shared" si="1"/>
        <v>0.164886859183463</v>
      </c>
      <c r="AA37" s="203">
        <f t="shared" si="2"/>
        <v>1.11113294394337</v>
      </c>
      <c r="AB37" s="208">
        <f t="shared" ref="AB37:AB68" si="10">Y37/P37</f>
        <v>0.855994367050812</v>
      </c>
      <c r="AC37" s="210">
        <f t="shared" si="3"/>
        <v>0.925944119952812</v>
      </c>
      <c r="AD37" s="206">
        <f t="shared" ref="AD37:AD68" si="11">Y37/S37</f>
        <v>0.786982091347989</v>
      </c>
      <c r="AE37" s="209">
        <f t="shared" si="4"/>
        <v>0.771620099960676</v>
      </c>
      <c r="AF37" s="207">
        <f t="shared" ref="AF37:AF68" si="12">Y37/V37</f>
        <v>0.724474399196651</v>
      </c>
      <c r="AG37" s="214"/>
      <c r="AH37" s="215" t="s">
        <v>1420</v>
      </c>
      <c r="AI37" s="98"/>
    </row>
    <row r="38" s="93" customFormat="1" spans="1:35">
      <c r="A38" s="11">
        <v>35</v>
      </c>
      <c r="B38" s="11">
        <v>742</v>
      </c>
      <c r="C38" s="54" t="s">
        <v>69</v>
      </c>
      <c r="D38" s="54" t="s">
        <v>53</v>
      </c>
      <c r="E38" s="90" t="s">
        <v>51</v>
      </c>
      <c r="F38" s="105">
        <v>8</v>
      </c>
      <c r="G38" s="105"/>
      <c r="H38" s="192">
        <f t="shared" si="9"/>
        <v>0</v>
      </c>
      <c r="I38" s="56">
        <v>5</v>
      </c>
      <c r="J38" s="56"/>
      <c r="K38" s="71">
        <f t="shared" si="0"/>
        <v>0</v>
      </c>
      <c r="L38" s="72"/>
      <c r="M38" s="106">
        <v>6</v>
      </c>
      <c r="N38" s="56">
        <v>2</v>
      </c>
      <c r="O38" s="13">
        <v>14779.9482857143</v>
      </c>
      <c r="P38" s="13">
        <v>2914.49206285715</v>
      </c>
      <c r="Q38" s="165">
        <v>0.197192304500428</v>
      </c>
      <c r="R38" s="166">
        <v>17735.9379428571</v>
      </c>
      <c r="S38" s="166">
        <v>3170.0705976</v>
      </c>
      <c r="T38" s="167">
        <v>0.178737127284362</v>
      </c>
      <c r="U38" s="168">
        <v>21283.1255314286</v>
      </c>
      <c r="V38" s="168">
        <v>3443.58446811429</v>
      </c>
      <c r="W38" s="175">
        <v>0.161798813949069</v>
      </c>
      <c r="X38" s="133">
        <v>16044.92</v>
      </c>
      <c r="Y38" s="133">
        <v>2784.86</v>
      </c>
      <c r="Z38" s="202">
        <f t="shared" si="1"/>
        <v>0.173566462157493</v>
      </c>
      <c r="AA38" s="203">
        <f t="shared" si="2"/>
        <v>1.08558701896869</v>
      </c>
      <c r="AB38" s="208">
        <f t="shared" si="10"/>
        <v>0.95552155913917</v>
      </c>
      <c r="AC38" s="210">
        <f t="shared" si="3"/>
        <v>0.904655849140579</v>
      </c>
      <c r="AD38" s="206">
        <f t="shared" si="11"/>
        <v>0.878485167525406</v>
      </c>
      <c r="AE38" s="209">
        <f t="shared" si="4"/>
        <v>0.753879874283813</v>
      </c>
      <c r="AF38" s="207">
        <f t="shared" si="12"/>
        <v>0.808709652917267</v>
      </c>
      <c r="AG38" s="214"/>
      <c r="AH38" s="215"/>
      <c r="AI38" s="98"/>
    </row>
    <row r="39" s="93" customFormat="1" spans="1:35">
      <c r="A39" s="11">
        <v>36</v>
      </c>
      <c r="B39" s="11">
        <v>713</v>
      </c>
      <c r="C39" s="54" t="s">
        <v>74</v>
      </c>
      <c r="D39" s="54" t="s">
        <v>50</v>
      </c>
      <c r="E39" s="90" t="s">
        <v>48</v>
      </c>
      <c r="F39" s="105">
        <v>8</v>
      </c>
      <c r="G39" s="105">
        <v>2</v>
      </c>
      <c r="H39" s="192">
        <f t="shared" si="9"/>
        <v>0.25</v>
      </c>
      <c r="I39" s="56">
        <v>2</v>
      </c>
      <c r="J39" s="56"/>
      <c r="K39" s="71">
        <f t="shared" si="0"/>
        <v>0</v>
      </c>
      <c r="L39" s="72"/>
      <c r="M39" s="106">
        <v>10</v>
      </c>
      <c r="N39" s="56">
        <v>1</v>
      </c>
      <c r="O39" s="13">
        <v>5056.28476190476</v>
      </c>
      <c r="P39" s="13">
        <v>1331.21782857143</v>
      </c>
      <c r="Q39" s="165">
        <v>0.263279837124906</v>
      </c>
      <c r="R39" s="166">
        <v>6067.54171428571</v>
      </c>
      <c r="S39" s="166">
        <v>1447.955392</v>
      </c>
      <c r="T39" s="167">
        <v>0.238639544676036</v>
      </c>
      <c r="U39" s="168">
        <v>7281.05005714285</v>
      </c>
      <c r="V39" s="168">
        <v>1572.88506514286</v>
      </c>
      <c r="W39" s="175">
        <v>0.216024481743513</v>
      </c>
      <c r="X39" s="133">
        <v>5458.98</v>
      </c>
      <c r="Y39" s="133">
        <v>1575.96</v>
      </c>
      <c r="Z39" s="202">
        <f t="shared" si="1"/>
        <v>0.288691293977996</v>
      </c>
      <c r="AA39" s="203">
        <f t="shared" si="2"/>
        <v>1.07964251561329</v>
      </c>
      <c r="AB39" s="203">
        <f t="shared" si="10"/>
        <v>1.18384832758078</v>
      </c>
      <c r="AC39" s="210">
        <f t="shared" si="3"/>
        <v>0.899702096344408</v>
      </c>
      <c r="AD39" s="206">
        <f t="shared" si="11"/>
        <v>1.08840369579562</v>
      </c>
      <c r="AE39" s="209">
        <f t="shared" si="4"/>
        <v>0.749751746953674</v>
      </c>
      <c r="AF39" s="207">
        <f t="shared" si="12"/>
        <v>1.00195496474935</v>
      </c>
      <c r="AG39" s="214"/>
      <c r="AH39" s="215"/>
      <c r="AI39" s="98"/>
    </row>
    <row r="40" s="93" customFormat="1" spans="1:35">
      <c r="A40" s="11">
        <v>37</v>
      </c>
      <c r="B40" s="11">
        <v>104533</v>
      </c>
      <c r="C40" s="54" t="s">
        <v>111</v>
      </c>
      <c r="D40" s="54" t="s">
        <v>56</v>
      </c>
      <c r="E40" s="90" t="s">
        <v>48</v>
      </c>
      <c r="F40" s="105">
        <v>6</v>
      </c>
      <c r="G40" s="105">
        <v>2</v>
      </c>
      <c r="H40" s="192">
        <f t="shared" si="9"/>
        <v>0.333333333333333</v>
      </c>
      <c r="I40" s="56">
        <v>2</v>
      </c>
      <c r="J40" s="56"/>
      <c r="K40" s="71">
        <f t="shared" si="0"/>
        <v>0</v>
      </c>
      <c r="L40" s="72"/>
      <c r="M40" s="106">
        <v>6</v>
      </c>
      <c r="N40" s="56">
        <v>1</v>
      </c>
      <c r="O40" s="13">
        <v>6543.34571428572</v>
      </c>
      <c r="P40" s="13">
        <v>1347.31628571429</v>
      </c>
      <c r="Q40" s="165">
        <v>0.205906327518775</v>
      </c>
      <c r="R40" s="166">
        <v>7852.01485714286</v>
      </c>
      <c r="S40" s="166">
        <v>1465.46556</v>
      </c>
      <c r="T40" s="167">
        <v>0.186635607122787</v>
      </c>
      <c r="U40" s="168">
        <v>9422.41782857144</v>
      </c>
      <c r="V40" s="168">
        <v>1591.90601142857</v>
      </c>
      <c r="W40" s="175">
        <v>0.168948781553866</v>
      </c>
      <c r="X40" s="133">
        <v>7061.6</v>
      </c>
      <c r="Y40" s="133">
        <v>1492.93</v>
      </c>
      <c r="Z40" s="202">
        <f t="shared" si="1"/>
        <v>0.211415259997734</v>
      </c>
      <c r="AA40" s="203">
        <f t="shared" si="2"/>
        <v>1.07920325600141</v>
      </c>
      <c r="AB40" s="203">
        <f t="shared" si="10"/>
        <v>1.1080768605187</v>
      </c>
      <c r="AC40" s="210">
        <f t="shared" si="3"/>
        <v>0.89933604666784</v>
      </c>
      <c r="AD40" s="206">
        <f t="shared" si="11"/>
        <v>1.01874110231564</v>
      </c>
      <c r="AE40" s="209">
        <f t="shared" si="4"/>
        <v>0.749446705556532</v>
      </c>
      <c r="AF40" s="207">
        <f t="shared" si="12"/>
        <v>0.93782546788692</v>
      </c>
      <c r="AG40" s="214"/>
      <c r="AH40" s="215"/>
      <c r="AI40" s="98"/>
    </row>
    <row r="41" s="93" customFormat="1" spans="1:35">
      <c r="A41" s="11">
        <v>38</v>
      </c>
      <c r="B41" s="11">
        <v>717</v>
      </c>
      <c r="C41" s="54" t="s">
        <v>61</v>
      </c>
      <c r="D41" s="54" t="s">
        <v>56</v>
      </c>
      <c r="E41" s="90" t="s">
        <v>54</v>
      </c>
      <c r="F41" s="105">
        <v>6</v>
      </c>
      <c r="G41" s="105">
        <v>2</v>
      </c>
      <c r="H41" s="192">
        <f t="shared" si="9"/>
        <v>0.333333333333333</v>
      </c>
      <c r="I41" s="56">
        <v>3</v>
      </c>
      <c r="J41" s="56"/>
      <c r="K41" s="71">
        <f t="shared" si="0"/>
        <v>0</v>
      </c>
      <c r="L41" s="72"/>
      <c r="M41" s="106">
        <v>8</v>
      </c>
      <c r="N41" s="56">
        <v>2</v>
      </c>
      <c r="O41" s="13">
        <v>8424.37047619048</v>
      </c>
      <c r="P41" s="13">
        <v>2149.23205714286</v>
      </c>
      <c r="Q41" s="165">
        <v>0.25512079071275</v>
      </c>
      <c r="R41" s="166">
        <v>10109.2445714286</v>
      </c>
      <c r="S41" s="166">
        <v>2337.703176</v>
      </c>
      <c r="T41" s="167">
        <v>0.231244101325531</v>
      </c>
      <c r="U41" s="168">
        <v>12131.0934857143</v>
      </c>
      <c r="V41" s="168">
        <v>2539.40033828572</v>
      </c>
      <c r="W41" s="175">
        <v>0.20932987955918</v>
      </c>
      <c r="X41" s="133">
        <v>9088.5</v>
      </c>
      <c r="Y41" s="133">
        <v>2073.95</v>
      </c>
      <c r="Z41" s="202">
        <f t="shared" si="1"/>
        <v>0.228194971667492</v>
      </c>
      <c r="AA41" s="203">
        <f t="shared" si="2"/>
        <v>1.07883432069928</v>
      </c>
      <c r="AB41" s="208">
        <f t="shared" si="10"/>
        <v>0.964972578511164</v>
      </c>
      <c r="AC41" s="210">
        <f t="shared" si="3"/>
        <v>0.899028600582728</v>
      </c>
      <c r="AD41" s="206">
        <f t="shared" si="11"/>
        <v>0.887174223525117</v>
      </c>
      <c r="AE41" s="209">
        <f t="shared" si="4"/>
        <v>0.749190500485608</v>
      </c>
      <c r="AF41" s="207">
        <f t="shared" si="12"/>
        <v>0.816708562542</v>
      </c>
      <c r="AG41" s="214"/>
      <c r="AH41" s="215"/>
      <c r="AI41" s="98"/>
    </row>
    <row r="42" s="93" customFormat="1" spans="1:35">
      <c r="A42" s="11">
        <v>39</v>
      </c>
      <c r="B42" s="11">
        <v>710</v>
      </c>
      <c r="C42" s="54" t="s">
        <v>68</v>
      </c>
      <c r="D42" s="54" t="s">
        <v>50</v>
      </c>
      <c r="E42" s="90" t="s">
        <v>45</v>
      </c>
      <c r="F42" s="105">
        <v>8</v>
      </c>
      <c r="G42" s="105"/>
      <c r="H42" s="192">
        <f t="shared" si="9"/>
        <v>0</v>
      </c>
      <c r="I42" s="56">
        <v>2</v>
      </c>
      <c r="J42" s="56"/>
      <c r="K42" s="71">
        <f t="shared" si="0"/>
        <v>0</v>
      </c>
      <c r="L42" s="72"/>
      <c r="M42" s="106">
        <v>8</v>
      </c>
      <c r="N42" s="56">
        <v>1</v>
      </c>
      <c r="O42" s="13">
        <v>6653.99742857144</v>
      </c>
      <c r="P42" s="13">
        <v>1789.57472571428</v>
      </c>
      <c r="Q42" s="165">
        <v>0.268947312487689</v>
      </c>
      <c r="R42" s="166">
        <v>7984.79691428573</v>
      </c>
      <c r="S42" s="166">
        <v>1946.50666319999</v>
      </c>
      <c r="T42" s="167">
        <v>0.243776602472815</v>
      </c>
      <c r="U42" s="168">
        <v>9581.75629714287</v>
      </c>
      <c r="V42" s="168">
        <v>2114.45136822856</v>
      </c>
      <c r="W42" s="175">
        <v>0.220674717938616</v>
      </c>
      <c r="X42" s="133">
        <v>7036.08</v>
      </c>
      <c r="Y42" s="133">
        <v>1446.41</v>
      </c>
      <c r="Z42" s="202">
        <f t="shared" si="1"/>
        <v>0.205570431262862</v>
      </c>
      <c r="AA42" s="203">
        <f t="shared" si="2"/>
        <v>1.05742150872917</v>
      </c>
      <c r="AB42" s="208">
        <f t="shared" si="10"/>
        <v>0.808242304284158</v>
      </c>
      <c r="AC42" s="210">
        <f t="shared" si="3"/>
        <v>0.881184590607638</v>
      </c>
      <c r="AD42" s="206">
        <f t="shared" si="11"/>
        <v>0.743079912000996</v>
      </c>
      <c r="AE42" s="209">
        <f t="shared" si="4"/>
        <v>0.734320492173032</v>
      </c>
      <c r="AF42" s="207">
        <f t="shared" si="12"/>
        <v>0.684059241907167</v>
      </c>
      <c r="AG42" s="214"/>
      <c r="AH42" s="215"/>
      <c r="AI42" s="98"/>
    </row>
    <row r="43" s="93" customFormat="1" spans="1:35">
      <c r="A43" s="11">
        <v>40</v>
      </c>
      <c r="B43" s="11">
        <v>744</v>
      </c>
      <c r="C43" s="54" t="s">
        <v>149</v>
      </c>
      <c r="D43" s="54" t="s">
        <v>53</v>
      </c>
      <c r="E43" s="90" t="s">
        <v>51</v>
      </c>
      <c r="F43" s="105">
        <v>8</v>
      </c>
      <c r="G43" s="105"/>
      <c r="H43" s="192">
        <f t="shared" si="9"/>
        <v>0</v>
      </c>
      <c r="I43" s="56">
        <v>5</v>
      </c>
      <c r="J43" s="56"/>
      <c r="K43" s="71">
        <f t="shared" si="0"/>
        <v>0</v>
      </c>
      <c r="L43" s="72"/>
      <c r="M43" s="106">
        <v>16</v>
      </c>
      <c r="N43" s="56">
        <v>2</v>
      </c>
      <c r="O43" s="13">
        <v>15716.8731428571</v>
      </c>
      <c r="P43" s="13">
        <v>3132.63622285714</v>
      </c>
      <c r="Q43" s="165">
        <v>0.19931675940776</v>
      </c>
      <c r="R43" s="166">
        <v>18860.2477714286</v>
      </c>
      <c r="S43" s="166">
        <v>3407.3443224</v>
      </c>
      <c r="T43" s="167">
        <v>0.180662755001649</v>
      </c>
      <c r="U43" s="168">
        <v>22632.2973257143</v>
      </c>
      <c r="V43" s="168">
        <v>3701.33018331428</v>
      </c>
      <c r="W43" s="175">
        <v>0.163541956437136</v>
      </c>
      <c r="X43" s="133">
        <v>16537.42</v>
      </c>
      <c r="Y43" s="133">
        <v>4246.41</v>
      </c>
      <c r="Z43" s="202">
        <f t="shared" si="1"/>
        <v>0.256775845325329</v>
      </c>
      <c r="AA43" s="203">
        <f t="shared" si="2"/>
        <v>1.05220802189371</v>
      </c>
      <c r="AB43" s="203">
        <f t="shared" si="10"/>
        <v>1.35553881712031</v>
      </c>
      <c r="AC43" s="210">
        <f t="shared" si="3"/>
        <v>0.876840018244752</v>
      </c>
      <c r="AD43" s="206">
        <f t="shared" si="11"/>
        <v>1.24625209494795</v>
      </c>
      <c r="AE43" s="209">
        <f t="shared" si="4"/>
        <v>0.730700015203961</v>
      </c>
      <c r="AF43" s="207">
        <f t="shared" si="12"/>
        <v>1.14726592594818</v>
      </c>
      <c r="AG43" s="214"/>
      <c r="AH43" s="215" t="s">
        <v>1421</v>
      </c>
      <c r="AI43" s="98"/>
    </row>
    <row r="44" s="93" customFormat="1" spans="1:35">
      <c r="A44" s="11">
        <v>41</v>
      </c>
      <c r="B44" s="11">
        <v>103199</v>
      </c>
      <c r="C44" s="54" t="s">
        <v>107</v>
      </c>
      <c r="D44" s="54" t="s">
        <v>44</v>
      </c>
      <c r="E44" s="90" t="s">
        <v>67</v>
      </c>
      <c r="F44" s="105">
        <v>6</v>
      </c>
      <c r="G44" s="105">
        <v>2</v>
      </c>
      <c r="H44" s="192">
        <f t="shared" si="9"/>
        <v>0.333333333333333</v>
      </c>
      <c r="I44" s="56">
        <v>4</v>
      </c>
      <c r="J44" s="56"/>
      <c r="K44" s="71">
        <f t="shared" si="0"/>
        <v>0</v>
      </c>
      <c r="L44" s="72"/>
      <c r="M44" s="106">
        <v>6</v>
      </c>
      <c r="N44" s="56">
        <v>2</v>
      </c>
      <c r="O44" s="13">
        <v>8526.38657142857</v>
      </c>
      <c r="P44" s="13">
        <v>2239.11992571428</v>
      </c>
      <c r="Q44" s="165">
        <v>0.262610650708407</v>
      </c>
      <c r="R44" s="166">
        <v>10231.6638857143</v>
      </c>
      <c r="S44" s="166">
        <v>2435.4735192</v>
      </c>
      <c r="T44" s="167">
        <v>0.238032987244672</v>
      </c>
      <c r="U44" s="168">
        <v>12277.9966628571</v>
      </c>
      <c r="V44" s="168">
        <v>2645.60631222857</v>
      </c>
      <c r="W44" s="175">
        <v>0.215475405709462</v>
      </c>
      <c r="X44" s="133">
        <v>8872.44</v>
      </c>
      <c r="Y44" s="133">
        <v>2672.08</v>
      </c>
      <c r="Z44" s="202">
        <f t="shared" si="1"/>
        <v>0.301166308253423</v>
      </c>
      <c r="AA44" s="203">
        <f t="shared" si="2"/>
        <v>1.04058617629783</v>
      </c>
      <c r="AB44" s="203">
        <f t="shared" si="10"/>
        <v>1.19336171739332</v>
      </c>
      <c r="AC44" s="210">
        <f t="shared" si="3"/>
        <v>0.867155146914855</v>
      </c>
      <c r="AD44" s="206">
        <f t="shared" si="11"/>
        <v>1.09715009378452</v>
      </c>
      <c r="AE44" s="209">
        <f t="shared" si="4"/>
        <v>0.722629289095716</v>
      </c>
      <c r="AF44" s="207">
        <f t="shared" si="12"/>
        <v>1.01000666185632</v>
      </c>
      <c r="AG44" s="214"/>
      <c r="AH44" s="215" t="s">
        <v>1422</v>
      </c>
      <c r="AI44" s="98"/>
    </row>
    <row r="45" s="93" customFormat="1" spans="1:35">
      <c r="A45" s="11">
        <v>42</v>
      </c>
      <c r="B45" s="11">
        <v>573</v>
      </c>
      <c r="C45" s="54" t="s">
        <v>128</v>
      </c>
      <c r="D45" s="54" t="s">
        <v>47</v>
      </c>
      <c r="E45" s="90" t="s">
        <v>54</v>
      </c>
      <c r="F45" s="105">
        <v>6</v>
      </c>
      <c r="G45" s="105"/>
      <c r="H45" s="192">
        <f t="shared" si="9"/>
        <v>0</v>
      </c>
      <c r="I45" s="56">
        <v>3</v>
      </c>
      <c r="J45" s="56"/>
      <c r="K45" s="71">
        <f t="shared" si="0"/>
        <v>0</v>
      </c>
      <c r="L45" s="72"/>
      <c r="M45" s="106">
        <v>12</v>
      </c>
      <c r="N45" s="56">
        <v>2</v>
      </c>
      <c r="O45" s="13">
        <v>6856.44285714286</v>
      </c>
      <c r="P45" s="13">
        <v>1539.83217142857</v>
      </c>
      <c r="Q45" s="165">
        <v>0.22458178439049</v>
      </c>
      <c r="R45" s="166">
        <v>8227.73142857143</v>
      </c>
      <c r="S45" s="166">
        <v>1674.863608</v>
      </c>
      <c r="T45" s="167">
        <v>0.203563232774457</v>
      </c>
      <c r="U45" s="168">
        <v>9873.27771428572</v>
      </c>
      <c r="V45" s="168">
        <v>1819.37093485714</v>
      </c>
      <c r="W45" s="175">
        <v>0.184272233346043</v>
      </c>
      <c r="X45" s="133">
        <v>7113.7</v>
      </c>
      <c r="Y45" s="133">
        <v>1644.4</v>
      </c>
      <c r="Z45" s="202">
        <f t="shared" si="1"/>
        <v>0.231159593460506</v>
      </c>
      <c r="AA45" s="203">
        <f t="shared" si="2"/>
        <v>1.03752049688406</v>
      </c>
      <c r="AB45" s="203">
        <f t="shared" si="10"/>
        <v>1.06790858803425</v>
      </c>
      <c r="AC45" s="210">
        <f t="shared" si="3"/>
        <v>0.864600414070047</v>
      </c>
      <c r="AD45" s="206">
        <f t="shared" si="11"/>
        <v>0.981811290271942</v>
      </c>
      <c r="AE45" s="209">
        <f t="shared" si="4"/>
        <v>0.720500345058372</v>
      </c>
      <c r="AF45" s="207">
        <f t="shared" si="12"/>
        <v>0.903828883101906</v>
      </c>
      <c r="AG45" s="214"/>
      <c r="AH45" s="215" t="s">
        <v>1423</v>
      </c>
      <c r="AI45" s="98"/>
    </row>
    <row r="46" s="93" customFormat="1" spans="1:35">
      <c r="A46" s="11">
        <v>43</v>
      </c>
      <c r="B46" s="11">
        <v>587</v>
      </c>
      <c r="C46" s="54" t="s">
        <v>92</v>
      </c>
      <c r="D46" s="54" t="s">
        <v>50</v>
      </c>
      <c r="E46" s="90" t="s">
        <v>67</v>
      </c>
      <c r="F46" s="105">
        <v>8</v>
      </c>
      <c r="G46" s="105"/>
      <c r="H46" s="192">
        <f t="shared" si="9"/>
        <v>0</v>
      </c>
      <c r="I46" s="56">
        <v>4</v>
      </c>
      <c r="J46" s="56"/>
      <c r="K46" s="71">
        <f t="shared" si="0"/>
        <v>0</v>
      </c>
      <c r="L46" s="72"/>
      <c r="M46" s="106">
        <v>10</v>
      </c>
      <c r="N46" s="56">
        <v>2</v>
      </c>
      <c r="O46" s="13">
        <v>9568.18452380952</v>
      </c>
      <c r="P46" s="13">
        <v>2291.74214285714</v>
      </c>
      <c r="Q46" s="165">
        <v>0.23951692582374</v>
      </c>
      <c r="R46" s="166">
        <v>11481.8214285714</v>
      </c>
      <c r="S46" s="166">
        <v>2492.7103</v>
      </c>
      <c r="T46" s="167">
        <v>0.217100598150492</v>
      </c>
      <c r="U46" s="168">
        <v>13778.1857142857</v>
      </c>
      <c r="V46" s="168">
        <v>2707.78148571428</v>
      </c>
      <c r="W46" s="175">
        <v>0.196526708368197</v>
      </c>
      <c r="X46" s="133">
        <v>9840.21</v>
      </c>
      <c r="Y46" s="133">
        <v>2639.19</v>
      </c>
      <c r="Z46" s="202">
        <f t="shared" si="1"/>
        <v>0.268204641974104</v>
      </c>
      <c r="AA46" s="203">
        <f t="shared" si="2"/>
        <v>1.0284302079996</v>
      </c>
      <c r="AB46" s="203">
        <f t="shared" si="10"/>
        <v>1.15160861714996</v>
      </c>
      <c r="AC46" s="210">
        <f t="shared" si="3"/>
        <v>0.857025173333004</v>
      </c>
      <c r="AD46" s="206">
        <f t="shared" si="11"/>
        <v>1.05876322651694</v>
      </c>
      <c r="AE46" s="209">
        <f t="shared" si="4"/>
        <v>0.714187644444169</v>
      </c>
      <c r="AF46" s="207">
        <f t="shared" si="12"/>
        <v>0.974668751494109</v>
      </c>
      <c r="AG46" s="214"/>
      <c r="AH46" s="215"/>
      <c r="AI46" s="98"/>
    </row>
    <row r="47" s="93" customFormat="1" spans="1:35">
      <c r="A47" s="11">
        <v>44</v>
      </c>
      <c r="B47" s="11">
        <v>546</v>
      </c>
      <c r="C47" s="54" t="s">
        <v>105</v>
      </c>
      <c r="D47" s="54" t="s">
        <v>47</v>
      </c>
      <c r="E47" s="90" t="s">
        <v>51</v>
      </c>
      <c r="F47" s="105">
        <v>8</v>
      </c>
      <c r="G47" s="105"/>
      <c r="H47" s="192">
        <f t="shared" si="9"/>
        <v>0</v>
      </c>
      <c r="I47" s="56">
        <v>6</v>
      </c>
      <c r="J47" s="56"/>
      <c r="K47" s="71">
        <f t="shared" si="0"/>
        <v>0</v>
      </c>
      <c r="L47" s="72"/>
      <c r="M47" s="106">
        <v>40</v>
      </c>
      <c r="N47" s="56">
        <v>2</v>
      </c>
      <c r="O47" s="13">
        <v>13080.1782857143</v>
      </c>
      <c r="P47" s="13">
        <v>3476.39017142857</v>
      </c>
      <c r="Q47" s="165">
        <v>0.265775442466665</v>
      </c>
      <c r="R47" s="166">
        <v>15696.2139428571</v>
      </c>
      <c r="S47" s="166">
        <v>3781.242848</v>
      </c>
      <c r="T47" s="167">
        <v>0.240901586953759</v>
      </c>
      <c r="U47" s="168">
        <v>18835.4567314286</v>
      </c>
      <c r="V47" s="168">
        <v>4107.48869485715</v>
      </c>
      <c r="W47" s="175">
        <v>0.218072157921366</v>
      </c>
      <c r="X47" s="133">
        <v>13328.9</v>
      </c>
      <c r="Y47" s="133">
        <v>4398</v>
      </c>
      <c r="Z47" s="202">
        <f t="shared" si="1"/>
        <v>0.329959711604108</v>
      </c>
      <c r="AA47" s="203">
        <f t="shared" si="2"/>
        <v>1.01901516239709</v>
      </c>
      <c r="AB47" s="203">
        <f t="shared" si="10"/>
        <v>1.26510540621875</v>
      </c>
      <c r="AC47" s="210">
        <f t="shared" si="3"/>
        <v>0.849179301997575</v>
      </c>
      <c r="AD47" s="206">
        <f t="shared" si="11"/>
        <v>1.16310963796632</v>
      </c>
      <c r="AE47" s="209">
        <f t="shared" si="4"/>
        <v>0.70764941833131</v>
      </c>
      <c r="AF47" s="207">
        <f t="shared" si="12"/>
        <v>1.07072723182576</v>
      </c>
      <c r="AG47" s="214"/>
      <c r="AH47" s="215"/>
      <c r="AI47" s="98"/>
    </row>
    <row r="48" s="93" customFormat="1" spans="1:35">
      <c r="A48" s="11">
        <v>45</v>
      </c>
      <c r="B48" s="11">
        <v>732</v>
      </c>
      <c r="C48" s="54" t="s">
        <v>96</v>
      </c>
      <c r="D48" s="54" t="s">
        <v>56</v>
      </c>
      <c r="E48" s="90" t="s">
        <v>45</v>
      </c>
      <c r="F48" s="105">
        <v>6</v>
      </c>
      <c r="G48" s="105"/>
      <c r="H48" s="192">
        <f t="shared" si="9"/>
        <v>0</v>
      </c>
      <c r="I48" s="56">
        <v>2</v>
      </c>
      <c r="J48" s="56"/>
      <c r="K48" s="71">
        <f t="shared" si="0"/>
        <v>0</v>
      </c>
      <c r="L48" s="72"/>
      <c r="M48" s="106">
        <v>10</v>
      </c>
      <c r="N48" s="56">
        <v>1</v>
      </c>
      <c r="O48" s="13">
        <v>6513.54666666667</v>
      </c>
      <c r="P48" s="13">
        <v>1323.80411428572</v>
      </c>
      <c r="Q48" s="165">
        <v>0.203238601338398</v>
      </c>
      <c r="R48" s="166">
        <v>7816.25600000001</v>
      </c>
      <c r="S48" s="166">
        <v>1439.89155200001</v>
      </c>
      <c r="T48" s="167">
        <v>0.184217552751599</v>
      </c>
      <c r="U48" s="168">
        <v>9379.50720000001</v>
      </c>
      <c r="V48" s="168">
        <v>1564.12547657143</v>
      </c>
      <c r="W48" s="175">
        <v>0.16675987802125</v>
      </c>
      <c r="X48" s="133">
        <v>6634.87</v>
      </c>
      <c r="Y48" s="133">
        <v>1716.5</v>
      </c>
      <c r="Z48" s="202">
        <f t="shared" si="1"/>
        <v>0.258708912156531</v>
      </c>
      <c r="AA48" s="203">
        <f t="shared" si="2"/>
        <v>1.01862630906664</v>
      </c>
      <c r="AB48" s="203">
        <f t="shared" si="10"/>
        <v>1.29664198915575</v>
      </c>
      <c r="AC48" s="210">
        <f t="shared" si="3"/>
        <v>0.848855257555534</v>
      </c>
      <c r="AD48" s="206">
        <f t="shared" si="11"/>
        <v>1.19210366754064</v>
      </c>
      <c r="AE48" s="209">
        <f t="shared" si="4"/>
        <v>0.707379381296279</v>
      </c>
      <c r="AF48" s="207">
        <f t="shared" si="12"/>
        <v>1.09741835019693</v>
      </c>
      <c r="AG48" s="214"/>
      <c r="AH48" s="215"/>
      <c r="AI48" s="98"/>
    </row>
    <row r="49" s="93" customFormat="1" spans="1:35">
      <c r="A49" s="11">
        <v>46</v>
      </c>
      <c r="B49" s="11">
        <v>723</v>
      </c>
      <c r="C49" s="54" t="s">
        <v>95</v>
      </c>
      <c r="D49" s="54" t="s">
        <v>53</v>
      </c>
      <c r="E49" s="90" t="s">
        <v>54</v>
      </c>
      <c r="F49" s="105">
        <v>8</v>
      </c>
      <c r="G49" s="105"/>
      <c r="H49" s="192">
        <f t="shared" si="9"/>
        <v>0</v>
      </c>
      <c r="I49" s="56">
        <v>3</v>
      </c>
      <c r="J49" s="56"/>
      <c r="K49" s="71">
        <f t="shared" si="0"/>
        <v>0</v>
      </c>
      <c r="L49" s="72"/>
      <c r="M49" s="106">
        <v>12</v>
      </c>
      <c r="N49" s="56">
        <v>2</v>
      </c>
      <c r="O49" s="13">
        <v>7543.40476190476</v>
      </c>
      <c r="P49" s="13">
        <v>1757.78645714286</v>
      </c>
      <c r="Q49" s="165">
        <v>0.23302295351032</v>
      </c>
      <c r="R49" s="166">
        <v>9052.08571428571</v>
      </c>
      <c r="S49" s="166">
        <v>1911.930808</v>
      </c>
      <c r="T49" s="167">
        <v>0.211214395040764</v>
      </c>
      <c r="U49" s="168">
        <v>10862.5028571429</v>
      </c>
      <c r="V49" s="168">
        <v>2076.89230628571</v>
      </c>
      <c r="W49" s="175">
        <v>0.19119832082898</v>
      </c>
      <c r="X49" s="133">
        <v>7682.43</v>
      </c>
      <c r="Y49" s="133">
        <v>1804.16</v>
      </c>
      <c r="Z49" s="202">
        <f t="shared" si="1"/>
        <v>0.234842361075858</v>
      </c>
      <c r="AA49" s="203">
        <f t="shared" si="2"/>
        <v>1.01843003822324</v>
      </c>
      <c r="AB49" s="203">
        <f t="shared" si="10"/>
        <v>1.02638178412895</v>
      </c>
      <c r="AC49" s="210">
        <f t="shared" si="3"/>
        <v>0.848691698519363</v>
      </c>
      <c r="AD49" s="206">
        <f t="shared" si="11"/>
        <v>0.943632474800312</v>
      </c>
      <c r="AE49" s="209">
        <f t="shared" si="4"/>
        <v>0.707243082099466</v>
      </c>
      <c r="AF49" s="207">
        <f t="shared" si="12"/>
        <v>0.86868249958831</v>
      </c>
      <c r="AG49" s="214"/>
      <c r="AH49" s="215"/>
      <c r="AI49" s="98"/>
    </row>
    <row r="50" s="93" customFormat="1" spans="1:35">
      <c r="A50" s="11">
        <v>47</v>
      </c>
      <c r="B50" s="11">
        <v>373</v>
      </c>
      <c r="C50" s="54" t="s">
        <v>101</v>
      </c>
      <c r="D50" s="54" t="s">
        <v>53</v>
      </c>
      <c r="E50" s="90" t="s">
        <v>51</v>
      </c>
      <c r="F50" s="105">
        <v>8</v>
      </c>
      <c r="G50" s="105"/>
      <c r="H50" s="192">
        <f t="shared" si="9"/>
        <v>0</v>
      </c>
      <c r="I50" s="56">
        <v>5</v>
      </c>
      <c r="J50" s="56"/>
      <c r="K50" s="71">
        <f t="shared" si="0"/>
        <v>0</v>
      </c>
      <c r="L50" s="72"/>
      <c r="M50" s="106">
        <v>6</v>
      </c>
      <c r="N50" s="56">
        <v>2</v>
      </c>
      <c r="O50" s="13">
        <v>15555.2792380952</v>
      </c>
      <c r="P50" s="13">
        <v>3414.31524571428</v>
      </c>
      <c r="Q50" s="165">
        <v>0.219495593325805</v>
      </c>
      <c r="R50" s="166">
        <v>18666.3350857143</v>
      </c>
      <c r="S50" s="166">
        <v>3713.7244288</v>
      </c>
      <c r="T50" s="167">
        <v>0.198953057027364</v>
      </c>
      <c r="U50" s="168">
        <v>22399.6021028571</v>
      </c>
      <c r="V50" s="168">
        <v>4034.14478262857</v>
      </c>
      <c r="W50" s="175">
        <v>0.180098948369891</v>
      </c>
      <c r="X50" s="133">
        <v>15799.75</v>
      </c>
      <c r="Y50" s="133">
        <v>3419.39</v>
      </c>
      <c r="Z50" s="202">
        <f t="shared" si="1"/>
        <v>0.2164205129828</v>
      </c>
      <c r="AA50" s="203">
        <f t="shared" si="2"/>
        <v>1.01571625672306</v>
      </c>
      <c r="AB50" s="203">
        <f t="shared" si="10"/>
        <v>1.00148631685141</v>
      </c>
      <c r="AC50" s="210">
        <f t="shared" si="3"/>
        <v>0.846430213935881</v>
      </c>
      <c r="AD50" s="206">
        <f t="shared" si="11"/>
        <v>0.920744138547968</v>
      </c>
      <c r="AE50" s="209">
        <f t="shared" si="4"/>
        <v>0.705358511613236</v>
      </c>
      <c r="AF50" s="207">
        <f t="shared" si="12"/>
        <v>0.84761211712684</v>
      </c>
      <c r="AG50" s="214"/>
      <c r="AH50" s="215" t="s">
        <v>1424</v>
      </c>
      <c r="AI50" s="98"/>
    </row>
    <row r="51" s="93" customFormat="1" spans="1:35">
      <c r="A51" s="11">
        <v>48</v>
      </c>
      <c r="B51" s="11">
        <v>385</v>
      </c>
      <c r="C51" s="60" t="s">
        <v>131</v>
      </c>
      <c r="D51" s="54" t="s">
        <v>56</v>
      </c>
      <c r="E51" s="90" t="s">
        <v>72</v>
      </c>
      <c r="F51" s="105">
        <v>10</v>
      </c>
      <c r="G51" s="105">
        <v>6</v>
      </c>
      <c r="H51" s="192">
        <f t="shared" si="9"/>
        <v>0.6</v>
      </c>
      <c r="I51" s="56">
        <v>8</v>
      </c>
      <c r="J51" s="56">
        <v>8</v>
      </c>
      <c r="K51" s="86">
        <f t="shared" si="0"/>
        <v>1</v>
      </c>
      <c r="L51" s="87" t="s">
        <v>1425</v>
      </c>
      <c r="M51" s="106">
        <v>30</v>
      </c>
      <c r="N51" s="56">
        <v>3</v>
      </c>
      <c r="O51" s="13">
        <v>21033.8102857142</v>
      </c>
      <c r="P51" s="13">
        <v>3802.67323428571</v>
      </c>
      <c r="Q51" s="165">
        <v>0.18078860570823</v>
      </c>
      <c r="R51" s="166">
        <v>25240.5723428571</v>
      </c>
      <c r="S51" s="166">
        <v>4136.1384256</v>
      </c>
      <c r="T51" s="167">
        <v>0.16386864645605</v>
      </c>
      <c r="U51" s="168">
        <v>30288.6868114285</v>
      </c>
      <c r="V51" s="168">
        <v>4493.00468297143</v>
      </c>
      <c r="W51" s="175">
        <v>0.14833936878624</v>
      </c>
      <c r="X51" s="133">
        <v>21123.33</v>
      </c>
      <c r="Y51" s="133">
        <v>3739.85</v>
      </c>
      <c r="Z51" s="202">
        <f t="shared" si="1"/>
        <v>0.177048315772182</v>
      </c>
      <c r="AA51" s="203">
        <f t="shared" si="2"/>
        <v>1.00425599133347</v>
      </c>
      <c r="AB51" s="208">
        <f t="shared" si="10"/>
        <v>0.983479192027524</v>
      </c>
      <c r="AC51" s="210">
        <f t="shared" si="3"/>
        <v>0.836879992777888</v>
      </c>
      <c r="AD51" s="206">
        <f t="shared" si="11"/>
        <v>0.904188790407199</v>
      </c>
      <c r="AE51" s="209">
        <f t="shared" si="4"/>
        <v>0.697399993981574</v>
      </c>
      <c r="AF51" s="207">
        <f t="shared" si="12"/>
        <v>0.83237171200246</v>
      </c>
      <c r="AG51" s="214"/>
      <c r="AH51" s="215"/>
      <c r="AI51" s="98"/>
    </row>
    <row r="52" s="93" customFormat="1" spans="1:35">
      <c r="A52" s="11">
        <v>49</v>
      </c>
      <c r="B52" s="11">
        <v>105751</v>
      </c>
      <c r="C52" s="54" t="s">
        <v>129</v>
      </c>
      <c r="D52" s="54" t="s">
        <v>47</v>
      </c>
      <c r="E52" s="90" t="s">
        <v>45</v>
      </c>
      <c r="F52" s="105">
        <v>6</v>
      </c>
      <c r="G52" s="105"/>
      <c r="H52" s="192">
        <f t="shared" si="9"/>
        <v>0</v>
      </c>
      <c r="I52" s="56">
        <v>2</v>
      </c>
      <c r="J52" s="56"/>
      <c r="K52" s="71">
        <f t="shared" si="0"/>
        <v>0</v>
      </c>
      <c r="L52" s="72"/>
      <c r="M52" s="106">
        <v>6</v>
      </c>
      <c r="N52" s="56">
        <v>1</v>
      </c>
      <c r="O52" s="13">
        <v>8987.55047619048</v>
      </c>
      <c r="P52" s="13">
        <v>2121.10674285714</v>
      </c>
      <c r="Q52" s="165">
        <v>0.236004988063912</v>
      </c>
      <c r="R52" s="166">
        <v>10785.0605714286</v>
      </c>
      <c r="S52" s="166">
        <v>2307.111488</v>
      </c>
      <c r="T52" s="167">
        <v>0.21391734174511</v>
      </c>
      <c r="U52" s="168">
        <v>12942.0726857143</v>
      </c>
      <c r="V52" s="168">
        <v>2506.16919771429</v>
      </c>
      <c r="W52" s="175">
        <v>0.193645118411415</v>
      </c>
      <c r="X52" s="133">
        <v>9020.21</v>
      </c>
      <c r="Y52" s="133">
        <v>2143.33</v>
      </c>
      <c r="Z52" s="202">
        <f t="shared" si="1"/>
        <v>0.237614201886652</v>
      </c>
      <c r="AA52" s="203">
        <f t="shared" si="2"/>
        <v>1.00363386262987</v>
      </c>
      <c r="AB52" s="203">
        <f t="shared" si="10"/>
        <v>1.01047719885748</v>
      </c>
      <c r="AC52" s="210">
        <f t="shared" si="3"/>
        <v>0.836361552191558</v>
      </c>
      <c r="AD52" s="206">
        <f t="shared" si="11"/>
        <v>0.92901015453658</v>
      </c>
      <c r="AE52" s="209">
        <f t="shared" si="4"/>
        <v>0.696967960159633</v>
      </c>
      <c r="AF52" s="207">
        <f t="shared" si="12"/>
        <v>0.855221587574689</v>
      </c>
      <c r="AG52" s="214"/>
      <c r="AH52" s="215"/>
      <c r="AI52" s="98"/>
    </row>
    <row r="53" s="93" customFormat="1" spans="1:35">
      <c r="A53" s="11">
        <v>50</v>
      </c>
      <c r="B53" s="11">
        <v>581</v>
      </c>
      <c r="C53" s="54" t="s">
        <v>91</v>
      </c>
      <c r="D53" s="54" t="s">
        <v>44</v>
      </c>
      <c r="E53" s="90" t="s">
        <v>72</v>
      </c>
      <c r="F53" s="105">
        <v>10</v>
      </c>
      <c r="G53" s="105"/>
      <c r="H53" s="192">
        <f t="shared" si="9"/>
        <v>0</v>
      </c>
      <c r="I53" s="56">
        <v>5</v>
      </c>
      <c r="J53" s="56"/>
      <c r="K53" s="71">
        <f t="shared" si="0"/>
        <v>0</v>
      </c>
      <c r="L53" s="72"/>
      <c r="M53" s="106">
        <v>9</v>
      </c>
      <c r="N53" s="56">
        <v>3</v>
      </c>
      <c r="O53" s="13">
        <v>16739.3674285714</v>
      </c>
      <c r="P53" s="13">
        <v>4192.83406285715</v>
      </c>
      <c r="Q53" s="165">
        <v>0.250477449685503</v>
      </c>
      <c r="R53" s="166">
        <v>20087.2409142857</v>
      </c>
      <c r="S53" s="166">
        <v>4560.5133576</v>
      </c>
      <c r="T53" s="167">
        <v>0.227035329394424</v>
      </c>
      <c r="U53" s="168">
        <v>24104.6890971429</v>
      </c>
      <c r="V53" s="168">
        <v>4953.99470811429</v>
      </c>
      <c r="W53" s="175">
        <v>0.20551995871631</v>
      </c>
      <c r="X53" s="133">
        <v>16707.25</v>
      </c>
      <c r="Y53" s="133">
        <v>4399.75</v>
      </c>
      <c r="Z53" s="202">
        <f t="shared" si="1"/>
        <v>0.263343757949393</v>
      </c>
      <c r="AA53" s="208">
        <f t="shared" si="2"/>
        <v>0.99808132363971</v>
      </c>
      <c r="AB53" s="208">
        <f t="shared" si="10"/>
        <v>1.04934989890868</v>
      </c>
      <c r="AC53" s="210">
        <f t="shared" si="3"/>
        <v>0.831734436366425</v>
      </c>
      <c r="AD53" s="206">
        <f t="shared" si="11"/>
        <v>0.964748846238529</v>
      </c>
      <c r="AE53" s="209">
        <f t="shared" si="4"/>
        <v>0.693112030305352</v>
      </c>
      <c r="AF53" s="207">
        <f t="shared" si="12"/>
        <v>0.888121659232603</v>
      </c>
      <c r="AG53" s="214"/>
      <c r="AH53" s="215">
        <v>0</v>
      </c>
      <c r="AI53" s="98"/>
    </row>
    <row r="54" s="93" customFormat="1" spans="1:35">
      <c r="A54" s="11">
        <v>51</v>
      </c>
      <c r="B54" s="11">
        <v>754</v>
      </c>
      <c r="C54" s="54" t="s">
        <v>64</v>
      </c>
      <c r="D54" s="54" t="s">
        <v>50</v>
      </c>
      <c r="E54" s="90" t="s">
        <v>51</v>
      </c>
      <c r="F54" s="105">
        <v>8</v>
      </c>
      <c r="G54" s="105">
        <v>4</v>
      </c>
      <c r="H54" s="192">
        <f t="shared" si="9"/>
        <v>0.5</v>
      </c>
      <c r="I54" s="56">
        <v>5</v>
      </c>
      <c r="J54" s="56"/>
      <c r="K54" s="71">
        <f t="shared" si="0"/>
        <v>0</v>
      </c>
      <c r="L54" s="72"/>
      <c r="M54" s="106">
        <v>12</v>
      </c>
      <c r="N54" s="56">
        <v>2</v>
      </c>
      <c r="O54" s="13">
        <v>11096.3142857143</v>
      </c>
      <c r="P54" s="13">
        <v>2353.52921142858</v>
      </c>
      <c r="Q54" s="165">
        <v>0.212100085742757</v>
      </c>
      <c r="R54" s="166">
        <v>13315.5771428571</v>
      </c>
      <c r="S54" s="166">
        <v>2559.9156192</v>
      </c>
      <c r="T54" s="167">
        <v>0.192249693102729</v>
      </c>
      <c r="U54" s="168">
        <v>15978.6925714286</v>
      </c>
      <c r="V54" s="168">
        <v>2780.78528365715</v>
      </c>
      <c r="W54" s="175">
        <v>0.1740308395838</v>
      </c>
      <c r="X54" s="133">
        <v>11064.68</v>
      </c>
      <c r="Y54" s="133">
        <v>2345.88</v>
      </c>
      <c r="Z54" s="202">
        <f t="shared" si="1"/>
        <v>0.212015168988168</v>
      </c>
      <c r="AA54" s="208">
        <f t="shared" si="2"/>
        <v>0.997149117725061</v>
      </c>
      <c r="AB54" s="208">
        <f t="shared" si="10"/>
        <v>0.996749897391783</v>
      </c>
      <c r="AC54" s="210">
        <f t="shared" si="3"/>
        <v>0.830957598104221</v>
      </c>
      <c r="AD54" s="206">
        <f t="shared" si="11"/>
        <v>0.916389580346055</v>
      </c>
      <c r="AE54" s="209">
        <f t="shared" si="4"/>
        <v>0.692464665086847</v>
      </c>
      <c r="AF54" s="207">
        <f t="shared" si="12"/>
        <v>0.843603428782109</v>
      </c>
      <c r="AG54" s="214"/>
      <c r="AH54" s="215"/>
      <c r="AI54" s="98"/>
    </row>
    <row r="55" s="93" customFormat="1" spans="1:35">
      <c r="A55" s="11">
        <v>52</v>
      </c>
      <c r="B55" s="11">
        <v>578</v>
      </c>
      <c r="C55" s="54" t="s">
        <v>59</v>
      </c>
      <c r="D55" s="54" t="s">
        <v>53</v>
      </c>
      <c r="E55" s="90" t="s">
        <v>51</v>
      </c>
      <c r="F55" s="105">
        <v>8</v>
      </c>
      <c r="G55" s="105">
        <v>10</v>
      </c>
      <c r="H55" s="192">
        <f t="shared" si="9"/>
        <v>1.25</v>
      </c>
      <c r="I55" s="56">
        <v>5</v>
      </c>
      <c r="J55" s="56"/>
      <c r="K55" s="71">
        <f t="shared" si="0"/>
        <v>0</v>
      </c>
      <c r="L55" s="72"/>
      <c r="M55" s="106">
        <v>40</v>
      </c>
      <c r="N55" s="56">
        <v>2</v>
      </c>
      <c r="O55" s="13">
        <v>13464.3352380952</v>
      </c>
      <c r="P55" s="13">
        <v>3560.69494857143</v>
      </c>
      <c r="Q55" s="165">
        <v>0.264453824537657</v>
      </c>
      <c r="R55" s="166">
        <v>16157.2022857143</v>
      </c>
      <c r="S55" s="166">
        <v>3872.9405056</v>
      </c>
      <c r="T55" s="167">
        <v>0.23970365890785</v>
      </c>
      <c r="U55" s="168">
        <v>19388.6427428571</v>
      </c>
      <c r="V55" s="168">
        <v>4207.09803154285</v>
      </c>
      <c r="W55" s="175">
        <v>0.216987753466795</v>
      </c>
      <c r="X55" s="133">
        <v>13201.41</v>
      </c>
      <c r="Y55" s="133">
        <v>3443.48</v>
      </c>
      <c r="Z55" s="202">
        <f t="shared" si="1"/>
        <v>0.260841834319213</v>
      </c>
      <c r="AA55" s="208">
        <f t="shared" si="2"/>
        <v>0.980472467935045</v>
      </c>
      <c r="AB55" s="208">
        <f t="shared" si="10"/>
        <v>0.967080878799107</v>
      </c>
      <c r="AC55" s="210">
        <f t="shared" si="3"/>
        <v>0.817060389945868</v>
      </c>
      <c r="AD55" s="206">
        <f t="shared" si="11"/>
        <v>0.889112547693663</v>
      </c>
      <c r="AE55" s="209">
        <f t="shared" si="4"/>
        <v>0.680883658288226</v>
      </c>
      <c r="AF55" s="207">
        <f t="shared" si="12"/>
        <v>0.818492931275288</v>
      </c>
      <c r="AG55" s="214"/>
      <c r="AH55" s="215" t="s">
        <v>1426</v>
      </c>
      <c r="AI55" s="98"/>
    </row>
    <row r="56" s="93" customFormat="1" spans="1:35">
      <c r="A56" s="11">
        <v>53</v>
      </c>
      <c r="B56" s="11">
        <v>570</v>
      </c>
      <c r="C56" s="54" t="s">
        <v>124</v>
      </c>
      <c r="D56" s="54" t="s">
        <v>44</v>
      </c>
      <c r="E56" s="90" t="s">
        <v>54</v>
      </c>
      <c r="F56" s="105">
        <v>6</v>
      </c>
      <c r="G56" s="105"/>
      <c r="H56" s="192">
        <f t="shared" si="9"/>
        <v>0</v>
      </c>
      <c r="I56" s="56">
        <v>3</v>
      </c>
      <c r="J56" s="56"/>
      <c r="K56" s="71">
        <f t="shared" si="0"/>
        <v>0</v>
      </c>
      <c r="L56" s="72"/>
      <c r="M56" s="106">
        <v>6</v>
      </c>
      <c r="N56" s="56">
        <v>2</v>
      </c>
      <c r="O56" s="13">
        <v>7829.87657142857</v>
      </c>
      <c r="P56" s="13">
        <v>1655.03854285714</v>
      </c>
      <c r="Q56" s="165">
        <v>0.211374793428599</v>
      </c>
      <c r="R56" s="166">
        <v>9395.85188571429</v>
      </c>
      <c r="S56" s="166">
        <v>1800.172692</v>
      </c>
      <c r="T56" s="167">
        <v>0.191592280710281</v>
      </c>
      <c r="U56" s="168">
        <v>11275.0222628571</v>
      </c>
      <c r="V56" s="168">
        <v>1955.49169371428</v>
      </c>
      <c r="W56" s="175">
        <v>0.173435727941415</v>
      </c>
      <c r="X56" s="133">
        <v>7653.67</v>
      </c>
      <c r="Y56" s="133">
        <v>1253.94</v>
      </c>
      <c r="Z56" s="202">
        <f t="shared" si="1"/>
        <v>0.163835127461728</v>
      </c>
      <c r="AA56" s="208">
        <f t="shared" si="2"/>
        <v>0.977495613140116</v>
      </c>
      <c r="AB56" s="208">
        <f t="shared" si="10"/>
        <v>0.757650029004936</v>
      </c>
      <c r="AC56" s="210">
        <f t="shared" si="3"/>
        <v>0.814579677616763</v>
      </c>
      <c r="AD56" s="206">
        <f t="shared" si="11"/>
        <v>0.696566504742868</v>
      </c>
      <c r="AE56" s="209">
        <f t="shared" si="4"/>
        <v>0.678816398013972</v>
      </c>
      <c r="AF56" s="207">
        <f t="shared" si="12"/>
        <v>0.64124025892345</v>
      </c>
      <c r="AG56" s="214"/>
      <c r="AH56" s="215"/>
      <c r="AI56" s="98"/>
    </row>
    <row r="57" s="93" customFormat="1" spans="1:35">
      <c r="A57" s="11">
        <v>54</v>
      </c>
      <c r="B57" s="11">
        <v>585</v>
      </c>
      <c r="C57" s="54" t="s">
        <v>103</v>
      </c>
      <c r="D57" s="54" t="s">
        <v>44</v>
      </c>
      <c r="E57" s="90" t="s">
        <v>72</v>
      </c>
      <c r="F57" s="105">
        <v>10</v>
      </c>
      <c r="G57" s="105"/>
      <c r="H57" s="192">
        <f t="shared" si="9"/>
        <v>0</v>
      </c>
      <c r="I57" s="56">
        <v>5</v>
      </c>
      <c r="J57" s="56"/>
      <c r="K57" s="71">
        <f t="shared" si="0"/>
        <v>0</v>
      </c>
      <c r="L57" s="72"/>
      <c r="M57" s="106">
        <v>30</v>
      </c>
      <c r="N57" s="56">
        <v>3</v>
      </c>
      <c r="O57" s="13">
        <v>18266.6399999999</v>
      </c>
      <c r="P57" s="13">
        <v>4261.99376571429</v>
      </c>
      <c r="Q57" s="165">
        <v>0.233321167205042</v>
      </c>
      <c r="R57" s="166">
        <v>21919.9679999999</v>
      </c>
      <c r="S57" s="166">
        <v>4635.73783440001</v>
      </c>
      <c r="T57" s="167">
        <v>0.211484698992262</v>
      </c>
      <c r="U57" s="168">
        <v>26303.9615999999</v>
      </c>
      <c r="V57" s="168">
        <v>5035.70955702858</v>
      </c>
      <c r="W57" s="175">
        <v>0.191443008988752</v>
      </c>
      <c r="X57" s="133">
        <v>17728.16</v>
      </c>
      <c r="Y57" s="133">
        <v>3868.11</v>
      </c>
      <c r="Z57" s="202">
        <f t="shared" si="1"/>
        <v>0.218190156226027</v>
      </c>
      <c r="AA57" s="208">
        <f t="shared" si="2"/>
        <v>0.970521124848363</v>
      </c>
      <c r="AB57" s="208">
        <f t="shared" si="10"/>
        <v>0.907582275487379</v>
      </c>
      <c r="AC57" s="210">
        <f t="shared" si="3"/>
        <v>0.808767604040302</v>
      </c>
      <c r="AD57" s="206">
        <f t="shared" si="11"/>
        <v>0.834410861480617</v>
      </c>
      <c r="AE57" s="209">
        <f t="shared" si="4"/>
        <v>0.673973003366917</v>
      </c>
      <c r="AF57" s="207">
        <f t="shared" si="12"/>
        <v>0.768136040451557</v>
      </c>
      <c r="AG57" s="214"/>
      <c r="AH57" s="215" t="s">
        <v>1427</v>
      </c>
      <c r="AI57" s="98"/>
    </row>
    <row r="58" s="93" customFormat="1" spans="1:35">
      <c r="A58" s="11">
        <v>55</v>
      </c>
      <c r="B58" s="11">
        <v>709</v>
      </c>
      <c r="C58" s="54" t="s">
        <v>81</v>
      </c>
      <c r="D58" s="54" t="s">
        <v>44</v>
      </c>
      <c r="E58" s="90" t="s">
        <v>72</v>
      </c>
      <c r="F58" s="105">
        <v>10</v>
      </c>
      <c r="G58" s="105"/>
      <c r="H58" s="192">
        <f t="shared" si="9"/>
        <v>0</v>
      </c>
      <c r="I58" s="56">
        <v>5</v>
      </c>
      <c r="J58" s="56"/>
      <c r="K58" s="71">
        <f t="shared" si="0"/>
        <v>0</v>
      </c>
      <c r="L58" s="72"/>
      <c r="M58" s="106">
        <v>9</v>
      </c>
      <c r="N58" s="56">
        <v>3</v>
      </c>
      <c r="O58" s="13">
        <v>13229.6586666667</v>
      </c>
      <c r="P58" s="13">
        <v>3033.65556</v>
      </c>
      <c r="Q58" s="165">
        <v>0.229307167814055</v>
      </c>
      <c r="R58" s="166">
        <v>15875.5904</v>
      </c>
      <c r="S58" s="166">
        <v>3299.6838168</v>
      </c>
      <c r="T58" s="167">
        <v>0.207846368775047</v>
      </c>
      <c r="U58" s="168">
        <v>19050.70848</v>
      </c>
      <c r="V58" s="168">
        <v>3584.3807232</v>
      </c>
      <c r="W58" s="175">
        <v>0.188149471026917</v>
      </c>
      <c r="X58" s="133">
        <v>12806.02</v>
      </c>
      <c r="Y58" s="133">
        <v>3032.59</v>
      </c>
      <c r="Z58" s="202">
        <f t="shared" si="1"/>
        <v>0.236809719178949</v>
      </c>
      <c r="AA58" s="208">
        <f t="shared" si="2"/>
        <v>0.967978110596754</v>
      </c>
      <c r="AB58" s="208">
        <f t="shared" si="10"/>
        <v>0.999648753795899</v>
      </c>
      <c r="AC58" s="210">
        <f t="shared" si="3"/>
        <v>0.806648425497297</v>
      </c>
      <c r="AD58" s="206">
        <f t="shared" si="11"/>
        <v>0.919054724140501</v>
      </c>
      <c r="AE58" s="209">
        <f t="shared" si="4"/>
        <v>0.672207021247747</v>
      </c>
      <c r="AF58" s="207">
        <f t="shared" si="12"/>
        <v>0.8460568879783</v>
      </c>
      <c r="AG58" s="214"/>
      <c r="AH58" s="215"/>
      <c r="AI58" s="98"/>
    </row>
    <row r="59" s="93" customFormat="1" spans="1:35">
      <c r="A59" s="11">
        <v>56</v>
      </c>
      <c r="B59" s="11">
        <v>105910</v>
      </c>
      <c r="C59" s="54" t="s">
        <v>155</v>
      </c>
      <c r="D59" s="54" t="s">
        <v>47</v>
      </c>
      <c r="E59" s="90" t="s">
        <v>48</v>
      </c>
      <c r="F59" s="105">
        <v>4</v>
      </c>
      <c r="G59" s="105"/>
      <c r="H59" s="192">
        <f t="shared" si="9"/>
        <v>0</v>
      </c>
      <c r="I59" s="56">
        <v>2</v>
      </c>
      <c r="J59" s="56"/>
      <c r="K59" s="71">
        <f t="shared" si="0"/>
        <v>0</v>
      </c>
      <c r="L59" s="72"/>
      <c r="M59" s="106">
        <v>0</v>
      </c>
      <c r="N59" s="56">
        <v>1</v>
      </c>
      <c r="O59" s="13">
        <v>4731.56409523809</v>
      </c>
      <c r="P59" s="13">
        <v>992.329297142857</v>
      </c>
      <c r="Q59" s="165">
        <v>0.209725426342961</v>
      </c>
      <c r="R59" s="166">
        <v>5677.87691428571</v>
      </c>
      <c r="S59" s="166">
        <v>1079.3489432</v>
      </c>
      <c r="T59" s="167">
        <v>0.190097277467274</v>
      </c>
      <c r="U59" s="168">
        <v>6813.45229714285</v>
      </c>
      <c r="V59" s="168">
        <v>1172.47523108571</v>
      </c>
      <c r="W59" s="175">
        <v>0.172082401101917</v>
      </c>
      <c r="X59" s="133">
        <v>4499.97</v>
      </c>
      <c r="Y59" s="133">
        <v>929.77</v>
      </c>
      <c r="Z59" s="202">
        <f t="shared" si="1"/>
        <v>0.206616933001776</v>
      </c>
      <c r="AA59" s="208">
        <f t="shared" si="2"/>
        <v>0.951053374618518</v>
      </c>
      <c r="AB59" s="208">
        <f t="shared" si="10"/>
        <v>0.936957119654756</v>
      </c>
      <c r="AC59" s="210">
        <f t="shared" si="3"/>
        <v>0.792544478848765</v>
      </c>
      <c r="AD59" s="206">
        <f t="shared" si="11"/>
        <v>0.861417436740582</v>
      </c>
      <c r="AE59" s="209">
        <f t="shared" si="4"/>
        <v>0.660453732373971</v>
      </c>
      <c r="AF59" s="207">
        <f t="shared" si="12"/>
        <v>0.792997562207804</v>
      </c>
      <c r="AG59" s="214"/>
      <c r="AH59" s="215">
        <v>0</v>
      </c>
      <c r="AI59" s="98"/>
    </row>
    <row r="60" s="93" customFormat="1" spans="1:35">
      <c r="A60" s="11">
        <v>57</v>
      </c>
      <c r="B60" s="11">
        <v>103198</v>
      </c>
      <c r="C60" s="54" t="s">
        <v>137</v>
      </c>
      <c r="D60" s="54" t="s">
        <v>44</v>
      </c>
      <c r="E60" s="90" t="s">
        <v>67</v>
      </c>
      <c r="F60" s="105">
        <v>8</v>
      </c>
      <c r="G60" s="105"/>
      <c r="H60" s="192">
        <f t="shared" si="9"/>
        <v>0</v>
      </c>
      <c r="I60" s="56">
        <v>4</v>
      </c>
      <c r="J60" s="56"/>
      <c r="K60" s="71">
        <f t="shared" si="0"/>
        <v>0</v>
      </c>
      <c r="L60" s="72"/>
      <c r="M60" s="106">
        <v>8</v>
      </c>
      <c r="N60" s="56">
        <v>2</v>
      </c>
      <c r="O60" s="13">
        <v>10066.7185714286</v>
      </c>
      <c r="P60" s="13">
        <v>1954.99044</v>
      </c>
      <c r="Q60" s="165">
        <v>0.19420334701207</v>
      </c>
      <c r="R60" s="166">
        <v>12080.0622857143</v>
      </c>
      <c r="S60" s="166">
        <v>2126.42806319999</v>
      </c>
      <c r="T60" s="167">
        <v>0.176027905560941</v>
      </c>
      <c r="U60" s="168">
        <v>14496.0747428571</v>
      </c>
      <c r="V60" s="168">
        <v>2309.89639679999</v>
      </c>
      <c r="W60" s="175">
        <v>0.159346336009904</v>
      </c>
      <c r="X60" s="133">
        <v>9436.26</v>
      </c>
      <c r="Y60" s="133">
        <v>1744.69</v>
      </c>
      <c r="Z60" s="202">
        <f t="shared" si="1"/>
        <v>0.184892107678254</v>
      </c>
      <c r="AA60" s="208">
        <f t="shared" si="2"/>
        <v>0.937371988006303</v>
      </c>
      <c r="AB60" s="208">
        <f t="shared" si="10"/>
        <v>0.892428916429893</v>
      </c>
      <c r="AC60" s="210">
        <f t="shared" si="3"/>
        <v>0.781143323338587</v>
      </c>
      <c r="AD60" s="206">
        <f t="shared" si="11"/>
        <v>0.820479201809665</v>
      </c>
      <c r="AE60" s="209">
        <f t="shared" si="4"/>
        <v>0.650952769448826</v>
      </c>
      <c r="AF60" s="207">
        <f t="shared" si="12"/>
        <v>0.755310931874262</v>
      </c>
      <c r="AG60" s="214"/>
      <c r="AH60" s="215" t="s">
        <v>1428</v>
      </c>
      <c r="AI60" s="98"/>
    </row>
    <row r="61" s="93" customFormat="1" spans="1:35">
      <c r="A61" s="11">
        <v>58</v>
      </c>
      <c r="B61" s="11">
        <v>357</v>
      </c>
      <c r="C61" s="54" t="s">
        <v>127</v>
      </c>
      <c r="D61" s="54" t="s">
        <v>44</v>
      </c>
      <c r="E61" s="90" t="s">
        <v>51</v>
      </c>
      <c r="F61" s="105">
        <v>8</v>
      </c>
      <c r="G61" s="105"/>
      <c r="H61" s="192">
        <f t="shared" si="9"/>
        <v>0</v>
      </c>
      <c r="I61" s="56">
        <v>4</v>
      </c>
      <c r="J61" s="56"/>
      <c r="K61" s="71">
        <f t="shared" si="0"/>
        <v>0</v>
      </c>
      <c r="L61" s="72"/>
      <c r="M61" s="106">
        <v>20</v>
      </c>
      <c r="N61" s="56">
        <v>2</v>
      </c>
      <c r="O61" s="13">
        <v>12771.672</v>
      </c>
      <c r="P61" s="13">
        <v>2445.014</v>
      </c>
      <c r="Q61" s="165">
        <v>0.191440400285883</v>
      </c>
      <c r="R61" s="166">
        <v>15326.0064</v>
      </c>
      <c r="S61" s="166">
        <v>2659.42292</v>
      </c>
      <c r="T61" s="167">
        <v>0.173523542310409</v>
      </c>
      <c r="U61" s="168">
        <v>18391.20768</v>
      </c>
      <c r="V61" s="168">
        <v>2888.87808</v>
      </c>
      <c r="W61" s="175">
        <v>0.157079302798673</v>
      </c>
      <c r="X61" s="133">
        <v>11924.21</v>
      </c>
      <c r="Y61" s="133">
        <v>2324.67</v>
      </c>
      <c r="Z61" s="202">
        <f t="shared" si="1"/>
        <v>0.194953795681223</v>
      </c>
      <c r="AA61" s="208">
        <f t="shared" si="2"/>
        <v>0.933645179738408</v>
      </c>
      <c r="AB61" s="208">
        <f t="shared" si="10"/>
        <v>0.950779831935523</v>
      </c>
      <c r="AC61" s="210">
        <f t="shared" si="3"/>
        <v>0.778037649782007</v>
      </c>
      <c r="AD61" s="206">
        <f t="shared" si="11"/>
        <v>0.874125729502249</v>
      </c>
      <c r="AE61" s="209">
        <f t="shared" si="4"/>
        <v>0.648364708151673</v>
      </c>
      <c r="AF61" s="207">
        <f t="shared" si="12"/>
        <v>0.804696472341263</v>
      </c>
      <c r="AG61" s="214"/>
      <c r="AH61" s="215"/>
      <c r="AI61" s="98"/>
    </row>
    <row r="62" s="93" customFormat="1" spans="1:35">
      <c r="A62" s="11">
        <v>59</v>
      </c>
      <c r="B62" s="11">
        <v>102565</v>
      </c>
      <c r="C62" s="54" t="s">
        <v>138</v>
      </c>
      <c r="D62" s="54" t="s">
        <v>44</v>
      </c>
      <c r="E62" s="90" t="s">
        <v>67</v>
      </c>
      <c r="F62" s="105">
        <v>8</v>
      </c>
      <c r="G62" s="105"/>
      <c r="H62" s="192">
        <f t="shared" si="9"/>
        <v>0</v>
      </c>
      <c r="I62" s="56">
        <v>4</v>
      </c>
      <c r="J62" s="56">
        <v>1</v>
      </c>
      <c r="K62" s="71">
        <f t="shared" si="0"/>
        <v>0.25</v>
      </c>
      <c r="L62" s="72"/>
      <c r="M62" s="106">
        <v>6</v>
      </c>
      <c r="N62" s="56">
        <v>2</v>
      </c>
      <c r="O62" s="13">
        <v>10542.8031428571</v>
      </c>
      <c r="P62" s="13">
        <v>2359.24081714285</v>
      </c>
      <c r="Q62" s="165">
        <v>0.223777375445093</v>
      </c>
      <c r="R62" s="166">
        <v>12651.3637714286</v>
      </c>
      <c r="S62" s="166">
        <v>2566.1280888</v>
      </c>
      <c r="T62" s="167">
        <v>0.202834108256001</v>
      </c>
      <c r="U62" s="168">
        <v>15181.6365257143</v>
      </c>
      <c r="V62" s="168">
        <v>2787.53376548571</v>
      </c>
      <c r="W62" s="175">
        <v>0.18361220549341</v>
      </c>
      <c r="X62" s="133">
        <v>9706.74</v>
      </c>
      <c r="Y62" s="133">
        <v>2442.83</v>
      </c>
      <c r="Z62" s="202">
        <f t="shared" si="1"/>
        <v>0.251663277269196</v>
      </c>
      <c r="AA62" s="208">
        <f t="shared" si="2"/>
        <v>0.920698211706291</v>
      </c>
      <c r="AB62" s="208">
        <f t="shared" si="10"/>
        <v>1.03543054284657</v>
      </c>
      <c r="AC62" s="210">
        <f t="shared" si="3"/>
        <v>0.767248509755238</v>
      </c>
      <c r="AD62" s="206">
        <f t="shared" si="11"/>
        <v>0.951951701344083</v>
      </c>
      <c r="AE62" s="209">
        <f t="shared" si="4"/>
        <v>0.639373758129366</v>
      </c>
      <c r="AF62" s="207">
        <f t="shared" si="12"/>
        <v>0.876340954232119</v>
      </c>
      <c r="AG62" s="214"/>
      <c r="AH62" s="215">
        <v>0</v>
      </c>
      <c r="AI62" s="98"/>
    </row>
    <row r="63" s="93" customFormat="1" spans="1:35">
      <c r="A63" s="11">
        <v>60</v>
      </c>
      <c r="B63" s="11">
        <v>598</v>
      </c>
      <c r="C63" s="54" t="s">
        <v>106</v>
      </c>
      <c r="D63" s="54" t="s">
        <v>47</v>
      </c>
      <c r="E63" s="90" t="s">
        <v>51</v>
      </c>
      <c r="F63" s="105">
        <v>8</v>
      </c>
      <c r="G63" s="105">
        <v>4</v>
      </c>
      <c r="H63" s="192">
        <f t="shared" si="9"/>
        <v>0.5</v>
      </c>
      <c r="I63" s="56">
        <v>4</v>
      </c>
      <c r="J63" s="56"/>
      <c r="K63" s="71">
        <f t="shared" si="0"/>
        <v>0</v>
      </c>
      <c r="L63" s="72"/>
      <c r="M63" s="106">
        <v>13</v>
      </c>
      <c r="N63" s="56">
        <v>2</v>
      </c>
      <c r="O63" s="13">
        <v>10126.1142857143</v>
      </c>
      <c r="P63" s="13">
        <v>2554.21095428571</v>
      </c>
      <c r="Q63" s="165">
        <v>0.252239988826626</v>
      </c>
      <c r="R63" s="166">
        <v>12151.3371428571</v>
      </c>
      <c r="S63" s="166">
        <v>2778.1956072</v>
      </c>
      <c r="T63" s="167">
        <v>0.228632912949262</v>
      </c>
      <c r="U63" s="168">
        <v>14581.6045714286</v>
      </c>
      <c r="V63" s="168">
        <v>3017.89848137143</v>
      </c>
      <c r="W63" s="175">
        <v>0.206966144678257</v>
      </c>
      <c r="X63" s="133">
        <v>9195.91</v>
      </c>
      <c r="Y63" s="133">
        <v>2453.11</v>
      </c>
      <c r="Z63" s="202">
        <f t="shared" si="1"/>
        <v>0.266760983959173</v>
      </c>
      <c r="AA63" s="208">
        <f t="shared" si="2"/>
        <v>0.908138081452763</v>
      </c>
      <c r="AB63" s="208">
        <f t="shared" si="10"/>
        <v>0.9604179309794</v>
      </c>
      <c r="AC63" s="210">
        <f t="shared" si="3"/>
        <v>0.756781734543973</v>
      </c>
      <c r="AD63" s="206">
        <f t="shared" si="11"/>
        <v>0.882986782371441</v>
      </c>
      <c r="AE63" s="209">
        <f t="shared" si="4"/>
        <v>0.630651445453307</v>
      </c>
      <c r="AF63" s="207">
        <f t="shared" si="12"/>
        <v>0.812853717625792</v>
      </c>
      <c r="AG63" s="214"/>
      <c r="AH63" s="215">
        <v>0</v>
      </c>
      <c r="AI63" s="98"/>
    </row>
    <row r="64" s="93" customFormat="1" spans="1:35">
      <c r="A64" s="11">
        <v>61</v>
      </c>
      <c r="B64" s="11">
        <v>752</v>
      </c>
      <c r="C64" s="54" t="s">
        <v>134</v>
      </c>
      <c r="D64" s="54" t="s">
        <v>44</v>
      </c>
      <c r="E64" s="90" t="s">
        <v>45</v>
      </c>
      <c r="F64" s="105">
        <v>8</v>
      </c>
      <c r="G64" s="105"/>
      <c r="H64" s="192">
        <f t="shared" si="9"/>
        <v>0</v>
      </c>
      <c r="I64" s="56">
        <v>2</v>
      </c>
      <c r="J64" s="56"/>
      <c r="K64" s="71">
        <f t="shared" si="0"/>
        <v>0</v>
      </c>
      <c r="L64" s="72"/>
      <c r="M64" s="106">
        <v>6</v>
      </c>
      <c r="N64" s="56">
        <v>1</v>
      </c>
      <c r="O64" s="13">
        <v>7750.96761904762</v>
      </c>
      <c r="P64" s="13">
        <v>1647.29537142857</v>
      </c>
      <c r="Q64" s="165">
        <v>0.212527706525366</v>
      </c>
      <c r="R64" s="166">
        <v>9301.16114285714</v>
      </c>
      <c r="S64" s="166">
        <v>1791.750504</v>
      </c>
      <c r="T64" s="167">
        <v>0.192637292965941</v>
      </c>
      <c r="U64" s="168">
        <v>11161.3933714286</v>
      </c>
      <c r="V64" s="168">
        <v>1946.34283885714</v>
      </c>
      <c r="W64" s="175">
        <v>0.174381707918249</v>
      </c>
      <c r="X64" s="133">
        <v>7008.43</v>
      </c>
      <c r="Y64" s="133">
        <v>1572.1</v>
      </c>
      <c r="Z64" s="202">
        <f t="shared" si="1"/>
        <v>0.22431557424416</v>
      </c>
      <c r="AA64" s="208">
        <f t="shared" si="2"/>
        <v>0.904200655254594</v>
      </c>
      <c r="AB64" s="208">
        <f t="shared" si="10"/>
        <v>0.954352223206116</v>
      </c>
      <c r="AC64" s="210">
        <f t="shared" si="3"/>
        <v>0.753500546045496</v>
      </c>
      <c r="AD64" s="206">
        <f t="shared" si="11"/>
        <v>0.877410106200813</v>
      </c>
      <c r="AE64" s="209">
        <f t="shared" si="4"/>
        <v>0.627917121704578</v>
      </c>
      <c r="AF64" s="207">
        <f t="shared" si="12"/>
        <v>0.807719980578093</v>
      </c>
      <c r="AG64" s="214"/>
      <c r="AH64" s="215"/>
      <c r="AI64" s="98"/>
    </row>
    <row r="65" s="93" customFormat="1" spans="1:35">
      <c r="A65" s="11">
        <v>62</v>
      </c>
      <c r="B65" s="11">
        <v>337</v>
      </c>
      <c r="C65" s="54" t="s">
        <v>97</v>
      </c>
      <c r="D65" s="54" t="s">
        <v>53</v>
      </c>
      <c r="E65" s="90" t="s">
        <v>58</v>
      </c>
      <c r="F65" s="105">
        <v>10</v>
      </c>
      <c r="G65" s="105"/>
      <c r="H65" s="192">
        <f t="shared" si="9"/>
        <v>0</v>
      </c>
      <c r="I65" s="56">
        <v>8</v>
      </c>
      <c r="J65" s="56">
        <v>12</v>
      </c>
      <c r="K65" s="86">
        <f t="shared" si="0"/>
        <v>1.5</v>
      </c>
      <c r="L65" s="87" t="s">
        <v>1429</v>
      </c>
      <c r="M65" s="106">
        <v>80</v>
      </c>
      <c r="N65" s="56">
        <v>3</v>
      </c>
      <c r="O65" s="13">
        <v>33565.7799999999</v>
      </c>
      <c r="P65" s="13">
        <v>6836.77748</v>
      </c>
      <c r="Q65" s="165">
        <v>0.203682961635333</v>
      </c>
      <c r="R65" s="166">
        <v>40278.9359999999</v>
      </c>
      <c r="S65" s="166">
        <v>7436.3102744</v>
      </c>
      <c r="T65" s="167">
        <v>0.184620325482282</v>
      </c>
      <c r="U65" s="168">
        <v>48334.7231999999</v>
      </c>
      <c r="V65" s="168">
        <v>8077.9155456</v>
      </c>
      <c r="W65" s="175">
        <v>0.167124481341811</v>
      </c>
      <c r="X65" s="133">
        <v>30337.97</v>
      </c>
      <c r="Y65" s="133">
        <v>7149.92</v>
      </c>
      <c r="Z65" s="202">
        <f t="shared" si="1"/>
        <v>0.235675623649176</v>
      </c>
      <c r="AA65" s="208">
        <f t="shared" si="2"/>
        <v>0.903836288029061</v>
      </c>
      <c r="AB65" s="208">
        <f t="shared" si="10"/>
        <v>1.04580264911591</v>
      </c>
      <c r="AC65" s="210">
        <f t="shared" si="3"/>
        <v>0.753196906690884</v>
      </c>
      <c r="AD65" s="206">
        <f t="shared" si="11"/>
        <v>0.961487584052818</v>
      </c>
      <c r="AE65" s="209">
        <f t="shared" si="4"/>
        <v>0.62766408890907</v>
      </c>
      <c r="AF65" s="207">
        <f t="shared" si="12"/>
        <v>0.885119429590289</v>
      </c>
      <c r="AG65" s="214"/>
      <c r="AH65" s="215"/>
      <c r="AI65" s="98"/>
    </row>
    <row r="66" s="93" customFormat="1" spans="1:35">
      <c r="A66" s="11">
        <v>63</v>
      </c>
      <c r="B66" s="11">
        <v>307</v>
      </c>
      <c r="C66" s="54" t="s">
        <v>121</v>
      </c>
      <c r="D66" s="54" t="s">
        <v>122</v>
      </c>
      <c r="E66" s="90" t="s">
        <v>123</v>
      </c>
      <c r="F66" s="105">
        <v>20</v>
      </c>
      <c r="G66" s="105">
        <v>8</v>
      </c>
      <c r="H66" s="192">
        <f t="shared" si="9"/>
        <v>0.4</v>
      </c>
      <c r="I66" s="56">
        <v>16</v>
      </c>
      <c r="J66" s="56">
        <v>8</v>
      </c>
      <c r="K66" s="71">
        <f t="shared" si="0"/>
        <v>0.5</v>
      </c>
      <c r="L66" s="72"/>
      <c r="M66" s="106">
        <v>180</v>
      </c>
      <c r="N66" s="56">
        <v>5</v>
      </c>
      <c r="O66" s="13">
        <v>90204.8380952381</v>
      </c>
      <c r="P66" s="13">
        <v>17470.3841371428</v>
      </c>
      <c r="Q66" s="165">
        <v>0.193674580056312</v>
      </c>
      <c r="R66" s="166">
        <v>108245.805714286</v>
      </c>
      <c r="S66" s="166">
        <v>19002.4024383999</v>
      </c>
      <c r="T66" s="167">
        <v>0.17554862576899</v>
      </c>
      <c r="U66" s="168">
        <v>129894.966857143</v>
      </c>
      <c r="V66" s="168">
        <v>20641.9307958857</v>
      </c>
      <c r="W66" s="175">
        <v>0.15891247594364</v>
      </c>
      <c r="X66" s="133">
        <v>81350.53</v>
      </c>
      <c r="Y66" s="133">
        <v>18645.58</v>
      </c>
      <c r="Z66" s="202">
        <f t="shared" si="1"/>
        <v>0.229200473555612</v>
      </c>
      <c r="AA66" s="208">
        <f t="shared" si="2"/>
        <v>0.901842204008063</v>
      </c>
      <c r="AB66" s="208">
        <f t="shared" si="10"/>
        <v>1.06726788911062</v>
      </c>
      <c r="AC66" s="210">
        <f t="shared" si="3"/>
        <v>0.751535170006717</v>
      </c>
      <c r="AD66" s="206">
        <f t="shared" si="11"/>
        <v>0.981222245999862</v>
      </c>
      <c r="AE66" s="209">
        <f t="shared" si="4"/>
        <v>0.626279308338932</v>
      </c>
      <c r="AF66" s="207">
        <f t="shared" si="12"/>
        <v>0.903286624898306</v>
      </c>
      <c r="AG66" s="214"/>
      <c r="AH66" s="215" t="s">
        <v>1430</v>
      </c>
      <c r="AI66" s="98"/>
    </row>
    <row r="67" s="93" customFormat="1" spans="1:35">
      <c r="A67" s="11">
        <v>64</v>
      </c>
      <c r="B67" s="11">
        <v>399</v>
      </c>
      <c r="C67" s="54" t="s">
        <v>148</v>
      </c>
      <c r="D67" s="54" t="s">
        <v>47</v>
      </c>
      <c r="E67" s="90" t="s">
        <v>51</v>
      </c>
      <c r="F67" s="105">
        <v>8</v>
      </c>
      <c r="G67" s="105"/>
      <c r="H67" s="192">
        <f t="shared" si="9"/>
        <v>0</v>
      </c>
      <c r="I67" s="56">
        <v>3</v>
      </c>
      <c r="J67" s="56"/>
      <c r="K67" s="71">
        <f t="shared" si="0"/>
        <v>0</v>
      </c>
      <c r="L67" s="72"/>
      <c r="M67" s="106">
        <v>18</v>
      </c>
      <c r="N67" s="56">
        <v>2</v>
      </c>
      <c r="O67" s="13">
        <v>11891.9914285714</v>
      </c>
      <c r="P67" s="13">
        <v>2967.57262285714</v>
      </c>
      <c r="Q67" s="165">
        <v>0.249543790935412</v>
      </c>
      <c r="R67" s="166">
        <v>14270.3897142857</v>
      </c>
      <c r="S67" s="166">
        <v>3227.80591439999</v>
      </c>
      <c r="T67" s="167">
        <v>0.226189051527354</v>
      </c>
      <c r="U67" s="168">
        <v>17124.4676571428</v>
      </c>
      <c r="V67" s="168">
        <v>3506.30119131428</v>
      </c>
      <c r="W67" s="175">
        <v>0.204753879741876</v>
      </c>
      <c r="X67" s="133">
        <v>10643.19</v>
      </c>
      <c r="Y67" s="133">
        <v>2262.97</v>
      </c>
      <c r="Z67" s="202">
        <f t="shared" si="1"/>
        <v>0.212621403921193</v>
      </c>
      <c r="AA67" s="208">
        <f t="shared" si="2"/>
        <v>0.894988031561219</v>
      </c>
      <c r="AB67" s="208">
        <f t="shared" si="10"/>
        <v>0.762566005148424</v>
      </c>
      <c r="AC67" s="210">
        <f t="shared" si="3"/>
        <v>0.745823359634348</v>
      </c>
      <c r="AD67" s="206">
        <f t="shared" si="11"/>
        <v>0.701086143347209</v>
      </c>
      <c r="AE67" s="209">
        <f t="shared" si="4"/>
        <v>0.621519466361958</v>
      </c>
      <c r="AF67" s="207">
        <f t="shared" si="12"/>
        <v>0.645400915815724</v>
      </c>
      <c r="AG67" s="214"/>
      <c r="AH67" s="215"/>
      <c r="AI67" s="98"/>
    </row>
    <row r="68" s="93" customFormat="1" spans="1:35">
      <c r="A68" s="11">
        <v>65</v>
      </c>
      <c r="B68" s="11">
        <v>102934</v>
      </c>
      <c r="C68" s="54" t="s">
        <v>82</v>
      </c>
      <c r="D68" s="54" t="s">
        <v>44</v>
      </c>
      <c r="E68" s="90" t="s">
        <v>51</v>
      </c>
      <c r="F68" s="105">
        <v>8</v>
      </c>
      <c r="G68" s="105">
        <v>2</v>
      </c>
      <c r="H68" s="192">
        <f t="shared" si="9"/>
        <v>0.25</v>
      </c>
      <c r="I68" s="56">
        <v>4</v>
      </c>
      <c r="J68" s="56"/>
      <c r="K68" s="71">
        <f t="shared" ref="K68:K113" si="13">J68/I68</f>
        <v>0</v>
      </c>
      <c r="L68" s="72"/>
      <c r="M68" s="106">
        <v>6</v>
      </c>
      <c r="N68" s="56">
        <v>2</v>
      </c>
      <c r="O68" s="13">
        <v>14550.8388571429</v>
      </c>
      <c r="P68" s="13">
        <v>2965.41618285714</v>
      </c>
      <c r="Q68" s="165">
        <v>0.203796922773387</v>
      </c>
      <c r="R68" s="166">
        <v>17461.0066285714</v>
      </c>
      <c r="S68" s="166">
        <v>3225.4603712</v>
      </c>
      <c r="T68" s="167">
        <v>0.184723621026647</v>
      </c>
      <c r="U68" s="168">
        <v>20953.2079542857</v>
      </c>
      <c r="V68" s="168">
        <v>3503.75327451428</v>
      </c>
      <c r="W68" s="175">
        <v>0.167217987916625</v>
      </c>
      <c r="X68" s="133">
        <v>12969.69</v>
      </c>
      <c r="Y68" s="133">
        <v>3149.11</v>
      </c>
      <c r="Z68" s="202">
        <f t="shared" ref="Z68:Z115" si="14">Y68/X68</f>
        <v>0.242805340759879</v>
      </c>
      <c r="AA68" s="208">
        <f t="shared" ref="AA68:AA113" si="15">X68/O68</f>
        <v>0.891336240290592</v>
      </c>
      <c r="AB68" s="208">
        <f t="shared" si="10"/>
        <v>1.06194537488693</v>
      </c>
      <c r="AC68" s="210">
        <f t="shared" ref="AC68:AC115" si="16">X68/R68</f>
        <v>0.742780200242163</v>
      </c>
      <c r="AD68" s="206">
        <f t="shared" si="11"/>
        <v>0.97632884536988</v>
      </c>
      <c r="AE68" s="209">
        <f t="shared" ref="AE68:AE113" si="17">X68/U68</f>
        <v>0.618983500201802</v>
      </c>
      <c r="AF68" s="207">
        <f t="shared" si="12"/>
        <v>0.898781892807951</v>
      </c>
      <c r="AG68" s="214"/>
      <c r="AH68" s="215" t="s">
        <v>1431</v>
      </c>
      <c r="AI68" s="98"/>
    </row>
    <row r="69" s="93" customFormat="1" spans="1:35">
      <c r="A69" s="11">
        <v>66</v>
      </c>
      <c r="B69" s="11">
        <v>102478</v>
      </c>
      <c r="C69" s="54" t="s">
        <v>79</v>
      </c>
      <c r="D69" s="54" t="s">
        <v>53</v>
      </c>
      <c r="E69" s="90" t="s">
        <v>48</v>
      </c>
      <c r="F69" s="105">
        <v>6</v>
      </c>
      <c r="G69" s="105"/>
      <c r="H69" s="192">
        <f t="shared" ref="H69:H115" si="18">G69/F69</f>
        <v>0</v>
      </c>
      <c r="I69" s="56">
        <v>2</v>
      </c>
      <c r="J69" s="56">
        <v>1</v>
      </c>
      <c r="K69" s="71">
        <f t="shared" si="13"/>
        <v>0.5</v>
      </c>
      <c r="L69" s="72"/>
      <c r="M69" s="106">
        <v>10</v>
      </c>
      <c r="N69" s="56">
        <v>1</v>
      </c>
      <c r="O69" s="13">
        <v>4225.43209523809</v>
      </c>
      <c r="P69" s="13">
        <v>965.199337142857</v>
      </c>
      <c r="Q69" s="165">
        <v>0.228426185864069</v>
      </c>
      <c r="R69" s="166">
        <v>5070.51851428571</v>
      </c>
      <c r="S69" s="166">
        <v>1049.8398944</v>
      </c>
      <c r="T69" s="167">
        <v>0.207047837699867</v>
      </c>
      <c r="U69" s="168">
        <v>6084.62221714285</v>
      </c>
      <c r="V69" s="168">
        <v>1140.42013988571</v>
      </c>
      <c r="W69" s="175">
        <v>0.187426614042313</v>
      </c>
      <c r="X69" s="133">
        <v>3764.34</v>
      </c>
      <c r="Y69" s="133">
        <v>973.29</v>
      </c>
      <c r="Z69" s="202">
        <f t="shared" si="14"/>
        <v>0.258555284591721</v>
      </c>
      <c r="AA69" s="208">
        <f t="shared" si="15"/>
        <v>0.89087693640664</v>
      </c>
      <c r="AB69" s="208">
        <f t="shared" ref="AB69:AB113" si="19">Y69/P69</f>
        <v>1.00838237506575</v>
      </c>
      <c r="AC69" s="210">
        <f t="shared" si="16"/>
        <v>0.742397447005533</v>
      </c>
      <c r="AD69" s="206">
        <f t="shared" ref="AD69:AD113" si="20">Y69/S69</f>
        <v>0.927084220357477</v>
      </c>
      <c r="AE69" s="209">
        <f t="shared" si="17"/>
        <v>0.618664539171278</v>
      </c>
      <c r="AF69" s="207">
        <f t="shared" ref="AF69:AF113" si="21">Y69/V69</f>
        <v>0.853448624730129</v>
      </c>
      <c r="AG69" s="214"/>
      <c r="AH69" s="215"/>
      <c r="AI69" s="98"/>
    </row>
    <row r="70" s="93" customFormat="1" spans="1:35">
      <c r="A70" s="11">
        <v>67</v>
      </c>
      <c r="B70" s="11">
        <v>311</v>
      </c>
      <c r="C70" s="54" t="s">
        <v>166</v>
      </c>
      <c r="D70" s="54" t="s">
        <v>44</v>
      </c>
      <c r="E70" s="90" t="s">
        <v>51</v>
      </c>
      <c r="F70" s="105">
        <v>8</v>
      </c>
      <c r="G70" s="105"/>
      <c r="H70" s="192">
        <f t="shared" si="18"/>
        <v>0</v>
      </c>
      <c r="I70" s="56">
        <v>4</v>
      </c>
      <c r="J70" s="56"/>
      <c r="K70" s="71">
        <f t="shared" si="13"/>
        <v>0</v>
      </c>
      <c r="L70" s="72"/>
      <c r="M70" s="106">
        <v>8</v>
      </c>
      <c r="N70" s="56">
        <v>2</v>
      </c>
      <c r="O70" s="161">
        <v>12535.3187142857</v>
      </c>
      <c r="P70" s="161">
        <v>2290.8027257143</v>
      </c>
      <c r="Q70" s="162">
        <v>0.182747864488169</v>
      </c>
      <c r="R70" s="163">
        <v>15042.3824571429</v>
      </c>
      <c r="S70" s="163">
        <v>2491.68850320001</v>
      </c>
      <c r="T70" s="16">
        <v>0.165644538709148</v>
      </c>
      <c r="U70" s="164">
        <v>18050.8589485714</v>
      </c>
      <c r="V70" s="164">
        <v>2706.67152822858</v>
      </c>
      <c r="W70" s="145">
        <v>0.149946965733882</v>
      </c>
      <c r="X70" s="133">
        <v>13648.13</v>
      </c>
      <c r="Y70" s="133">
        <v>2052.2</v>
      </c>
      <c r="Z70" s="202">
        <f t="shared" si="14"/>
        <v>0.15036492178782</v>
      </c>
      <c r="AA70" s="208">
        <f t="shared" si="15"/>
        <v>1.08877407197043</v>
      </c>
      <c r="AB70" s="208">
        <f t="shared" si="19"/>
        <v>0.895843180630099</v>
      </c>
      <c r="AC70" s="210">
        <f t="shared" si="16"/>
        <v>0.907311726642023</v>
      </c>
      <c r="AD70" s="206">
        <f t="shared" si="20"/>
        <v>0.82361820001353</v>
      </c>
      <c r="AE70" s="209">
        <f t="shared" si="17"/>
        <v>0.756093105535022</v>
      </c>
      <c r="AF70" s="207">
        <f t="shared" si="21"/>
        <v>0.758200608606206</v>
      </c>
      <c r="AG70" s="214"/>
      <c r="AH70" s="215" t="s">
        <v>1432</v>
      </c>
      <c r="AI70" s="98"/>
    </row>
    <row r="71" s="93" customFormat="1" spans="1:35">
      <c r="A71" s="11">
        <v>68</v>
      </c>
      <c r="B71" s="11">
        <v>594</v>
      </c>
      <c r="C71" s="54" t="s">
        <v>125</v>
      </c>
      <c r="D71" s="54" t="s">
        <v>56</v>
      </c>
      <c r="E71" s="90" t="s">
        <v>54</v>
      </c>
      <c r="F71" s="105">
        <v>6</v>
      </c>
      <c r="G71" s="105"/>
      <c r="H71" s="192">
        <f t="shared" si="18"/>
        <v>0</v>
      </c>
      <c r="I71" s="56">
        <v>3</v>
      </c>
      <c r="J71" s="56"/>
      <c r="K71" s="71">
        <f t="shared" si="13"/>
        <v>0</v>
      </c>
      <c r="L71" s="72"/>
      <c r="M71" s="106">
        <v>6</v>
      </c>
      <c r="N71" s="56">
        <v>2</v>
      </c>
      <c r="O71" s="13">
        <v>6948.05333333334</v>
      </c>
      <c r="P71" s="13">
        <v>1582.17577142857</v>
      </c>
      <c r="Q71" s="165">
        <v>0.227714972168978</v>
      </c>
      <c r="R71" s="166">
        <v>8337.66400000001</v>
      </c>
      <c r="S71" s="166">
        <v>1720.920416</v>
      </c>
      <c r="T71" s="167">
        <v>0.206403186312137</v>
      </c>
      <c r="U71" s="168">
        <v>10005.1968</v>
      </c>
      <c r="V71" s="168">
        <v>1869.40152685715</v>
      </c>
      <c r="W71" s="175">
        <v>0.186843054087366</v>
      </c>
      <c r="X71" s="133">
        <v>6053.29</v>
      </c>
      <c r="Y71" s="133">
        <v>1249.62</v>
      </c>
      <c r="Z71" s="202">
        <f t="shared" si="14"/>
        <v>0.206436499820759</v>
      </c>
      <c r="AA71" s="208">
        <f t="shared" si="15"/>
        <v>0.871221003868709</v>
      </c>
      <c r="AB71" s="208">
        <f t="shared" si="19"/>
        <v>0.789811108579737</v>
      </c>
      <c r="AC71" s="210">
        <f t="shared" si="16"/>
        <v>0.726017503223924</v>
      </c>
      <c r="AD71" s="206">
        <f t="shared" si="20"/>
        <v>0.726134682569772</v>
      </c>
      <c r="AE71" s="209">
        <f t="shared" si="17"/>
        <v>0.605014586019937</v>
      </c>
      <c r="AF71" s="207">
        <f t="shared" si="21"/>
        <v>0.668459922626077</v>
      </c>
      <c r="AG71" s="214"/>
      <c r="AH71" s="215"/>
      <c r="AI71" s="98"/>
    </row>
    <row r="72" s="93" customFormat="1" spans="1:35">
      <c r="A72" s="11">
        <v>69</v>
      </c>
      <c r="B72" s="11">
        <v>721</v>
      </c>
      <c r="C72" s="54" t="s">
        <v>99</v>
      </c>
      <c r="D72" s="54" t="s">
        <v>56</v>
      </c>
      <c r="E72" s="90" t="s">
        <v>67</v>
      </c>
      <c r="F72" s="105">
        <v>8</v>
      </c>
      <c r="G72" s="105">
        <v>4</v>
      </c>
      <c r="H72" s="192">
        <f t="shared" si="18"/>
        <v>0.5</v>
      </c>
      <c r="I72" s="56">
        <v>4</v>
      </c>
      <c r="J72" s="56"/>
      <c r="K72" s="71">
        <f t="shared" si="13"/>
        <v>0</v>
      </c>
      <c r="L72" s="72"/>
      <c r="M72" s="106">
        <v>20</v>
      </c>
      <c r="N72" s="56">
        <v>2</v>
      </c>
      <c r="O72" s="13">
        <v>10606.0918571429</v>
      </c>
      <c r="P72" s="13">
        <v>2730.56966000001</v>
      </c>
      <c r="Q72" s="165">
        <v>0.257452952206995</v>
      </c>
      <c r="R72" s="166">
        <v>12727.3102285714</v>
      </c>
      <c r="S72" s="166">
        <v>2970.01961480001</v>
      </c>
      <c r="T72" s="167">
        <v>0.23335799642352</v>
      </c>
      <c r="U72" s="168">
        <v>15272.7722742857</v>
      </c>
      <c r="V72" s="168">
        <v>3226.27307520001</v>
      </c>
      <c r="W72" s="175">
        <v>0.211243447964714</v>
      </c>
      <c r="X72" s="133">
        <v>9125.54</v>
      </c>
      <c r="Y72" s="133">
        <v>2420.02</v>
      </c>
      <c r="Z72" s="202">
        <f t="shared" si="14"/>
        <v>0.265191977680225</v>
      </c>
      <c r="AA72" s="208">
        <f t="shared" si="15"/>
        <v>0.860405521931645</v>
      </c>
      <c r="AB72" s="208">
        <f t="shared" si="19"/>
        <v>0.886269277598284</v>
      </c>
      <c r="AC72" s="210">
        <f t="shared" si="16"/>
        <v>0.717004601609708</v>
      </c>
      <c r="AD72" s="206">
        <f t="shared" si="20"/>
        <v>0.814816167523175</v>
      </c>
      <c r="AE72" s="209">
        <f t="shared" si="17"/>
        <v>0.597503834674756</v>
      </c>
      <c r="AF72" s="207">
        <f t="shared" si="21"/>
        <v>0.750097695883964</v>
      </c>
      <c r="AG72" s="214"/>
      <c r="AH72" s="215"/>
      <c r="AI72" s="98"/>
    </row>
    <row r="73" s="93" customFormat="1" spans="1:35">
      <c r="A73" s="11">
        <v>70</v>
      </c>
      <c r="B73" s="11">
        <v>56</v>
      </c>
      <c r="C73" s="54" t="s">
        <v>115</v>
      </c>
      <c r="D73" s="54" t="s">
        <v>50</v>
      </c>
      <c r="E73" s="90" t="s">
        <v>45</v>
      </c>
      <c r="F73" s="105">
        <v>8</v>
      </c>
      <c r="G73" s="105"/>
      <c r="H73" s="192">
        <f t="shared" si="18"/>
        <v>0</v>
      </c>
      <c r="I73" s="56">
        <v>2</v>
      </c>
      <c r="J73" s="56"/>
      <c r="K73" s="71">
        <f t="shared" si="13"/>
        <v>0</v>
      </c>
      <c r="L73" s="72"/>
      <c r="M73" s="106">
        <v>10</v>
      </c>
      <c r="N73" s="56">
        <v>1</v>
      </c>
      <c r="O73" s="13">
        <v>8829.38142857142</v>
      </c>
      <c r="P73" s="13">
        <v>2034.162</v>
      </c>
      <c r="Q73" s="165">
        <v>0.230385561713028</v>
      </c>
      <c r="R73" s="166">
        <v>10595.2577142857</v>
      </c>
      <c r="S73" s="166">
        <v>2212.54236</v>
      </c>
      <c r="T73" s="167">
        <v>0.208823836065526</v>
      </c>
      <c r="U73" s="168">
        <v>12714.3092571428</v>
      </c>
      <c r="V73" s="168">
        <v>2403.44064</v>
      </c>
      <c r="W73" s="175">
        <v>0.189034307046587</v>
      </c>
      <c r="X73" s="133">
        <v>7539.52</v>
      </c>
      <c r="Y73" s="133">
        <v>1559.44</v>
      </c>
      <c r="Z73" s="202">
        <f t="shared" si="14"/>
        <v>0.206835448410509</v>
      </c>
      <c r="AA73" s="208">
        <f t="shared" si="15"/>
        <v>0.853912594103422</v>
      </c>
      <c r="AB73" s="208">
        <f t="shared" si="19"/>
        <v>0.766625273699931</v>
      </c>
      <c r="AC73" s="210">
        <f t="shared" si="16"/>
        <v>0.711593828419519</v>
      </c>
      <c r="AD73" s="206">
        <f t="shared" si="20"/>
        <v>0.704818144137137</v>
      </c>
      <c r="AE73" s="209">
        <f t="shared" si="17"/>
        <v>0.592994857016267</v>
      </c>
      <c r="AF73" s="207">
        <f t="shared" si="21"/>
        <v>0.648836494667911</v>
      </c>
      <c r="AG73" s="214"/>
      <c r="AH73" s="215"/>
      <c r="AI73" s="98"/>
    </row>
    <row r="74" s="93" customFormat="1" spans="1:35">
      <c r="A74" s="11">
        <v>71</v>
      </c>
      <c r="B74" s="11">
        <v>365</v>
      </c>
      <c r="C74" s="54" t="s">
        <v>113</v>
      </c>
      <c r="D74" s="54" t="s">
        <v>44</v>
      </c>
      <c r="E74" s="90" t="s">
        <v>72</v>
      </c>
      <c r="F74" s="105">
        <v>10</v>
      </c>
      <c r="G74" s="105">
        <v>2</v>
      </c>
      <c r="H74" s="192">
        <f t="shared" si="18"/>
        <v>0.2</v>
      </c>
      <c r="I74" s="56">
        <v>5</v>
      </c>
      <c r="J74" s="56"/>
      <c r="K74" s="71">
        <f t="shared" si="13"/>
        <v>0</v>
      </c>
      <c r="L74" s="72"/>
      <c r="M74" s="106">
        <v>30</v>
      </c>
      <c r="N74" s="56">
        <v>3</v>
      </c>
      <c r="O74" s="13">
        <v>14337.5611428571</v>
      </c>
      <c r="P74" s="13">
        <v>3441.43725714285</v>
      </c>
      <c r="Q74" s="165">
        <v>0.240029473831214</v>
      </c>
      <c r="R74" s="166">
        <v>17205.0733714286</v>
      </c>
      <c r="S74" s="166">
        <v>3743.22483199999</v>
      </c>
      <c r="T74" s="167">
        <v>0.217565176921369</v>
      </c>
      <c r="U74" s="168">
        <v>20646.0880457143</v>
      </c>
      <c r="V74" s="168">
        <v>4066.19048228571</v>
      </c>
      <c r="W74" s="175">
        <v>0.196947260579457</v>
      </c>
      <c r="X74" s="133">
        <v>12230.42</v>
      </c>
      <c r="Y74" s="133">
        <v>2657.42</v>
      </c>
      <c r="Z74" s="202">
        <f t="shared" si="14"/>
        <v>0.217279537415722</v>
      </c>
      <c r="AA74" s="208">
        <f t="shared" si="15"/>
        <v>0.853033502569796</v>
      </c>
      <c r="AB74" s="208">
        <f t="shared" si="19"/>
        <v>0.772183190172772</v>
      </c>
      <c r="AC74" s="210">
        <f t="shared" si="16"/>
        <v>0.710861252141493</v>
      </c>
      <c r="AD74" s="206">
        <f t="shared" si="20"/>
        <v>0.709927968334232</v>
      </c>
      <c r="AE74" s="209">
        <f t="shared" si="17"/>
        <v>0.592384376784578</v>
      </c>
      <c r="AF74" s="207">
        <f t="shared" si="21"/>
        <v>0.653540460432684</v>
      </c>
      <c r="AG74" s="214"/>
      <c r="AH74" s="215"/>
      <c r="AI74" s="98"/>
    </row>
    <row r="75" s="93" customFormat="1" spans="1:35">
      <c r="A75" s="11">
        <v>72</v>
      </c>
      <c r="B75" s="11">
        <v>355</v>
      </c>
      <c r="C75" s="54" t="s">
        <v>135</v>
      </c>
      <c r="D75" s="54" t="s">
        <v>53</v>
      </c>
      <c r="E75" s="90" t="s">
        <v>51</v>
      </c>
      <c r="F75" s="105">
        <v>8</v>
      </c>
      <c r="G75" s="105"/>
      <c r="H75" s="192">
        <f t="shared" si="18"/>
        <v>0</v>
      </c>
      <c r="I75" s="56">
        <v>5</v>
      </c>
      <c r="J75" s="56">
        <v>10</v>
      </c>
      <c r="K75" s="86">
        <f t="shared" si="13"/>
        <v>2</v>
      </c>
      <c r="L75" s="87" t="s">
        <v>1433</v>
      </c>
      <c r="M75" s="106">
        <v>36</v>
      </c>
      <c r="N75" s="56">
        <v>2</v>
      </c>
      <c r="O75" s="13">
        <v>12584.5037142857</v>
      </c>
      <c r="P75" s="13">
        <v>2965.57426285714</v>
      </c>
      <c r="Q75" s="165">
        <v>0.235652857688037</v>
      </c>
      <c r="R75" s="166">
        <v>15101.4044571428</v>
      </c>
      <c r="S75" s="166">
        <v>3225.6323136</v>
      </c>
      <c r="T75" s="167">
        <v>0.213598167160823</v>
      </c>
      <c r="U75" s="168">
        <v>18121.6853485714</v>
      </c>
      <c r="V75" s="168">
        <v>3503.94005211428</v>
      </c>
      <c r="W75" s="175">
        <v>0.193356190923517</v>
      </c>
      <c r="X75" s="133">
        <v>10597.5</v>
      </c>
      <c r="Y75" s="133">
        <v>2894.4</v>
      </c>
      <c r="Z75" s="202">
        <f t="shared" si="14"/>
        <v>0.27312101910828</v>
      </c>
      <c r="AA75" s="208">
        <f t="shared" si="15"/>
        <v>0.842107105739093</v>
      </c>
      <c r="AB75" s="208">
        <f t="shared" si="19"/>
        <v>0.975999837957668</v>
      </c>
      <c r="AC75" s="210">
        <f t="shared" si="16"/>
        <v>0.701755921449246</v>
      </c>
      <c r="AD75" s="206">
        <f t="shared" si="20"/>
        <v>0.897312439423598</v>
      </c>
      <c r="AE75" s="209">
        <f t="shared" si="17"/>
        <v>0.584796601207704</v>
      </c>
      <c r="AF75" s="207">
        <f t="shared" si="21"/>
        <v>0.826041529521464</v>
      </c>
      <c r="AG75" s="214"/>
      <c r="AH75" s="215" t="s">
        <v>1434</v>
      </c>
      <c r="AI75" s="98"/>
    </row>
    <row r="76" s="93" customFormat="1" spans="1:35">
      <c r="A76" s="11">
        <v>73</v>
      </c>
      <c r="B76" s="11">
        <v>716</v>
      </c>
      <c r="C76" s="54" t="s">
        <v>110</v>
      </c>
      <c r="D76" s="54" t="s">
        <v>56</v>
      </c>
      <c r="E76" s="90" t="s">
        <v>67</v>
      </c>
      <c r="F76" s="105">
        <v>8</v>
      </c>
      <c r="G76" s="105">
        <v>4</v>
      </c>
      <c r="H76" s="192">
        <f t="shared" si="18"/>
        <v>0.5</v>
      </c>
      <c r="I76" s="56">
        <v>4</v>
      </c>
      <c r="J76" s="56">
        <v>4</v>
      </c>
      <c r="K76" s="71">
        <f t="shared" si="13"/>
        <v>1</v>
      </c>
      <c r="L76" s="72"/>
      <c r="M76" s="106">
        <v>8</v>
      </c>
      <c r="N76" s="56">
        <v>2</v>
      </c>
      <c r="O76" s="13">
        <v>10228.4888571429</v>
      </c>
      <c r="P76" s="13">
        <v>2484.99776571429</v>
      </c>
      <c r="Q76" s="165">
        <v>0.242948670172226</v>
      </c>
      <c r="R76" s="166">
        <v>12274.1866285714</v>
      </c>
      <c r="S76" s="166">
        <v>2702.9129544</v>
      </c>
      <c r="T76" s="167">
        <v>0.220211166425338</v>
      </c>
      <c r="U76" s="168">
        <v>14729.0239542857</v>
      </c>
      <c r="V76" s="168">
        <v>2936.12043702857</v>
      </c>
      <c r="W76" s="175">
        <v>0.199342498602852</v>
      </c>
      <c r="X76" s="133">
        <v>8566.61</v>
      </c>
      <c r="Y76" s="133">
        <v>2138.02</v>
      </c>
      <c r="Z76" s="202">
        <f t="shared" si="14"/>
        <v>0.249575969957778</v>
      </c>
      <c r="AA76" s="208">
        <f t="shared" si="15"/>
        <v>0.837524498451953</v>
      </c>
      <c r="AB76" s="208">
        <f t="shared" si="19"/>
        <v>0.860370994895219</v>
      </c>
      <c r="AC76" s="210">
        <f t="shared" si="16"/>
        <v>0.697937082043299</v>
      </c>
      <c r="AD76" s="206">
        <f t="shared" si="20"/>
        <v>0.791005865179481</v>
      </c>
      <c r="AE76" s="209">
        <f t="shared" si="17"/>
        <v>0.581614235036082</v>
      </c>
      <c r="AF76" s="207">
        <f t="shared" si="21"/>
        <v>0.728178576408716</v>
      </c>
      <c r="AG76" s="214"/>
      <c r="AH76" s="215"/>
      <c r="AI76" s="98"/>
    </row>
    <row r="77" s="93" customFormat="1" spans="1:35">
      <c r="A77" s="11">
        <v>74</v>
      </c>
      <c r="B77" s="11">
        <v>371</v>
      </c>
      <c r="C77" s="54" t="s">
        <v>147</v>
      </c>
      <c r="D77" s="54" t="s">
        <v>56</v>
      </c>
      <c r="E77" s="90" t="s">
        <v>45</v>
      </c>
      <c r="F77" s="105">
        <v>6</v>
      </c>
      <c r="G77" s="105"/>
      <c r="H77" s="192">
        <f t="shared" si="18"/>
        <v>0</v>
      </c>
      <c r="I77" s="56">
        <v>2</v>
      </c>
      <c r="J77" s="56"/>
      <c r="K77" s="71">
        <f t="shared" si="13"/>
        <v>0</v>
      </c>
      <c r="L77" s="72"/>
      <c r="M77" s="106">
        <v>10</v>
      </c>
      <c r="N77" s="56">
        <v>1</v>
      </c>
      <c r="O77" s="13">
        <v>6023.45238095238</v>
      </c>
      <c r="P77" s="13">
        <v>1579.01417142857</v>
      </c>
      <c r="Q77" s="165">
        <v>0.262144376939344</v>
      </c>
      <c r="R77" s="166">
        <v>7228.14285714286</v>
      </c>
      <c r="S77" s="166">
        <v>1717.481568</v>
      </c>
      <c r="T77" s="167">
        <v>0.237610351918098</v>
      </c>
      <c r="U77" s="168">
        <v>8673.77142857143</v>
      </c>
      <c r="V77" s="168">
        <v>1865.66597485714</v>
      </c>
      <c r="W77" s="175">
        <v>0.215092822104077</v>
      </c>
      <c r="X77" s="133">
        <v>4934.78</v>
      </c>
      <c r="Y77" s="133">
        <v>881.36</v>
      </c>
      <c r="Z77" s="202">
        <f t="shared" si="14"/>
        <v>0.178601680318069</v>
      </c>
      <c r="AA77" s="208">
        <f t="shared" si="15"/>
        <v>0.819261062908868</v>
      </c>
      <c r="AB77" s="208">
        <f t="shared" si="19"/>
        <v>0.558171051246876</v>
      </c>
      <c r="AC77" s="210">
        <f t="shared" si="16"/>
        <v>0.682717552424057</v>
      </c>
      <c r="AD77" s="206">
        <f t="shared" si="20"/>
        <v>0.513169990538146</v>
      </c>
      <c r="AE77" s="209">
        <f t="shared" si="17"/>
        <v>0.568931293686714</v>
      </c>
      <c r="AF77" s="207">
        <f t="shared" si="21"/>
        <v>0.472410394935507</v>
      </c>
      <c r="AG77" s="214"/>
      <c r="AH77" s="215"/>
      <c r="AI77" s="98"/>
    </row>
    <row r="78" s="93" customFormat="1" spans="1:35">
      <c r="A78" s="11">
        <v>75</v>
      </c>
      <c r="B78" s="11">
        <v>738</v>
      </c>
      <c r="C78" s="54" t="s">
        <v>83</v>
      </c>
      <c r="D78" s="54" t="s">
        <v>50</v>
      </c>
      <c r="E78" s="90" t="s">
        <v>45</v>
      </c>
      <c r="F78" s="105">
        <v>8</v>
      </c>
      <c r="G78" s="105"/>
      <c r="H78" s="192">
        <f t="shared" si="18"/>
        <v>0</v>
      </c>
      <c r="I78" s="56">
        <v>2</v>
      </c>
      <c r="J78" s="56"/>
      <c r="K78" s="71">
        <f t="shared" si="13"/>
        <v>0</v>
      </c>
      <c r="L78" s="72"/>
      <c r="M78" s="106">
        <v>8</v>
      </c>
      <c r="N78" s="56">
        <v>1</v>
      </c>
      <c r="O78" s="13">
        <v>7359.137</v>
      </c>
      <c r="P78" s="13">
        <v>1759.9491</v>
      </c>
      <c r="Q78" s="165">
        <v>0.239151560841985</v>
      </c>
      <c r="R78" s="166">
        <v>8830.96439999999</v>
      </c>
      <c r="S78" s="166">
        <v>1914.283098</v>
      </c>
      <c r="T78" s="167">
        <v>0.216769427583696</v>
      </c>
      <c r="U78" s="168">
        <v>10597.15728</v>
      </c>
      <c r="V78" s="168">
        <v>2079.447552</v>
      </c>
      <c r="W78" s="175">
        <v>0.1962269217165</v>
      </c>
      <c r="X78" s="133">
        <v>5932.08</v>
      </c>
      <c r="Y78" s="133">
        <v>1276.68</v>
      </c>
      <c r="Z78" s="202">
        <f t="shared" si="14"/>
        <v>0.215216247926528</v>
      </c>
      <c r="AA78" s="208">
        <f t="shared" si="15"/>
        <v>0.806083648123414</v>
      </c>
      <c r="AB78" s="208">
        <f t="shared" si="19"/>
        <v>0.725407342746446</v>
      </c>
      <c r="AC78" s="210">
        <f t="shared" si="16"/>
        <v>0.67173637343618</v>
      </c>
      <c r="AD78" s="206">
        <f t="shared" si="20"/>
        <v>0.666923299554725</v>
      </c>
      <c r="AE78" s="209">
        <f t="shared" si="17"/>
        <v>0.559780311196816</v>
      </c>
      <c r="AF78" s="207">
        <f t="shared" si="21"/>
        <v>0.61395152706405</v>
      </c>
      <c r="AG78" s="214"/>
      <c r="AH78" s="215"/>
      <c r="AI78" s="98"/>
    </row>
    <row r="79" s="93" customFormat="1" spans="1:35">
      <c r="A79" s="11">
        <v>76</v>
      </c>
      <c r="B79" s="11">
        <v>377</v>
      </c>
      <c r="C79" s="54" t="s">
        <v>141</v>
      </c>
      <c r="D79" s="54" t="s">
        <v>47</v>
      </c>
      <c r="E79" s="90" t="s">
        <v>51</v>
      </c>
      <c r="F79" s="105">
        <v>8</v>
      </c>
      <c r="G79" s="105"/>
      <c r="H79" s="192">
        <f t="shared" si="18"/>
        <v>0</v>
      </c>
      <c r="I79" s="56">
        <v>4</v>
      </c>
      <c r="J79" s="56"/>
      <c r="K79" s="71">
        <f t="shared" si="13"/>
        <v>0</v>
      </c>
      <c r="L79" s="72"/>
      <c r="M79" s="106">
        <v>20</v>
      </c>
      <c r="N79" s="56">
        <v>2</v>
      </c>
      <c r="O79" s="13">
        <v>12252.8957142857</v>
      </c>
      <c r="P79" s="13">
        <v>3208.92289714286</v>
      </c>
      <c r="Q79" s="165">
        <v>0.261890982504777</v>
      </c>
      <c r="R79" s="166">
        <v>14703.4748571429</v>
      </c>
      <c r="S79" s="166">
        <v>3490.3207512</v>
      </c>
      <c r="T79" s="167">
        <v>0.237380672603689</v>
      </c>
      <c r="U79" s="168">
        <v>17644.1698285714</v>
      </c>
      <c r="V79" s="168">
        <v>3791.46582308572</v>
      </c>
      <c r="W79" s="175">
        <v>0.214884908721868</v>
      </c>
      <c r="X79" s="133">
        <v>9870.27</v>
      </c>
      <c r="Y79" s="133">
        <v>2104.6</v>
      </c>
      <c r="Z79" s="202">
        <f t="shared" si="14"/>
        <v>0.213226183275635</v>
      </c>
      <c r="AA79" s="208">
        <f t="shared" si="15"/>
        <v>0.805545907690393</v>
      </c>
      <c r="AB79" s="208">
        <f t="shared" si="19"/>
        <v>0.655858700087148</v>
      </c>
      <c r="AC79" s="210">
        <f t="shared" si="16"/>
        <v>0.671288256408658</v>
      </c>
      <c r="AD79" s="206">
        <f t="shared" si="20"/>
        <v>0.60298183176329</v>
      </c>
      <c r="AE79" s="209">
        <f t="shared" si="17"/>
        <v>0.559406880340551</v>
      </c>
      <c r="AF79" s="207">
        <f t="shared" si="21"/>
        <v>0.555088743563341</v>
      </c>
      <c r="AG79" s="214"/>
      <c r="AH79" s="215"/>
      <c r="AI79" s="98"/>
    </row>
    <row r="80" s="93" customFormat="1" spans="1:35">
      <c r="A80" s="11">
        <v>77</v>
      </c>
      <c r="B80" s="11">
        <v>724</v>
      </c>
      <c r="C80" s="54" t="s">
        <v>116</v>
      </c>
      <c r="D80" s="54" t="s">
        <v>47</v>
      </c>
      <c r="E80" s="90" t="s">
        <v>51</v>
      </c>
      <c r="F80" s="105">
        <v>8</v>
      </c>
      <c r="G80" s="105"/>
      <c r="H80" s="192">
        <f t="shared" si="18"/>
        <v>0</v>
      </c>
      <c r="I80" s="56">
        <v>8</v>
      </c>
      <c r="J80" s="56"/>
      <c r="K80" s="71">
        <f t="shared" si="13"/>
        <v>0</v>
      </c>
      <c r="L80" s="72"/>
      <c r="M80" s="106">
        <v>64</v>
      </c>
      <c r="N80" s="56">
        <v>2</v>
      </c>
      <c r="O80" s="13">
        <v>14599.8650952381</v>
      </c>
      <c r="P80" s="13">
        <v>3380.51962857143</v>
      </c>
      <c r="Q80" s="165">
        <v>0.231544579797112</v>
      </c>
      <c r="R80" s="166">
        <v>17519.8381142857</v>
      </c>
      <c r="S80" s="166">
        <v>3676.965196</v>
      </c>
      <c r="T80" s="167">
        <v>0.209874381944305</v>
      </c>
      <c r="U80" s="168">
        <v>21023.8057371428</v>
      </c>
      <c r="V80" s="168">
        <v>3994.21396114286</v>
      </c>
      <c r="W80" s="175">
        <v>0.189985296243784</v>
      </c>
      <c r="X80" s="133">
        <v>11589.92</v>
      </c>
      <c r="Y80" s="133">
        <v>3109.16</v>
      </c>
      <c r="Z80" s="202">
        <f t="shared" si="14"/>
        <v>0.268264146775819</v>
      </c>
      <c r="AA80" s="208">
        <f t="shared" si="15"/>
        <v>0.79383747208597</v>
      </c>
      <c r="AB80" s="208">
        <f t="shared" si="19"/>
        <v>0.919728426873207</v>
      </c>
      <c r="AC80" s="210">
        <f t="shared" si="16"/>
        <v>0.661531226738309</v>
      </c>
      <c r="AD80" s="206">
        <f t="shared" si="20"/>
        <v>0.845577761623175</v>
      </c>
      <c r="AE80" s="209">
        <f t="shared" si="17"/>
        <v>0.551276022281925</v>
      </c>
      <c r="AF80" s="207">
        <f t="shared" si="21"/>
        <v>0.778415986285917</v>
      </c>
      <c r="AG80" s="214"/>
      <c r="AH80" s="215"/>
      <c r="AI80" s="98"/>
    </row>
    <row r="81" s="93" customFormat="1" spans="1:35">
      <c r="A81" s="11">
        <v>78</v>
      </c>
      <c r="B81" s="11">
        <v>545</v>
      </c>
      <c r="C81" s="54" t="s">
        <v>142</v>
      </c>
      <c r="D81" s="54" t="s">
        <v>47</v>
      </c>
      <c r="E81" s="90" t="s">
        <v>48</v>
      </c>
      <c r="F81" s="105">
        <v>6</v>
      </c>
      <c r="G81" s="105"/>
      <c r="H81" s="192">
        <f t="shared" si="18"/>
        <v>0</v>
      </c>
      <c r="I81" s="56">
        <v>2</v>
      </c>
      <c r="J81" s="56">
        <v>4</v>
      </c>
      <c r="K81" s="71">
        <f t="shared" si="13"/>
        <v>2</v>
      </c>
      <c r="L81" s="72"/>
      <c r="M81" s="106">
        <v>10</v>
      </c>
      <c r="N81" s="56">
        <v>1</v>
      </c>
      <c r="O81" s="13">
        <v>5783.9369047619</v>
      </c>
      <c r="P81" s="13">
        <v>1371.09514285714</v>
      </c>
      <c r="Q81" s="165">
        <v>0.237052230242748</v>
      </c>
      <c r="R81" s="166">
        <v>6940.72428571428</v>
      </c>
      <c r="S81" s="166">
        <v>1491.32964</v>
      </c>
      <c r="T81" s="167">
        <v>0.214866572796952</v>
      </c>
      <c r="U81" s="168">
        <v>8328.86914285714</v>
      </c>
      <c r="V81" s="168">
        <v>1620.00164571429</v>
      </c>
      <c r="W81" s="175">
        <v>0.194504394045331</v>
      </c>
      <c r="X81" s="133">
        <v>4516.77</v>
      </c>
      <c r="Y81" s="133">
        <v>1050.26</v>
      </c>
      <c r="Z81" s="202">
        <f t="shared" si="14"/>
        <v>0.232524569548593</v>
      </c>
      <c r="AA81" s="208">
        <f t="shared" si="15"/>
        <v>0.780916195036871</v>
      </c>
      <c r="AB81" s="208">
        <f t="shared" si="19"/>
        <v>0.766000817282037</v>
      </c>
      <c r="AC81" s="210">
        <f t="shared" si="16"/>
        <v>0.650763495864059</v>
      </c>
      <c r="AD81" s="206">
        <f t="shared" si="20"/>
        <v>0.704244032861843</v>
      </c>
      <c r="AE81" s="209">
        <f t="shared" si="17"/>
        <v>0.542302913220049</v>
      </c>
      <c r="AF81" s="207">
        <f t="shared" si="21"/>
        <v>0.648307983376721</v>
      </c>
      <c r="AG81" s="214"/>
      <c r="AH81" s="215" t="s">
        <v>1435</v>
      </c>
      <c r="AI81" s="98"/>
    </row>
    <row r="82" s="93" customFormat="1" spans="1:35">
      <c r="A82" s="11">
        <v>79</v>
      </c>
      <c r="B82" s="11">
        <v>104429</v>
      </c>
      <c r="C82" s="54" t="s">
        <v>159</v>
      </c>
      <c r="D82" s="54" t="s">
        <v>44</v>
      </c>
      <c r="E82" s="90" t="s">
        <v>48</v>
      </c>
      <c r="F82" s="105">
        <v>4</v>
      </c>
      <c r="G82" s="105"/>
      <c r="H82" s="192">
        <f t="shared" si="18"/>
        <v>0</v>
      </c>
      <c r="I82" s="56">
        <v>2</v>
      </c>
      <c r="J82" s="56"/>
      <c r="K82" s="71">
        <f t="shared" si="13"/>
        <v>0</v>
      </c>
      <c r="L82" s="72"/>
      <c r="M82" s="106">
        <v>10</v>
      </c>
      <c r="N82" s="56">
        <v>1</v>
      </c>
      <c r="O82" s="13">
        <v>5735.82199999999</v>
      </c>
      <c r="P82" s="13">
        <v>892.61328</v>
      </c>
      <c r="Q82" s="165">
        <v>0.155620812500807</v>
      </c>
      <c r="R82" s="166">
        <v>6882.98639999999</v>
      </c>
      <c r="S82" s="166">
        <v>970.8885984</v>
      </c>
      <c r="T82" s="167">
        <v>0.141056300561629</v>
      </c>
      <c r="U82" s="168">
        <v>8259.58367999999</v>
      </c>
      <c r="V82" s="168">
        <v>1054.6569216</v>
      </c>
      <c r="W82" s="175">
        <v>0.127688871795534</v>
      </c>
      <c r="X82" s="133">
        <v>4471.54</v>
      </c>
      <c r="Y82" s="133">
        <v>636.63</v>
      </c>
      <c r="Z82" s="202">
        <f t="shared" si="14"/>
        <v>0.142373768321428</v>
      </c>
      <c r="AA82" s="208">
        <f t="shared" si="15"/>
        <v>0.779581374735828</v>
      </c>
      <c r="AB82" s="208">
        <f t="shared" si="19"/>
        <v>0.713220399320073</v>
      </c>
      <c r="AC82" s="210">
        <f t="shared" si="16"/>
        <v>0.64965114561319</v>
      </c>
      <c r="AD82" s="206">
        <f t="shared" si="20"/>
        <v>0.655718896121708</v>
      </c>
      <c r="AE82" s="209">
        <f t="shared" si="17"/>
        <v>0.541375954677658</v>
      </c>
      <c r="AF82" s="207">
        <f t="shared" si="21"/>
        <v>0.603637056716207</v>
      </c>
      <c r="AG82" s="214"/>
      <c r="AH82" s="215" t="s">
        <v>1436</v>
      </c>
      <c r="AI82" s="98"/>
    </row>
    <row r="83" s="93" customFormat="1" spans="1:35">
      <c r="A83" s="11">
        <v>80</v>
      </c>
      <c r="B83" s="11">
        <v>105396</v>
      </c>
      <c r="C83" s="54" t="s">
        <v>161</v>
      </c>
      <c r="D83" s="54" t="s">
        <v>47</v>
      </c>
      <c r="E83" s="90" t="s">
        <v>48</v>
      </c>
      <c r="F83" s="105">
        <v>6</v>
      </c>
      <c r="G83" s="105"/>
      <c r="H83" s="192">
        <f t="shared" si="18"/>
        <v>0</v>
      </c>
      <c r="I83" s="56">
        <v>2</v>
      </c>
      <c r="J83" s="56"/>
      <c r="K83" s="71">
        <f t="shared" si="13"/>
        <v>0</v>
      </c>
      <c r="L83" s="72"/>
      <c r="M83" s="106">
        <v>10</v>
      </c>
      <c r="N83" s="56">
        <v>1</v>
      </c>
      <c r="O83" s="13">
        <v>5675.4038095238</v>
      </c>
      <c r="P83" s="13">
        <v>1351.60777142857</v>
      </c>
      <c r="Q83" s="165">
        <v>0.23815182439714</v>
      </c>
      <c r="R83" s="166">
        <v>6810.48457142856</v>
      </c>
      <c r="S83" s="166">
        <v>1470.133376</v>
      </c>
      <c r="T83" s="167">
        <v>0.215863256216382</v>
      </c>
      <c r="U83" s="168">
        <v>8172.58148571427</v>
      </c>
      <c r="V83" s="168">
        <v>1596.97656685714</v>
      </c>
      <c r="W83" s="175">
        <v>0.195406625146371</v>
      </c>
      <c r="X83" s="133">
        <v>4382.48</v>
      </c>
      <c r="Y83" s="133">
        <v>726.96</v>
      </c>
      <c r="Z83" s="202">
        <f t="shared" si="14"/>
        <v>0.165878680564429</v>
      </c>
      <c r="AA83" s="208">
        <f t="shared" si="15"/>
        <v>0.772188226086368</v>
      </c>
      <c r="AB83" s="208">
        <f t="shared" si="19"/>
        <v>0.537848342815938</v>
      </c>
      <c r="AC83" s="210">
        <f t="shared" si="16"/>
        <v>0.643490188405307</v>
      </c>
      <c r="AD83" s="206">
        <f t="shared" si="20"/>
        <v>0.494485746577595</v>
      </c>
      <c r="AE83" s="209">
        <f t="shared" si="17"/>
        <v>0.536241823671089</v>
      </c>
      <c r="AF83" s="207">
        <f t="shared" si="21"/>
        <v>0.455210185977032</v>
      </c>
      <c r="AG83" s="214"/>
      <c r="AH83" s="215" t="s">
        <v>1437</v>
      </c>
      <c r="AI83" s="98"/>
    </row>
    <row r="84" s="93" customFormat="1" spans="1:35">
      <c r="A84" s="11">
        <v>81</v>
      </c>
      <c r="B84" s="11">
        <v>102564</v>
      </c>
      <c r="C84" s="54" t="s">
        <v>133</v>
      </c>
      <c r="D84" s="54" t="s">
        <v>56</v>
      </c>
      <c r="E84" s="90" t="s">
        <v>45</v>
      </c>
      <c r="F84" s="105">
        <v>6</v>
      </c>
      <c r="G84" s="105">
        <v>2</v>
      </c>
      <c r="H84" s="192">
        <f t="shared" si="18"/>
        <v>0.333333333333333</v>
      </c>
      <c r="I84" s="56">
        <v>2</v>
      </c>
      <c r="J84" s="56"/>
      <c r="K84" s="71">
        <f t="shared" si="13"/>
        <v>0</v>
      </c>
      <c r="L84" s="72"/>
      <c r="M84" s="106">
        <v>10</v>
      </c>
      <c r="N84" s="56">
        <v>1</v>
      </c>
      <c r="O84" s="13">
        <v>6561.10714285714</v>
      </c>
      <c r="P84" s="13">
        <v>1450.54326857143</v>
      </c>
      <c r="Q84" s="165">
        <v>0.221082088279963</v>
      </c>
      <c r="R84" s="166">
        <v>7873.32857142856</v>
      </c>
      <c r="S84" s="166">
        <v>1577.74475520001</v>
      </c>
      <c r="T84" s="167">
        <v>0.200391072325556</v>
      </c>
      <c r="U84" s="168">
        <v>9447.99428571428</v>
      </c>
      <c r="V84" s="168">
        <v>1713.87266194286</v>
      </c>
      <c r="W84" s="175">
        <v>0.181400687819456</v>
      </c>
      <c r="X84" s="133">
        <v>5020.29</v>
      </c>
      <c r="Y84" s="133">
        <v>1194.98</v>
      </c>
      <c r="Z84" s="202">
        <f t="shared" si="14"/>
        <v>0.238030073959871</v>
      </c>
      <c r="AA84" s="208">
        <f t="shared" si="15"/>
        <v>0.765158972516616</v>
      </c>
      <c r="AB84" s="208">
        <f t="shared" si="19"/>
        <v>0.823815480648763</v>
      </c>
      <c r="AC84" s="210">
        <f t="shared" si="16"/>
        <v>0.637632477097181</v>
      </c>
      <c r="AD84" s="206">
        <f t="shared" si="20"/>
        <v>0.757397542322055</v>
      </c>
      <c r="AE84" s="209">
        <f t="shared" si="17"/>
        <v>0.531360397580984</v>
      </c>
      <c r="AF84" s="207">
        <f t="shared" si="21"/>
        <v>0.697239664611583</v>
      </c>
      <c r="AG84" s="214"/>
      <c r="AH84" s="215"/>
      <c r="AI84" s="98"/>
    </row>
    <row r="85" s="93" customFormat="1" spans="1:35">
      <c r="A85" s="11">
        <v>82</v>
      </c>
      <c r="B85" s="11">
        <v>308</v>
      </c>
      <c r="C85" s="54" t="s">
        <v>112</v>
      </c>
      <c r="D85" s="54" t="s">
        <v>53</v>
      </c>
      <c r="E85" s="90" t="s">
        <v>51</v>
      </c>
      <c r="F85" s="105">
        <v>6</v>
      </c>
      <c r="G85" s="105"/>
      <c r="H85" s="192">
        <f t="shared" si="18"/>
        <v>0</v>
      </c>
      <c r="I85" s="56">
        <v>4</v>
      </c>
      <c r="J85" s="56"/>
      <c r="K85" s="71">
        <f t="shared" si="13"/>
        <v>0</v>
      </c>
      <c r="L85" s="72"/>
      <c r="M85" s="106">
        <v>8</v>
      </c>
      <c r="N85" s="56">
        <v>2</v>
      </c>
      <c r="O85" s="13">
        <v>12894.3428571429</v>
      </c>
      <c r="P85" s="13">
        <v>3436.73192571428</v>
      </c>
      <c r="Q85" s="165">
        <v>0.266530211255434</v>
      </c>
      <c r="R85" s="166">
        <v>15473.2114285714</v>
      </c>
      <c r="S85" s="166">
        <v>3738.1068792</v>
      </c>
      <c r="T85" s="167">
        <v>0.241585717125118</v>
      </c>
      <c r="U85" s="168">
        <v>18567.8537142857</v>
      </c>
      <c r="V85" s="168">
        <v>4060.63095222857</v>
      </c>
      <c r="W85" s="175">
        <v>0.218691455389074</v>
      </c>
      <c r="X85" s="133">
        <v>9736.67</v>
      </c>
      <c r="Y85" s="133">
        <v>2083.34</v>
      </c>
      <c r="Z85" s="202">
        <f t="shared" si="14"/>
        <v>0.213968430685234</v>
      </c>
      <c r="AA85" s="208">
        <f t="shared" si="15"/>
        <v>0.755111765513999</v>
      </c>
      <c r="AB85" s="208">
        <f t="shared" si="19"/>
        <v>0.606197994208409</v>
      </c>
      <c r="AC85" s="210">
        <f t="shared" si="16"/>
        <v>0.629259804595003</v>
      </c>
      <c r="AD85" s="206">
        <f t="shared" si="20"/>
        <v>0.557324888593303</v>
      </c>
      <c r="AE85" s="209">
        <f t="shared" si="17"/>
        <v>0.524383170495835</v>
      </c>
      <c r="AF85" s="207">
        <f t="shared" si="21"/>
        <v>0.513058198223262</v>
      </c>
      <c r="AG85" s="214"/>
      <c r="AH85" s="215"/>
      <c r="AI85" s="98"/>
    </row>
    <row r="86" s="93" customFormat="1" spans="1:35">
      <c r="A86" s="11">
        <v>83</v>
      </c>
      <c r="B86" s="11">
        <v>359</v>
      </c>
      <c r="C86" s="54" t="s">
        <v>117</v>
      </c>
      <c r="D86" s="54" t="s">
        <v>44</v>
      </c>
      <c r="E86" s="90" t="s">
        <v>51</v>
      </c>
      <c r="F86" s="105">
        <v>8</v>
      </c>
      <c r="G86" s="105"/>
      <c r="H86" s="192">
        <f t="shared" si="18"/>
        <v>0</v>
      </c>
      <c r="I86" s="56">
        <v>4</v>
      </c>
      <c r="J86" s="56"/>
      <c r="K86" s="71">
        <f t="shared" si="13"/>
        <v>0</v>
      </c>
      <c r="L86" s="72"/>
      <c r="M86" s="106">
        <v>8</v>
      </c>
      <c r="N86" s="56">
        <v>2</v>
      </c>
      <c r="O86" s="13">
        <v>9752.65047619048</v>
      </c>
      <c r="P86" s="13">
        <v>2029.57262857144</v>
      </c>
      <c r="Q86" s="165">
        <v>0.208104723277668</v>
      </c>
      <c r="R86" s="166">
        <v>11703.1805714286</v>
      </c>
      <c r="S86" s="166">
        <v>2207.55053600001</v>
      </c>
      <c r="T86" s="167">
        <v>0.188628255586296</v>
      </c>
      <c r="U86" s="168">
        <v>14043.8166857143</v>
      </c>
      <c r="V86" s="168">
        <v>2398.01812114287</v>
      </c>
      <c r="W86" s="175">
        <v>0.170752593458599</v>
      </c>
      <c r="X86" s="133">
        <v>7151.63</v>
      </c>
      <c r="Y86" s="133">
        <v>1643.74</v>
      </c>
      <c r="Z86" s="202">
        <f t="shared" si="14"/>
        <v>0.229841308904404</v>
      </c>
      <c r="AA86" s="208">
        <f t="shared" si="15"/>
        <v>0.733301169508694</v>
      </c>
      <c r="AB86" s="208">
        <f t="shared" si="19"/>
        <v>0.809894643266343</v>
      </c>
      <c r="AC86" s="210">
        <f t="shared" si="16"/>
        <v>0.61108430792391</v>
      </c>
      <c r="AD86" s="206">
        <f t="shared" si="20"/>
        <v>0.744599035534828</v>
      </c>
      <c r="AE86" s="209">
        <f t="shared" si="17"/>
        <v>0.509236923269926</v>
      </c>
      <c r="AF86" s="207">
        <f t="shared" si="21"/>
        <v>0.685457705889483</v>
      </c>
      <c r="AG86" s="214"/>
      <c r="AH86" s="215"/>
      <c r="AI86" s="98"/>
    </row>
    <row r="87" s="93" customFormat="1" spans="1:35">
      <c r="A87" s="11">
        <v>84</v>
      </c>
      <c r="B87" s="90">
        <v>571</v>
      </c>
      <c r="C87" s="54" t="s">
        <v>118</v>
      </c>
      <c r="D87" s="54" t="s">
        <v>119</v>
      </c>
      <c r="E87" s="90" t="s">
        <v>72</v>
      </c>
      <c r="F87" s="105">
        <v>10</v>
      </c>
      <c r="G87" s="105"/>
      <c r="H87" s="192">
        <f t="shared" si="18"/>
        <v>0</v>
      </c>
      <c r="I87" s="56">
        <v>5</v>
      </c>
      <c r="J87" s="56"/>
      <c r="K87" s="71">
        <f t="shared" si="13"/>
        <v>0</v>
      </c>
      <c r="L87" s="72"/>
      <c r="M87" s="106">
        <v>80</v>
      </c>
      <c r="N87" s="56">
        <v>3</v>
      </c>
      <c r="O87" s="13">
        <v>25646.7462857143</v>
      </c>
      <c r="P87" s="13">
        <v>5710.67907428572</v>
      </c>
      <c r="Q87" s="165">
        <v>0.222666805787628</v>
      </c>
      <c r="R87" s="166">
        <v>30776.0955428572</v>
      </c>
      <c r="S87" s="166">
        <v>6211.4617008</v>
      </c>
      <c r="T87" s="167">
        <v>0.201827476528017</v>
      </c>
      <c r="U87" s="168">
        <v>36931.3146514286</v>
      </c>
      <c r="V87" s="168">
        <v>6747.38696777143</v>
      </c>
      <c r="W87" s="175">
        <v>0.182700968851387</v>
      </c>
      <c r="X87" s="133">
        <v>18159.95</v>
      </c>
      <c r="Y87" s="133">
        <v>4107.4</v>
      </c>
      <c r="Z87" s="202">
        <f t="shared" si="14"/>
        <v>0.226179036836555</v>
      </c>
      <c r="AA87" s="208">
        <f t="shared" si="15"/>
        <v>0.708080073694004</v>
      </c>
      <c r="AB87" s="208">
        <f t="shared" si="19"/>
        <v>0.71924896261374</v>
      </c>
      <c r="AC87" s="210">
        <f t="shared" si="16"/>
        <v>0.590066728078336</v>
      </c>
      <c r="AD87" s="206">
        <f t="shared" si="20"/>
        <v>0.661261422487881</v>
      </c>
      <c r="AE87" s="209">
        <f t="shared" si="17"/>
        <v>0.491722273398614</v>
      </c>
      <c r="AF87" s="207">
        <f t="shared" si="21"/>
        <v>0.608739356378817</v>
      </c>
      <c r="AG87" s="214"/>
      <c r="AH87" s="215" t="s">
        <v>1438</v>
      </c>
      <c r="AI87" s="98"/>
    </row>
    <row r="88" s="93" customFormat="1" spans="1:35">
      <c r="A88" s="11">
        <v>85</v>
      </c>
      <c r="B88" s="11">
        <v>741</v>
      </c>
      <c r="C88" s="54" t="s">
        <v>132</v>
      </c>
      <c r="D88" s="54" t="s">
        <v>44</v>
      </c>
      <c r="E88" s="90" t="s">
        <v>48</v>
      </c>
      <c r="F88" s="105">
        <v>4</v>
      </c>
      <c r="G88" s="105"/>
      <c r="H88" s="192">
        <f t="shared" si="18"/>
        <v>0</v>
      </c>
      <c r="I88" s="56">
        <v>2</v>
      </c>
      <c r="J88" s="56"/>
      <c r="K88" s="71">
        <f t="shared" si="13"/>
        <v>0</v>
      </c>
      <c r="L88" s="72"/>
      <c r="M88" s="106">
        <v>10</v>
      </c>
      <c r="N88" s="56">
        <v>1</v>
      </c>
      <c r="O88" s="13">
        <v>4709.14761904762</v>
      </c>
      <c r="P88" s="13">
        <v>867.075485714286</v>
      </c>
      <c r="Q88" s="165">
        <v>0.184125781533611</v>
      </c>
      <c r="R88" s="166">
        <v>5650.97714285714</v>
      </c>
      <c r="S88" s="166">
        <v>943.111336</v>
      </c>
      <c r="T88" s="167">
        <v>0.166893496851619</v>
      </c>
      <c r="U88" s="168">
        <v>6781.17257142857</v>
      </c>
      <c r="V88" s="168">
        <v>1024.48303542857</v>
      </c>
      <c r="W88" s="175">
        <v>0.15107756433527</v>
      </c>
      <c r="X88" s="133">
        <v>3316.48</v>
      </c>
      <c r="Y88" s="133">
        <v>579.41</v>
      </c>
      <c r="Z88" s="202">
        <f t="shared" si="14"/>
        <v>0.174706315129294</v>
      </c>
      <c r="AA88" s="208">
        <f t="shared" si="15"/>
        <v>0.704263333471531</v>
      </c>
      <c r="AB88" s="208">
        <f t="shared" si="19"/>
        <v>0.668234784106126</v>
      </c>
      <c r="AC88" s="210">
        <f t="shared" si="16"/>
        <v>0.586886111226276</v>
      </c>
      <c r="AD88" s="206">
        <f t="shared" si="20"/>
        <v>0.614360126830243</v>
      </c>
      <c r="AE88" s="209">
        <f t="shared" si="17"/>
        <v>0.48907175935523</v>
      </c>
      <c r="AF88" s="207">
        <f t="shared" si="21"/>
        <v>0.565563293839821</v>
      </c>
      <c r="AG88" s="214"/>
      <c r="AH88" s="215" t="s">
        <v>1439</v>
      </c>
      <c r="AI88" s="98"/>
    </row>
    <row r="89" s="93" customFormat="1" spans="1:35">
      <c r="A89" s="11">
        <v>86</v>
      </c>
      <c r="B89" s="11">
        <v>387</v>
      </c>
      <c r="C89" s="54" t="s">
        <v>151</v>
      </c>
      <c r="D89" s="54" t="s">
        <v>47</v>
      </c>
      <c r="E89" s="90" t="s">
        <v>72</v>
      </c>
      <c r="F89" s="105">
        <v>10</v>
      </c>
      <c r="G89" s="105"/>
      <c r="H89" s="192">
        <f t="shared" si="18"/>
        <v>0</v>
      </c>
      <c r="I89" s="56">
        <v>5</v>
      </c>
      <c r="J89" s="56"/>
      <c r="K89" s="71">
        <f t="shared" si="13"/>
        <v>0</v>
      </c>
      <c r="L89" s="72"/>
      <c r="M89" s="106">
        <v>60</v>
      </c>
      <c r="N89" s="56">
        <v>3</v>
      </c>
      <c r="O89" s="13">
        <v>15760.9602857143</v>
      </c>
      <c r="P89" s="13">
        <v>3266.18804571428</v>
      </c>
      <c r="Q89" s="165">
        <v>0.207232807297583</v>
      </c>
      <c r="R89" s="166">
        <v>18913.1523428571</v>
      </c>
      <c r="S89" s="166">
        <v>3552.6076128</v>
      </c>
      <c r="T89" s="167">
        <v>0.187837941999219</v>
      </c>
      <c r="U89" s="168">
        <v>22695.7828114286</v>
      </c>
      <c r="V89" s="168">
        <v>3859.12679862857</v>
      </c>
      <c r="W89" s="175">
        <v>0.170037175218529</v>
      </c>
      <c r="X89" s="133">
        <v>11045.39</v>
      </c>
      <c r="Y89" s="133">
        <v>2374.63</v>
      </c>
      <c r="Z89" s="202">
        <f t="shared" si="14"/>
        <v>0.214988334499732</v>
      </c>
      <c r="AA89" s="208">
        <f t="shared" si="15"/>
        <v>0.700806917838091</v>
      </c>
      <c r="AB89" s="208">
        <f t="shared" si="19"/>
        <v>0.727034073594098</v>
      </c>
      <c r="AC89" s="210">
        <f t="shared" si="16"/>
        <v>0.584005764865078</v>
      </c>
      <c r="AD89" s="206">
        <f t="shared" si="20"/>
        <v>0.668418879541956</v>
      </c>
      <c r="AE89" s="209">
        <f t="shared" si="17"/>
        <v>0.486671470720897</v>
      </c>
      <c r="AF89" s="207">
        <f t="shared" si="21"/>
        <v>0.615328317495004</v>
      </c>
      <c r="AG89" s="214"/>
      <c r="AH89" s="215"/>
      <c r="AI89" s="98"/>
    </row>
    <row r="90" s="93" customFormat="1" spans="1:35">
      <c r="A90" s="11">
        <v>87</v>
      </c>
      <c r="B90" s="11">
        <v>591</v>
      </c>
      <c r="C90" s="54" t="s">
        <v>139</v>
      </c>
      <c r="D90" s="54" t="s">
        <v>56</v>
      </c>
      <c r="E90" s="90" t="s">
        <v>54</v>
      </c>
      <c r="F90" s="105">
        <v>6</v>
      </c>
      <c r="G90" s="105">
        <v>2</v>
      </c>
      <c r="H90" s="192">
        <f t="shared" si="18"/>
        <v>0.333333333333333</v>
      </c>
      <c r="I90" s="56">
        <v>3</v>
      </c>
      <c r="J90" s="56"/>
      <c r="K90" s="71">
        <f t="shared" si="13"/>
        <v>0</v>
      </c>
      <c r="L90" s="72"/>
      <c r="M90" s="106">
        <v>12</v>
      </c>
      <c r="N90" s="56">
        <v>2</v>
      </c>
      <c r="O90" s="13">
        <v>8681.3897142857</v>
      </c>
      <c r="P90" s="13">
        <v>2141.02690285714</v>
      </c>
      <c r="Q90" s="165">
        <v>0.246622599989258</v>
      </c>
      <c r="R90" s="166">
        <v>10417.6676571428</v>
      </c>
      <c r="S90" s="166">
        <v>2328.7784928</v>
      </c>
      <c r="T90" s="167">
        <v>0.223541254092827</v>
      </c>
      <c r="U90" s="168">
        <v>12501.2011885714</v>
      </c>
      <c r="V90" s="168">
        <v>2529.70563291428</v>
      </c>
      <c r="W90" s="175">
        <v>0.202357005119391</v>
      </c>
      <c r="X90" s="133">
        <v>6071.32</v>
      </c>
      <c r="Y90" s="133">
        <v>1261.01</v>
      </c>
      <c r="Z90" s="202">
        <f t="shared" si="14"/>
        <v>0.207699478861269</v>
      </c>
      <c r="AA90" s="208">
        <f t="shared" si="15"/>
        <v>0.699348860011354</v>
      </c>
      <c r="AB90" s="208">
        <f t="shared" si="19"/>
        <v>0.588974383421907</v>
      </c>
      <c r="AC90" s="210">
        <f t="shared" si="16"/>
        <v>0.582790716676131</v>
      </c>
      <c r="AD90" s="206">
        <f t="shared" si="20"/>
        <v>0.54148988574857</v>
      </c>
      <c r="AE90" s="209">
        <f t="shared" si="17"/>
        <v>0.485658930563441</v>
      </c>
      <c r="AF90" s="207">
        <f t="shared" si="21"/>
        <v>0.498480923469063</v>
      </c>
      <c r="AG90" s="214"/>
      <c r="AH90" s="215"/>
      <c r="AI90" s="98"/>
    </row>
    <row r="91" s="93" customFormat="1" spans="1:35">
      <c r="A91" s="11">
        <v>88</v>
      </c>
      <c r="B91" s="11">
        <v>391</v>
      </c>
      <c r="C91" s="54" t="s">
        <v>152</v>
      </c>
      <c r="D91" s="54" t="s">
        <v>53</v>
      </c>
      <c r="E91" s="90" t="s">
        <v>51</v>
      </c>
      <c r="F91" s="105">
        <v>8</v>
      </c>
      <c r="G91" s="105"/>
      <c r="H91" s="192">
        <f t="shared" si="18"/>
        <v>0</v>
      </c>
      <c r="I91" s="56">
        <v>5</v>
      </c>
      <c r="J91" s="56"/>
      <c r="K91" s="71">
        <f t="shared" si="13"/>
        <v>0</v>
      </c>
      <c r="L91" s="72"/>
      <c r="M91" s="106">
        <v>10</v>
      </c>
      <c r="N91" s="56">
        <v>2</v>
      </c>
      <c r="O91" s="13">
        <v>11896.338</v>
      </c>
      <c r="P91" s="13">
        <v>3035.72612571429</v>
      </c>
      <c r="Q91" s="165">
        <v>0.255181563075485</v>
      </c>
      <c r="R91" s="166">
        <v>14275.6056</v>
      </c>
      <c r="S91" s="166">
        <v>3301.93595520001</v>
      </c>
      <c r="T91" s="167">
        <v>0.231299186018421</v>
      </c>
      <c r="U91" s="168">
        <v>17130.72672</v>
      </c>
      <c r="V91" s="168">
        <v>3586.82717622858</v>
      </c>
      <c r="W91" s="175">
        <v>0.209379744061937</v>
      </c>
      <c r="X91" s="133">
        <v>8150.48</v>
      </c>
      <c r="Y91" s="133">
        <v>2083.97</v>
      </c>
      <c r="Z91" s="202">
        <f t="shared" si="14"/>
        <v>0.2556867816374</v>
      </c>
      <c r="AA91" s="208">
        <f t="shared" si="15"/>
        <v>0.685125120015924</v>
      </c>
      <c r="AB91" s="208">
        <f t="shared" si="19"/>
        <v>0.686481557854516</v>
      </c>
      <c r="AC91" s="210">
        <f t="shared" si="16"/>
        <v>0.57093760001327</v>
      </c>
      <c r="AD91" s="206">
        <f t="shared" si="20"/>
        <v>0.631135802836541</v>
      </c>
      <c r="AE91" s="209">
        <f t="shared" si="17"/>
        <v>0.475781333344392</v>
      </c>
      <c r="AF91" s="207">
        <f t="shared" si="21"/>
        <v>0.581006526829993</v>
      </c>
      <c r="AG91" s="214"/>
      <c r="AH91" s="215"/>
      <c r="AI91" s="98"/>
    </row>
    <row r="92" s="93" customFormat="1" spans="1:35">
      <c r="A92" s="11">
        <v>89</v>
      </c>
      <c r="B92" s="57">
        <v>106865</v>
      </c>
      <c r="C92" s="58" t="s">
        <v>164</v>
      </c>
      <c r="D92" s="54" t="s">
        <v>53</v>
      </c>
      <c r="E92" s="90" t="s">
        <v>165</v>
      </c>
      <c r="F92" s="105">
        <v>0</v>
      </c>
      <c r="G92" s="105"/>
      <c r="H92" s="192" t="e">
        <f t="shared" si="18"/>
        <v>#DIV/0!</v>
      </c>
      <c r="I92" s="56">
        <v>2</v>
      </c>
      <c r="J92" s="56"/>
      <c r="K92" s="71">
        <f t="shared" si="13"/>
        <v>0</v>
      </c>
      <c r="L92" s="72"/>
      <c r="M92" s="106">
        <v>0</v>
      </c>
      <c r="N92" s="56">
        <v>1</v>
      </c>
      <c r="O92" s="13">
        <v>3457.328</v>
      </c>
      <c r="P92" s="13">
        <v>582.44316</v>
      </c>
      <c r="Q92" s="165">
        <v>0.168466272219471</v>
      </c>
      <c r="R92" s="166">
        <v>4148.7936</v>
      </c>
      <c r="S92" s="166">
        <v>633.5189448</v>
      </c>
      <c r="T92" s="167">
        <v>0.152699556998931</v>
      </c>
      <c r="U92" s="168">
        <v>4978.55232</v>
      </c>
      <c r="V92" s="168">
        <v>688.1789952</v>
      </c>
      <c r="W92" s="175">
        <v>0.138228736180079</v>
      </c>
      <c r="X92" s="133">
        <v>2343.41</v>
      </c>
      <c r="Y92" s="133">
        <v>398.98</v>
      </c>
      <c r="Z92" s="202">
        <f t="shared" si="14"/>
        <v>0.170256165161026</v>
      </c>
      <c r="AA92" s="208">
        <f t="shared" si="15"/>
        <v>0.67780956854542</v>
      </c>
      <c r="AB92" s="208">
        <f t="shared" si="19"/>
        <v>0.685011048975148</v>
      </c>
      <c r="AC92" s="210">
        <f t="shared" si="16"/>
        <v>0.564841307121183</v>
      </c>
      <c r="AD92" s="206">
        <f t="shared" si="20"/>
        <v>0.629783849835709</v>
      </c>
      <c r="AE92" s="209">
        <f t="shared" si="17"/>
        <v>0.470701089267653</v>
      </c>
      <c r="AF92" s="207">
        <f t="shared" si="21"/>
        <v>0.579761955512821</v>
      </c>
      <c r="AG92" s="214"/>
      <c r="AH92" s="215" t="s">
        <v>1440</v>
      </c>
      <c r="AI92" s="98"/>
    </row>
    <row r="93" s="93" customFormat="1" spans="1:35">
      <c r="A93" s="11">
        <v>90</v>
      </c>
      <c r="B93" s="11">
        <v>106066</v>
      </c>
      <c r="C93" s="54" t="s">
        <v>136</v>
      </c>
      <c r="D93" s="54" t="s">
        <v>122</v>
      </c>
      <c r="E93" s="90" t="s">
        <v>54</v>
      </c>
      <c r="F93" s="105">
        <v>6</v>
      </c>
      <c r="G93" s="105"/>
      <c r="H93" s="192">
        <f t="shared" si="18"/>
        <v>0</v>
      </c>
      <c r="I93" s="56">
        <v>3</v>
      </c>
      <c r="J93" s="56"/>
      <c r="K93" s="71">
        <f t="shared" si="13"/>
        <v>0</v>
      </c>
      <c r="L93" s="72"/>
      <c r="M93" s="106">
        <v>6</v>
      </c>
      <c r="N93" s="56">
        <v>2</v>
      </c>
      <c r="O93" s="13">
        <v>7901.46533333333</v>
      </c>
      <c r="P93" s="13">
        <v>2147.44972</v>
      </c>
      <c r="Q93" s="165">
        <v>0.271778667551791</v>
      </c>
      <c r="R93" s="166">
        <v>9481.7584</v>
      </c>
      <c r="S93" s="166">
        <v>2335.7645416</v>
      </c>
      <c r="T93" s="167">
        <v>0.246342971742457</v>
      </c>
      <c r="U93" s="168">
        <v>11378.11008</v>
      </c>
      <c r="V93" s="168">
        <v>2537.2944384</v>
      </c>
      <c r="W93" s="175">
        <v>0.222997881068136</v>
      </c>
      <c r="X93" s="133">
        <v>5319.54</v>
      </c>
      <c r="Y93" s="133">
        <v>1863.33</v>
      </c>
      <c r="Z93" s="202">
        <f t="shared" si="14"/>
        <v>0.350280287393271</v>
      </c>
      <c r="AA93" s="208">
        <f t="shared" si="15"/>
        <v>0.673234618591421</v>
      </c>
      <c r="AB93" s="208">
        <f t="shared" si="19"/>
        <v>0.867694355144203</v>
      </c>
      <c r="AC93" s="210">
        <f t="shared" si="16"/>
        <v>0.561028848826184</v>
      </c>
      <c r="AD93" s="206">
        <f t="shared" si="20"/>
        <v>0.797738798930314</v>
      </c>
      <c r="AE93" s="209">
        <f t="shared" si="17"/>
        <v>0.467524040688487</v>
      </c>
      <c r="AF93" s="207">
        <f t="shared" si="21"/>
        <v>0.734376732869443</v>
      </c>
      <c r="AG93" s="214"/>
      <c r="AH93" s="215"/>
      <c r="AI93" s="98"/>
    </row>
    <row r="94" s="93" customFormat="1" spans="1:35">
      <c r="A94" s="11">
        <v>91</v>
      </c>
      <c r="B94" s="11">
        <v>737</v>
      </c>
      <c r="C94" s="54" t="s">
        <v>157</v>
      </c>
      <c r="D94" s="54" t="s">
        <v>47</v>
      </c>
      <c r="E94" s="90" t="s">
        <v>67</v>
      </c>
      <c r="F94" s="105">
        <v>6</v>
      </c>
      <c r="G94" s="105">
        <v>2</v>
      </c>
      <c r="H94" s="192">
        <f t="shared" si="18"/>
        <v>0.333333333333333</v>
      </c>
      <c r="I94" s="56">
        <v>4</v>
      </c>
      <c r="J94" s="56"/>
      <c r="K94" s="71">
        <f t="shared" si="13"/>
        <v>0</v>
      </c>
      <c r="L94" s="72"/>
      <c r="M94" s="106">
        <v>20</v>
      </c>
      <c r="N94" s="56">
        <v>2</v>
      </c>
      <c r="O94" s="13">
        <v>11490.4193333333</v>
      </c>
      <c r="P94" s="13">
        <v>2247.18728</v>
      </c>
      <c r="Q94" s="165">
        <v>0.195570519648572</v>
      </c>
      <c r="R94" s="166">
        <v>13788.5032</v>
      </c>
      <c r="S94" s="166">
        <v>2444.2483184</v>
      </c>
      <c r="T94" s="167">
        <v>0.177267124860949</v>
      </c>
      <c r="U94" s="168">
        <v>16546.20384</v>
      </c>
      <c r="V94" s="168">
        <v>2655.1382016</v>
      </c>
      <c r="W94" s="175">
        <v>0.160468118686008</v>
      </c>
      <c r="X94" s="133">
        <v>7680.47</v>
      </c>
      <c r="Y94" s="133">
        <v>2170.58</v>
      </c>
      <c r="Z94" s="202">
        <f t="shared" si="14"/>
        <v>0.282610309004527</v>
      </c>
      <c r="AA94" s="208">
        <f t="shared" si="15"/>
        <v>0.66842382137606</v>
      </c>
      <c r="AB94" s="208">
        <f t="shared" si="19"/>
        <v>0.965909703796472</v>
      </c>
      <c r="AC94" s="210">
        <f t="shared" si="16"/>
        <v>0.557019851146715</v>
      </c>
      <c r="AD94" s="206">
        <f t="shared" si="20"/>
        <v>0.8880357955696</v>
      </c>
      <c r="AE94" s="209">
        <f t="shared" si="17"/>
        <v>0.464183209288929</v>
      </c>
      <c r="AF94" s="207">
        <f t="shared" si="21"/>
        <v>0.81750170243191</v>
      </c>
      <c r="AG94" s="214"/>
      <c r="AH94" s="215"/>
      <c r="AI94" s="98"/>
    </row>
    <row r="95" s="93" customFormat="1" spans="1:35">
      <c r="A95" s="11">
        <v>92</v>
      </c>
      <c r="B95" s="11">
        <v>515</v>
      </c>
      <c r="C95" s="54" t="s">
        <v>130</v>
      </c>
      <c r="D95" s="54" t="s">
        <v>53</v>
      </c>
      <c r="E95" s="90" t="s">
        <v>51</v>
      </c>
      <c r="F95" s="105">
        <v>8</v>
      </c>
      <c r="G95" s="105">
        <v>2</v>
      </c>
      <c r="H95" s="192">
        <f t="shared" si="18"/>
        <v>0.25</v>
      </c>
      <c r="I95" s="56">
        <v>5</v>
      </c>
      <c r="J95" s="56"/>
      <c r="K95" s="71">
        <f t="shared" si="13"/>
        <v>0</v>
      </c>
      <c r="L95" s="72"/>
      <c r="M95" s="106">
        <v>15</v>
      </c>
      <c r="N95" s="56">
        <v>2</v>
      </c>
      <c r="O95" s="13">
        <v>11146.2231428571</v>
      </c>
      <c r="P95" s="13">
        <v>2704.28919428571</v>
      </c>
      <c r="Q95" s="165">
        <v>0.242619330299224</v>
      </c>
      <c r="R95" s="166">
        <v>13375.4677714286</v>
      </c>
      <c r="S95" s="166">
        <v>2941.43455439999</v>
      </c>
      <c r="T95" s="167">
        <v>0.219912649386604</v>
      </c>
      <c r="U95" s="168">
        <v>16050.5613257143</v>
      </c>
      <c r="V95" s="168">
        <v>3195.22169417142</v>
      </c>
      <c r="W95" s="175">
        <v>0.199072271014748</v>
      </c>
      <c r="X95" s="133">
        <v>7450.16</v>
      </c>
      <c r="Y95" s="133">
        <v>1984.53</v>
      </c>
      <c r="Z95" s="202">
        <f t="shared" si="14"/>
        <v>0.266374144984806</v>
      </c>
      <c r="AA95" s="208">
        <f t="shared" si="15"/>
        <v>0.668402193686059</v>
      </c>
      <c r="AB95" s="208">
        <f t="shared" si="19"/>
        <v>0.733845331406643</v>
      </c>
      <c r="AC95" s="210">
        <f t="shared" si="16"/>
        <v>0.557001828071712</v>
      </c>
      <c r="AD95" s="206">
        <f t="shared" si="20"/>
        <v>0.674680997757169</v>
      </c>
      <c r="AE95" s="209">
        <f t="shared" si="17"/>
        <v>0.464168190059761</v>
      </c>
      <c r="AF95" s="207">
        <f t="shared" si="21"/>
        <v>0.621093053924894</v>
      </c>
      <c r="AG95" s="214"/>
      <c r="AH95" s="215" t="s">
        <v>1395</v>
      </c>
      <c r="AI95" s="98"/>
    </row>
    <row r="96" s="93" customFormat="1" spans="1:35">
      <c r="A96" s="11">
        <v>93</v>
      </c>
      <c r="B96" s="11">
        <v>740</v>
      </c>
      <c r="C96" s="54" t="s">
        <v>145</v>
      </c>
      <c r="D96" s="54" t="s">
        <v>47</v>
      </c>
      <c r="E96" s="90" t="s">
        <v>45</v>
      </c>
      <c r="F96" s="105">
        <v>8</v>
      </c>
      <c r="G96" s="105"/>
      <c r="H96" s="192">
        <f t="shared" si="18"/>
        <v>0</v>
      </c>
      <c r="I96" s="56">
        <v>2</v>
      </c>
      <c r="J96" s="56"/>
      <c r="K96" s="71">
        <f t="shared" si="13"/>
        <v>0</v>
      </c>
      <c r="L96" s="72"/>
      <c r="M96" s="106">
        <v>10</v>
      </c>
      <c r="N96" s="56">
        <v>1</v>
      </c>
      <c r="O96" s="13">
        <v>6622.36952380952</v>
      </c>
      <c r="P96" s="13">
        <v>1672.73302857143</v>
      </c>
      <c r="Q96" s="165">
        <v>0.252588295255561</v>
      </c>
      <c r="R96" s="166">
        <v>7946.84342857142</v>
      </c>
      <c r="S96" s="166">
        <v>1819.418848</v>
      </c>
      <c r="T96" s="167">
        <v>0.228948621468822</v>
      </c>
      <c r="U96" s="168">
        <v>9536.21211428571</v>
      </c>
      <c r="V96" s="168">
        <v>1976.39840914285</v>
      </c>
      <c r="W96" s="175">
        <v>0.207251934568665</v>
      </c>
      <c r="X96" s="133">
        <v>4398.1</v>
      </c>
      <c r="Y96" s="133">
        <v>1110.72</v>
      </c>
      <c r="Z96" s="202">
        <f t="shared" si="14"/>
        <v>0.252545417339306</v>
      </c>
      <c r="AA96" s="208">
        <f t="shared" si="15"/>
        <v>0.664127844903163</v>
      </c>
      <c r="AB96" s="208">
        <f t="shared" si="19"/>
        <v>0.66401510643249</v>
      </c>
      <c r="AC96" s="210">
        <f t="shared" si="16"/>
        <v>0.553439870752636</v>
      </c>
      <c r="AD96" s="206">
        <f t="shared" si="20"/>
        <v>0.610480649478245</v>
      </c>
      <c r="AE96" s="209">
        <f t="shared" si="17"/>
        <v>0.461199892293863</v>
      </c>
      <c r="AF96" s="207">
        <f t="shared" si="21"/>
        <v>0.561991952058751</v>
      </c>
      <c r="AG96" s="214"/>
      <c r="AH96" s="215"/>
      <c r="AI96" s="98"/>
    </row>
    <row r="97" s="93" customFormat="1" spans="1:35">
      <c r="A97" s="11">
        <v>94</v>
      </c>
      <c r="B97" s="11">
        <v>329</v>
      </c>
      <c r="C97" s="54" t="s">
        <v>143</v>
      </c>
      <c r="D97" s="54" t="s">
        <v>50</v>
      </c>
      <c r="E97" s="90" t="s">
        <v>67</v>
      </c>
      <c r="F97" s="105">
        <v>8</v>
      </c>
      <c r="G97" s="105">
        <v>2</v>
      </c>
      <c r="H97" s="192">
        <f t="shared" si="18"/>
        <v>0.25</v>
      </c>
      <c r="I97" s="56">
        <v>4</v>
      </c>
      <c r="J97" s="56"/>
      <c r="K97" s="71">
        <f t="shared" si="13"/>
        <v>0</v>
      </c>
      <c r="L97" s="72"/>
      <c r="M97" s="106">
        <v>12</v>
      </c>
      <c r="N97" s="56">
        <v>2</v>
      </c>
      <c r="O97" s="13">
        <v>9562.54133333334</v>
      </c>
      <c r="P97" s="13">
        <v>1898.14938857144</v>
      </c>
      <c r="Q97" s="165">
        <v>0.19849842446744</v>
      </c>
      <c r="R97" s="166">
        <v>11475.0496</v>
      </c>
      <c r="S97" s="166">
        <v>2064.60248880001</v>
      </c>
      <c r="T97" s="167">
        <v>0.179921007818564</v>
      </c>
      <c r="U97" s="168">
        <v>13770.05952</v>
      </c>
      <c r="V97" s="168">
        <v>2242.73650834287</v>
      </c>
      <c r="W97" s="175">
        <v>0.16287050212713</v>
      </c>
      <c r="X97" s="133">
        <v>6254.42</v>
      </c>
      <c r="Y97" s="133">
        <v>1283.35</v>
      </c>
      <c r="Z97" s="202">
        <f t="shared" si="14"/>
        <v>0.205190889003297</v>
      </c>
      <c r="AA97" s="208">
        <f t="shared" si="15"/>
        <v>0.654054166354104</v>
      </c>
      <c r="AB97" s="208">
        <f t="shared" si="19"/>
        <v>0.676105899634095</v>
      </c>
      <c r="AC97" s="210">
        <f t="shared" si="16"/>
        <v>0.54504513862842</v>
      </c>
      <c r="AD97" s="206">
        <f t="shared" si="20"/>
        <v>0.621596654543369</v>
      </c>
      <c r="AE97" s="209">
        <f t="shared" si="17"/>
        <v>0.45420428219035</v>
      </c>
      <c r="AF97" s="207">
        <f t="shared" si="21"/>
        <v>0.572225045263231</v>
      </c>
      <c r="AG97" s="214"/>
      <c r="AH97" s="215"/>
      <c r="AI97" s="98"/>
    </row>
    <row r="98" s="93" customFormat="1" spans="1:35">
      <c r="A98" s="11">
        <v>95</v>
      </c>
      <c r="B98" s="11">
        <v>102567</v>
      </c>
      <c r="C98" s="54" t="s">
        <v>126</v>
      </c>
      <c r="D98" s="54" t="s">
        <v>56</v>
      </c>
      <c r="E98" s="90" t="s">
        <v>45</v>
      </c>
      <c r="F98" s="105">
        <v>8</v>
      </c>
      <c r="G98" s="105"/>
      <c r="H98" s="192">
        <f t="shared" si="18"/>
        <v>0</v>
      </c>
      <c r="I98" s="56">
        <v>2</v>
      </c>
      <c r="J98" s="56"/>
      <c r="K98" s="71">
        <f t="shared" si="13"/>
        <v>0</v>
      </c>
      <c r="L98" s="72"/>
      <c r="M98" s="106">
        <v>8</v>
      </c>
      <c r="N98" s="56">
        <v>1</v>
      </c>
      <c r="O98" s="13">
        <v>6898.7438095238</v>
      </c>
      <c r="P98" s="13">
        <v>1513.81211428571</v>
      </c>
      <c r="Q98" s="165">
        <v>0.219433009266974</v>
      </c>
      <c r="R98" s="166">
        <v>8278.49257142856</v>
      </c>
      <c r="S98" s="166">
        <v>1646.561792</v>
      </c>
      <c r="T98" s="167">
        <v>0.198896330194552</v>
      </c>
      <c r="U98" s="168">
        <v>9934.19108571427</v>
      </c>
      <c r="V98" s="168">
        <v>1788.62723657143</v>
      </c>
      <c r="W98" s="175">
        <v>0.180047597347261</v>
      </c>
      <c r="X98" s="133">
        <v>4492.57</v>
      </c>
      <c r="Y98" s="133">
        <v>782.81</v>
      </c>
      <c r="Z98" s="202">
        <f t="shared" si="14"/>
        <v>0.174245476419956</v>
      </c>
      <c r="AA98" s="208">
        <f t="shared" si="15"/>
        <v>0.651215659552099</v>
      </c>
      <c r="AB98" s="208">
        <f t="shared" si="19"/>
        <v>0.517111729132494</v>
      </c>
      <c r="AC98" s="210">
        <f t="shared" si="16"/>
        <v>0.542679716293416</v>
      </c>
      <c r="AD98" s="206">
        <f t="shared" si="20"/>
        <v>0.475420967377822</v>
      </c>
      <c r="AE98" s="209">
        <f t="shared" si="17"/>
        <v>0.45223309691118</v>
      </c>
      <c r="AF98" s="207">
        <f t="shared" si="21"/>
        <v>0.437659666583489</v>
      </c>
      <c r="AG98" s="214"/>
      <c r="AH98" s="215"/>
      <c r="AI98" s="98"/>
    </row>
    <row r="99" s="93" customFormat="1" spans="1:35">
      <c r="A99" s="11">
        <v>96</v>
      </c>
      <c r="B99" s="11">
        <v>750</v>
      </c>
      <c r="C99" s="54" t="s">
        <v>140</v>
      </c>
      <c r="D99" s="54" t="s">
        <v>47</v>
      </c>
      <c r="E99" s="90" t="s">
        <v>58</v>
      </c>
      <c r="F99" s="105">
        <v>10</v>
      </c>
      <c r="G99" s="105"/>
      <c r="H99" s="192">
        <f t="shared" si="18"/>
        <v>0</v>
      </c>
      <c r="I99" s="56">
        <v>8</v>
      </c>
      <c r="J99" s="56">
        <v>5</v>
      </c>
      <c r="K99" s="71">
        <f t="shared" si="13"/>
        <v>0.625</v>
      </c>
      <c r="L99" s="72"/>
      <c r="M99" s="106">
        <v>70</v>
      </c>
      <c r="N99" s="56">
        <v>3</v>
      </c>
      <c r="O99" s="13">
        <v>30969.5206666667</v>
      </c>
      <c r="P99" s="13">
        <v>7552.60792</v>
      </c>
      <c r="Q99" s="165">
        <v>0.243872289832664</v>
      </c>
      <c r="R99" s="166">
        <v>37163.4248</v>
      </c>
      <c r="S99" s="166">
        <v>8214.9135376</v>
      </c>
      <c r="T99" s="167">
        <v>0.221048344758581</v>
      </c>
      <c r="U99" s="168">
        <v>44596.10976</v>
      </c>
      <c r="V99" s="168">
        <v>8923.6967424</v>
      </c>
      <c r="W99" s="175">
        <v>0.200100340375519</v>
      </c>
      <c r="X99" s="133">
        <v>20129.69</v>
      </c>
      <c r="Y99" s="133">
        <v>6076.52</v>
      </c>
      <c r="Z99" s="202">
        <f t="shared" si="14"/>
        <v>0.301868533494555</v>
      </c>
      <c r="AA99" s="208">
        <f t="shared" si="15"/>
        <v>0.649983905681372</v>
      </c>
      <c r="AB99" s="208">
        <f t="shared" si="19"/>
        <v>0.804559175368923</v>
      </c>
      <c r="AC99" s="210">
        <f t="shared" si="16"/>
        <v>0.541653254734477</v>
      </c>
      <c r="AD99" s="206">
        <f t="shared" si="20"/>
        <v>0.739693725586705</v>
      </c>
      <c r="AE99" s="209">
        <f t="shared" si="17"/>
        <v>0.451377712278731</v>
      </c>
      <c r="AF99" s="207">
        <f t="shared" si="21"/>
        <v>0.680942010403386</v>
      </c>
      <c r="AG99" s="214"/>
      <c r="AH99" s="215"/>
      <c r="AI99" s="98"/>
    </row>
    <row r="100" s="93" customFormat="1" spans="1:35">
      <c r="A100" s="11">
        <v>97</v>
      </c>
      <c r="B100" s="11">
        <v>347</v>
      </c>
      <c r="C100" s="54" t="s">
        <v>158</v>
      </c>
      <c r="D100" s="54" t="s">
        <v>44</v>
      </c>
      <c r="E100" s="90" t="s">
        <v>67</v>
      </c>
      <c r="F100" s="105">
        <v>6</v>
      </c>
      <c r="G100" s="105"/>
      <c r="H100" s="192">
        <f t="shared" si="18"/>
        <v>0</v>
      </c>
      <c r="I100" s="56">
        <v>4</v>
      </c>
      <c r="J100" s="56"/>
      <c r="K100" s="71">
        <f t="shared" si="13"/>
        <v>0</v>
      </c>
      <c r="L100" s="72"/>
      <c r="M100" s="106">
        <v>8</v>
      </c>
      <c r="N100" s="56">
        <v>2</v>
      </c>
      <c r="O100" s="13">
        <v>9044.68819047618</v>
      </c>
      <c r="P100" s="13">
        <v>1991.11157142857</v>
      </c>
      <c r="Q100" s="165">
        <v>0.220141538270514</v>
      </c>
      <c r="R100" s="166">
        <v>10853.6258285714</v>
      </c>
      <c r="S100" s="166">
        <v>2165.71674</v>
      </c>
      <c r="T100" s="167">
        <v>0.199538548150324</v>
      </c>
      <c r="U100" s="168">
        <v>13024.3509942857</v>
      </c>
      <c r="V100" s="168">
        <v>2352.57490285715</v>
      </c>
      <c r="W100" s="175">
        <v>0.18062895447837</v>
      </c>
      <c r="X100" s="133">
        <v>5851.9</v>
      </c>
      <c r="Y100" s="133">
        <v>1777.9</v>
      </c>
      <c r="Z100" s="202">
        <f t="shared" si="14"/>
        <v>0.303815854679677</v>
      </c>
      <c r="AA100" s="208">
        <f t="shared" si="15"/>
        <v>0.646998534030382</v>
      </c>
      <c r="AB100" s="208">
        <f t="shared" si="19"/>
        <v>0.8929183203553</v>
      </c>
      <c r="AC100" s="210">
        <f t="shared" si="16"/>
        <v>0.539165445025319</v>
      </c>
      <c r="AD100" s="206">
        <f t="shared" si="20"/>
        <v>0.820929148841506</v>
      </c>
      <c r="AE100" s="209">
        <f t="shared" si="17"/>
        <v>0.449304537521099</v>
      </c>
      <c r="AF100" s="207">
        <f t="shared" si="21"/>
        <v>0.755725140925707</v>
      </c>
      <c r="AG100" s="214"/>
      <c r="AH100" s="215"/>
      <c r="AI100" s="98"/>
    </row>
    <row r="101" s="93" customFormat="1" spans="1:35">
      <c r="A101" s="11">
        <v>98</v>
      </c>
      <c r="B101" s="11">
        <v>572</v>
      </c>
      <c r="C101" s="54" t="s">
        <v>146</v>
      </c>
      <c r="D101" s="54" t="s">
        <v>53</v>
      </c>
      <c r="E101" s="90" t="s">
        <v>67</v>
      </c>
      <c r="F101" s="105">
        <v>8</v>
      </c>
      <c r="G101" s="105"/>
      <c r="H101" s="192">
        <f t="shared" si="18"/>
        <v>0</v>
      </c>
      <c r="I101" s="56">
        <v>4</v>
      </c>
      <c r="J101" s="56"/>
      <c r="K101" s="71">
        <f t="shared" si="13"/>
        <v>0</v>
      </c>
      <c r="L101" s="72"/>
      <c r="M101" s="106">
        <v>12</v>
      </c>
      <c r="N101" s="56">
        <v>2</v>
      </c>
      <c r="O101" s="13">
        <v>11007.740952381</v>
      </c>
      <c r="P101" s="13">
        <v>2448.78771428571</v>
      </c>
      <c r="Q101" s="165">
        <v>0.222460514367032</v>
      </c>
      <c r="R101" s="166">
        <v>13209.2891428572</v>
      </c>
      <c r="S101" s="166">
        <v>2663.52755999999</v>
      </c>
      <c r="T101" s="167">
        <v>0.201640491868579</v>
      </c>
      <c r="U101" s="168">
        <v>15851.1469714286</v>
      </c>
      <c r="V101" s="168">
        <v>2893.33686857142</v>
      </c>
      <c r="W101" s="175">
        <v>0.182531704096026</v>
      </c>
      <c r="X101" s="133">
        <v>7085.9</v>
      </c>
      <c r="Y101" s="133">
        <v>1775.99</v>
      </c>
      <c r="Z101" s="202">
        <f t="shared" si="14"/>
        <v>0.25063718088034</v>
      </c>
      <c r="AA101" s="208">
        <f t="shared" si="15"/>
        <v>0.643719726931556</v>
      </c>
      <c r="AB101" s="208">
        <f t="shared" si="19"/>
        <v>0.725252740218864</v>
      </c>
      <c r="AC101" s="210">
        <f t="shared" si="16"/>
        <v>0.536433105776296</v>
      </c>
      <c r="AD101" s="206">
        <f t="shared" si="20"/>
        <v>0.666781161445916</v>
      </c>
      <c r="AE101" s="209">
        <f t="shared" si="17"/>
        <v>0.447027588146915</v>
      </c>
      <c r="AF101" s="207">
        <f t="shared" si="21"/>
        <v>0.613820678570654</v>
      </c>
      <c r="AG101" s="214"/>
      <c r="AH101" s="215"/>
      <c r="AI101" s="98"/>
    </row>
    <row r="102" s="93" customFormat="1" spans="1:35">
      <c r="A102" s="11">
        <v>99</v>
      </c>
      <c r="B102" s="11">
        <v>733</v>
      </c>
      <c r="C102" s="54" t="s">
        <v>150</v>
      </c>
      <c r="D102" s="54" t="s">
        <v>47</v>
      </c>
      <c r="E102" s="90" t="s">
        <v>45</v>
      </c>
      <c r="F102" s="105">
        <v>8</v>
      </c>
      <c r="G102" s="105"/>
      <c r="H102" s="192">
        <f t="shared" si="18"/>
        <v>0</v>
      </c>
      <c r="I102" s="56">
        <v>2</v>
      </c>
      <c r="J102" s="56"/>
      <c r="K102" s="71">
        <f t="shared" si="13"/>
        <v>0</v>
      </c>
      <c r="L102" s="72"/>
      <c r="M102" s="106">
        <v>10</v>
      </c>
      <c r="N102" s="56">
        <v>1</v>
      </c>
      <c r="O102" s="13">
        <v>6620.6780952381</v>
      </c>
      <c r="P102" s="13">
        <v>1509.15662857143</v>
      </c>
      <c r="Q102" s="165">
        <v>0.227945930441307</v>
      </c>
      <c r="R102" s="166">
        <v>7944.81371428572</v>
      </c>
      <c r="S102" s="166">
        <v>1641.498056</v>
      </c>
      <c r="T102" s="167">
        <v>0.206612529258979</v>
      </c>
      <c r="U102" s="168">
        <v>9533.77645714286</v>
      </c>
      <c r="V102" s="168">
        <v>1783.12660114286</v>
      </c>
      <c r="W102" s="175">
        <v>0.187032558310816</v>
      </c>
      <c r="X102" s="133">
        <v>4194.5</v>
      </c>
      <c r="Y102" s="133">
        <v>958.04</v>
      </c>
      <c r="Z102" s="202">
        <f t="shared" si="14"/>
        <v>0.228403862200501</v>
      </c>
      <c r="AA102" s="208">
        <f t="shared" si="15"/>
        <v>0.633545377023674</v>
      </c>
      <c r="AB102" s="208">
        <f t="shared" si="19"/>
        <v>0.634818137403592</v>
      </c>
      <c r="AC102" s="210">
        <f t="shared" si="16"/>
        <v>0.527954480853061</v>
      </c>
      <c r="AD102" s="206">
        <f t="shared" si="20"/>
        <v>0.583637608645453</v>
      </c>
      <c r="AE102" s="209">
        <f t="shared" si="17"/>
        <v>0.439962067377551</v>
      </c>
      <c r="AF102" s="207">
        <f t="shared" si="21"/>
        <v>0.537280975667102</v>
      </c>
      <c r="AG102" s="214"/>
      <c r="AH102" s="215"/>
      <c r="AI102" s="98"/>
    </row>
    <row r="103" s="93" customFormat="1" spans="1:35">
      <c r="A103" s="11">
        <v>100</v>
      </c>
      <c r="B103" s="11">
        <v>712</v>
      </c>
      <c r="C103" s="54" t="s">
        <v>154</v>
      </c>
      <c r="D103" s="54" t="s">
        <v>47</v>
      </c>
      <c r="E103" s="90" t="s">
        <v>72</v>
      </c>
      <c r="F103" s="105">
        <v>10</v>
      </c>
      <c r="G103" s="105"/>
      <c r="H103" s="192">
        <f t="shared" si="18"/>
        <v>0</v>
      </c>
      <c r="I103" s="56">
        <v>6</v>
      </c>
      <c r="J103" s="56">
        <v>9</v>
      </c>
      <c r="K103" s="86">
        <f t="shared" si="13"/>
        <v>1.5</v>
      </c>
      <c r="L103" s="87" t="s">
        <v>1441</v>
      </c>
      <c r="M103" s="106">
        <v>20</v>
      </c>
      <c r="N103" s="56">
        <v>3</v>
      </c>
      <c r="O103" s="13">
        <v>19529.9400000001</v>
      </c>
      <c r="P103" s="13">
        <v>5146.37136</v>
      </c>
      <c r="Q103" s="165">
        <v>0.263511887901345</v>
      </c>
      <c r="R103" s="166">
        <v>23435.9280000001</v>
      </c>
      <c r="S103" s="166">
        <v>5597.6685408</v>
      </c>
      <c r="T103" s="167">
        <v>0.238849877879809</v>
      </c>
      <c r="U103" s="168">
        <v>28123.1136000001</v>
      </c>
      <c r="V103" s="168">
        <v>6080.63569920001</v>
      </c>
      <c r="W103" s="175">
        <v>0.216214882380591</v>
      </c>
      <c r="X103" s="133">
        <v>12288.96</v>
      </c>
      <c r="Y103" s="133">
        <v>3871.27</v>
      </c>
      <c r="Z103" s="202">
        <f t="shared" si="14"/>
        <v>0.315020148165508</v>
      </c>
      <c r="AA103" s="208">
        <f t="shared" si="15"/>
        <v>0.629236956181122</v>
      </c>
      <c r="AB103" s="208">
        <f t="shared" si="19"/>
        <v>0.752232928639646</v>
      </c>
      <c r="AC103" s="210">
        <f t="shared" si="16"/>
        <v>0.524364130150935</v>
      </c>
      <c r="AD103" s="206">
        <f t="shared" si="20"/>
        <v>0.691586143728105</v>
      </c>
      <c r="AE103" s="209">
        <f t="shared" si="17"/>
        <v>0.436970108459113</v>
      </c>
      <c r="AF103" s="207">
        <f t="shared" si="21"/>
        <v>0.636655473458033</v>
      </c>
      <c r="AG103" s="214"/>
      <c r="AH103" s="215"/>
      <c r="AI103" s="98"/>
    </row>
    <row r="104" s="93" customFormat="1" spans="1:35">
      <c r="A104" s="11">
        <v>101</v>
      </c>
      <c r="B104" s="11">
        <v>104430</v>
      </c>
      <c r="C104" s="54" t="s">
        <v>162</v>
      </c>
      <c r="D104" s="54" t="s">
        <v>47</v>
      </c>
      <c r="E104" s="90" t="s">
        <v>45</v>
      </c>
      <c r="F104" s="105">
        <v>6</v>
      </c>
      <c r="G104" s="105"/>
      <c r="H104" s="192">
        <f t="shared" si="18"/>
        <v>0</v>
      </c>
      <c r="I104" s="56">
        <v>2</v>
      </c>
      <c r="J104" s="56"/>
      <c r="K104" s="71">
        <f t="shared" si="13"/>
        <v>0</v>
      </c>
      <c r="L104" s="72"/>
      <c r="M104" s="106">
        <v>6</v>
      </c>
      <c r="N104" s="56">
        <v>1</v>
      </c>
      <c r="O104" s="13">
        <v>5216.4980952381</v>
      </c>
      <c r="P104" s="13">
        <v>1015.50057142857</v>
      </c>
      <c r="Q104" s="165">
        <v>0.194670936879202</v>
      </c>
      <c r="R104" s="166">
        <v>6259.79771428572</v>
      </c>
      <c r="S104" s="166">
        <v>1104.55216</v>
      </c>
      <c r="T104" s="167">
        <v>0.176451733812302</v>
      </c>
      <c r="U104" s="168">
        <v>7511.75725714286</v>
      </c>
      <c r="V104" s="168">
        <v>1199.85298285714</v>
      </c>
      <c r="W104" s="175">
        <v>0.159729999490627</v>
      </c>
      <c r="X104" s="133">
        <v>3177.79</v>
      </c>
      <c r="Y104" s="133">
        <v>658.56</v>
      </c>
      <c r="Z104" s="202">
        <f t="shared" si="14"/>
        <v>0.207238363768531</v>
      </c>
      <c r="AA104" s="208">
        <f t="shared" si="15"/>
        <v>0.609180707436826</v>
      </c>
      <c r="AB104" s="208">
        <f t="shared" si="19"/>
        <v>0.648507759157202</v>
      </c>
      <c r="AC104" s="210">
        <f t="shared" si="16"/>
        <v>0.507650589530688</v>
      </c>
      <c r="AD104" s="206">
        <f t="shared" si="20"/>
        <v>0.596223540950751</v>
      </c>
      <c r="AE104" s="209">
        <f t="shared" si="17"/>
        <v>0.42304215794224</v>
      </c>
      <c r="AF104" s="207">
        <f t="shared" si="21"/>
        <v>0.548867244078362</v>
      </c>
      <c r="AG104" s="214"/>
      <c r="AH104" s="215"/>
      <c r="AI104" s="98"/>
    </row>
    <row r="105" s="93" customFormat="1" spans="1:35">
      <c r="A105" s="11">
        <v>102</v>
      </c>
      <c r="B105" s="11">
        <v>106485</v>
      </c>
      <c r="C105" s="60" t="s">
        <v>160</v>
      </c>
      <c r="D105" s="54" t="s">
        <v>47</v>
      </c>
      <c r="E105" s="90" t="s">
        <v>48</v>
      </c>
      <c r="F105" s="105">
        <v>4</v>
      </c>
      <c r="G105" s="105"/>
      <c r="H105" s="192">
        <f t="shared" si="18"/>
        <v>0</v>
      </c>
      <c r="I105" s="56">
        <v>2</v>
      </c>
      <c r="J105" s="56"/>
      <c r="K105" s="71">
        <f t="shared" si="13"/>
        <v>0</v>
      </c>
      <c r="L105" s="72"/>
      <c r="M105" s="106">
        <v>6</v>
      </c>
      <c r="N105" s="56">
        <v>1</v>
      </c>
      <c r="O105" s="13">
        <v>3060.94642857142</v>
      </c>
      <c r="P105" s="13">
        <v>251.308571428571</v>
      </c>
      <c r="Q105" s="165">
        <v>0.0821015908945061</v>
      </c>
      <c r="R105" s="166">
        <v>3673.13571428571</v>
      </c>
      <c r="S105" s="166">
        <v>273.346399999999</v>
      </c>
      <c r="T105" s="167">
        <v>0.0744177240543792</v>
      </c>
      <c r="U105" s="168">
        <v>4407.76285714285</v>
      </c>
      <c r="V105" s="168">
        <v>296.930742857142</v>
      </c>
      <c r="W105" s="175">
        <v>0.0673654079134409</v>
      </c>
      <c r="X105" s="133">
        <v>1792.02</v>
      </c>
      <c r="Y105" s="133">
        <v>205.28</v>
      </c>
      <c r="Z105" s="202">
        <f t="shared" si="14"/>
        <v>0.114552292943159</v>
      </c>
      <c r="AA105" s="208">
        <f t="shared" si="15"/>
        <v>0.585446378046008</v>
      </c>
      <c r="AB105" s="208">
        <f t="shared" si="19"/>
        <v>0.816844403010529</v>
      </c>
      <c r="AC105" s="210">
        <f t="shared" si="16"/>
        <v>0.487871981705005</v>
      </c>
      <c r="AD105" s="206">
        <f t="shared" si="20"/>
        <v>0.750988489330757</v>
      </c>
      <c r="AE105" s="209">
        <f t="shared" si="17"/>
        <v>0.406559984754171</v>
      </c>
      <c r="AF105" s="207">
        <f t="shared" si="21"/>
        <v>0.691339664006308</v>
      </c>
      <c r="AG105" s="214"/>
      <c r="AH105" s="215"/>
      <c r="AI105" s="98"/>
    </row>
    <row r="106" s="93" customFormat="1" spans="1:35">
      <c r="A106" s="11">
        <v>103</v>
      </c>
      <c r="B106" s="11">
        <v>52</v>
      </c>
      <c r="C106" s="54" t="s">
        <v>163</v>
      </c>
      <c r="D106" s="54" t="s">
        <v>50</v>
      </c>
      <c r="E106" s="90" t="s">
        <v>54</v>
      </c>
      <c r="F106" s="105">
        <v>8</v>
      </c>
      <c r="G106" s="105"/>
      <c r="H106" s="192">
        <f t="shared" si="18"/>
        <v>0</v>
      </c>
      <c r="I106" s="56">
        <v>3</v>
      </c>
      <c r="J106" s="56"/>
      <c r="K106" s="71">
        <f t="shared" si="13"/>
        <v>0</v>
      </c>
      <c r="L106" s="72"/>
      <c r="M106" s="106">
        <v>20</v>
      </c>
      <c r="N106" s="56">
        <v>2</v>
      </c>
      <c r="O106" s="13">
        <v>10826.3964285714</v>
      </c>
      <c r="P106" s="13">
        <v>2892.27992857144</v>
      </c>
      <c r="Q106" s="165">
        <v>0.267150750266133</v>
      </c>
      <c r="R106" s="166">
        <v>12991.6757142857</v>
      </c>
      <c r="S106" s="166">
        <v>3145.91063000001</v>
      </c>
      <c r="T106" s="167">
        <v>0.242148180048918</v>
      </c>
      <c r="U106" s="168">
        <v>15590.0108571428</v>
      </c>
      <c r="V106" s="168">
        <v>3417.33997714287</v>
      </c>
      <c r="W106" s="175">
        <v>0.219200615602981</v>
      </c>
      <c r="X106" s="133">
        <v>6282.82</v>
      </c>
      <c r="Y106" s="133">
        <v>1714.28</v>
      </c>
      <c r="Z106" s="202">
        <f t="shared" si="14"/>
        <v>0.272851999579807</v>
      </c>
      <c r="AA106" s="208">
        <f t="shared" si="15"/>
        <v>0.580324214197378</v>
      </c>
      <c r="AB106" s="208">
        <f t="shared" si="19"/>
        <v>0.592708880999192</v>
      </c>
      <c r="AC106" s="210">
        <f t="shared" si="16"/>
        <v>0.483603511831148</v>
      </c>
      <c r="AD106" s="206">
        <f t="shared" si="20"/>
        <v>0.544923299362765</v>
      </c>
      <c r="AE106" s="209">
        <f t="shared" si="17"/>
        <v>0.403002926525957</v>
      </c>
      <c r="AF106" s="207">
        <f t="shared" si="21"/>
        <v>0.501641631054003</v>
      </c>
      <c r="AG106" s="214"/>
      <c r="AH106" s="215"/>
      <c r="AI106" s="98"/>
    </row>
    <row r="107" s="93" customFormat="1" spans="1:35">
      <c r="A107" s="11">
        <v>104</v>
      </c>
      <c r="B107" s="11">
        <v>718</v>
      </c>
      <c r="C107" s="54" t="s">
        <v>102</v>
      </c>
      <c r="D107" s="54" t="s">
        <v>53</v>
      </c>
      <c r="E107" s="90" t="s">
        <v>48</v>
      </c>
      <c r="F107" s="105">
        <v>4</v>
      </c>
      <c r="G107" s="105"/>
      <c r="H107" s="192">
        <f t="shared" si="18"/>
        <v>0</v>
      </c>
      <c r="I107" s="56">
        <v>2</v>
      </c>
      <c r="J107" s="56"/>
      <c r="K107" s="71">
        <f t="shared" si="13"/>
        <v>0</v>
      </c>
      <c r="L107" s="72"/>
      <c r="M107" s="106">
        <v>6</v>
      </c>
      <c r="N107" s="56">
        <v>1</v>
      </c>
      <c r="O107" s="13">
        <v>4330.69238095238</v>
      </c>
      <c r="P107" s="13">
        <v>903.732514285714</v>
      </c>
      <c r="Q107" s="165">
        <v>0.208680837794111</v>
      </c>
      <c r="R107" s="166">
        <v>5196.83085714286</v>
      </c>
      <c r="S107" s="166">
        <v>982.982903999999</v>
      </c>
      <c r="T107" s="167">
        <v>0.189150451692867</v>
      </c>
      <c r="U107" s="168">
        <v>6236.19702857143</v>
      </c>
      <c r="V107" s="168">
        <v>1067.79472457143</v>
      </c>
      <c r="W107" s="175">
        <v>0.171225302805424</v>
      </c>
      <c r="X107" s="133">
        <v>2498.59</v>
      </c>
      <c r="Y107" s="133">
        <v>670.83</v>
      </c>
      <c r="Z107" s="202">
        <f t="shared" si="14"/>
        <v>0.268483424651503</v>
      </c>
      <c r="AA107" s="208">
        <f t="shared" si="15"/>
        <v>0.576949314384349</v>
      </c>
      <c r="AB107" s="208">
        <f t="shared" si="19"/>
        <v>0.742288220680215</v>
      </c>
      <c r="AC107" s="210">
        <f t="shared" si="16"/>
        <v>0.480791095320291</v>
      </c>
      <c r="AD107" s="206">
        <f t="shared" si="20"/>
        <v>0.682443201474032</v>
      </c>
      <c r="AE107" s="209">
        <f t="shared" si="17"/>
        <v>0.400659246100242</v>
      </c>
      <c r="AF107" s="207">
        <f t="shared" si="21"/>
        <v>0.628238728440285</v>
      </c>
      <c r="AG107" s="214"/>
      <c r="AH107" s="215"/>
      <c r="AI107" s="98"/>
    </row>
    <row r="108" s="93" customFormat="1" spans="1:35">
      <c r="A108" s="11">
        <v>105</v>
      </c>
      <c r="B108" s="11">
        <v>582</v>
      </c>
      <c r="C108" s="54" t="s">
        <v>109</v>
      </c>
      <c r="D108" s="54" t="s">
        <v>44</v>
      </c>
      <c r="E108" s="90" t="s">
        <v>58</v>
      </c>
      <c r="F108" s="105">
        <v>10</v>
      </c>
      <c r="G108" s="105"/>
      <c r="H108" s="192">
        <f t="shared" si="18"/>
        <v>0</v>
      </c>
      <c r="I108" s="56">
        <v>8</v>
      </c>
      <c r="J108" s="56"/>
      <c r="K108" s="71">
        <f t="shared" si="13"/>
        <v>0</v>
      </c>
      <c r="L108" s="72"/>
      <c r="M108" s="106">
        <v>30</v>
      </c>
      <c r="N108" s="56">
        <v>3</v>
      </c>
      <c r="O108" s="13">
        <v>31454.709</v>
      </c>
      <c r="P108" s="13">
        <v>5370.56438285715</v>
      </c>
      <c r="Q108" s="165">
        <v>0.17073959841298</v>
      </c>
      <c r="R108" s="166">
        <v>37745.6508</v>
      </c>
      <c r="S108" s="166">
        <v>5841.5215672</v>
      </c>
      <c r="T108" s="167">
        <v>0.154760123176893</v>
      </c>
      <c r="U108" s="168">
        <v>45294.78096</v>
      </c>
      <c r="V108" s="168">
        <v>6345.52837851429</v>
      </c>
      <c r="W108" s="175">
        <v>0.14009402946706</v>
      </c>
      <c r="X108" s="133">
        <v>18106.01</v>
      </c>
      <c r="Y108" s="133">
        <v>3549.37</v>
      </c>
      <c r="Z108" s="202">
        <f t="shared" si="14"/>
        <v>0.196032698534906</v>
      </c>
      <c r="AA108" s="208">
        <f t="shared" si="15"/>
        <v>0.575621602476119</v>
      </c>
      <c r="AB108" s="208">
        <f t="shared" si="19"/>
        <v>0.660893296676527</v>
      </c>
      <c r="AC108" s="210">
        <f t="shared" si="16"/>
        <v>0.479684668730099</v>
      </c>
      <c r="AD108" s="206">
        <f t="shared" si="20"/>
        <v>0.607610527354658</v>
      </c>
      <c r="AE108" s="209">
        <f t="shared" si="17"/>
        <v>0.399737223941749</v>
      </c>
      <c r="AF108" s="207">
        <f t="shared" si="21"/>
        <v>0.559349795364249</v>
      </c>
      <c r="AG108" s="214"/>
      <c r="AH108" s="215"/>
      <c r="AI108" s="98"/>
    </row>
    <row r="109" s="93" customFormat="1" spans="1:35">
      <c r="A109" s="11">
        <v>106</v>
      </c>
      <c r="B109" s="11">
        <v>745</v>
      </c>
      <c r="C109" s="54" t="s">
        <v>153</v>
      </c>
      <c r="D109" s="54" t="s">
        <v>44</v>
      </c>
      <c r="E109" s="90" t="s">
        <v>67</v>
      </c>
      <c r="F109" s="105">
        <v>6</v>
      </c>
      <c r="G109" s="105">
        <v>2</v>
      </c>
      <c r="H109" s="192">
        <f t="shared" si="18"/>
        <v>0.333333333333333</v>
      </c>
      <c r="I109" s="56">
        <v>4</v>
      </c>
      <c r="J109" s="56"/>
      <c r="K109" s="71">
        <f t="shared" si="13"/>
        <v>0</v>
      </c>
      <c r="L109" s="72"/>
      <c r="M109" s="106">
        <v>8</v>
      </c>
      <c r="N109" s="56">
        <v>2</v>
      </c>
      <c r="O109" s="13">
        <v>8790.94166666667</v>
      </c>
      <c r="P109" s="13">
        <v>2000.45392857143</v>
      </c>
      <c r="Q109" s="165">
        <v>0.227558548836322</v>
      </c>
      <c r="R109" s="166">
        <v>10549.13</v>
      </c>
      <c r="S109" s="166">
        <v>2175.87835</v>
      </c>
      <c r="T109" s="167">
        <v>0.206261402599077</v>
      </c>
      <c r="U109" s="168">
        <v>12658.956</v>
      </c>
      <c r="V109" s="168">
        <v>2363.61325714286</v>
      </c>
      <c r="W109" s="175">
        <v>0.186714706737495</v>
      </c>
      <c r="X109" s="133">
        <v>4768.07</v>
      </c>
      <c r="Y109" s="133">
        <v>1335.08</v>
      </c>
      <c r="Z109" s="202">
        <f t="shared" si="14"/>
        <v>0.280004278460677</v>
      </c>
      <c r="AA109" s="208">
        <f t="shared" si="15"/>
        <v>0.542384443077296</v>
      </c>
      <c r="AB109" s="208">
        <f t="shared" si="19"/>
        <v>0.667388526639757</v>
      </c>
      <c r="AC109" s="210">
        <f t="shared" si="16"/>
        <v>0.451987035897747</v>
      </c>
      <c r="AD109" s="206">
        <f t="shared" si="20"/>
        <v>0.613582096627783</v>
      </c>
      <c r="AE109" s="209">
        <f t="shared" si="17"/>
        <v>0.376655863248123</v>
      </c>
      <c r="AF109" s="207">
        <f t="shared" si="21"/>
        <v>0.564847060307086</v>
      </c>
      <c r="AG109" s="214"/>
      <c r="AH109" s="215">
        <v>0</v>
      </c>
      <c r="AI109" s="98"/>
    </row>
    <row r="110" s="93" customFormat="1" spans="1:35">
      <c r="A110" s="11">
        <v>107</v>
      </c>
      <c r="B110" s="11">
        <v>106399</v>
      </c>
      <c r="C110" s="60" t="s">
        <v>167</v>
      </c>
      <c r="D110" s="54" t="s">
        <v>44</v>
      </c>
      <c r="E110" s="90" t="s">
        <v>48</v>
      </c>
      <c r="F110" s="105">
        <v>0</v>
      </c>
      <c r="G110" s="105"/>
      <c r="H110" s="192" t="e">
        <f t="shared" si="18"/>
        <v>#DIV/0!</v>
      </c>
      <c r="I110" s="56">
        <v>2</v>
      </c>
      <c r="J110" s="56"/>
      <c r="K110" s="71">
        <f t="shared" si="13"/>
        <v>0</v>
      </c>
      <c r="L110" s="72"/>
      <c r="M110" s="106">
        <v>0</v>
      </c>
      <c r="N110" s="56">
        <v>1</v>
      </c>
      <c r="O110" s="13">
        <v>5328.09685714286</v>
      </c>
      <c r="P110" s="13">
        <v>984.669994285715</v>
      </c>
      <c r="Q110" s="165">
        <v>0.184807074774863</v>
      </c>
      <c r="R110" s="166">
        <v>6393.71622857143</v>
      </c>
      <c r="S110" s="166">
        <v>1071.0179784</v>
      </c>
      <c r="T110" s="167">
        <v>0.167511028033113</v>
      </c>
      <c r="U110" s="168">
        <v>7672.45947428571</v>
      </c>
      <c r="V110" s="168">
        <v>1163.42547017143</v>
      </c>
      <c r="W110" s="175">
        <v>0.151636574174247</v>
      </c>
      <c r="X110" s="133">
        <v>2708.18</v>
      </c>
      <c r="Y110" s="133">
        <v>672.9</v>
      </c>
      <c r="Z110" s="202">
        <f t="shared" si="14"/>
        <v>0.248469451808964</v>
      </c>
      <c r="AA110" s="208">
        <f t="shared" si="15"/>
        <v>0.508282802023279</v>
      </c>
      <c r="AB110" s="208">
        <f t="shared" si="19"/>
        <v>0.683376160444622</v>
      </c>
      <c r="AC110" s="210">
        <f t="shared" si="16"/>
        <v>0.423569001686066</v>
      </c>
      <c r="AD110" s="206">
        <f t="shared" si="20"/>
        <v>0.62828076985715</v>
      </c>
      <c r="AE110" s="209">
        <f t="shared" si="17"/>
        <v>0.352974168071722</v>
      </c>
      <c r="AF110" s="207">
        <f t="shared" si="21"/>
        <v>0.578378260792974</v>
      </c>
      <c r="AG110" s="214"/>
      <c r="AH110" s="215" t="s">
        <v>1442</v>
      </c>
      <c r="AI110" s="98"/>
    </row>
    <row r="111" s="93" customFormat="1" spans="1:35">
      <c r="A111" s="11">
        <v>108</v>
      </c>
      <c r="B111" s="11">
        <v>349</v>
      </c>
      <c r="C111" s="54" t="s">
        <v>156</v>
      </c>
      <c r="D111" s="54" t="s">
        <v>53</v>
      </c>
      <c r="E111" s="90" t="s">
        <v>67</v>
      </c>
      <c r="F111" s="105">
        <v>8</v>
      </c>
      <c r="G111" s="105"/>
      <c r="H111" s="192">
        <f t="shared" si="18"/>
        <v>0</v>
      </c>
      <c r="I111" s="56">
        <v>4</v>
      </c>
      <c r="J111" s="56"/>
      <c r="K111" s="71">
        <f t="shared" si="13"/>
        <v>0</v>
      </c>
      <c r="L111" s="72"/>
      <c r="M111" s="106">
        <v>12</v>
      </c>
      <c r="N111" s="56">
        <v>2</v>
      </c>
      <c r="O111" s="13">
        <v>10215.7266666667</v>
      </c>
      <c r="P111" s="13">
        <v>2673.43142857144</v>
      </c>
      <c r="Q111" s="165">
        <v>0.261697627178563</v>
      </c>
      <c r="R111" s="166">
        <v>12258.872</v>
      </c>
      <c r="S111" s="166">
        <v>2907.87080000001</v>
      </c>
      <c r="T111" s="167">
        <v>0.237205413352877</v>
      </c>
      <c r="U111" s="168">
        <v>14710.6464</v>
      </c>
      <c r="V111" s="168">
        <v>3158.76205714287</v>
      </c>
      <c r="W111" s="175">
        <v>0.214726258197795</v>
      </c>
      <c r="X111" s="133">
        <v>4676.19</v>
      </c>
      <c r="Y111" s="133">
        <v>1417.75</v>
      </c>
      <c r="Z111" s="202">
        <f t="shared" si="14"/>
        <v>0.303184857758132</v>
      </c>
      <c r="AA111" s="208">
        <f t="shared" si="15"/>
        <v>0.45774423617442</v>
      </c>
      <c r="AB111" s="208">
        <f t="shared" si="19"/>
        <v>0.530310964720565</v>
      </c>
      <c r="AC111" s="210">
        <f t="shared" si="16"/>
        <v>0.381453530145351</v>
      </c>
      <c r="AD111" s="206">
        <f t="shared" si="20"/>
        <v>0.487556049601652</v>
      </c>
      <c r="AE111" s="209">
        <f t="shared" si="17"/>
        <v>0.317877941787793</v>
      </c>
      <c r="AF111" s="207">
        <f t="shared" si="21"/>
        <v>0.44883089462027</v>
      </c>
      <c r="AG111" s="214"/>
      <c r="AH111" s="215"/>
      <c r="AI111" s="98"/>
    </row>
    <row r="112" s="93" customFormat="1" ht="20" customHeight="1" spans="1:35">
      <c r="A112" s="11">
        <v>109</v>
      </c>
      <c r="B112" s="11">
        <v>107658</v>
      </c>
      <c r="C112" s="60" t="s">
        <v>168</v>
      </c>
      <c r="D112" s="54" t="s">
        <v>44</v>
      </c>
      <c r="E112" s="90" t="s">
        <v>165</v>
      </c>
      <c r="F112" s="105">
        <v>0</v>
      </c>
      <c r="G112" s="105"/>
      <c r="H112" s="192" t="e">
        <f t="shared" si="18"/>
        <v>#DIV/0!</v>
      </c>
      <c r="I112" s="56">
        <v>2</v>
      </c>
      <c r="J112" s="56"/>
      <c r="K112" s="71">
        <f t="shared" si="13"/>
        <v>0</v>
      </c>
      <c r="L112" s="72"/>
      <c r="M112" s="106">
        <v>0</v>
      </c>
      <c r="N112" s="56">
        <v>1</v>
      </c>
      <c r="O112" s="13">
        <v>3181.541</v>
      </c>
      <c r="P112" s="13">
        <v>663.050959999999</v>
      </c>
      <c r="Q112" s="165">
        <v>0.208405599676383</v>
      </c>
      <c r="R112" s="166">
        <v>3817.8492</v>
      </c>
      <c r="S112" s="166">
        <v>721.195428799999</v>
      </c>
      <c r="T112" s="167">
        <v>0.188900973040004</v>
      </c>
      <c r="U112" s="168">
        <v>4581.41904</v>
      </c>
      <c r="V112" s="168">
        <v>783.420211199999</v>
      </c>
      <c r="W112" s="175">
        <v>0.170999466401135</v>
      </c>
      <c r="X112" s="133">
        <v>1435.82</v>
      </c>
      <c r="Y112" s="133">
        <v>447.39</v>
      </c>
      <c r="Z112" s="202">
        <f t="shared" si="14"/>
        <v>0.311591982281902</v>
      </c>
      <c r="AA112" s="208">
        <f t="shared" si="15"/>
        <v>0.451297028704015</v>
      </c>
      <c r="AB112" s="208">
        <f t="shared" si="19"/>
        <v>0.674744517374653</v>
      </c>
      <c r="AC112" s="210">
        <f t="shared" si="16"/>
        <v>0.376080857253346</v>
      </c>
      <c r="AD112" s="206">
        <f t="shared" si="20"/>
        <v>0.62034503011814</v>
      </c>
      <c r="AE112" s="209">
        <f t="shared" si="17"/>
        <v>0.313400714377788</v>
      </c>
      <c r="AF112" s="207">
        <f t="shared" si="21"/>
        <v>0.571072833715527</v>
      </c>
      <c r="AG112" s="214"/>
      <c r="AH112" s="215" t="s">
        <v>1443</v>
      </c>
      <c r="AI112" s="98"/>
    </row>
    <row r="113" s="182" customFormat="1" ht="21" customHeight="1" spans="1:35">
      <c r="A113" s="216"/>
      <c r="B113" s="216"/>
      <c r="C113" s="217" t="s">
        <v>169</v>
      </c>
      <c r="D113" s="216"/>
      <c r="E113" s="216"/>
      <c r="F113" s="218">
        <f>SUM(F1:F2)</f>
        <v>0</v>
      </c>
      <c r="G113" s="105"/>
      <c r="H113" s="192" t="e">
        <f t="shared" si="18"/>
        <v>#DIV/0!</v>
      </c>
      <c r="I113" s="221">
        <f>SUM(I1:I2)</f>
        <v>0</v>
      </c>
      <c r="J113" s="221"/>
      <c r="K113" s="222" t="e">
        <f t="shared" si="13"/>
        <v>#DIV/0!</v>
      </c>
      <c r="L113" s="223"/>
      <c r="M113" s="224">
        <f>SUM(M1:M2)</f>
        <v>0</v>
      </c>
      <c r="N113" s="221">
        <f>SUM(N1:N2)</f>
        <v>0</v>
      </c>
      <c r="O113" s="225">
        <f>SUM(O4:O112)</f>
        <v>1271185.53785714</v>
      </c>
      <c r="P113" s="225">
        <f>SUM(P4:P112)</f>
        <v>283654.33174</v>
      </c>
      <c r="Q113" s="226">
        <v>0.22087971023604</v>
      </c>
      <c r="R113" s="227">
        <f>SUM(R4:R112)</f>
        <v>1524014.08157381</v>
      </c>
      <c r="S113" s="227">
        <f>SUM(S4:S112)</f>
        <v>308293.2727713</v>
      </c>
      <c r="T113" s="228">
        <v>0.200207634790872</v>
      </c>
      <c r="U113" s="229">
        <f>SUM(U4:U112)</f>
        <v>1827197.04945559</v>
      </c>
      <c r="V113" s="229">
        <f>SUM(V4:V112)</f>
        <v>334647.817716571</v>
      </c>
      <c r="W113" s="230">
        <v>0.181234634039828</v>
      </c>
      <c r="X113" s="231">
        <f>SUM(X4:X112)</f>
        <v>1290833.64</v>
      </c>
      <c r="Y113" s="231">
        <f>SUM(Y4:Y112)</f>
        <v>289185.49</v>
      </c>
      <c r="Z113" s="232">
        <f t="shared" si="14"/>
        <v>0.224030022954778</v>
      </c>
      <c r="AA113" s="233">
        <f t="shared" si="15"/>
        <v>1.01545651799656</v>
      </c>
      <c r="AB113" s="233">
        <f t="shared" si="19"/>
        <v>1.01949964319625</v>
      </c>
      <c r="AC113" s="234">
        <f t="shared" si="16"/>
        <v>0.846995874648999</v>
      </c>
      <c r="AD113" s="235">
        <f t="shared" si="20"/>
        <v>0.938020759909754</v>
      </c>
      <c r="AE113" s="236">
        <f t="shared" si="17"/>
        <v>0.706455628518336</v>
      </c>
      <c r="AF113" s="237">
        <f t="shared" si="21"/>
        <v>0.864148739929703</v>
      </c>
      <c r="AG113" s="238"/>
      <c r="AH113" s="231"/>
      <c r="AI113" s="184"/>
    </row>
    <row r="114" s="93" customFormat="1" ht="20" customHeight="1" spans="1:35">
      <c r="A114" s="11">
        <v>110</v>
      </c>
      <c r="B114" s="11">
        <v>107829</v>
      </c>
      <c r="C114" s="91" t="s">
        <v>1444</v>
      </c>
      <c r="D114" s="219" t="s">
        <v>114</v>
      </c>
      <c r="E114" s="90"/>
      <c r="F114" s="105"/>
      <c r="G114" s="105"/>
      <c r="H114" s="192" t="e">
        <f t="shared" si="18"/>
        <v>#DIV/0!</v>
      </c>
      <c r="I114" s="56"/>
      <c r="J114" s="56"/>
      <c r="K114" s="71"/>
      <c r="L114" s="72"/>
      <c r="M114" s="106"/>
      <c r="N114" s="56"/>
      <c r="O114" s="13">
        <v>0</v>
      </c>
      <c r="P114" s="13">
        <v>0</v>
      </c>
      <c r="Q114" s="165">
        <v>0</v>
      </c>
      <c r="R114" s="166">
        <v>0</v>
      </c>
      <c r="S114" s="166">
        <v>0</v>
      </c>
      <c r="T114" s="167">
        <v>0</v>
      </c>
      <c r="U114" s="168">
        <v>0</v>
      </c>
      <c r="V114" s="168">
        <v>0</v>
      </c>
      <c r="W114" s="175">
        <v>0</v>
      </c>
      <c r="X114" s="11">
        <v>537</v>
      </c>
      <c r="Y114" s="11">
        <v>115.65</v>
      </c>
      <c r="Z114" s="202">
        <f t="shared" si="14"/>
        <v>0.21536312849162</v>
      </c>
      <c r="AA114" s="208">
        <v>0</v>
      </c>
      <c r="AB114" s="208">
        <v>0</v>
      </c>
      <c r="AC114" s="210" t="e">
        <f t="shared" si="16"/>
        <v>#DIV/0!</v>
      </c>
      <c r="AD114" s="206">
        <v>0</v>
      </c>
      <c r="AE114" s="209">
        <v>0</v>
      </c>
      <c r="AF114" s="207">
        <v>0</v>
      </c>
      <c r="AG114" s="214"/>
      <c r="AH114" s="215"/>
      <c r="AI114" s="98"/>
    </row>
    <row r="115" s="93" customFormat="1" ht="20" customHeight="1" spans="1:35">
      <c r="A115" s="11">
        <v>111</v>
      </c>
      <c r="B115" s="11">
        <v>107728</v>
      </c>
      <c r="C115" s="91" t="s">
        <v>1445</v>
      </c>
      <c r="D115" s="220" t="s">
        <v>114</v>
      </c>
      <c r="E115" s="90"/>
      <c r="F115" s="105"/>
      <c r="G115" s="105"/>
      <c r="H115" s="192" t="e">
        <f t="shared" si="18"/>
        <v>#DIV/0!</v>
      </c>
      <c r="I115" s="56"/>
      <c r="J115" s="56"/>
      <c r="K115" s="71"/>
      <c r="L115" s="72"/>
      <c r="M115" s="106"/>
      <c r="N115" s="56"/>
      <c r="O115" s="13">
        <v>0</v>
      </c>
      <c r="P115" s="13">
        <v>0</v>
      </c>
      <c r="Q115" s="165">
        <v>0</v>
      </c>
      <c r="R115" s="166">
        <v>0</v>
      </c>
      <c r="S115" s="166">
        <v>0</v>
      </c>
      <c r="T115" s="167">
        <v>0</v>
      </c>
      <c r="U115" s="168">
        <v>0</v>
      </c>
      <c r="V115" s="168">
        <v>0</v>
      </c>
      <c r="W115" s="175">
        <v>0</v>
      </c>
      <c r="X115" s="11">
        <v>4656.32</v>
      </c>
      <c r="Y115" s="11">
        <v>1102.12</v>
      </c>
      <c r="Z115" s="202">
        <f t="shared" si="14"/>
        <v>0.236693354408632</v>
      </c>
      <c r="AA115" s="208">
        <v>0</v>
      </c>
      <c r="AB115" s="208">
        <v>0</v>
      </c>
      <c r="AC115" s="210" t="e">
        <f t="shared" si="16"/>
        <v>#DIV/0!</v>
      </c>
      <c r="AD115" s="206">
        <v>0</v>
      </c>
      <c r="AE115" s="209">
        <v>0</v>
      </c>
      <c r="AF115" s="207">
        <v>0</v>
      </c>
      <c r="AG115" s="214"/>
      <c r="AH115" s="215"/>
      <c r="AI115" s="98"/>
    </row>
  </sheetData>
  <sortState ref="A3:AH113">
    <sortCondition ref="AA3" descending="1"/>
  </sortState>
  <mergeCells count="6">
    <mergeCell ref="AA1:AG1"/>
    <mergeCell ref="AA2:AB2"/>
    <mergeCell ref="AC2:AD2"/>
    <mergeCell ref="AE2:AF2"/>
    <mergeCell ref="AG2:AG3"/>
    <mergeCell ref="AH2:AH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3"/>
  <sheetViews>
    <sheetView workbookViewId="0">
      <selection activeCell="AE13" sqref="AE13"/>
    </sheetView>
  </sheetViews>
  <sheetFormatPr defaultColWidth="9" defaultRowHeight="14"/>
  <cols>
    <col min="1" max="1" width="4.75454545454545" style="32" customWidth="1"/>
    <col min="2" max="2" width="6.87272727272727" style="32" customWidth="1"/>
    <col min="3" max="3" width="32.5" style="33" customWidth="1"/>
    <col min="4" max="4" width="8" style="33"/>
    <col min="5" max="5" width="5.5" style="34" hidden="1" customWidth="1"/>
    <col min="6" max="6" width="8.25454545454545" style="94" hidden="1" customWidth="1"/>
    <col min="7" max="7" width="6.75454545454545" style="36" hidden="1" customWidth="1"/>
    <col min="8" max="8" width="7.87272727272727" style="95" hidden="1" customWidth="1"/>
    <col min="9" max="9" width="8.5" style="36" hidden="1" customWidth="1"/>
    <col min="10" max="10" width="10.7545454545455" style="152" hidden="1" customWidth="1"/>
    <col min="11" max="11" width="9" style="152" hidden="1" customWidth="1"/>
    <col min="12" max="12" width="8" style="153" hidden="1" customWidth="1"/>
    <col min="13" max="13" width="10.1272727272727" style="152" hidden="1" customWidth="1"/>
    <col min="14" max="14" width="9.5" style="152" hidden="1" customWidth="1"/>
    <col min="15" max="15" width="8" style="153" hidden="1" customWidth="1"/>
    <col min="16" max="16" width="9.87272727272727" style="152" hidden="1" customWidth="1"/>
    <col min="17" max="17" width="9.12727272727273" style="152" hidden="1" customWidth="1"/>
    <col min="18" max="18" width="7.75454545454545" style="153" hidden="1" customWidth="1"/>
    <col min="19" max="19" width="8.62727272727273" style="98" customWidth="1"/>
    <col min="20" max="20" width="8.5" style="98" customWidth="1"/>
    <col min="21" max="21" width="6.37272727272727" style="99" customWidth="1"/>
    <col min="22" max="22" width="7.5" style="99" customWidth="1"/>
    <col min="23" max="23" width="8.62727272727273" style="99" customWidth="1"/>
    <col min="24" max="24" width="7.12727272727273" style="99" customWidth="1"/>
    <col min="25" max="25" width="7.5" style="99" customWidth="1"/>
    <col min="26" max="26" width="8.25454545454545" style="99" customWidth="1"/>
    <col min="27" max="27" width="7.62727272727273" style="99" customWidth="1"/>
    <col min="28" max="28" width="9" style="36" customWidth="1"/>
    <col min="29" max="29" width="7.75454545454545" style="98" customWidth="1"/>
    <col min="30" max="16377" width="9" style="93"/>
    <col min="16378" max="16384" width="9" style="43"/>
  </cols>
  <sheetData>
    <row r="1" s="93" customFormat="1" ht="18" customHeight="1" spans="2:29">
      <c r="B1" s="154" t="s">
        <v>0</v>
      </c>
      <c r="C1" s="155"/>
      <c r="D1" s="156"/>
      <c r="E1" s="45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V1" s="122">
        <v>43667</v>
      </c>
      <c r="W1" s="123"/>
      <c r="X1" s="123"/>
      <c r="Y1" s="123"/>
      <c r="Z1" s="123"/>
      <c r="AA1" s="138"/>
      <c r="AB1" s="50"/>
      <c r="AC1" s="44"/>
    </row>
    <row r="2" s="93" customFormat="1" ht="29" customHeight="1" spans="1:29">
      <c r="A2" s="101" t="s">
        <v>3</v>
      </c>
      <c r="B2" s="101" t="s">
        <v>4</v>
      </c>
      <c r="C2" s="101" t="s">
        <v>5</v>
      </c>
      <c r="D2" s="101" t="s">
        <v>6</v>
      </c>
      <c r="E2" s="48" t="s">
        <v>7</v>
      </c>
      <c r="F2" s="50" t="s">
        <v>1404</v>
      </c>
      <c r="G2" s="50"/>
      <c r="H2" s="50"/>
      <c r="I2" s="50"/>
      <c r="J2" s="7" t="s">
        <v>9</v>
      </c>
      <c r="K2" s="7"/>
      <c r="L2" s="7"/>
      <c r="M2" s="157" t="s">
        <v>10</v>
      </c>
      <c r="N2" s="157"/>
      <c r="O2" s="157"/>
      <c r="P2" s="158" t="s">
        <v>11</v>
      </c>
      <c r="Q2" s="158"/>
      <c r="R2" s="158"/>
      <c r="S2" s="169">
        <v>43667</v>
      </c>
      <c r="T2" s="170"/>
      <c r="U2" s="171"/>
      <c r="V2" s="5" t="s">
        <v>20</v>
      </c>
      <c r="W2" s="125"/>
      <c r="X2" s="18" t="s">
        <v>21</v>
      </c>
      <c r="Y2" s="19"/>
      <c r="Z2" s="139" t="s">
        <v>11</v>
      </c>
      <c r="AA2" s="140"/>
      <c r="AB2" s="176" t="s">
        <v>1405</v>
      </c>
      <c r="AC2" s="177" t="s">
        <v>1446</v>
      </c>
    </row>
    <row r="3" s="93" customFormat="1" ht="26" spans="1:29">
      <c r="A3" s="6"/>
      <c r="B3" s="6"/>
      <c r="C3" s="6"/>
      <c r="D3" s="6"/>
      <c r="E3" s="48"/>
      <c r="F3" s="103" t="s">
        <v>25</v>
      </c>
      <c r="G3" s="52" t="s">
        <v>26</v>
      </c>
      <c r="H3" s="104" t="s">
        <v>27</v>
      </c>
      <c r="I3" s="104" t="s">
        <v>28</v>
      </c>
      <c r="J3" s="7" t="s">
        <v>29</v>
      </c>
      <c r="K3" s="7" t="s">
        <v>31</v>
      </c>
      <c r="L3" s="159" t="s">
        <v>33</v>
      </c>
      <c r="M3" s="157" t="s">
        <v>29</v>
      </c>
      <c r="N3" s="157" t="s">
        <v>31</v>
      </c>
      <c r="O3" s="160" t="s">
        <v>33</v>
      </c>
      <c r="P3" s="158" t="s">
        <v>29</v>
      </c>
      <c r="Q3" s="158" t="s">
        <v>31</v>
      </c>
      <c r="R3" s="172" t="s">
        <v>33</v>
      </c>
      <c r="S3" s="173" t="s">
        <v>29</v>
      </c>
      <c r="T3" s="173" t="s">
        <v>31</v>
      </c>
      <c r="U3" s="174" t="s">
        <v>33</v>
      </c>
      <c r="V3" s="10" t="s">
        <v>34</v>
      </c>
      <c r="W3" s="10" t="s">
        <v>35</v>
      </c>
      <c r="X3" s="23" t="s">
        <v>34</v>
      </c>
      <c r="Y3" s="23" t="s">
        <v>35</v>
      </c>
      <c r="Z3" s="178" t="s">
        <v>36</v>
      </c>
      <c r="AA3" s="178" t="s">
        <v>35</v>
      </c>
      <c r="AB3" s="179"/>
      <c r="AC3" s="180"/>
    </row>
    <row r="4" s="93" customFormat="1" spans="1:29">
      <c r="A4" s="11">
        <v>1</v>
      </c>
      <c r="B4" s="11">
        <v>311</v>
      </c>
      <c r="C4" s="54" t="s">
        <v>166</v>
      </c>
      <c r="D4" s="54" t="s">
        <v>44</v>
      </c>
      <c r="E4" s="54" t="s">
        <v>51</v>
      </c>
      <c r="F4" s="105">
        <v>8</v>
      </c>
      <c r="G4" s="56">
        <v>4</v>
      </c>
      <c r="H4" s="106">
        <v>8</v>
      </c>
      <c r="I4" s="56">
        <v>2</v>
      </c>
      <c r="J4" s="161">
        <v>12535.3187142857</v>
      </c>
      <c r="K4" s="161">
        <v>2290.8027257143</v>
      </c>
      <c r="L4" s="162">
        <v>0.182747864488169</v>
      </c>
      <c r="M4" s="163">
        <v>15042.3824571429</v>
      </c>
      <c r="N4" s="163">
        <v>2491.68850320001</v>
      </c>
      <c r="O4" s="16">
        <v>0.165644538709148</v>
      </c>
      <c r="P4" s="164">
        <v>18050.8589485714</v>
      </c>
      <c r="Q4" s="164">
        <v>2706.67152822858</v>
      </c>
      <c r="R4" s="145">
        <v>0.149946965733882</v>
      </c>
      <c r="S4" s="133">
        <v>45866.9</v>
      </c>
      <c r="T4" s="133">
        <v>3547.66</v>
      </c>
      <c r="U4" s="134">
        <f t="shared" ref="U4:U67" si="0">T4/S4</f>
        <v>0.0773468448925042</v>
      </c>
      <c r="V4" s="16">
        <f t="shared" ref="V4:V67" si="1">S4/J4</f>
        <v>3.65901346790077</v>
      </c>
      <c r="W4" s="16">
        <f t="shared" ref="W4:W67" si="2">T4/K4</f>
        <v>1.5486536488618</v>
      </c>
      <c r="X4" s="27">
        <f t="shared" ref="X4:X67" si="3">S4/M4</f>
        <v>3.0491778899173</v>
      </c>
      <c r="Y4" s="27">
        <f t="shared" ref="Y4:Y67" si="4">T4/N4</f>
        <v>1.42379755553065</v>
      </c>
      <c r="Z4" s="145">
        <f t="shared" ref="Z4:Z67" si="5">S4/P4</f>
        <v>2.54098157493109</v>
      </c>
      <c r="AA4" s="145">
        <f t="shared" ref="AA4:AA67" si="6">T4/Q4</f>
        <v>1.31070946843772</v>
      </c>
      <c r="AB4" s="56">
        <v>50</v>
      </c>
      <c r="AC4" s="133" t="s">
        <v>114</v>
      </c>
    </row>
    <row r="5" s="93" customFormat="1" spans="1:29">
      <c r="A5" s="11">
        <v>2</v>
      </c>
      <c r="B5" s="11">
        <v>106568</v>
      </c>
      <c r="C5" s="60" t="s">
        <v>46</v>
      </c>
      <c r="D5" s="54" t="s">
        <v>47</v>
      </c>
      <c r="E5" s="54" t="s">
        <v>48</v>
      </c>
      <c r="F5" s="105">
        <v>0</v>
      </c>
      <c r="G5" s="56">
        <v>2</v>
      </c>
      <c r="H5" s="106">
        <v>0</v>
      </c>
      <c r="I5" s="56">
        <v>1</v>
      </c>
      <c r="J5" s="13">
        <v>3215.00457142856</v>
      </c>
      <c r="K5" s="13">
        <v>623.6802</v>
      </c>
      <c r="L5" s="165">
        <v>0.193990455112439</v>
      </c>
      <c r="M5" s="166">
        <v>3858.00548571427</v>
      </c>
      <c r="N5" s="166">
        <v>678.372156</v>
      </c>
      <c r="O5" s="167">
        <v>0.175834938159609</v>
      </c>
      <c r="P5" s="168">
        <v>4629.60658285713</v>
      </c>
      <c r="Q5" s="168">
        <v>736.902144</v>
      </c>
      <c r="R5" s="175">
        <v>0.159171655476873</v>
      </c>
      <c r="S5" s="133">
        <v>11405.6</v>
      </c>
      <c r="T5" s="133">
        <v>2644.42</v>
      </c>
      <c r="U5" s="134">
        <f t="shared" si="0"/>
        <v>0.231852774075893</v>
      </c>
      <c r="V5" s="16">
        <f t="shared" si="1"/>
        <v>3.54761548439479</v>
      </c>
      <c r="W5" s="16">
        <f t="shared" si="2"/>
        <v>4.24002557721088</v>
      </c>
      <c r="X5" s="27">
        <f t="shared" si="3"/>
        <v>2.95634623699566</v>
      </c>
      <c r="Y5" s="27">
        <f t="shared" si="4"/>
        <v>3.89818475981199</v>
      </c>
      <c r="Z5" s="145">
        <f t="shared" si="5"/>
        <v>2.46362186416305</v>
      </c>
      <c r="AA5" s="145">
        <f t="shared" si="6"/>
        <v>3.58856331404567</v>
      </c>
      <c r="AB5" s="56">
        <v>50</v>
      </c>
      <c r="AC5" s="133"/>
    </row>
    <row r="6" s="93" customFormat="1" spans="1:29">
      <c r="A6" s="11">
        <v>3</v>
      </c>
      <c r="B6" s="11">
        <v>355</v>
      </c>
      <c r="C6" s="54" t="s">
        <v>135</v>
      </c>
      <c r="D6" s="54" t="s">
        <v>53</v>
      </c>
      <c r="E6" s="54" t="s">
        <v>51</v>
      </c>
      <c r="F6" s="105">
        <v>8</v>
      </c>
      <c r="G6" s="56">
        <v>5</v>
      </c>
      <c r="H6" s="106">
        <v>36</v>
      </c>
      <c r="I6" s="56">
        <v>2</v>
      </c>
      <c r="J6" s="13">
        <v>12584.5037142857</v>
      </c>
      <c r="K6" s="13">
        <v>2965.57426285714</v>
      </c>
      <c r="L6" s="165">
        <v>0.235652857688037</v>
      </c>
      <c r="M6" s="166">
        <v>15101.4044571428</v>
      </c>
      <c r="N6" s="166">
        <v>3225.6323136</v>
      </c>
      <c r="O6" s="167">
        <v>0.213598167160823</v>
      </c>
      <c r="P6" s="168">
        <v>18121.6853485714</v>
      </c>
      <c r="Q6" s="168">
        <v>3503.94005211428</v>
      </c>
      <c r="R6" s="175">
        <v>0.193356190923517</v>
      </c>
      <c r="S6" s="133">
        <v>30604.38</v>
      </c>
      <c r="T6" s="133">
        <v>6740.1</v>
      </c>
      <c r="U6" s="134">
        <f t="shared" si="0"/>
        <v>0.220233182309199</v>
      </c>
      <c r="V6" s="16">
        <f t="shared" si="1"/>
        <v>2.43190996600513</v>
      </c>
      <c r="W6" s="16">
        <f t="shared" si="2"/>
        <v>2.27278071718438</v>
      </c>
      <c r="X6" s="27">
        <f t="shared" si="3"/>
        <v>2.02659163833762</v>
      </c>
      <c r="Y6" s="27">
        <f t="shared" si="4"/>
        <v>2.08954379939158</v>
      </c>
      <c r="Z6" s="145">
        <f t="shared" si="5"/>
        <v>1.68882636528134</v>
      </c>
      <c r="AA6" s="145">
        <f t="shared" si="6"/>
        <v>1.92357742990866</v>
      </c>
      <c r="AB6" s="56">
        <v>50</v>
      </c>
      <c r="AC6" s="133" t="s">
        <v>1447</v>
      </c>
    </row>
    <row r="7" s="93" customFormat="1" spans="1:29">
      <c r="A7" s="11">
        <v>4</v>
      </c>
      <c r="B7" s="11">
        <v>54</v>
      </c>
      <c r="C7" s="54" t="s">
        <v>49</v>
      </c>
      <c r="D7" s="54" t="s">
        <v>50</v>
      </c>
      <c r="E7" s="54" t="s">
        <v>51</v>
      </c>
      <c r="F7" s="105">
        <v>8</v>
      </c>
      <c r="G7" s="56">
        <v>5</v>
      </c>
      <c r="H7" s="106">
        <v>40</v>
      </c>
      <c r="I7" s="56">
        <v>2</v>
      </c>
      <c r="J7" s="13">
        <v>10676.4514285714</v>
      </c>
      <c r="K7" s="13">
        <v>2657.36751428571</v>
      </c>
      <c r="L7" s="165">
        <v>0.248899883267795</v>
      </c>
      <c r="M7" s="166">
        <v>12811.7417142857</v>
      </c>
      <c r="N7" s="166">
        <v>2890.39820399999</v>
      </c>
      <c r="O7" s="167">
        <v>0.225605407013245</v>
      </c>
      <c r="P7" s="168">
        <v>15374.0900571428</v>
      </c>
      <c r="Q7" s="168">
        <v>3139.78192457142</v>
      </c>
      <c r="R7" s="175">
        <v>0.20422554524537</v>
      </c>
      <c r="S7" s="133">
        <v>20202.96</v>
      </c>
      <c r="T7" s="133">
        <v>4549.97</v>
      </c>
      <c r="U7" s="134">
        <f t="shared" si="0"/>
        <v>0.225213038089468</v>
      </c>
      <c r="V7" s="16">
        <f t="shared" si="1"/>
        <v>1.89229166031089</v>
      </c>
      <c r="W7" s="16">
        <f t="shared" si="2"/>
        <v>1.71220953652059</v>
      </c>
      <c r="X7" s="27">
        <f t="shared" si="3"/>
        <v>1.57690971692574</v>
      </c>
      <c r="Y7" s="27">
        <f t="shared" si="4"/>
        <v>1.57416718350549</v>
      </c>
      <c r="Z7" s="145">
        <f t="shared" si="5"/>
        <v>1.31409143077146</v>
      </c>
      <c r="AA7" s="145">
        <f t="shared" si="6"/>
        <v>1.4491356754406</v>
      </c>
      <c r="AB7" s="56">
        <v>50</v>
      </c>
      <c r="AC7" s="133"/>
    </row>
    <row r="8" s="93" customFormat="1" spans="1:29">
      <c r="A8" s="11">
        <v>5</v>
      </c>
      <c r="B8" s="11">
        <v>707</v>
      </c>
      <c r="C8" s="54" t="s">
        <v>108</v>
      </c>
      <c r="D8" s="54" t="s">
        <v>47</v>
      </c>
      <c r="E8" s="54" t="s">
        <v>72</v>
      </c>
      <c r="F8" s="105">
        <v>10</v>
      </c>
      <c r="G8" s="56">
        <v>6</v>
      </c>
      <c r="H8" s="106">
        <v>30</v>
      </c>
      <c r="I8" s="56">
        <v>3</v>
      </c>
      <c r="J8" s="13">
        <v>19050.8845714286</v>
      </c>
      <c r="K8" s="13">
        <v>5023.14495428571</v>
      </c>
      <c r="L8" s="165">
        <v>0.263669906531223</v>
      </c>
      <c r="M8" s="166">
        <v>22861.0614857144</v>
      </c>
      <c r="N8" s="166">
        <v>5463.6361272</v>
      </c>
      <c r="O8" s="167">
        <v>0.238993107586634</v>
      </c>
      <c r="P8" s="168">
        <v>27433.2737828572</v>
      </c>
      <c r="Q8" s="168">
        <v>5935.03896137143</v>
      </c>
      <c r="R8" s="175">
        <v>0.216344538692286</v>
      </c>
      <c r="S8" s="133">
        <v>31492.34</v>
      </c>
      <c r="T8" s="133">
        <v>8094.77</v>
      </c>
      <c r="U8" s="134">
        <f t="shared" si="0"/>
        <v>0.257039330834101</v>
      </c>
      <c r="V8" s="16">
        <f t="shared" si="1"/>
        <v>1.65306444863092</v>
      </c>
      <c r="W8" s="16">
        <f t="shared" si="2"/>
        <v>1.61149440712309</v>
      </c>
      <c r="X8" s="27">
        <f t="shared" si="3"/>
        <v>1.37755370719243</v>
      </c>
      <c r="Y8" s="27">
        <f t="shared" si="4"/>
        <v>1.48157194431402</v>
      </c>
      <c r="Z8" s="145">
        <f t="shared" si="5"/>
        <v>1.14796142266036</v>
      </c>
      <c r="AA8" s="145">
        <f t="shared" si="6"/>
        <v>1.36389500602866</v>
      </c>
      <c r="AB8" s="56">
        <v>50</v>
      </c>
      <c r="AC8" s="133" t="s">
        <v>114</v>
      </c>
    </row>
    <row r="9" s="93" customFormat="1" spans="1:29">
      <c r="A9" s="11">
        <v>6</v>
      </c>
      <c r="B9" s="11">
        <v>341</v>
      </c>
      <c r="C9" s="54" t="s">
        <v>86</v>
      </c>
      <c r="D9" s="54" t="s">
        <v>56</v>
      </c>
      <c r="E9" s="54" t="s">
        <v>72</v>
      </c>
      <c r="F9" s="105">
        <v>10</v>
      </c>
      <c r="G9" s="56">
        <v>5</v>
      </c>
      <c r="H9" s="106">
        <v>130</v>
      </c>
      <c r="I9" s="56">
        <v>3</v>
      </c>
      <c r="J9" s="13">
        <v>30839.1748571429</v>
      </c>
      <c r="K9" s="13">
        <v>6298.30477714286</v>
      </c>
      <c r="L9" s="165">
        <v>0.204230651640929</v>
      </c>
      <c r="M9" s="166">
        <v>37007.0098285715</v>
      </c>
      <c r="N9" s="166">
        <v>6850.6176576</v>
      </c>
      <c r="O9" s="167">
        <v>0.185116757320689</v>
      </c>
      <c r="P9" s="168">
        <v>44408.4117942857</v>
      </c>
      <c r="Q9" s="168">
        <v>7441.68933668571</v>
      </c>
      <c r="R9" s="175">
        <v>0.16757386801307</v>
      </c>
      <c r="S9" s="133">
        <v>50570.99</v>
      </c>
      <c r="T9" s="133">
        <v>11891.38</v>
      </c>
      <c r="U9" s="134">
        <f t="shared" si="0"/>
        <v>0.235142321714485</v>
      </c>
      <c r="V9" s="16">
        <f t="shared" si="1"/>
        <v>1.63982954259513</v>
      </c>
      <c r="W9" s="16">
        <f t="shared" si="2"/>
        <v>1.88802867132676</v>
      </c>
      <c r="X9" s="27">
        <f t="shared" si="3"/>
        <v>1.36652461882928</v>
      </c>
      <c r="Y9" s="27">
        <f t="shared" si="4"/>
        <v>1.73581136684921</v>
      </c>
      <c r="Z9" s="145">
        <f t="shared" si="5"/>
        <v>1.13877051569107</v>
      </c>
      <c r="AA9" s="145">
        <f t="shared" si="6"/>
        <v>1.59794093276353</v>
      </c>
      <c r="AB9" s="56">
        <v>50</v>
      </c>
      <c r="AC9" s="133"/>
    </row>
    <row r="10" s="93" customFormat="1" spans="1:29">
      <c r="A10" s="11">
        <v>7</v>
      </c>
      <c r="B10" s="11">
        <v>710</v>
      </c>
      <c r="C10" s="54" t="s">
        <v>68</v>
      </c>
      <c r="D10" s="54" t="s">
        <v>50</v>
      </c>
      <c r="E10" s="54" t="s">
        <v>45</v>
      </c>
      <c r="F10" s="105">
        <v>8</v>
      </c>
      <c r="G10" s="56">
        <v>2</v>
      </c>
      <c r="H10" s="106">
        <v>8</v>
      </c>
      <c r="I10" s="56">
        <v>1</v>
      </c>
      <c r="J10" s="13">
        <v>6653.99742857144</v>
      </c>
      <c r="K10" s="13">
        <v>1789.57472571428</v>
      </c>
      <c r="L10" s="165">
        <v>0.268947312487689</v>
      </c>
      <c r="M10" s="166">
        <v>7984.79691428573</v>
      </c>
      <c r="N10" s="166">
        <v>1946.50666319999</v>
      </c>
      <c r="O10" s="167">
        <v>0.243776602472815</v>
      </c>
      <c r="P10" s="168">
        <v>9581.75629714287</v>
      </c>
      <c r="Q10" s="168">
        <v>2114.45136822856</v>
      </c>
      <c r="R10" s="175">
        <v>0.220674717938616</v>
      </c>
      <c r="S10" s="133">
        <v>10677.9</v>
      </c>
      <c r="T10" s="133">
        <v>1836.54</v>
      </c>
      <c r="U10" s="134">
        <f t="shared" si="0"/>
        <v>0.171994493299244</v>
      </c>
      <c r="V10" s="16">
        <f t="shared" si="1"/>
        <v>1.60473461473706</v>
      </c>
      <c r="W10" s="16">
        <f t="shared" si="2"/>
        <v>1.02624381849547</v>
      </c>
      <c r="X10" s="27">
        <f t="shared" si="3"/>
        <v>1.33727884561422</v>
      </c>
      <c r="Y10" s="31">
        <f t="shared" si="4"/>
        <v>0.943505632280134</v>
      </c>
      <c r="Z10" s="145">
        <f t="shared" si="5"/>
        <v>1.11439903801185</v>
      </c>
      <c r="AA10" s="146">
        <f t="shared" si="6"/>
        <v>0.86856573179955</v>
      </c>
      <c r="AB10" s="56"/>
      <c r="AC10" s="133"/>
    </row>
    <row r="11" s="93" customFormat="1" spans="1:29">
      <c r="A11" s="11">
        <v>8</v>
      </c>
      <c r="B11" s="11">
        <v>385</v>
      </c>
      <c r="C11" s="60" t="s">
        <v>131</v>
      </c>
      <c r="D11" s="54" t="s">
        <v>56</v>
      </c>
      <c r="E11" s="54" t="s">
        <v>72</v>
      </c>
      <c r="F11" s="105">
        <v>10</v>
      </c>
      <c r="G11" s="56">
        <v>8</v>
      </c>
      <c r="H11" s="106">
        <v>30</v>
      </c>
      <c r="I11" s="56">
        <v>3</v>
      </c>
      <c r="J11" s="13">
        <v>21033.8102857142</v>
      </c>
      <c r="K11" s="13">
        <v>3802.67323428571</v>
      </c>
      <c r="L11" s="165">
        <v>0.18078860570823</v>
      </c>
      <c r="M11" s="166">
        <v>25240.5723428571</v>
      </c>
      <c r="N11" s="166">
        <v>4136.1384256</v>
      </c>
      <c r="O11" s="167">
        <v>0.16386864645605</v>
      </c>
      <c r="P11" s="168">
        <v>30288.6868114285</v>
      </c>
      <c r="Q11" s="168">
        <v>4493.00468297143</v>
      </c>
      <c r="R11" s="175">
        <v>0.14833936878624</v>
      </c>
      <c r="S11" s="133">
        <v>33536.91</v>
      </c>
      <c r="T11" s="133">
        <v>6155.85</v>
      </c>
      <c r="U11" s="134">
        <f t="shared" si="0"/>
        <v>0.18355447773811</v>
      </c>
      <c r="V11" s="16">
        <f t="shared" si="1"/>
        <v>1.59442866244628</v>
      </c>
      <c r="W11" s="16">
        <f t="shared" si="2"/>
        <v>1.61882171323519</v>
      </c>
      <c r="X11" s="27">
        <f t="shared" si="3"/>
        <v>1.32869055203856</v>
      </c>
      <c r="Y11" s="27">
        <f t="shared" si="4"/>
        <v>1.48830850580322</v>
      </c>
      <c r="Z11" s="145">
        <f t="shared" si="5"/>
        <v>1.1072421266988</v>
      </c>
      <c r="AA11" s="145">
        <f t="shared" si="6"/>
        <v>1.37009650208707</v>
      </c>
      <c r="AB11" s="56">
        <v>50</v>
      </c>
      <c r="AC11" s="133"/>
    </row>
    <row r="12" s="93" customFormat="1" spans="1:29">
      <c r="A12" s="11">
        <v>9</v>
      </c>
      <c r="B12" s="11">
        <v>517</v>
      </c>
      <c r="C12" s="54" t="s">
        <v>57</v>
      </c>
      <c r="D12" s="54" t="s">
        <v>53</v>
      </c>
      <c r="E12" s="54" t="s">
        <v>58</v>
      </c>
      <c r="F12" s="105">
        <v>10</v>
      </c>
      <c r="G12" s="56">
        <v>5</v>
      </c>
      <c r="H12" s="106">
        <v>20</v>
      </c>
      <c r="I12" s="56">
        <v>3</v>
      </c>
      <c r="J12" s="13">
        <v>28171.2770952381</v>
      </c>
      <c r="K12" s="13">
        <v>5193.2754342857</v>
      </c>
      <c r="L12" s="165">
        <v>0.184346468096881</v>
      </c>
      <c r="M12" s="166">
        <v>32396.9686595238</v>
      </c>
      <c r="N12" s="166">
        <v>5413.32383569999</v>
      </c>
      <c r="O12" s="167">
        <v>0.167093529416019</v>
      </c>
      <c r="P12" s="168">
        <v>37256.5139584524</v>
      </c>
      <c r="Q12" s="168">
        <v>5635.36965074286</v>
      </c>
      <c r="R12" s="175">
        <v>0.151258640489749</v>
      </c>
      <c r="S12" s="133">
        <v>43584.59</v>
      </c>
      <c r="T12" s="133">
        <v>9011.41</v>
      </c>
      <c r="U12" s="134">
        <f t="shared" si="0"/>
        <v>0.206756791792696</v>
      </c>
      <c r="V12" s="16">
        <f t="shared" si="1"/>
        <v>1.54712865350954</v>
      </c>
      <c r="W12" s="16">
        <f t="shared" si="2"/>
        <v>1.73520740696848</v>
      </c>
      <c r="X12" s="27">
        <f t="shared" si="3"/>
        <v>1.34532926392134</v>
      </c>
      <c r="Y12" s="27">
        <f t="shared" si="4"/>
        <v>1.66467225562439</v>
      </c>
      <c r="Z12" s="145">
        <f t="shared" si="5"/>
        <v>1.16985153384465</v>
      </c>
      <c r="AA12" s="145">
        <f t="shared" si="6"/>
        <v>1.59908054990006</v>
      </c>
      <c r="AB12" s="56">
        <v>50</v>
      </c>
      <c r="AC12" s="133"/>
    </row>
    <row r="13" s="93" customFormat="1" spans="1:29">
      <c r="A13" s="11">
        <v>10</v>
      </c>
      <c r="B13" s="11">
        <v>716</v>
      </c>
      <c r="C13" s="54" t="s">
        <v>110</v>
      </c>
      <c r="D13" s="54" t="s">
        <v>56</v>
      </c>
      <c r="E13" s="54" t="s">
        <v>67</v>
      </c>
      <c r="F13" s="105">
        <v>8</v>
      </c>
      <c r="G13" s="56">
        <v>4</v>
      </c>
      <c r="H13" s="106">
        <v>8</v>
      </c>
      <c r="I13" s="56">
        <v>2</v>
      </c>
      <c r="J13" s="13">
        <v>10228.4888571429</v>
      </c>
      <c r="K13" s="13">
        <v>2484.99776571429</v>
      </c>
      <c r="L13" s="165">
        <v>0.242948670172226</v>
      </c>
      <c r="M13" s="166">
        <v>12274.1866285714</v>
      </c>
      <c r="N13" s="166">
        <v>2702.9129544</v>
      </c>
      <c r="O13" s="167">
        <v>0.220211166425338</v>
      </c>
      <c r="P13" s="168">
        <v>14729.0239542857</v>
      </c>
      <c r="Q13" s="168">
        <v>2936.12043702857</v>
      </c>
      <c r="R13" s="175">
        <v>0.199342498602852</v>
      </c>
      <c r="S13" s="133">
        <v>15815.28</v>
      </c>
      <c r="T13" s="133">
        <v>2973.65</v>
      </c>
      <c r="U13" s="134">
        <f t="shared" si="0"/>
        <v>0.188023860469116</v>
      </c>
      <c r="V13" s="16">
        <f t="shared" si="1"/>
        <v>1.54619907406514</v>
      </c>
      <c r="W13" s="16">
        <f t="shared" si="2"/>
        <v>1.19664091494475</v>
      </c>
      <c r="X13" s="27">
        <f t="shared" si="3"/>
        <v>1.28849922838763</v>
      </c>
      <c r="Y13" s="27">
        <f t="shared" si="4"/>
        <v>1.10016491472997</v>
      </c>
      <c r="Z13" s="145">
        <f t="shared" si="5"/>
        <v>1.07374935698969</v>
      </c>
      <c r="AA13" s="145">
        <f t="shared" si="6"/>
        <v>1.0127820243673</v>
      </c>
      <c r="AB13" s="56">
        <v>50</v>
      </c>
      <c r="AC13" s="133"/>
    </row>
    <row r="14" s="93" customFormat="1" spans="1:29">
      <c r="A14" s="11">
        <v>11</v>
      </c>
      <c r="B14" s="11">
        <v>105267</v>
      </c>
      <c r="C14" s="54" t="s">
        <v>89</v>
      </c>
      <c r="D14" s="54" t="s">
        <v>44</v>
      </c>
      <c r="E14" s="54" t="s">
        <v>54</v>
      </c>
      <c r="F14" s="105">
        <v>6</v>
      </c>
      <c r="G14" s="56">
        <v>3</v>
      </c>
      <c r="H14" s="106">
        <v>6</v>
      </c>
      <c r="I14" s="56">
        <v>2</v>
      </c>
      <c r="J14" s="13">
        <v>6478.75580952381</v>
      </c>
      <c r="K14" s="13">
        <v>1271.94198857143</v>
      </c>
      <c r="L14" s="165">
        <v>0.196325039246219</v>
      </c>
      <c r="M14" s="166">
        <v>7774.50697142857</v>
      </c>
      <c r="N14" s="166">
        <v>1383.48151680001</v>
      </c>
      <c r="O14" s="167">
        <v>0.177951029162919</v>
      </c>
      <c r="P14" s="168">
        <v>9329.40836571428</v>
      </c>
      <c r="Q14" s="168">
        <v>1502.84838034286</v>
      </c>
      <c r="R14" s="175">
        <v>0.161087211689206</v>
      </c>
      <c r="S14" s="133">
        <v>10002.65</v>
      </c>
      <c r="T14" s="133">
        <v>2437.21</v>
      </c>
      <c r="U14" s="134">
        <f t="shared" si="0"/>
        <v>0.243656431045773</v>
      </c>
      <c r="V14" s="16">
        <f t="shared" si="1"/>
        <v>1.54391526615281</v>
      </c>
      <c r="W14" s="16">
        <f t="shared" si="2"/>
        <v>1.91613298554388</v>
      </c>
      <c r="X14" s="27">
        <f t="shared" si="3"/>
        <v>1.28659605512734</v>
      </c>
      <c r="Y14" s="27">
        <f t="shared" si="4"/>
        <v>1.76164984526664</v>
      </c>
      <c r="Z14" s="145">
        <f t="shared" si="5"/>
        <v>1.07216337927278</v>
      </c>
      <c r="AA14" s="145">
        <f t="shared" si="6"/>
        <v>1.62172713620251</v>
      </c>
      <c r="AB14" s="56">
        <v>50</v>
      </c>
      <c r="AC14" s="133" t="s">
        <v>114</v>
      </c>
    </row>
    <row r="15" s="93" customFormat="1" spans="1:29">
      <c r="A15" s="11">
        <v>12</v>
      </c>
      <c r="B15" s="11">
        <v>367</v>
      </c>
      <c r="C15" s="54" t="s">
        <v>85</v>
      </c>
      <c r="D15" s="54" t="s">
        <v>50</v>
      </c>
      <c r="E15" s="54" t="s">
        <v>67</v>
      </c>
      <c r="F15" s="105">
        <v>6</v>
      </c>
      <c r="G15" s="56">
        <v>4</v>
      </c>
      <c r="H15" s="106">
        <v>20</v>
      </c>
      <c r="I15" s="56">
        <v>2</v>
      </c>
      <c r="J15" s="13">
        <v>9081.64028571428</v>
      </c>
      <c r="K15" s="13">
        <v>1833.81521142857</v>
      </c>
      <c r="L15" s="165">
        <v>0.201925550201897</v>
      </c>
      <c r="M15" s="166">
        <v>10897.9683428571</v>
      </c>
      <c r="N15" s="166">
        <v>1994.6266992</v>
      </c>
      <c r="O15" s="167">
        <v>0.183027389734284</v>
      </c>
      <c r="P15" s="168">
        <v>13077.5620114286</v>
      </c>
      <c r="Q15" s="168">
        <v>2166.72320365714</v>
      </c>
      <c r="R15" s="175">
        <v>0.165682502729762</v>
      </c>
      <c r="S15" s="133">
        <v>13599.46</v>
      </c>
      <c r="T15" s="133">
        <v>2592.88</v>
      </c>
      <c r="U15" s="134">
        <f t="shared" si="0"/>
        <v>0.19066051152031</v>
      </c>
      <c r="V15" s="16">
        <f t="shared" si="1"/>
        <v>1.49746737066787</v>
      </c>
      <c r="W15" s="16">
        <f t="shared" si="2"/>
        <v>1.41392654169343</v>
      </c>
      <c r="X15" s="27">
        <f t="shared" si="3"/>
        <v>1.24788947555657</v>
      </c>
      <c r="Y15" s="27">
        <f t="shared" si="4"/>
        <v>1.29993246407458</v>
      </c>
      <c r="Z15" s="145">
        <f t="shared" si="5"/>
        <v>1.03990789629713</v>
      </c>
      <c r="AA15" s="145">
        <f t="shared" si="6"/>
        <v>1.19668261992282</v>
      </c>
      <c r="AB15" s="56">
        <v>50</v>
      </c>
      <c r="AC15" s="133"/>
    </row>
    <row r="16" s="93" customFormat="1" spans="1:29">
      <c r="A16" s="11">
        <v>13</v>
      </c>
      <c r="B16" s="11">
        <v>102479</v>
      </c>
      <c r="C16" s="54" t="s">
        <v>52</v>
      </c>
      <c r="D16" s="54" t="s">
        <v>53</v>
      </c>
      <c r="E16" s="54" t="s">
        <v>54</v>
      </c>
      <c r="F16" s="105">
        <v>6</v>
      </c>
      <c r="G16" s="56">
        <v>3</v>
      </c>
      <c r="H16" s="106">
        <v>12</v>
      </c>
      <c r="I16" s="56">
        <v>2</v>
      </c>
      <c r="J16" s="13">
        <v>5738.12114285714</v>
      </c>
      <c r="K16" s="13">
        <v>1403.78011428572</v>
      </c>
      <c r="L16" s="165">
        <v>0.244641073155654</v>
      </c>
      <c r="M16" s="166">
        <v>6885.74537142856</v>
      </c>
      <c r="N16" s="166">
        <v>1526.880832</v>
      </c>
      <c r="O16" s="167">
        <v>0.221745177847496</v>
      </c>
      <c r="P16" s="168">
        <v>8262.89444571428</v>
      </c>
      <c r="Q16" s="168">
        <v>1658.62019657143</v>
      </c>
      <c r="R16" s="175">
        <v>0.200731136948229</v>
      </c>
      <c r="S16" s="133">
        <v>8547.47</v>
      </c>
      <c r="T16" s="133">
        <v>1741.98</v>
      </c>
      <c r="U16" s="134">
        <f t="shared" si="0"/>
        <v>0.203800656802539</v>
      </c>
      <c r="V16" s="16">
        <f t="shared" si="1"/>
        <v>1.48959385610741</v>
      </c>
      <c r="W16" s="16">
        <f t="shared" si="2"/>
        <v>1.24092084100106</v>
      </c>
      <c r="X16" s="27">
        <f t="shared" si="3"/>
        <v>1.24132821342284</v>
      </c>
      <c r="Y16" s="27">
        <f t="shared" si="4"/>
        <v>1.14087488918061</v>
      </c>
      <c r="Z16" s="145">
        <f t="shared" si="5"/>
        <v>1.03444017785237</v>
      </c>
      <c r="AA16" s="145">
        <f t="shared" si="6"/>
        <v>1.05025852428475</v>
      </c>
      <c r="AB16" s="56">
        <v>50</v>
      </c>
      <c r="AC16" s="133"/>
    </row>
    <row r="17" s="93" customFormat="1" spans="1:29">
      <c r="A17" s="11">
        <v>14</v>
      </c>
      <c r="B17" s="11">
        <v>101453</v>
      </c>
      <c r="C17" s="54" t="s">
        <v>76</v>
      </c>
      <c r="D17" s="54" t="s">
        <v>50</v>
      </c>
      <c r="E17" s="54" t="s">
        <v>67</v>
      </c>
      <c r="F17" s="105">
        <v>8</v>
      </c>
      <c r="G17" s="56">
        <v>6</v>
      </c>
      <c r="H17" s="106">
        <v>12</v>
      </c>
      <c r="I17" s="56">
        <v>2</v>
      </c>
      <c r="J17" s="13">
        <v>9967.44857142857</v>
      </c>
      <c r="K17" s="13">
        <v>2656.93361142858</v>
      </c>
      <c r="L17" s="165">
        <v>0.266561055458526</v>
      </c>
      <c r="M17" s="166">
        <v>11960.9382857143</v>
      </c>
      <c r="N17" s="166">
        <v>2889.9262512</v>
      </c>
      <c r="O17" s="167">
        <v>0.241613674627151</v>
      </c>
      <c r="P17" s="168">
        <v>14353.1259428571</v>
      </c>
      <c r="Q17" s="168">
        <v>3139.26925165715</v>
      </c>
      <c r="R17" s="175">
        <v>0.218716763453149</v>
      </c>
      <c r="S17" s="133">
        <v>14665.39</v>
      </c>
      <c r="T17" s="133">
        <v>4083.75</v>
      </c>
      <c r="U17" s="134">
        <f t="shared" si="0"/>
        <v>0.27846173882863</v>
      </c>
      <c r="V17" s="16">
        <f t="shared" si="1"/>
        <v>1.47132838407995</v>
      </c>
      <c r="W17" s="16">
        <f t="shared" si="2"/>
        <v>1.53701619883692</v>
      </c>
      <c r="X17" s="27">
        <f t="shared" si="3"/>
        <v>1.22610698673329</v>
      </c>
      <c r="Y17" s="27">
        <f t="shared" si="4"/>
        <v>1.41309834405092</v>
      </c>
      <c r="Z17" s="145">
        <f t="shared" si="5"/>
        <v>1.02175582227775</v>
      </c>
      <c r="AA17" s="145">
        <f t="shared" si="6"/>
        <v>1.30086006411979</v>
      </c>
      <c r="AB17" s="56">
        <v>50</v>
      </c>
      <c r="AC17" s="133"/>
    </row>
    <row r="18" s="93" customFormat="1" spans="1:29">
      <c r="A18" s="11">
        <v>15</v>
      </c>
      <c r="B18" s="11">
        <v>709</v>
      </c>
      <c r="C18" s="54" t="s">
        <v>81</v>
      </c>
      <c r="D18" s="54" t="s">
        <v>44</v>
      </c>
      <c r="E18" s="54" t="s">
        <v>72</v>
      </c>
      <c r="F18" s="105">
        <v>10</v>
      </c>
      <c r="G18" s="56">
        <v>5</v>
      </c>
      <c r="H18" s="106">
        <v>9</v>
      </c>
      <c r="I18" s="56">
        <v>3</v>
      </c>
      <c r="J18" s="13">
        <v>13229.6586666667</v>
      </c>
      <c r="K18" s="13">
        <v>3033.65556</v>
      </c>
      <c r="L18" s="165">
        <v>0.229307167814055</v>
      </c>
      <c r="M18" s="166">
        <v>15875.5904</v>
      </c>
      <c r="N18" s="166">
        <v>3299.6838168</v>
      </c>
      <c r="O18" s="167">
        <v>0.207846368775047</v>
      </c>
      <c r="P18" s="168">
        <v>19050.70848</v>
      </c>
      <c r="Q18" s="168">
        <v>3584.3807232</v>
      </c>
      <c r="R18" s="175">
        <v>0.188149471026917</v>
      </c>
      <c r="S18" s="133">
        <v>19382.73</v>
      </c>
      <c r="T18" s="133">
        <v>4565.89</v>
      </c>
      <c r="U18" s="134">
        <f t="shared" si="0"/>
        <v>0.235564855931027</v>
      </c>
      <c r="V18" s="16">
        <f t="shared" si="1"/>
        <v>1.46509675633858</v>
      </c>
      <c r="W18" s="16">
        <f t="shared" si="2"/>
        <v>1.50507857919111</v>
      </c>
      <c r="X18" s="27">
        <f t="shared" si="3"/>
        <v>1.22091396361549</v>
      </c>
      <c r="Y18" s="27">
        <f t="shared" si="4"/>
        <v>1.38373561028885</v>
      </c>
      <c r="Z18" s="145">
        <f t="shared" si="5"/>
        <v>1.01742830301291</v>
      </c>
      <c r="AA18" s="145">
        <f t="shared" si="6"/>
        <v>1.27382952665914</v>
      </c>
      <c r="AB18" s="56">
        <v>50</v>
      </c>
      <c r="AC18" s="133"/>
    </row>
    <row r="19" s="93" customFormat="1" spans="1:29">
      <c r="A19" s="11">
        <v>16</v>
      </c>
      <c r="B19" s="11">
        <v>513</v>
      </c>
      <c r="C19" s="54" t="s">
        <v>65</v>
      </c>
      <c r="D19" s="54" t="s">
        <v>44</v>
      </c>
      <c r="E19" s="54" t="s">
        <v>51</v>
      </c>
      <c r="F19" s="105">
        <v>8</v>
      </c>
      <c r="G19" s="56">
        <v>4</v>
      </c>
      <c r="H19" s="106">
        <v>8</v>
      </c>
      <c r="I19" s="56">
        <v>2</v>
      </c>
      <c r="J19" s="13">
        <v>11903.5093333333</v>
      </c>
      <c r="K19" s="13">
        <v>3015.29874285714</v>
      </c>
      <c r="L19" s="165">
        <v>0.253311746848756</v>
      </c>
      <c r="M19" s="166">
        <v>14284.2112</v>
      </c>
      <c r="N19" s="166">
        <v>3279.717248</v>
      </c>
      <c r="O19" s="167">
        <v>0.229604365412911</v>
      </c>
      <c r="P19" s="168">
        <v>17141.05344</v>
      </c>
      <c r="Q19" s="168">
        <v>3562.69143771428</v>
      </c>
      <c r="R19" s="175">
        <v>0.207845535875903</v>
      </c>
      <c r="S19" s="133">
        <v>17361.84</v>
      </c>
      <c r="T19" s="133">
        <v>4436.7</v>
      </c>
      <c r="U19" s="134">
        <f t="shared" si="0"/>
        <v>0.255543191274658</v>
      </c>
      <c r="V19" s="16">
        <f t="shared" si="1"/>
        <v>1.45854802258875</v>
      </c>
      <c r="W19" s="16">
        <f t="shared" si="2"/>
        <v>1.47139649446344</v>
      </c>
      <c r="X19" s="27">
        <f t="shared" si="3"/>
        <v>1.21545668549062</v>
      </c>
      <c r="Y19" s="27">
        <f t="shared" si="4"/>
        <v>1.35276905431575</v>
      </c>
      <c r="Z19" s="145">
        <f t="shared" si="5"/>
        <v>1.01288057124218</v>
      </c>
      <c r="AA19" s="145">
        <f t="shared" si="6"/>
        <v>1.24532255390786</v>
      </c>
      <c r="AB19" s="56">
        <v>50</v>
      </c>
      <c r="AC19" s="133"/>
    </row>
    <row r="20" s="93" customFormat="1" spans="1:29">
      <c r="A20" s="11">
        <v>17</v>
      </c>
      <c r="B20" s="11">
        <v>585</v>
      </c>
      <c r="C20" s="54" t="s">
        <v>103</v>
      </c>
      <c r="D20" s="54" t="s">
        <v>44</v>
      </c>
      <c r="E20" s="54" t="s">
        <v>72</v>
      </c>
      <c r="F20" s="105">
        <v>10</v>
      </c>
      <c r="G20" s="56">
        <v>5</v>
      </c>
      <c r="H20" s="106">
        <v>30</v>
      </c>
      <c r="I20" s="56">
        <v>3</v>
      </c>
      <c r="J20" s="13">
        <v>18266.6399999999</v>
      </c>
      <c r="K20" s="13">
        <v>4261.99376571429</v>
      </c>
      <c r="L20" s="165">
        <v>0.233321167205042</v>
      </c>
      <c r="M20" s="166">
        <v>21919.9679999999</v>
      </c>
      <c r="N20" s="166">
        <v>4635.73783440001</v>
      </c>
      <c r="O20" s="167">
        <v>0.211484698992262</v>
      </c>
      <c r="P20" s="168">
        <v>26303.9615999999</v>
      </c>
      <c r="Q20" s="168">
        <v>5035.70955702858</v>
      </c>
      <c r="R20" s="175">
        <v>0.191443008988752</v>
      </c>
      <c r="S20" s="133">
        <v>26327.87</v>
      </c>
      <c r="T20" s="133">
        <v>5858.09</v>
      </c>
      <c r="U20" s="134">
        <f t="shared" si="0"/>
        <v>0.222505276727665</v>
      </c>
      <c r="V20" s="16">
        <f t="shared" si="1"/>
        <v>1.44130885592534</v>
      </c>
      <c r="W20" s="16">
        <f t="shared" si="2"/>
        <v>1.37449520624022</v>
      </c>
      <c r="X20" s="27">
        <f t="shared" si="3"/>
        <v>1.20109071327112</v>
      </c>
      <c r="Y20" s="27">
        <f t="shared" si="4"/>
        <v>1.26368017546838</v>
      </c>
      <c r="Z20" s="145">
        <f t="shared" si="5"/>
        <v>1.00090892772593</v>
      </c>
      <c r="AA20" s="145">
        <f t="shared" si="6"/>
        <v>1.16330974486477</v>
      </c>
      <c r="AB20" s="56">
        <v>50</v>
      </c>
      <c r="AC20" s="133" t="s">
        <v>114</v>
      </c>
    </row>
    <row r="21" s="93" customFormat="1" spans="1:29">
      <c r="A21" s="11">
        <v>18</v>
      </c>
      <c r="B21" s="11">
        <v>102478</v>
      </c>
      <c r="C21" s="54" t="s">
        <v>79</v>
      </c>
      <c r="D21" s="54" t="s">
        <v>53</v>
      </c>
      <c r="E21" s="54" t="s">
        <v>48</v>
      </c>
      <c r="F21" s="105">
        <v>6</v>
      </c>
      <c r="G21" s="56">
        <v>2</v>
      </c>
      <c r="H21" s="106">
        <v>10</v>
      </c>
      <c r="I21" s="56">
        <v>1</v>
      </c>
      <c r="J21" s="13">
        <v>4225.43209523809</v>
      </c>
      <c r="K21" s="13">
        <v>965.199337142857</v>
      </c>
      <c r="L21" s="165">
        <v>0.228426185864069</v>
      </c>
      <c r="M21" s="166">
        <v>5070.51851428571</v>
      </c>
      <c r="N21" s="166">
        <v>1049.8398944</v>
      </c>
      <c r="O21" s="167">
        <v>0.207047837699867</v>
      </c>
      <c r="P21" s="168">
        <v>6084.62221714285</v>
      </c>
      <c r="Q21" s="168">
        <v>1140.42013988571</v>
      </c>
      <c r="R21" s="175">
        <v>0.187426614042313</v>
      </c>
      <c r="S21" s="133">
        <v>5925.7</v>
      </c>
      <c r="T21" s="133">
        <v>1623.55</v>
      </c>
      <c r="U21" s="134">
        <f t="shared" si="0"/>
        <v>0.273984508159374</v>
      </c>
      <c r="V21" s="16">
        <f t="shared" si="1"/>
        <v>1.40238912055362</v>
      </c>
      <c r="W21" s="16">
        <f t="shared" si="2"/>
        <v>1.68208776935754</v>
      </c>
      <c r="X21" s="27">
        <f t="shared" si="3"/>
        <v>1.16865760046135</v>
      </c>
      <c r="Y21" s="27">
        <f t="shared" si="4"/>
        <v>1.5464739039355</v>
      </c>
      <c r="Z21" s="146">
        <f t="shared" si="5"/>
        <v>0.973881333717794</v>
      </c>
      <c r="AA21" s="146">
        <f t="shared" si="6"/>
        <v>1.42364199229479</v>
      </c>
      <c r="AB21" s="56">
        <v>50</v>
      </c>
      <c r="AC21" s="133"/>
    </row>
    <row r="22" s="93" customFormat="1" spans="1:29">
      <c r="A22" s="11">
        <v>19</v>
      </c>
      <c r="B22" s="11">
        <v>713</v>
      </c>
      <c r="C22" s="54" t="s">
        <v>74</v>
      </c>
      <c r="D22" s="54" t="s">
        <v>50</v>
      </c>
      <c r="E22" s="54" t="s">
        <v>48</v>
      </c>
      <c r="F22" s="105">
        <v>8</v>
      </c>
      <c r="G22" s="56">
        <v>2</v>
      </c>
      <c r="H22" s="106">
        <v>10</v>
      </c>
      <c r="I22" s="56">
        <v>1</v>
      </c>
      <c r="J22" s="13">
        <v>5056.28476190476</v>
      </c>
      <c r="K22" s="13">
        <v>1331.21782857143</v>
      </c>
      <c r="L22" s="165">
        <v>0.263279837124906</v>
      </c>
      <c r="M22" s="166">
        <v>6067.54171428571</v>
      </c>
      <c r="N22" s="166">
        <v>1447.955392</v>
      </c>
      <c r="O22" s="167">
        <v>0.238639544676036</v>
      </c>
      <c r="P22" s="168">
        <v>7281.05005714285</v>
      </c>
      <c r="Q22" s="168">
        <v>1572.88506514286</v>
      </c>
      <c r="R22" s="175">
        <v>0.216024481743513</v>
      </c>
      <c r="S22" s="133">
        <v>7063.76</v>
      </c>
      <c r="T22" s="133">
        <v>1742.64</v>
      </c>
      <c r="U22" s="134">
        <f t="shared" si="0"/>
        <v>0.246701473436244</v>
      </c>
      <c r="V22" s="16">
        <f t="shared" si="1"/>
        <v>1.39702574768336</v>
      </c>
      <c r="W22" s="16">
        <f t="shared" si="2"/>
        <v>1.30905698721755</v>
      </c>
      <c r="X22" s="27">
        <f t="shared" si="3"/>
        <v>1.16418812306947</v>
      </c>
      <c r="Y22" s="27">
        <f t="shared" si="4"/>
        <v>1.20351773930892</v>
      </c>
      <c r="Z22" s="146">
        <f t="shared" si="5"/>
        <v>0.970156769224559</v>
      </c>
      <c r="AA22" s="146">
        <f t="shared" si="6"/>
        <v>1.10792583553568</v>
      </c>
      <c r="AB22" s="56">
        <v>50</v>
      </c>
      <c r="AC22" s="133"/>
    </row>
    <row r="23" s="93" customFormat="1" spans="1:29">
      <c r="A23" s="11">
        <v>20</v>
      </c>
      <c r="B23" s="11">
        <v>102934</v>
      </c>
      <c r="C23" s="54" t="s">
        <v>82</v>
      </c>
      <c r="D23" s="54" t="s">
        <v>44</v>
      </c>
      <c r="E23" s="54" t="s">
        <v>51</v>
      </c>
      <c r="F23" s="105">
        <v>8</v>
      </c>
      <c r="G23" s="56">
        <v>4</v>
      </c>
      <c r="H23" s="106">
        <v>6</v>
      </c>
      <c r="I23" s="56">
        <v>2</v>
      </c>
      <c r="J23" s="13">
        <v>14550.8388571429</v>
      </c>
      <c r="K23" s="13">
        <v>2965.41618285714</v>
      </c>
      <c r="L23" s="165">
        <v>0.203796922773387</v>
      </c>
      <c r="M23" s="166">
        <v>17461.0066285714</v>
      </c>
      <c r="N23" s="166">
        <v>3225.4603712</v>
      </c>
      <c r="O23" s="167">
        <v>0.184723621026647</v>
      </c>
      <c r="P23" s="168">
        <v>20953.2079542857</v>
      </c>
      <c r="Q23" s="168">
        <v>3503.75327451428</v>
      </c>
      <c r="R23" s="175">
        <v>0.167217987916625</v>
      </c>
      <c r="S23" s="133">
        <v>20083.02</v>
      </c>
      <c r="T23" s="133">
        <v>5077.24</v>
      </c>
      <c r="U23" s="134">
        <f t="shared" si="0"/>
        <v>0.25281257500117</v>
      </c>
      <c r="V23" s="16">
        <f t="shared" si="1"/>
        <v>1.38019671561007</v>
      </c>
      <c r="W23" s="16">
        <f t="shared" si="2"/>
        <v>1.71215090460191</v>
      </c>
      <c r="X23" s="27">
        <f t="shared" si="3"/>
        <v>1.15016392967506</v>
      </c>
      <c r="Y23" s="27">
        <f t="shared" si="4"/>
        <v>1.57411327862976</v>
      </c>
      <c r="Z23" s="146">
        <f t="shared" si="5"/>
        <v>0.958469941395885</v>
      </c>
      <c r="AA23" s="146">
        <f t="shared" si="6"/>
        <v>1.44908605207193</v>
      </c>
      <c r="AB23" s="56">
        <v>50</v>
      </c>
      <c r="AC23" s="133" t="s">
        <v>1448</v>
      </c>
    </row>
    <row r="24" s="93" customFormat="1" spans="1:29">
      <c r="A24" s="11">
        <v>21</v>
      </c>
      <c r="B24" s="11">
        <v>747</v>
      </c>
      <c r="C24" s="54" t="s">
        <v>60</v>
      </c>
      <c r="D24" s="54" t="s">
        <v>53</v>
      </c>
      <c r="E24" s="54" t="s">
        <v>51</v>
      </c>
      <c r="F24" s="105">
        <v>8</v>
      </c>
      <c r="G24" s="56">
        <v>5</v>
      </c>
      <c r="H24" s="106">
        <v>37</v>
      </c>
      <c r="I24" s="56">
        <v>2</v>
      </c>
      <c r="J24" s="13">
        <v>12616.3242857143</v>
      </c>
      <c r="K24" s="13">
        <v>2138.92179428571</v>
      </c>
      <c r="L24" s="165">
        <v>0.169536050742422</v>
      </c>
      <c r="M24" s="166">
        <v>15139.5891428571</v>
      </c>
      <c r="N24" s="166">
        <v>2326.4887824</v>
      </c>
      <c r="O24" s="167">
        <v>0.153669215224221</v>
      </c>
      <c r="P24" s="168">
        <v>18167.5069714286</v>
      </c>
      <c r="Q24" s="168">
        <v>2527.21836617143</v>
      </c>
      <c r="R24" s="175">
        <v>0.13910650317327</v>
      </c>
      <c r="S24" s="133">
        <v>17130.55</v>
      </c>
      <c r="T24" s="133">
        <v>3785.07</v>
      </c>
      <c r="U24" s="134">
        <f t="shared" si="0"/>
        <v>0.220954376829699</v>
      </c>
      <c r="V24" s="16">
        <f t="shared" si="1"/>
        <v>1.35780831342432</v>
      </c>
      <c r="W24" s="16">
        <f t="shared" si="2"/>
        <v>1.76961589250813</v>
      </c>
      <c r="X24" s="27">
        <f t="shared" si="3"/>
        <v>1.1315069278536</v>
      </c>
      <c r="Y24" s="27">
        <f t="shared" si="4"/>
        <v>1.62694530428611</v>
      </c>
      <c r="Z24" s="146">
        <f t="shared" si="5"/>
        <v>0.942922439877998</v>
      </c>
      <c r="AA24" s="146">
        <f t="shared" si="6"/>
        <v>1.49772178402381</v>
      </c>
      <c r="AB24" s="56">
        <v>50</v>
      </c>
      <c r="AC24" s="133"/>
    </row>
    <row r="25" s="93" customFormat="1" spans="1:29">
      <c r="A25" s="11">
        <v>22</v>
      </c>
      <c r="B25" s="11">
        <v>104428</v>
      </c>
      <c r="C25" s="54" t="s">
        <v>62</v>
      </c>
      <c r="D25" s="54" t="s">
        <v>50</v>
      </c>
      <c r="E25" s="54" t="s">
        <v>54</v>
      </c>
      <c r="F25" s="105">
        <v>6</v>
      </c>
      <c r="G25" s="56">
        <v>3</v>
      </c>
      <c r="H25" s="106">
        <v>10</v>
      </c>
      <c r="I25" s="56">
        <v>2</v>
      </c>
      <c r="J25" s="13">
        <v>8657.38857142858</v>
      </c>
      <c r="K25" s="13">
        <v>1899.95594285715</v>
      </c>
      <c r="L25" s="165">
        <v>0.219460629170262</v>
      </c>
      <c r="M25" s="166">
        <v>10388.8662857143</v>
      </c>
      <c r="N25" s="166">
        <v>2066.56746400001</v>
      </c>
      <c r="O25" s="167">
        <v>0.198921365158173</v>
      </c>
      <c r="P25" s="168">
        <v>12466.6395428572</v>
      </c>
      <c r="Q25" s="168">
        <v>2244.87102171429</v>
      </c>
      <c r="R25" s="175">
        <v>0.18007025983201</v>
      </c>
      <c r="S25" s="133">
        <v>11739.7</v>
      </c>
      <c r="T25" s="133">
        <v>2853.72</v>
      </c>
      <c r="U25" s="134">
        <f t="shared" si="0"/>
        <v>0.243082872645809</v>
      </c>
      <c r="V25" s="16">
        <f t="shared" si="1"/>
        <v>1.35603246904543</v>
      </c>
      <c r="W25" s="16">
        <f t="shared" si="2"/>
        <v>1.50199272289892</v>
      </c>
      <c r="X25" s="27">
        <f t="shared" si="3"/>
        <v>1.13002705753786</v>
      </c>
      <c r="Y25" s="27">
        <f t="shared" si="4"/>
        <v>1.38089854297638</v>
      </c>
      <c r="Z25" s="146">
        <f t="shared" si="5"/>
        <v>0.94168921461488</v>
      </c>
      <c r="AA25" s="146">
        <f t="shared" si="6"/>
        <v>1.27121779932852</v>
      </c>
      <c r="AB25" s="56">
        <v>50</v>
      </c>
      <c r="AC25" s="133"/>
    </row>
    <row r="26" s="93" customFormat="1" spans="1:29">
      <c r="A26" s="11">
        <v>23</v>
      </c>
      <c r="B26" s="11">
        <v>730</v>
      </c>
      <c r="C26" s="54" t="s">
        <v>71</v>
      </c>
      <c r="D26" s="54" t="s">
        <v>44</v>
      </c>
      <c r="E26" s="54" t="s">
        <v>72</v>
      </c>
      <c r="F26" s="105">
        <v>10</v>
      </c>
      <c r="G26" s="56">
        <v>5</v>
      </c>
      <c r="H26" s="106">
        <v>25</v>
      </c>
      <c r="I26" s="56">
        <v>3</v>
      </c>
      <c r="J26" s="13">
        <v>17563.1121428571</v>
      </c>
      <c r="K26" s="13">
        <v>3987.1845</v>
      </c>
      <c r="L26" s="165">
        <v>0.227020386112013</v>
      </c>
      <c r="M26" s="166">
        <v>21075.7345714285</v>
      </c>
      <c r="N26" s="166">
        <v>4336.82991</v>
      </c>
      <c r="O26" s="167">
        <v>0.205773606386145</v>
      </c>
      <c r="P26" s="168">
        <v>25290.8814857142</v>
      </c>
      <c r="Q26" s="168">
        <v>4711.01184</v>
      </c>
      <c r="R26" s="175">
        <v>0.186273137322677</v>
      </c>
      <c r="S26" s="133">
        <v>23380.23</v>
      </c>
      <c r="T26" s="133">
        <v>6813.38</v>
      </c>
      <c r="U26" s="134">
        <f t="shared" si="0"/>
        <v>0.291416294878194</v>
      </c>
      <c r="V26" s="16">
        <f t="shared" si="1"/>
        <v>1.33121224813842</v>
      </c>
      <c r="W26" s="16">
        <f t="shared" si="2"/>
        <v>1.70881984518148</v>
      </c>
      <c r="X26" s="27">
        <f t="shared" si="3"/>
        <v>1.10934354011535</v>
      </c>
      <c r="Y26" s="27">
        <f t="shared" si="4"/>
        <v>1.57105077704097</v>
      </c>
      <c r="Z26" s="146">
        <f t="shared" si="5"/>
        <v>0.924452950096127</v>
      </c>
      <c r="AA26" s="146">
        <f t="shared" si="6"/>
        <v>1.44626679605203</v>
      </c>
      <c r="AB26" s="56">
        <v>50</v>
      </c>
      <c r="AC26" s="133"/>
    </row>
    <row r="27" s="93" customFormat="1" spans="1:29">
      <c r="A27" s="11">
        <v>24</v>
      </c>
      <c r="B27" s="11">
        <v>103198</v>
      </c>
      <c r="C27" s="54" t="s">
        <v>137</v>
      </c>
      <c r="D27" s="54" t="s">
        <v>44</v>
      </c>
      <c r="E27" s="54" t="s">
        <v>67</v>
      </c>
      <c r="F27" s="105">
        <v>8</v>
      </c>
      <c r="G27" s="56">
        <v>4</v>
      </c>
      <c r="H27" s="106">
        <v>8</v>
      </c>
      <c r="I27" s="56">
        <v>2</v>
      </c>
      <c r="J27" s="13">
        <v>10066.7185714286</v>
      </c>
      <c r="K27" s="13">
        <v>1954.99044</v>
      </c>
      <c r="L27" s="165">
        <v>0.19420334701207</v>
      </c>
      <c r="M27" s="166">
        <v>12080.0622857143</v>
      </c>
      <c r="N27" s="166">
        <v>2126.42806319999</v>
      </c>
      <c r="O27" s="167">
        <v>0.176027905560941</v>
      </c>
      <c r="P27" s="168">
        <v>14496.0747428571</v>
      </c>
      <c r="Q27" s="168">
        <v>2309.89639679999</v>
      </c>
      <c r="R27" s="175">
        <v>0.159346336009904</v>
      </c>
      <c r="S27" s="133">
        <v>12913.35</v>
      </c>
      <c r="T27" s="133">
        <v>3499.94</v>
      </c>
      <c r="U27" s="134">
        <f t="shared" si="0"/>
        <v>0.271032690974844</v>
      </c>
      <c r="V27" s="16">
        <f t="shared" si="1"/>
        <v>1.28277649845608</v>
      </c>
      <c r="W27" s="16">
        <f t="shared" si="2"/>
        <v>1.79025939380041</v>
      </c>
      <c r="X27" s="27">
        <f t="shared" si="3"/>
        <v>1.06898041538007</v>
      </c>
      <c r="Y27" s="27">
        <f t="shared" si="4"/>
        <v>1.64592447803433</v>
      </c>
      <c r="Z27" s="146">
        <f t="shared" si="5"/>
        <v>0.890817012816729</v>
      </c>
      <c r="AA27" s="146">
        <f t="shared" si="6"/>
        <v>1.51519349735713</v>
      </c>
      <c r="AB27" s="56">
        <v>50</v>
      </c>
      <c r="AC27" s="133" t="s">
        <v>114</v>
      </c>
    </row>
    <row r="28" s="93" customFormat="1" spans="1:29">
      <c r="A28" s="11">
        <v>25</v>
      </c>
      <c r="B28" s="11">
        <v>738</v>
      </c>
      <c r="C28" s="54" t="s">
        <v>83</v>
      </c>
      <c r="D28" s="54" t="s">
        <v>50</v>
      </c>
      <c r="E28" s="54" t="s">
        <v>45</v>
      </c>
      <c r="F28" s="105">
        <v>8</v>
      </c>
      <c r="G28" s="56">
        <v>2</v>
      </c>
      <c r="H28" s="106">
        <v>8</v>
      </c>
      <c r="I28" s="56">
        <v>1</v>
      </c>
      <c r="J28" s="13">
        <v>7359.137</v>
      </c>
      <c r="K28" s="13">
        <v>1759.9491</v>
      </c>
      <c r="L28" s="165">
        <v>0.239151560841985</v>
      </c>
      <c r="M28" s="166">
        <v>8830.96439999999</v>
      </c>
      <c r="N28" s="166">
        <v>1914.283098</v>
      </c>
      <c r="O28" s="167">
        <v>0.216769427583696</v>
      </c>
      <c r="P28" s="168">
        <v>10597.15728</v>
      </c>
      <c r="Q28" s="168">
        <v>2079.447552</v>
      </c>
      <c r="R28" s="175">
        <v>0.1962269217165</v>
      </c>
      <c r="S28" s="133">
        <v>9431.76</v>
      </c>
      <c r="T28" s="133">
        <v>2553.12</v>
      </c>
      <c r="U28" s="134">
        <f t="shared" si="0"/>
        <v>0.270693910786534</v>
      </c>
      <c r="V28" s="16">
        <f t="shared" si="1"/>
        <v>1.28163940962099</v>
      </c>
      <c r="W28" s="16">
        <f t="shared" si="2"/>
        <v>1.45067831791272</v>
      </c>
      <c r="X28" s="27">
        <f t="shared" si="3"/>
        <v>1.06803284135083</v>
      </c>
      <c r="Y28" s="27">
        <f t="shared" si="4"/>
        <v>1.33372122580377</v>
      </c>
      <c r="Z28" s="146">
        <f t="shared" si="5"/>
        <v>0.890027367792356</v>
      </c>
      <c r="AA28" s="146">
        <f t="shared" si="6"/>
        <v>1.22778763885842</v>
      </c>
      <c r="AB28" s="56">
        <v>50</v>
      </c>
      <c r="AC28" s="133"/>
    </row>
    <row r="29" s="93" customFormat="1" spans="1:29">
      <c r="A29" s="11">
        <v>26</v>
      </c>
      <c r="B29" s="11">
        <v>549</v>
      </c>
      <c r="C29" s="54" t="s">
        <v>75</v>
      </c>
      <c r="D29" s="54" t="s">
        <v>56</v>
      </c>
      <c r="E29" s="54" t="s">
        <v>54</v>
      </c>
      <c r="F29" s="105">
        <v>6</v>
      </c>
      <c r="G29" s="56">
        <v>6</v>
      </c>
      <c r="H29" s="106">
        <v>8</v>
      </c>
      <c r="I29" s="56">
        <v>2</v>
      </c>
      <c r="J29" s="13">
        <v>8230.63523809524</v>
      </c>
      <c r="K29" s="13">
        <v>1899.29034285714</v>
      </c>
      <c r="L29" s="165">
        <v>0.230758658100451</v>
      </c>
      <c r="M29" s="166">
        <v>9876.76228571429</v>
      </c>
      <c r="N29" s="166">
        <v>2065.843496</v>
      </c>
      <c r="O29" s="167">
        <v>0.209162014457716</v>
      </c>
      <c r="P29" s="168">
        <v>11852.1147428571</v>
      </c>
      <c r="Q29" s="168">
        <v>2244.08458971429</v>
      </c>
      <c r="R29" s="175">
        <v>0.189340437415755</v>
      </c>
      <c r="S29" s="133">
        <v>10425.04</v>
      </c>
      <c r="T29" s="133">
        <v>2664.19</v>
      </c>
      <c r="U29" s="134">
        <f t="shared" si="0"/>
        <v>0.255556813211268</v>
      </c>
      <c r="V29" s="16">
        <f t="shared" si="1"/>
        <v>1.26661426468616</v>
      </c>
      <c r="W29" s="16">
        <f t="shared" si="2"/>
        <v>1.40272918778295</v>
      </c>
      <c r="X29" s="27">
        <f t="shared" si="3"/>
        <v>1.05551188723847</v>
      </c>
      <c r="Y29" s="27">
        <f t="shared" si="4"/>
        <v>1.28963786712718</v>
      </c>
      <c r="Z29" s="146">
        <f t="shared" si="5"/>
        <v>0.879593239365392</v>
      </c>
      <c r="AA29" s="146">
        <f t="shared" si="6"/>
        <v>1.18720569278505</v>
      </c>
      <c r="AB29" s="56">
        <v>50</v>
      </c>
      <c r="AC29" s="133"/>
    </row>
    <row r="30" s="93" customFormat="1" spans="1:29">
      <c r="A30" s="11">
        <v>27</v>
      </c>
      <c r="B30" s="11">
        <v>343</v>
      </c>
      <c r="C30" s="54" t="s">
        <v>94</v>
      </c>
      <c r="D30" s="54" t="s">
        <v>44</v>
      </c>
      <c r="E30" s="54" t="s">
        <v>72</v>
      </c>
      <c r="F30" s="105">
        <v>10</v>
      </c>
      <c r="G30" s="56">
        <v>5</v>
      </c>
      <c r="H30" s="106">
        <v>80</v>
      </c>
      <c r="I30" s="56">
        <v>3</v>
      </c>
      <c r="J30" s="13">
        <v>27685.0179047619</v>
      </c>
      <c r="K30" s="13">
        <v>6010.45952</v>
      </c>
      <c r="L30" s="165">
        <v>0.217101521865593</v>
      </c>
      <c r="M30" s="166">
        <v>33222.0214857143</v>
      </c>
      <c r="N30" s="166">
        <v>6537.53058559999</v>
      </c>
      <c r="O30" s="167">
        <v>0.196783046101249</v>
      </c>
      <c r="P30" s="168">
        <v>39866.4257828572</v>
      </c>
      <c r="Q30" s="168">
        <v>7101.58909439999</v>
      </c>
      <c r="R30" s="175">
        <v>0.178134582043563</v>
      </c>
      <c r="S30" s="133">
        <v>34788.59</v>
      </c>
      <c r="T30" s="133">
        <v>7049.22</v>
      </c>
      <c r="U30" s="134">
        <f t="shared" si="0"/>
        <v>0.202630230199039</v>
      </c>
      <c r="V30" s="16">
        <f t="shared" si="1"/>
        <v>1.25658542536165</v>
      </c>
      <c r="W30" s="16">
        <f t="shared" si="2"/>
        <v>1.17282546809333</v>
      </c>
      <c r="X30" s="27">
        <f t="shared" si="3"/>
        <v>1.0471545211347</v>
      </c>
      <c r="Y30" s="27">
        <f t="shared" si="4"/>
        <v>1.07826952512117</v>
      </c>
      <c r="Z30" s="146">
        <f t="shared" si="5"/>
        <v>0.872628767612252</v>
      </c>
      <c r="AA30" s="146">
        <f t="shared" si="6"/>
        <v>0.992625721693573</v>
      </c>
      <c r="AB30" s="56">
        <v>50</v>
      </c>
      <c r="AC30" s="133" t="s">
        <v>114</v>
      </c>
    </row>
    <row r="31" s="93" customFormat="1" spans="1:29">
      <c r="A31" s="11">
        <v>28</v>
      </c>
      <c r="B31" s="11">
        <v>746</v>
      </c>
      <c r="C31" s="54" t="s">
        <v>55</v>
      </c>
      <c r="D31" s="54" t="s">
        <v>56</v>
      </c>
      <c r="E31" s="54" t="s">
        <v>51</v>
      </c>
      <c r="F31" s="105">
        <v>8</v>
      </c>
      <c r="G31" s="56">
        <v>5</v>
      </c>
      <c r="H31" s="106">
        <v>10</v>
      </c>
      <c r="I31" s="56">
        <v>2</v>
      </c>
      <c r="J31" s="13">
        <v>10863.2068571429</v>
      </c>
      <c r="K31" s="13">
        <v>2618.77289142857</v>
      </c>
      <c r="L31" s="165">
        <v>0.241068123424958</v>
      </c>
      <c r="M31" s="166">
        <v>13035.8482285714</v>
      </c>
      <c r="N31" s="166">
        <v>2848.41912959999</v>
      </c>
      <c r="O31" s="167">
        <v>0.218506619565955</v>
      </c>
      <c r="P31" s="168">
        <v>15643.0178742857</v>
      </c>
      <c r="Q31" s="168">
        <v>3094.18089325714</v>
      </c>
      <c r="R31" s="175">
        <v>0.197799485887145</v>
      </c>
      <c r="S31" s="133">
        <v>13576.22</v>
      </c>
      <c r="T31" s="133">
        <v>3359.66</v>
      </c>
      <c r="U31" s="134">
        <f t="shared" si="0"/>
        <v>0.2474665260286</v>
      </c>
      <c r="V31" s="16">
        <f t="shared" si="1"/>
        <v>1.24974330126773</v>
      </c>
      <c r="W31" s="16">
        <f t="shared" si="2"/>
        <v>1.28291384525799</v>
      </c>
      <c r="X31" s="27">
        <f t="shared" si="3"/>
        <v>1.04145275105645</v>
      </c>
      <c r="Y31" s="27">
        <f t="shared" si="4"/>
        <v>1.17948231883691</v>
      </c>
      <c r="Z31" s="146">
        <f t="shared" si="5"/>
        <v>0.867877292547038</v>
      </c>
      <c r="AA31" s="146">
        <f t="shared" si="6"/>
        <v>1.08579947840845</v>
      </c>
      <c r="AB31" s="56">
        <v>50</v>
      </c>
      <c r="AC31" s="133"/>
    </row>
    <row r="32" s="93" customFormat="1" spans="1:29">
      <c r="A32" s="11">
        <v>29</v>
      </c>
      <c r="B32" s="11">
        <v>748</v>
      </c>
      <c r="C32" s="54" t="s">
        <v>98</v>
      </c>
      <c r="D32" s="54" t="s">
        <v>56</v>
      </c>
      <c r="E32" s="54" t="s">
        <v>67</v>
      </c>
      <c r="F32" s="105">
        <v>8</v>
      </c>
      <c r="G32" s="56">
        <v>4</v>
      </c>
      <c r="H32" s="106">
        <v>12</v>
      </c>
      <c r="I32" s="56">
        <v>2</v>
      </c>
      <c r="J32" s="13">
        <v>9558.42590476191</v>
      </c>
      <c r="K32" s="13">
        <v>2282.41564571429</v>
      </c>
      <c r="L32" s="165">
        <v>0.238785723554881</v>
      </c>
      <c r="M32" s="166">
        <v>11470.1110857143</v>
      </c>
      <c r="N32" s="166">
        <v>2482.5659408</v>
      </c>
      <c r="O32" s="167">
        <v>0.216437828914488</v>
      </c>
      <c r="P32" s="168">
        <v>13764.1333028571</v>
      </c>
      <c r="Q32" s="168">
        <v>2696.76187062858</v>
      </c>
      <c r="R32" s="175">
        <v>0.19592674753221</v>
      </c>
      <c r="S32" s="133">
        <v>11742.72</v>
      </c>
      <c r="T32" s="133">
        <v>2603.67</v>
      </c>
      <c r="U32" s="134">
        <f t="shared" si="0"/>
        <v>0.221726312132113</v>
      </c>
      <c r="V32" s="16">
        <f t="shared" si="1"/>
        <v>1.22852027279407</v>
      </c>
      <c r="W32" s="16">
        <f t="shared" si="2"/>
        <v>1.14075190681808</v>
      </c>
      <c r="X32" s="27">
        <f t="shared" si="3"/>
        <v>1.02376689399506</v>
      </c>
      <c r="Y32" s="27">
        <f t="shared" si="4"/>
        <v>1.04878180966302</v>
      </c>
      <c r="Z32" s="146">
        <f t="shared" si="5"/>
        <v>0.853139078329218</v>
      </c>
      <c r="AA32" s="146">
        <f t="shared" si="6"/>
        <v>0.965480129468428</v>
      </c>
      <c r="AB32" s="56">
        <v>50</v>
      </c>
      <c r="AC32" s="133"/>
    </row>
    <row r="33" s="93" customFormat="1" spans="1:29">
      <c r="A33" s="11">
        <v>30</v>
      </c>
      <c r="B33" s="11">
        <v>754</v>
      </c>
      <c r="C33" s="54" t="s">
        <v>64</v>
      </c>
      <c r="D33" s="54" t="s">
        <v>50</v>
      </c>
      <c r="E33" s="54" t="s">
        <v>51</v>
      </c>
      <c r="F33" s="105">
        <v>8</v>
      </c>
      <c r="G33" s="56">
        <v>5</v>
      </c>
      <c r="H33" s="106">
        <v>12</v>
      </c>
      <c r="I33" s="56">
        <v>2</v>
      </c>
      <c r="J33" s="13">
        <v>11096.3142857143</v>
      </c>
      <c r="K33" s="13">
        <v>2353.52921142858</v>
      </c>
      <c r="L33" s="165">
        <v>0.212100085742757</v>
      </c>
      <c r="M33" s="166">
        <v>13315.5771428571</v>
      </c>
      <c r="N33" s="166">
        <v>2559.9156192</v>
      </c>
      <c r="O33" s="167">
        <v>0.192249693102729</v>
      </c>
      <c r="P33" s="168">
        <v>15978.6925714286</v>
      </c>
      <c r="Q33" s="168">
        <v>2780.78528365715</v>
      </c>
      <c r="R33" s="175">
        <v>0.1740308395838</v>
      </c>
      <c r="S33" s="133">
        <v>13436.24</v>
      </c>
      <c r="T33" s="133">
        <v>3090.86</v>
      </c>
      <c r="U33" s="134">
        <f t="shared" si="0"/>
        <v>0.230039058546141</v>
      </c>
      <c r="V33" s="16">
        <f t="shared" si="1"/>
        <v>1.21087413838829</v>
      </c>
      <c r="W33" s="16">
        <f t="shared" si="2"/>
        <v>1.31328728999453</v>
      </c>
      <c r="X33" s="27">
        <f t="shared" si="3"/>
        <v>1.00906178199025</v>
      </c>
      <c r="Y33" s="27">
        <f t="shared" si="4"/>
        <v>1.20740698514349</v>
      </c>
      <c r="Z33" s="146">
        <f t="shared" si="5"/>
        <v>0.840884818325202</v>
      </c>
      <c r="AA33" s="146">
        <f t="shared" si="6"/>
        <v>1.11150616991725</v>
      </c>
      <c r="AB33" s="56">
        <v>50</v>
      </c>
      <c r="AC33" s="133"/>
    </row>
    <row r="34" s="93" customFormat="1" spans="1:29">
      <c r="A34" s="11">
        <v>31</v>
      </c>
      <c r="B34" s="11">
        <v>351</v>
      </c>
      <c r="C34" s="54" t="s">
        <v>66</v>
      </c>
      <c r="D34" s="54" t="s">
        <v>50</v>
      </c>
      <c r="E34" s="54" t="s">
        <v>67</v>
      </c>
      <c r="F34" s="105">
        <v>8</v>
      </c>
      <c r="G34" s="56">
        <v>4</v>
      </c>
      <c r="H34" s="106">
        <v>20</v>
      </c>
      <c r="I34" s="56">
        <v>2</v>
      </c>
      <c r="J34" s="13">
        <v>9762.764</v>
      </c>
      <c r="K34" s="13">
        <v>2487.24721142857</v>
      </c>
      <c r="L34" s="165">
        <v>0.254768753134724</v>
      </c>
      <c r="M34" s="166">
        <v>11715.3168</v>
      </c>
      <c r="N34" s="166">
        <v>2705.3596592</v>
      </c>
      <c r="O34" s="167">
        <v>0.230925010854166</v>
      </c>
      <c r="P34" s="168">
        <v>14058.38016</v>
      </c>
      <c r="Q34" s="168">
        <v>2938.77824365714</v>
      </c>
      <c r="R34" s="175">
        <v>0.209041028213107</v>
      </c>
      <c r="S34" s="133">
        <v>11817.35</v>
      </c>
      <c r="T34" s="133">
        <v>2936.93</v>
      </c>
      <c r="U34" s="134">
        <f t="shared" si="0"/>
        <v>0.248526954012532</v>
      </c>
      <c r="V34" s="16">
        <f t="shared" si="1"/>
        <v>1.21045126154847</v>
      </c>
      <c r="W34" s="16">
        <f t="shared" si="2"/>
        <v>1.18079537349774</v>
      </c>
      <c r="X34" s="27">
        <f t="shared" si="3"/>
        <v>1.00870938462373</v>
      </c>
      <c r="Y34" s="27">
        <f t="shared" si="4"/>
        <v>1.08559687803894</v>
      </c>
      <c r="Z34" s="146">
        <f t="shared" si="5"/>
        <v>0.840591153853105</v>
      </c>
      <c r="AA34" s="146">
        <f t="shared" si="6"/>
        <v>0.999371084340532</v>
      </c>
      <c r="AB34" s="56">
        <v>50</v>
      </c>
      <c r="AC34" s="133"/>
    </row>
    <row r="35" s="93" customFormat="1" spans="1:29">
      <c r="A35" s="11">
        <v>32</v>
      </c>
      <c r="B35" s="11">
        <v>717</v>
      </c>
      <c r="C35" s="54" t="s">
        <v>61</v>
      </c>
      <c r="D35" s="54" t="s">
        <v>56</v>
      </c>
      <c r="E35" s="54" t="s">
        <v>54</v>
      </c>
      <c r="F35" s="105">
        <v>6</v>
      </c>
      <c r="G35" s="56">
        <v>3</v>
      </c>
      <c r="H35" s="106">
        <v>8</v>
      </c>
      <c r="I35" s="56">
        <v>2</v>
      </c>
      <c r="J35" s="13">
        <v>8424.37047619048</v>
      </c>
      <c r="K35" s="13">
        <v>2149.23205714286</v>
      </c>
      <c r="L35" s="165">
        <v>0.25512079071275</v>
      </c>
      <c r="M35" s="166">
        <v>10109.2445714286</v>
      </c>
      <c r="N35" s="166">
        <v>2337.703176</v>
      </c>
      <c r="O35" s="167">
        <v>0.231244101325531</v>
      </c>
      <c r="P35" s="168">
        <v>12131.0934857143</v>
      </c>
      <c r="Q35" s="168">
        <v>2539.40033828572</v>
      </c>
      <c r="R35" s="175">
        <v>0.20932987955918</v>
      </c>
      <c r="S35" s="133">
        <v>10182.72</v>
      </c>
      <c r="T35" s="133">
        <v>2272.37</v>
      </c>
      <c r="U35" s="134">
        <f t="shared" si="0"/>
        <v>0.223159430878979</v>
      </c>
      <c r="V35" s="16">
        <f t="shared" si="1"/>
        <v>1.20872177081707</v>
      </c>
      <c r="W35" s="16">
        <f t="shared" si="2"/>
        <v>1.05729392619466</v>
      </c>
      <c r="X35" s="27">
        <f t="shared" si="3"/>
        <v>1.00726814234756</v>
      </c>
      <c r="Y35" s="31">
        <f t="shared" si="4"/>
        <v>0.972052407392546</v>
      </c>
      <c r="Z35" s="146">
        <f t="shared" si="5"/>
        <v>0.839390118622965</v>
      </c>
      <c r="AA35" s="146">
        <f t="shared" si="6"/>
        <v>0.894845119826209</v>
      </c>
      <c r="AB35" s="56"/>
      <c r="AC35" s="133"/>
    </row>
    <row r="36" s="93" customFormat="1" spans="1:29">
      <c r="A36" s="11">
        <v>33</v>
      </c>
      <c r="B36" s="11">
        <v>106569</v>
      </c>
      <c r="C36" s="60" t="s">
        <v>63</v>
      </c>
      <c r="D36" s="54" t="s">
        <v>44</v>
      </c>
      <c r="E36" s="54" t="s">
        <v>48</v>
      </c>
      <c r="F36" s="105">
        <v>4</v>
      </c>
      <c r="G36" s="56">
        <v>2</v>
      </c>
      <c r="H36" s="106">
        <v>6</v>
      </c>
      <c r="I36" s="56">
        <v>1</v>
      </c>
      <c r="J36" s="13">
        <v>5132.656</v>
      </c>
      <c r="K36" s="13">
        <v>1054.79830857143</v>
      </c>
      <c r="L36" s="165">
        <v>0.20550730627017</v>
      </c>
      <c r="M36" s="166">
        <v>6159.1872</v>
      </c>
      <c r="N36" s="166">
        <v>1147.2960064</v>
      </c>
      <c r="O36" s="167">
        <v>0.186273930170526</v>
      </c>
      <c r="P36" s="168">
        <v>7391.02464</v>
      </c>
      <c r="Q36" s="168">
        <v>1246.28477074286</v>
      </c>
      <c r="R36" s="175">
        <v>0.16862137950373</v>
      </c>
      <c r="S36" s="133">
        <v>6184.35</v>
      </c>
      <c r="T36" s="133">
        <v>1861.4</v>
      </c>
      <c r="U36" s="134">
        <f t="shared" si="0"/>
        <v>0.300985552240737</v>
      </c>
      <c r="V36" s="16">
        <f t="shared" si="1"/>
        <v>1.20490249102999</v>
      </c>
      <c r="W36" s="16">
        <f t="shared" si="2"/>
        <v>1.76469755864606</v>
      </c>
      <c r="X36" s="27">
        <f t="shared" si="3"/>
        <v>1.00408540919165</v>
      </c>
      <c r="Y36" s="27">
        <f t="shared" si="4"/>
        <v>1.62242349804801</v>
      </c>
      <c r="Z36" s="146">
        <f t="shared" si="5"/>
        <v>0.836737840993045</v>
      </c>
      <c r="AA36" s="146">
        <f t="shared" si="6"/>
        <v>1.49355913166659</v>
      </c>
      <c r="AB36" s="56">
        <v>50</v>
      </c>
      <c r="AC36" s="133"/>
    </row>
    <row r="37" s="93" customFormat="1" spans="1:29">
      <c r="A37" s="11">
        <v>34</v>
      </c>
      <c r="B37" s="11">
        <v>720</v>
      </c>
      <c r="C37" s="54" t="s">
        <v>93</v>
      </c>
      <c r="D37" s="54" t="s">
        <v>56</v>
      </c>
      <c r="E37" s="54" t="s">
        <v>54</v>
      </c>
      <c r="F37" s="105">
        <v>8</v>
      </c>
      <c r="G37" s="56">
        <v>3</v>
      </c>
      <c r="H37" s="106">
        <v>12</v>
      </c>
      <c r="I37" s="56">
        <v>2</v>
      </c>
      <c r="J37" s="13">
        <v>8509.79276190476</v>
      </c>
      <c r="K37" s="13">
        <v>2023.46552571428</v>
      </c>
      <c r="L37" s="165">
        <v>0.237780822909413</v>
      </c>
      <c r="M37" s="166">
        <v>10211.7513142857</v>
      </c>
      <c r="N37" s="166">
        <v>2200.90788719999</v>
      </c>
      <c r="O37" s="167">
        <v>0.215526976662762</v>
      </c>
      <c r="P37" s="168">
        <v>12254.1015771429</v>
      </c>
      <c r="Q37" s="168">
        <v>2390.80234422856</v>
      </c>
      <c r="R37" s="175">
        <v>0.195102213669262</v>
      </c>
      <c r="S37" s="133">
        <v>10246.97</v>
      </c>
      <c r="T37" s="133">
        <v>2930.05</v>
      </c>
      <c r="U37" s="134">
        <f t="shared" si="0"/>
        <v>0.285943064144816</v>
      </c>
      <c r="V37" s="16">
        <f t="shared" si="1"/>
        <v>1.20413860674398</v>
      </c>
      <c r="W37" s="16">
        <f t="shared" si="2"/>
        <v>1.44803554237263</v>
      </c>
      <c r="X37" s="27">
        <f t="shared" si="3"/>
        <v>1.00344883895332</v>
      </c>
      <c r="Y37" s="27">
        <f t="shared" si="4"/>
        <v>1.33129151703283</v>
      </c>
      <c r="Z37" s="146">
        <f t="shared" si="5"/>
        <v>0.836207365794427</v>
      </c>
      <c r="AA37" s="146">
        <f t="shared" si="6"/>
        <v>1.22555091476851</v>
      </c>
      <c r="AB37" s="56">
        <v>50</v>
      </c>
      <c r="AC37" s="133"/>
    </row>
    <row r="38" s="93" customFormat="1" spans="1:29">
      <c r="A38" s="11">
        <v>35</v>
      </c>
      <c r="B38" s="11">
        <v>581</v>
      </c>
      <c r="C38" s="54" t="s">
        <v>91</v>
      </c>
      <c r="D38" s="54" t="s">
        <v>44</v>
      </c>
      <c r="E38" s="54" t="s">
        <v>72</v>
      </c>
      <c r="F38" s="105">
        <v>10</v>
      </c>
      <c r="G38" s="56">
        <v>5</v>
      </c>
      <c r="H38" s="106">
        <v>9</v>
      </c>
      <c r="I38" s="56">
        <v>3</v>
      </c>
      <c r="J38" s="13">
        <v>16739.3674285714</v>
      </c>
      <c r="K38" s="13">
        <v>4192.83406285715</v>
      </c>
      <c r="L38" s="165">
        <v>0.250477449685503</v>
      </c>
      <c r="M38" s="166">
        <v>20087.2409142857</v>
      </c>
      <c r="N38" s="166">
        <v>4560.5133576</v>
      </c>
      <c r="O38" s="167">
        <v>0.227035329394424</v>
      </c>
      <c r="P38" s="168">
        <v>24104.6890971429</v>
      </c>
      <c r="Q38" s="168">
        <v>4953.99470811429</v>
      </c>
      <c r="R38" s="175">
        <v>0.20551995871631</v>
      </c>
      <c r="S38" s="133">
        <v>20146.18</v>
      </c>
      <c r="T38" s="133">
        <v>5176.42</v>
      </c>
      <c r="U38" s="134">
        <f t="shared" si="0"/>
        <v>0.256943003586784</v>
      </c>
      <c r="V38" s="16">
        <f t="shared" si="1"/>
        <v>1.20352098643905</v>
      </c>
      <c r="W38" s="16">
        <f t="shared" si="2"/>
        <v>1.2345873751256</v>
      </c>
      <c r="X38" s="27">
        <f t="shared" si="3"/>
        <v>1.00293415536588</v>
      </c>
      <c r="Y38" s="27">
        <f t="shared" si="4"/>
        <v>1.13505204219468</v>
      </c>
      <c r="Z38" s="146">
        <f t="shared" si="5"/>
        <v>0.835778462804895</v>
      </c>
      <c r="AA38" s="146">
        <f t="shared" si="6"/>
        <v>1.04489816905161</v>
      </c>
      <c r="AB38" s="56">
        <v>50</v>
      </c>
      <c r="AC38" s="133" t="s">
        <v>1449</v>
      </c>
    </row>
    <row r="39" s="93" customFormat="1" spans="1:29">
      <c r="A39" s="11">
        <v>36</v>
      </c>
      <c r="B39" s="11">
        <v>721</v>
      </c>
      <c r="C39" s="54" t="s">
        <v>99</v>
      </c>
      <c r="D39" s="54" t="s">
        <v>56</v>
      </c>
      <c r="E39" s="54" t="s">
        <v>67</v>
      </c>
      <c r="F39" s="105">
        <v>8</v>
      </c>
      <c r="G39" s="56">
        <v>4</v>
      </c>
      <c r="H39" s="106">
        <v>20</v>
      </c>
      <c r="I39" s="56">
        <v>2</v>
      </c>
      <c r="J39" s="13">
        <v>10606.0918571429</v>
      </c>
      <c r="K39" s="13">
        <v>2730.56966000001</v>
      </c>
      <c r="L39" s="165">
        <v>0.257452952206995</v>
      </c>
      <c r="M39" s="166">
        <v>12727.3102285714</v>
      </c>
      <c r="N39" s="166">
        <v>2970.01961480001</v>
      </c>
      <c r="O39" s="167">
        <v>0.23335799642352</v>
      </c>
      <c r="P39" s="168">
        <v>15272.7722742857</v>
      </c>
      <c r="Q39" s="168">
        <v>3226.27307520001</v>
      </c>
      <c r="R39" s="175">
        <v>0.211243447964714</v>
      </c>
      <c r="S39" s="133">
        <v>12677.54</v>
      </c>
      <c r="T39" s="133">
        <v>3690.47</v>
      </c>
      <c r="U39" s="134">
        <f t="shared" si="0"/>
        <v>0.291103005788189</v>
      </c>
      <c r="V39" s="16">
        <f t="shared" si="1"/>
        <v>1.19530739227589</v>
      </c>
      <c r="W39" s="16">
        <f t="shared" si="2"/>
        <v>1.35153849178855</v>
      </c>
      <c r="X39" s="31">
        <f t="shared" si="3"/>
        <v>0.996089493563246</v>
      </c>
      <c r="Y39" s="31">
        <f t="shared" si="4"/>
        <v>1.242574285237</v>
      </c>
      <c r="Z39" s="146">
        <f t="shared" si="5"/>
        <v>0.83007457796937</v>
      </c>
      <c r="AA39" s="146">
        <f t="shared" si="6"/>
        <v>1.14388023393563</v>
      </c>
      <c r="AB39" s="56"/>
      <c r="AC39" s="133"/>
    </row>
    <row r="40" s="93" customFormat="1" spans="1:29">
      <c r="A40" s="11">
        <v>37</v>
      </c>
      <c r="B40" s="11">
        <v>307</v>
      </c>
      <c r="C40" s="54" t="s">
        <v>121</v>
      </c>
      <c r="D40" s="54" t="s">
        <v>122</v>
      </c>
      <c r="E40" s="54" t="s">
        <v>123</v>
      </c>
      <c r="F40" s="105">
        <v>20</v>
      </c>
      <c r="G40" s="56">
        <v>16</v>
      </c>
      <c r="H40" s="106">
        <v>180</v>
      </c>
      <c r="I40" s="56">
        <v>5</v>
      </c>
      <c r="J40" s="13">
        <v>90204.8380952381</v>
      </c>
      <c r="K40" s="13">
        <v>17470.3841371428</v>
      </c>
      <c r="L40" s="165">
        <v>0.193674580056312</v>
      </c>
      <c r="M40" s="166">
        <v>108245.805714286</v>
      </c>
      <c r="N40" s="166">
        <v>19002.4024383999</v>
      </c>
      <c r="O40" s="167">
        <v>0.17554862576899</v>
      </c>
      <c r="P40" s="168">
        <v>129894.966857143</v>
      </c>
      <c r="Q40" s="168">
        <v>20641.9307958857</v>
      </c>
      <c r="R40" s="175">
        <v>0.15891247594364</v>
      </c>
      <c r="S40" s="133">
        <v>106048.14</v>
      </c>
      <c r="T40" s="133">
        <v>18088.89</v>
      </c>
      <c r="U40" s="134">
        <f t="shared" si="0"/>
        <v>0.170572440025822</v>
      </c>
      <c r="V40" s="16">
        <f t="shared" si="1"/>
        <v>1.17563694186818</v>
      </c>
      <c r="W40" s="16">
        <f t="shared" si="2"/>
        <v>1.03540310607952</v>
      </c>
      <c r="X40" s="31">
        <f t="shared" si="3"/>
        <v>0.979697451556814</v>
      </c>
      <c r="Y40" s="31">
        <f t="shared" si="4"/>
        <v>0.951926476593619</v>
      </c>
      <c r="Z40" s="146">
        <f t="shared" si="5"/>
        <v>0.816414542964013</v>
      </c>
      <c r="AA40" s="146">
        <f t="shared" si="6"/>
        <v>0.876317733010007</v>
      </c>
      <c r="AB40" s="56"/>
      <c r="AC40" s="133" t="s">
        <v>114</v>
      </c>
    </row>
    <row r="41" s="93" customFormat="1" spans="1:29">
      <c r="A41" s="11">
        <v>38</v>
      </c>
      <c r="B41" s="11">
        <v>744</v>
      </c>
      <c r="C41" s="54" t="s">
        <v>149</v>
      </c>
      <c r="D41" s="54" t="s">
        <v>53</v>
      </c>
      <c r="E41" s="54" t="s">
        <v>51</v>
      </c>
      <c r="F41" s="105">
        <v>8</v>
      </c>
      <c r="G41" s="56">
        <v>5</v>
      </c>
      <c r="H41" s="106">
        <v>16</v>
      </c>
      <c r="I41" s="56">
        <v>2</v>
      </c>
      <c r="J41" s="13">
        <v>15716.8731428571</v>
      </c>
      <c r="K41" s="13">
        <v>3132.63622285714</v>
      </c>
      <c r="L41" s="165">
        <v>0.19931675940776</v>
      </c>
      <c r="M41" s="166">
        <v>18860.2477714286</v>
      </c>
      <c r="N41" s="166">
        <v>3407.3443224</v>
      </c>
      <c r="O41" s="167">
        <v>0.180662755001649</v>
      </c>
      <c r="P41" s="168">
        <v>22632.2973257143</v>
      </c>
      <c r="Q41" s="168">
        <v>3701.33018331428</v>
      </c>
      <c r="R41" s="175">
        <v>0.163541956437136</v>
      </c>
      <c r="S41" s="133">
        <v>18295.47</v>
      </c>
      <c r="T41" s="133">
        <v>3269.31</v>
      </c>
      <c r="U41" s="134">
        <f t="shared" si="0"/>
        <v>0.178695054021569</v>
      </c>
      <c r="V41" s="16">
        <f t="shared" si="1"/>
        <v>1.16406551314024</v>
      </c>
      <c r="W41" s="16">
        <f t="shared" si="2"/>
        <v>1.04362899724699</v>
      </c>
      <c r="X41" s="31">
        <f t="shared" si="3"/>
        <v>0.970054594283529</v>
      </c>
      <c r="Y41" s="31">
        <f t="shared" si="4"/>
        <v>0.959489177101194</v>
      </c>
      <c r="Z41" s="146">
        <f t="shared" si="5"/>
        <v>0.808378828569608</v>
      </c>
      <c r="AA41" s="146">
        <f t="shared" si="6"/>
        <v>0.883279750274147</v>
      </c>
      <c r="AB41" s="56"/>
      <c r="AC41" s="133" t="s">
        <v>1396</v>
      </c>
    </row>
    <row r="42" s="93" customFormat="1" spans="1:29">
      <c r="A42" s="11">
        <v>39</v>
      </c>
      <c r="B42" s="11">
        <v>56</v>
      </c>
      <c r="C42" s="54" t="s">
        <v>115</v>
      </c>
      <c r="D42" s="54" t="s">
        <v>50</v>
      </c>
      <c r="E42" s="54" t="s">
        <v>45</v>
      </c>
      <c r="F42" s="105">
        <v>8</v>
      </c>
      <c r="G42" s="56">
        <v>2</v>
      </c>
      <c r="H42" s="106">
        <v>10</v>
      </c>
      <c r="I42" s="56">
        <v>1</v>
      </c>
      <c r="J42" s="13">
        <v>8829.38142857142</v>
      </c>
      <c r="K42" s="13">
        <v>2034.162</v>
      </c>
      <c r="L42" s="165">
        <v>0.230385561713028</v>
      </c>
      <c r="M42" s="166">
        <v>10595.2577142857</v>
      </c>
      <c r="N42" s="166">
        <v>2212.54236</v>
      </c>
      <c r="O42" s="167">
        <v>0.208823836065526</v>
      </c>
      <c r="P42" s="168">
        <v>12714.3092571428</v>
      </c>
      <c r="Q42" s="168">
        <v>2403.44064</v>
      </c>
      <c r="R42" s="175">
        <v>0.189034307046587</v>
      </c>
      <c r="S42" s="133">
        <v>10171.86</v>
      </c>
      <c r="T42" s="133">
        <v>2036.36</v>
      </c>
      <c r="U42" s="134">
        <f t="shared" si="0"/>
        <v>0.200195441148423</v>
      </c>
      <c r="V42" s="16">
        <f t="shared" si="1"/>
        <v>1.15204672969325</v>
      </c>
      <c r="W42" s="16">
        <f t="shared" si="2"/>
        <v>1.0010805432409</v>
      </c>
      <c r="X42" s="31">
        <f t="shared" si="3"/>
        <v>0.96003894141104</v>
      </c>
      <c r="Y42" s="31">
        <f t="shared" si="4"/>
        <v>0.920371079358679</v>
      </c>
      <c r="Z42" s="146">
        <f t="shared" si="5"/>
        <v>0.800032451175869</v>
      </c>
      <c r="AA42" s="146">
        <f t="shared" si="6"/>
        <v>0.847268688940868</v>
      </c>
      <c r="AB42" s="56"/>
      <c r="AC42" s="133"/>
    </row>
    <row r="43" s="93" customFormat="1" spans="1:29">
      <c r="A43" s="11">
        <v>40</v>
      </c>
      <c r="B43" s="11">
        <v>514</v>
      </c>
      <c r="C43" s="54" t="s">
        <v>78</v>
      </c>
      <c r="D43" s="54" t="s">
        <v>56</v>
      </c>
      <c r="E43" s="54" t="s">
        <v>51</v>
      </c>
      <c r="F43" s="105">
        <v>8</v>
      </c>
      <c r="G43" s="56">
        <v>4</v>
      </c>
      <c r="H43" s="106">
        <v>30</v>
      </c>
      <c r="I43" s="56">
        <v>2</v>
      </c>
      <c r="J43" s="13">
        <v>12136.9645714286</v>
      </c>
      <c r="K43" s="13">
        <v>3080.92289142857</v>
      </c>
      <c r="L43" s="165">
        <v>0.253846245764061</v>
      </c>
      <c r="M43" s="166">
        <v>14564.3574857143</v>
      </c>
      <c r="N43" s="166">
        <v>3351.09612959999</v>
      </c>
      <c r="O43" s="167">
        <v>0.230088840711784</v>
      </c>
      <c r="P43" s="168">
        <v>17477.2289828572</v>
      </c>
      <c r="Q43" s="168">
        <v>3640.22889325714</v>
      </c>
      <c r="R43" s="175">
        <v>0.208284099088461</v>
      </c>
      <c r="S43" s="133">
        <v>13867.57</v>
      </c>
      <c r="T43" s="133">
        <v>3478.11</v>
      </c>
      <c r="U43" s="134">
        <f t="shared" si="0"/>
        <v>0.250808901631649</v>
      </c>
      <c r="V43" s="16">
        <f t="shared" si="1"/>
        <v>1.14258964161809</v>
      </c>
      <c r="W43" s="16">
        <f t="shared" si="2"/>
        <v>1.12891822436597</v>
      </c>
      <c r="X43" s="31">
        <f t="shared" si="3"/>
        <v>0.952158034681739</v>
      </c>
      <c r="Y43" s="31">
        <f t="shared" si="4"/>
        <v>1.03790218647508</v>
      </c>
      <c r="Z43" s="146">
        <f t="shared" si="5"/>
        <v>0.793465028901447</v>
      </c>
      <c r="AA43" s="146">
        <f t="shared" si="6"/>
        <v>0.955464643018071</v>
      </c>
      <c r="AB43" s="56"/>
      <c r="AC43" s="133"/>
    </row>
    <row r="44" s="93" customFormat="1" spans="1:29">
      <c r="A44" s="11">
        <v>41</v>
      </c>
      <c r="B44" s="11">
        <v>337</v>
      </c>
      <c r="C44" s="54" t="s">
        <v>97</v>
      </c>
      <c r="D44" s="54" t="s">
        <v>53</v>
      </c>
      <c r="E44" s="54" t="s">
        <v>58</v>
      </c>
      <c r="F44" s="105">
        <v>10</v>
      </c>
      <c r="G44" s="56">
        <v>8</v>
      </c>
      <c r="H44" s="106">
        <v>80</v>
      </c>
      <c r="I44" s="56">
        <v>3</v>
      </c>
      <c r="J44" s="13">
        <v>33565.7799999999</v>
      </c>
      <c r="K44" s="13">
        <v>6836.77748</v>
      </c>
      <c r="L44" s="165">
        <v>0.203682961635333</v>
      </c>
      <c r="M44" s="166">
        <v>40278.9359999999</v>
      </c>
      <c r="N44" s="166">
        <v>7436.3102744</v>
      </c>
      <c r="O44" s="167">
        <v>0.184620325482282</v>
      </c>
      <c r="P44" s="168">
        <v>48334.7231999999</v>
      </c>
      <c r="Q44" s="168">
        <v>8077.9155456</v>
      </c>
      <c r="R44" s="175">
        <v>0.167124481341811</v>
      </c>
      <c r="S44" s="133">
        <v>38212.77</v>
      </c>
      <c r="T44" s="133">
        <v>7806.94</v>
      </c>
      <c r="U44" s="134">
        <f t="shared" si="0"/>
        <v>0.204301860346685</v>
      </c>
      <c r="V44" s="16">
        <f t="shared" si="1"/>
        <v>1.1384442727087</v>
      </c>
      <c r="W44" s="16">
        <f t="shared" si="2"/>
        <v>1.14190348052691</v>
      </c>
      <c r="X44" s="31">
        <f t="shared" si="3"/>
        <v>0.94870356059058</v>
      </c>
      <c r="Y44" s="31">
        <f t="shared" si="4"/>
        <v>1.0498405407956</v>
      </c>
      <c r="Z44" s="146">
        <f t="shared" si="5"/>
        <v>0.79058630049215</v>
      </c>
      <c r="AA44" s="146">
        <f t="shared" si="6"/>
        <v>0.966454768675119</v>
      </c>
      <c r="AB44" s="56"/>
      <c r="AC44" s="133"/>
    </row>
    <row r="45" s="93" customFormat="1" spans="1:29">
      <c r="A45" s="11">
        <v>42</v>
      </c>
      <c r="B45" s="11">
        <v>373</v>
      </c>
      <c r="C45" s="54" t="s">
        <v>101</v>
      </c>
      <c r="D45" s="54" t="s">
        <v>53</v>
      </c>
      <c r="E45" s="54" t="s">
        <v>51</v>
      </c>
      <c r="F45" s="105">
        <v>8</v>
      </c>
      <c r="G45" s="56">
        <v>5</v>
      </c>
      <c r="H45" s="106">
        <v>6</v>
      </c>
      <c r="I45" s="56">
        <v>2</v>
      </c>
      <c r="J45" s="13">
        <v>15555.2792380952</v>
      </c>
      <c r="K45" s="13">
        <v>3414.31524571428</v>
      </c>
      <c r="L45" s="165">
        <v>0.219495593325805</v>
      </c>
      <c r="M45" s="166">
        <v>18666.3350857143</v>
      </c>
      <c r="N45" s="166">
        <v>3713.7244288</v>
      </c>
      <c r="O45" s="167">
        <v>0.198953057027364</v>
      </c>
      <c r="P45" s="168">
        <v>22399.6021028571</v>
      </c>
      <c r="Q45" s="168">
        <v>4034.14478262857</v>
      </c>
      <c r="R45" s="175">
        <v>0.180098948369891</v>
      </c>
      <c r="S45" s="133">
        <v>17609.11</v>
      </c>
      <c r="T45" s="133">
        <v>3565.98</v>
      </c>
      <c r="U45" s="134">
        <f t="shared" si="0"/>
        <v>0.202507679263745</v>
      </c>
      <c r="V45" s="16">
        <f t="shared" si="1"/>
        <v>1.13203432291173</v>
      </c>
      <c r="W45" s="16">
        <f t="shared" si="2"/>
        <v>1.04442025512322</v>
      </c>
      <c r="X45" s="31">
        <f t="shared" si="3"/>
        <v>0.943361935759772</v>
      </c>
      <c r="Y45" s="31">
        <f t="shared" si="4"/>
        <v>0.960216641909604</v>
      </c>
      <c r="Z45" s="146">
        <f t="shared" si="5"/>
        <v>0.786134946466479</v>
      </c>
      <c r="AA45" s="146">
        <f t="shared" si="6"/>
        <v>0.883949434674597</v>
      </c>
      <c r="AB45" s="56"/>
      <c r="AC45" s="133" t="s">
        <v>114</v>
      </c>
    </row>
    <row r="46" s="93" customFormat="1" spans="1:29">
      <c r="A46" s="11">
        <v>43</v>
      </c>
      <c r="B46" s="11">
        <v>379</v>
      </c>
      <c r="C46" s="54" t="s">
        <v>73</v>
      </c>
      <c r="D46" s="54" t="s">
        <v>44</v>
      </c>
      <c r="E46" s="54" t="s">
        <v>51</v>
      </c>
      <c r="F46" s="105">
        <v>8</v>
      </c>
      <c r="G46" s="56">
        <v>4</v>
      </c>
      <c r="H46" s="106">
        <v>12</v>
      </c>
      <c r="I46" s="56">
        <v>2</v>
      </c>
      <c r="J46" s="13">
        <v>10901.0537142857</v>
      </c>
      <c r="K46" s="13">
        <v>2357.14038857143</v>
      </c>
      <c r="L46" s="165">
        <v>0.216230508568399</v>
      </c>
      <c r="M46" s="166">
        <v>13081.2644571429</v>
      </c>
      <c r="N46" s="166">
        <v>2563.84346880001</v>
      </c>
      <c r="O46" s="167">
        <v>0.195993550715203</v>
      </c>
      <c r="P46" s="168">
        <v>15697.5173485714</v>
      </c>
      <c r="Q46" s="168">
        <v>2785.05202834286</v>
      </c>
      <c r="R46" s="175">
        <v>0.177419904466379</v>
      </c>
      <c r="S46" s="133">
        <v>12258.08</v>
      </c>
      <c r="T46" s="133">
        <v>2526.96</v>
      </c>
      <c r="U46" s="134">
        <f t="shared" si="0"/>
        <v>0.206146476446556</v>
      </c>
      <c r="V46" s="16">
        <f t="shared" si="1"/>
        <v>1.12448579020723</v>
      </c>
      <c r="W46" s="16">
        <f t="shared" si="2"/>
        <v>1.07204475908687</v>
      </c>
      <c r="X46" s="31">
        <f t="shared" si="3"/>
        <v>0.937071491839353</v>
      </c>
      <c r="Y46" s="31">
        <f t="shared" si="4"/>
        <v>0.985613993502781</v>
      </c>
      <c r="Z46" s="146">
        <f t="shared" si="5"/>
        <v>0.780892909866131</v>
      </c>
      <c r="AA46" s="146">
        <f t="shared" si="6"/>
        <v>0.907329548706339</v>
      </c>
      <c r="AB46" s="56"/>
      <c r="AC46" s="133" t="s">
        <v>1450</v>
      </c>
    </row>
    <row r="47" s="93" customFormat="1" spans="1:29">
      <c r="A47" s="11">
        <v>44</v>
      </c>
      <c r="B47" s="11">
        <v>102565</v>
      </c>
      <c r="C47" s="54" t="s">
        <v>138</v>
      </c>
      <c r="D47" s="54" t="s">
        <v>44</v>
      </c>
      <c r="E47" s="54" t="s">
        <v>67</v>
      </c>
      <c r="F47" s="105">
        <v>8</v>
      </c>
      <c r="G47" s="56">
        <v>4</v>
      </c>
      <c r="H47" s="106">
        <v>6</v>
      </c>
      <c r="I47" s="56">
        <v>2</v>
      </c>
      <c r="J47" s="13">
        <v>10542.8031428571</v>
      </c>
      <c r="K47" s="13">
        <v>2359.24081714285</v>
      </c>
      <c r="L47" s="165">
        <v>0.223777375445093</v>
      </c>
      <c r="M47" s="166">
        <v>12651.3637714286</v>
      </c>
      <c r="N47" s="166">
        <v>2566.1280888</v>
      </c>
      <c r="O47" s="167">
        <v>0.202834108256001</v>
      </c>
      <c r="P47" s="168">
        <v>15181.6365257143</v>
      </c>
      <c r="Q47" s="168">
        <v>2787.53376548571</v>
      </c>
      <c r="R47" s="175">
        <v>0.18361220549341</v>
      </c>
      <c r="S47" s="133">
        <v>11632.33</v>
      </c>
      <c r="T47" s="133">
        <v>2252.19</v>
      </c>
      <c r="U47" s="134">
        <f t="shared" si="0"/>
        <v>0.193614692843136</v>
      </c>
      <c r="V47" s="16">
        <f t="shared" si="1"/>
        <v>1.10334318514532</v>
      </c>
      <c r="W47" s="136">
        <f t="shared" si="2"/>
        <v>0.954624887648183</v>
      </c>
      <c r="X47" s="31">
        <f t="shared" si="3"/>
        <v>0.919452654287757</v>
      </c>
      <c r="Y47" s="31">
        <f t="shared" si="4"/>
        <v>0.877660787795356</v>
      </c>
      <c r="Z47" s="146">
        <f t="shared" si="5"/>
        <v>0.766210545239799</v>
      </c>
      <c r="AA47" s="146">
        <f t="shared" si="6"/>
        <v>0.807950751264737</v>
      </c>
      <c r="AB47" s="56"/>
      <c r="AC47" s="133" t="s">
        <v>1451</v>
      </c>
    </row>
    <row r="48" s="93" customFormat="1" spans="1:29">
      <c r="A48" s="11">
        <v>45</v>
      </c>
      <c r="B48" s="11">
        <v>742</v>
      </c>
      <c r="C48" s="54" t="s">
        <v>69</v>
      </c>
      <c r="D48" s="54" t="s">
        <v>53</v>
      </c>
      <c r="E48" s="54" t="s">
        <v>51</v>
      </c>
      <c r="F48" s="105">
        <v>8</v>
      </c>
      <c r="G48" s="56">
        <v>5</v>
      </c>
      <c r="H48" s="106">
        <v>6</v>
      </c>
      <c r="I48" s="56">
        <v>2</v>
      </c>
      <c r="J48" s="13">
        <v>14779.9482857143</v>
      </c>
      <c r="K48" s="13">
        <v>2914.49206285715</v>
      </c>
      <c r="L48" s="165">
        <v>0.197192304500428</v>
      </c>
      <c r="M48" s="166">
        <v>17735.9379428571</v>
      </c>
      <c r="N48" s="166">
        <v>3170.0705976</v>
      </c>
      <c r="O48" s="167">
        <v>0.178737127284362</v>
      </c>
      <c r="P48" s="168">
        <v>21283.1255314286</v>
      </c>
      <c r="Q48" s="168">
        <v>3443.58446811429</v>
      </c>
      <c r="R48" s="175">
        <v>0.161798813949069</v>
      </c>
      <c r="S48" s="133">
        <v>16281.51</v>
      </c>
      <c r="T48" s="133">
        <v>2279.55</v>
      </c>
      <c r="U48" s="134">
        <f t="shared" si="0"/>
        <v>0.140008512723943</v>
      </c>
      <c r="V48" s="16">
        <f t="shared" si="1"/>
        <v>1.10159451746777</v>
      </c>
      <c r="W48" s="136">
        <f t="shared" si="2"/>
        <v>0.782143149075966</v>
      </c>
      <c r="X48" s="31">
        <f t="shared" si="3"/>
        <v>0.917995431223143</v>
      </c>
      <c r="Y48" s="31">
        <f t="shared" si="4"/>
        <v>0.719084931965176</v>
      </c>
      <c r="Z48" s="146">
        <f t="shared" si="5"/>
        <v>0.764996192685949</v>
      </c>
      <c r="AA48" s="146">
        <f t="shared" si="6"/>
        <v>0.661970113150233</v>
      </c>
      <c r="AB48" s="56"/>
      <c r="AC48" s="133"/>
    </row>
    <row r="49" s="93" customFormat="1" spans="1:29">
      <c r="A49" s="11">
        <v>46</v>
      </c>
      <c r="B49" s="11">
        <v>723</v>
      </c>
      <c r="C49" s="54" t="s">
        <v>95</v>
      </c>
      <c r="D49" s="54" t="s">
        <v>53</v>
      </c>
      <c r="E49" s="54" t="s">
        <v>54</v>
      </c>
      <c r="F49" s="105">
        <v>8</v>
      </c>
      <c r="G49" s="56">
        <v>3</v>
      </c>
      <c r="H49" s="106">
        <v>12</v>
      </c>
      <c r="I49" s="56">
        <v>2</v>
      </c>
      <c r="J49" s="13">
        <v>7543.40476190476</v>
      </c>
      <c r="K49" s="13">
        <v>1757.78645714286</v>
      </c>
      <c r="L49" s="165">
        <v>0.23302295351032</v>
      </c>
      <c r="M49" s="166">
        <v>9052.08571428571</v>
      </c>
      <c r="N49" s="166">
        <v>1911.930808</v>
      </c>
      <c r="O49" s="167">
        <v>0.211214395040764</v>
      </c>
      <c r="P49" s="168">
        <v>10862.5028571429</v>
      </c>
      <c r="Q49" s="168">
        <v>2076.89230628571</v>
      </c>
      <c r="R49" s="175">
        <v>0.19119832082898</v>
      </c>
      <c r="S49" s="133">
        <v>8213.26</v>
      </c>
      <c r="T49" s="133">
        <v>1658</v>
      </c>
      <c r="U49" s="134">
        <f t="shared" si="0"/>
        <v>0.201868685515861</v>
      </c>
      <c r="V49" s="16">
        <f t="shared" si="1"/>
        <v>1.08880011867825</v>
      </c>
      <c r="W49" s="136">
        <f t="shared" si="2"/>
        <v>0.943231752220315</v>
      </c>
      <c r="X49" s="31">
        <f t="shared" si="3"/>
        <v>0.907333432231878</v>
      </c>
      <c r="Y49" s="31">
        <f t="shared" si="4"/>
        <v>0.867186193696189</v>
      </c>
      <c r="Z49" s="146">
        <f t="shared" si="5"/>
        <v>0.756111193526561</v>
      </c>
      <c r="AA49" s="146">
        <f t="shared" si="6"/>
        <v>0.798308123623968</v>
      </c>
      <c r="AB49" s="56"/>
      <c r="AC49" s="133"/>
    </row>
    <row r="50" s="93" customFormat="1" spans="1:29">
      <c r="A50" s="11">
        <v>47</v>
      </c>
      <c r="B50" s="11">
        <v>104533</v>
      </c>
      <c r="C50" s="54" t="s">
        <v>111</v>
      </c>
      <c r="D50" s="54" t="s">
        <v>56</v>
      </c>
      <c r="E50" s="54" t="s">
        <v>48</v>
      </c>
      <c r="F50" s="105">
        <v>6</v>
      </c>
      <c r="G50" s="56">
        <v>2</v>
      </c>
      <c r="H50" s="106">
        <v>6</v>
      </c>
      <c r="I50" s="56">
        <v>1</v>
      </c>
      <c r="J50" s="13">
        <v>6543.34571428572</v>
      </c>
      <c r="K50" s="13">
        <v>1347.31628571429</v>
      </c>
      <c r="L50" s="165">
        <v>0.205906327518775</v>
      </c>
      <c r="M50" s="166">
        <v>7852.01485714286</v>
      </c>
      <c r="N50" s="166">
        <v>1465.46556</v>
      </c>
      <c r="O50" s="167">
        <v>0.186635607122787</v>
      </c>
      <c r="P50" s="168">
        <v>9422.41782857144</v>
      </c>
      <c r="Q50" s="168">
        <v>1591.90601142857</v>
      </c>
      <c r="R50" s="175">
        <v>0.168948781553866</v>
      </c>
      <c r="S50" s="133">
        <v>7122.93</v>
      </c>
      <c r="T50" s="133">
        <v>1520.7</v>
      </c>
      <c r="U50" s="134">
        <f t="shared" si="0"/>
        <v>0.213493604457716</v>
      </c>
      <c r="V50" s="16">
        <f t="shared" si="1"/>
        <v>1.08857613689109</v>
      </c>
      <c r="W50" s="16">
        <f t="shared" si="2"/>
        <v>1.1286882049331</v>
      </c>
      <c r="X50" s="31">
        <f t="shared" si="3"/>
        <v>0.907146780742573</v>
      </c>
      <c r="Y50" s="31">
        <f t="shared" si="4"/>
        <v>1.03769071174897</v>
      </c>
      <c r="Z50" s="146">
        <f t="shared" si="5"/>
        <v>0.75595565061881</v>
      </c>
      <c r="AA50" s="146">
        <f t="shared" si="6"/>
        <v>0.955269965112658</v>
      </c>
      <c r="AB50" s="56"/>
      <c r="AC50" s="133"/>
    </row>
    <row r="51" s="93" customFormat="1" spans="1:29">
      <c r="A51" s="11">
        <v>48</v>
      </c>
      <c r="B51" s="90">
        <v>571</v>
      </c>
      <c r="C51" s="54" t="s">
        <v>118</v>
      </c>
      <c r="D51" s="54" t="s">
        <v>119</v>
      </c>
      <c r="E51" s="54" t="s">
        <v>72</v>
      </c>
      <c r="F51" s="105">
        <v>10</v>
      </c>
      <c r="G51" s="56">
        <v>5</v>
      </c>
      <c r="H51" s="106">
        <v>80</v>
      </c>
      <c r="I51" s="56">
        <v>3</v>
      </c>
      <c r="J51" s="13">
        <v>25646.7462857143</v>
      </c>
      <c r="K51" s="13">
        <v>5710.67907428572</v>
      </c>
      <c r="L51" s="165">
        <v>0.222666805787628</v>
      </c>
      <c r="M51" s="166">
        <v>30776.0955428572</v>
      </c>
      <c r="N51" s="166">
        <v>6211.4617008</v>
      </c>
      <c r="O51" s="167">
        <v>0.201827476528017</v>
      </c>
      <c r="P51" s="168">
        <v>36931.3146514286</v>
      </c>
      <c r="Q51" s="168">
        <v>6747.38696777143</v>
      </c>
      <c r="R51" s="175">
        <v>0.182700968851387</v>
      </c>
      <c r="S51" s="133">
        <v>27598.96</v>
      </c>
      <c r="T51" s="133">
        <v>6003.33</v>
      </c>
      <c r="U51" s="134">
        <f t="shared" si="0"/>
        <v>0.217520152933299</v>
      </c>
      <c r="V51" s="16">
        <f t="shared" si="1"/>
        <v>1.07611935223819</v>
      </c>
      <c r="W51" s="16">
        <f t="shared" si="2"/>
        <v>1.05124625668986</v>
      </c>
      <c r="X51" s="31">
        <f t="shared" si="3"/>
        <v>0.896766126865155</v>
      </c>
      <c r="Y51" s="31">
        <f t="shared" si="4"/>
        <v>0.966492315202846</v>
      </c>
      <c r="Z51" s="146">
        <f t="shared" si="5"/>
        <v>0.747305105720963</v>
      </c>
      <c r="AA51" s="146">
        <f t="shared" si="6"/>
        <v>0.889726649542203</v>
      </c>
      <c r="AB51" s="56"/>
      <c r="AC51" s="133"/>
    </row>
    <row r="52" s="93" customFormat="1" spans="1:29">
      <c r="A52" s="11">
        <v>49</v>
      </c>
      <c r="B52" s="11">
        <v>515</v>
      </c>
      <c r="C52" s="54" t="s">
        <v>130</v>
      </c>
      <c r="D52" s="54" t="s">
        <v>53</v>
      </c>
      <c r="E52" s="54" t="s">
        <v>51</v>
      </c>
      <c r="F52" s="105">
        <v>8</v>
      </c>
      <c r="G52" s="56">
        <v>5</v>
      </c>
      <c r="H52" s="106">
        <v>15</v>
      </c>
      <c r="I52" s="56">
        <v>2</v>
      </c>
      <c r="J52" s="13">
        <v>11146.2231428571</v>
      </c>
      <c r="K52" s="13">
        <v>2704.28919428571</v>
      </c>
      <c r="L52" s="165">
        <v>0.242619330299224</v>
      </c>
      <c r="M52" s="166">
        <v>13375.4677714286</v>
      </c>
      <c r="N52" s="166">
        <v>2941.43455439999</v>
      </c>
      <c r="O52" s="167">
        <v>0.219912649386604</v>
      </c>
      <c r="P52" s="168">
        <v>16050.5613257143</v>
      </c>
      <c r="Q52" s="168">
        <v>3195.22169417142</v>
      </c>
      <c r="R52" s="175">
        <v>0.199072271014748</v>
      </c>
      <c r="S52" s="133">
        <v>11983.01</v>
      </c>
      <c r="T52" s="133">
        <v>2949.4</v>
      </c>
      <c r="U52" s="134">
        <f t="shared" si="0"/>
        <v>0.246131814961349</v>
      </c>
      <c r="V52" s="16">
        <f t="shared" si="1"/>
        <v>1.07507357841469</v>
      </c>
      <c r="W52" s="16">
        <f t="shared" si="2"/>
        <v>1.09063779355855</v>
      </c>
      <c r="X52" s="31">
        <f t="shared" si="3"/>
        <v>0.895894648678902</v>
      </c>
      <c r="Y52" s="31">
        <f t="shared" si="4"/>
        <v>1.00270801387986</v>
      </c>
      <c r="Z52" s="146">
        <f t="shared" si="5"/>
        <v>0.746578873899086</v>
      </c>
      <c r="AA52" s="146">
        <f t="shared" si="6"/>
        <v>0.923065840902421</v>
      </c>
      <c r="AB52" s="56"/>
      <c r="AC52" s="133" t="s">
        <v>114</v>
      </c>
    </row>
    <row r="53" s="93" customFormat="1" spans="1:29">
      <c r="A53" s="11">
        <v>50</v>
      </c>
      <c r="B53" s="11">
        <v>718</v>
      </c>
      <c r="C53" s="54" t="s">
        <v>102</v>
      </c>
      <c r="D53" s="54" t="s">
        <v>53</v>
      </c>
      <c r="E53" s="54" t="s">
        <v>48</v>
      </c>
      <c r="F53" s="105">
        <v>4</v>
      </c>
      <c r="G53" s="56">
        <v>2</v>
      </c>
      <c r="H53" s="106">
        <v>6</v>
      </c>
      <c r="I53" s="56">
        <v>1</v>
      </c>
      <c r="J53" s="13">
        <v>4330.69238095238</v>
      </c>
      <c r="K53" s="13">
        <v>903.732514285714</v>
      </c>
      <c r="L53" s="165">
        <v>0.208680837794111</v>
      </c>
      <c r="M53" s="166">
        <v>5196.83085714286</v>
      </c>
      <c r="N53" s="166">
        <v>982.982903999999</v>
      </c>
      <c r="O53" s="167">
        <v>0.189150451692867</v>
      </c>
      <c r="P53" s="168">
        <v>6236.19702857143</v>
      </c>
      <c r="Q53" s="168">
        <v>1067.79472457143</v>
      </c>
      <c r="R53" s="175">
        <v>0.171225302805424</v>
      </c>
      <c r="S53" s="133">
        <v>4652.79</v>
      </c>
      <c r="T53" s="133">
        <v>1246.2</v>
      </c>
      <c r="U53" s="134">
        <f t="shared" si="0"/>
        <v>0.267839296422147</v>
      </c>
      <c r="V53" s="16">
        <f t="shared" si="1"/>
        <v>1.07437554799881</v>
      </c>
      <c r="W53" s="16">
        <f t="shared" si="2"/>
        <v>1.37894784164644</v>
      </c>
      <c r="X53" s="31">
        <f t="shared" si="3"/>
        <v>0.895312956665677</v>
      </c>
      <c r="Y53" s="31">
        <f t="shared" si="4"/>
        <v>1.26777382895359</v>
      </c>
      <c r="Z53" s="146">
        <f t="shared" si="5"/>
        <v>0.746094130554731</v>
      </c>
      <c r="AA53" s="146">
        <f t="shared" si="6"/>
        <v>1.16707825139347</v>
      </c>
      <c r="AB53" s="56"/>
      <c r="AC53" s="133"/>
    </row>
    <row r="54" s="93" customFormat="1" spans="1:29">
      <c r="A54" s="11">
        <v>51</v>
      </c>
      <c r="B54" s="11">
        <v>587</v>
      </c>
      <c r="C54" s="54" t="s">
        <v>92</v>
      </c>
      <c r="D54" s="54" t="s">
        <v>50</v>
      </c>
      <c r="E54" s="54" t="s">
        <v>67</v>
      </c>
      <c r="F54" s="105">
        <v>8</v>
      </c>
      <c r="G54" s="56">
        <v>4</v>
      </c>
      <c r="H54" s="106">
        <v>10</v>
      </c>
      <c r="I54" s="56">
        <v>2</v>
      </c>
      <c r="J54" s="13">
        <v>9568.18452380952</v>
      </c>
      <c r="K54" s="13">
        <v>2291.74214285714</v>
      </c>
      <c r="L54" s="165">
        <v>0.23951692582374</v>
      </c>
      <c r="M54" s="166">
        <v>11481.8214285714</v>
      </c>
      <c r="N54" s="166">
        <v>2492.7103</v>
      </c>
      <c r="O54" s="167">
        <v>0.217100598150492</v>
      </c>
      <c r="P54" s="168">
        <v>13778.1857142857</v>
      </c>
      <c r="Q54" s="168">
        <v>2707.78148571428</v>
      </c>
      <c r="R54" s="175">
        <v>0.196526708368197</v>
      </c>
      <c r="S54" s="133">
        <v>10172.95</v>
      </c>
      <c r="T54" s="133">
        <v>2977.66</v>
      </c>
      <c r="U54" s="134">
        <f t="shared" si="0"/>
        <v>0.292703689686866</v>
      </c>
      <c r="V54" s="16">
        <f t="shared" si="1"/>
        <v>1.06320587512559</v>
      </c>
      <c r="W54" s="16">
        <f t="shared" si="2"/>
        <v>1.29929975293281</v>
      </c>
      <c r="X54" s="31">
        <f t="shared" si="3"/>
        <v>0.886004895937991</v>
      </c>
      <c r="Y54" s="31">
        <f t="shared" si="4"/>
        <v>1.19454715616171</v>
      </c>
      <c r="Z54" s="146">
        <f t="shared" si="5"/>
        <v>0.738337413281658</v>
      </c>
      <c r="AA54" s="146">
        <f t="shared" si="6"/>
        <v>1.09966775964366</v>
      </c>
      <c r="AB54" s="56"/>
      <c r="AC54" s="133"/>
    </row>
    <row r="55" s="93" customFormat="1" spans="1:29">
      <c r="A55" s="11">
        <v>52</v>
      </c>
      <c r="B55" s="11">
        <v>102567</v>
      </c>
      <c r="C55" s="54" t="s">
        <v>126</v>
      </c>
      <c r="D55" s="54" t="s">
        <v>56</v>
      </c>
      <c r="E55" s="54" t="s">
        <v>45</v>
      </c>
      <c r="F55" s="105">
        <v>8</v>
      </c>
      <c r="G55" s="56">
        <v>2</v>
      </c>
      <c r="H55" s="106">
        <v>8</v>
      </c>
      <c r="I55" s="56">
        <v>1</v>
      </c>
      <c r="J55" s="13">
        <v>6898.7438095238</v>
      </c>
      <c r="K55" s="13">
        <v>1513.81211428571</v>
      </c>
      <c r="L55" s="165">
        <v>0.219433009266974</v>
      </c>
      <c r="M55" s="166">
        <v>8278.49257142856</v>
      </c>
      <c r="N55" s="166">
        <v>1646.561792</v>
      </c>
      <c r="O55" s="167">
        <v>0.198896330194552</v>
      </c>
      <c r="P55" s="168">
        <v>9934.19108571427</v>
      </c>
      <c r="Q55" s="168">
        <v>1788.62723657143</v>
      </c>
      <c r="R55" s="175">
        <v>0.180047597347261</v>
      </c>
      <c r="S55" s="133">
        <v>7317.64</v>
      </c>
      <c r="T55" s="133">
        <v>1609.79</v>
      </c>
      <c r="U55" s="134">
        <f t="shared" si="0"/>
        <v>0.219987591627902</v>
      </c>
      <c r="V55" s="16">
        <f t="shared" si="1"/>
        <v>1.06072064741669</v>
      </c>
      <c r="W55" s="16">
        <f t="shared" si="2"/>
        <v>1.06340145174461</v>
      </c>
      <c r="X55" s="31">
        <f t="shared" si="3"/>
        <v>0.883933872847246</v>
      </c>
      <c r="Y55" s="31">
        <f t="shared" si="4"/>
        <v>0.977667529892495</v>
      </c>
      <c r="Z55" s="146">
        <f t="shared" si="5"/>
        <v>0.736611560706038</v>
      </c>
      <c r="AA55" s="146">
        <f t="shared" si="6"/>
        <v>0.900014249523429</v>
      </c>
      <c r="AB55" s="56"/>
      <c r="AC55" s="133"/>
    </row>
    <row r="56" s="93" customFormat="1" spans="1:29">
      <c r="A56" s="11">
        <v>53</v>
      </c>
      <c r="B56" s="11">
        <v>726</v>
      </c>
      <c r="C56" s="54" t="s">
        <v>104</v>
      </c>
      <c r="D56" s="54" t="s">
        <v>44</v>
      </c>
      <c r="E56" s="54" t="s">
        <v>51</v>
      </c>
      <c r="F56" s="105">
        <v>8</v>
      </c>
      <c r="G56" s="56">
        <v>4</v>
      </c>
      <c r="H56" s="106">
        <v>20</v>
      </c>
      <c r="I56" s="56">
        <v>2</v>
      </c>
      <c r="J56" s="13">
        <v>13629.2961904762</v>
      </c>
      <c r="K56" s="13">
        <v>2917.122</v>
      </c>
      <c r="L56" s="165">
        <v>0.214033208995664</v>
      </c>
      <c r="M56" s="166">
        <v>16355.1554285714</v>
      </c>
      <c r="N56" s="166">
        <v>3172.93116</v>
      </c>
      <c r="O56" s="167">
        <v>0.19400189584607</v>
      </c>
      <c r="P56" s="168">
        <v>19626.1865142857</v>
      </c>
      <c r="Q56" s="168">
        <v>3446.69184</v>
      </c>
      <c r="R56" s="175">
        <v>0.175616991996443</v>
      </c>
      <c r="S56" s="133">
        <v>14428.67</v>
      </c>
      <c r="T56" s="133">
        <v>2576.69</v>
      </c>
      <c r="U56" s="134">
        <f t="shared" si="0"/>
        <v>0.178581255236969</v>
      </c>
      <c r="V56" s="16">
        <f t="shared" si="1"/>
        <v>1.05865114370927</v>
      </c>
      <c r="W56" s="136">
        <f t="shared" si="2"/>
        <v>0.883298675886713</v>
      </c>
      <c r="X56" s="31">
        <f t="shared" si="3"/>
        <v>0.882209286424392</v>
      </c>
      <c r="Y56" s="31">
        <f t="shared" si="4"/>
        <v>0.812085062696412</v>
      </c>
      <c r="Z56" s="146">
        <f t="shared" si="5"/>
        <v>0.73517440535366</v>
      </c>
      <c r="AA56" s="146">
        <f t="shared" si="6"/>
        <v>0.747583514747869</v>
      </c>
      <c r="AB56" s="56"/>
      <c r="AC56" s="133" t="s">
        <v>114</v>
      </c>
    </row>
    <row r="57" s="93" customFormat="1" spans="1:29">
      <c r="A57" s="11">
        <v>54</v>
      </c>
      <c r="B57" s="11">
        <v>359</v>
      </c>
      <c r="C57" s="54" t="s">
        <v>117</v>
      </c>
      <c r="D57" s="54" t="s">
        <v>44</v>
      </c>
      <c r="E57" s="54" t="s">
        <v>51</v>
      </c>
      <c r="F57" s="105">
        <v>8</v>
      </c>
      <c r="G57" s="56">
        <v>4</v>
      </c>
      <c r="H57" s="106">
        <v>8</v>
      </c>
      <c r="I57" s="56">
        <v>2</v>
      </c>
      <c r="J57" s="13">
        <v>9752.65047619048</v>
      </c>
      <c r="K57" s="13">
        <v>2029.57262857144</v>
      </c>
      <c r="L57" s="165">
        <v>0.208104723277668</v>
      </c>
      <c r="M57" s="166">
        <v>11703.1805714286</v>
      </c>
      <c r="N57" s="166">
        <v>2207.55053600001</v>
      </c>
      <c r="O57" s="167">
        <v>0.188628255586296</v>
      </c>
      <c r="P57" s="168">
        <v>14043.8166857143</v>
      </c>
      <c r="Q57" s="168">
        <v>2398.01812114287</v>
      </c>
      <c r="R57" s="175">
        <v>0.170752593458599</v>
      </c>
      <c r="S57" s="133">
        <v>10297.02</v>
      </c>
      <c r="T57" s="133">
        <v>2043.4</v>
      </c>
      <c r="U57" s="134">
        <f t="shared" si="0"/>
        <v>0.198445763920047</v>
      </c>
      <c r="V57" s="16">
        <f t="shared" si="1"/>
        <v>1.05581759800974</v>
      </c>
      <c r="W57" s="16">
        <f t="shared" si="2"/>
        <v>1.00681294733379</v>
      </c>
      <c r="X57" s="31">
        <f t="shared" si="3"/>
        <v>0.87984799834145</v>
      </c>
      <c r="Y57" s="31">
        <f t="shared" si="4"/>
        <v>0.925641323574207</v>
      </c>
      <c r="Z57" s="146">
        <f t="shared" si="5"/>
        <v>0.733206665284543</v>
      </c>
      <c r="AA57" s="146">
        <f t="shared" si="6"/>
        <v>0.852120333029901</v>
      </c>
      <c r="AB57" s="56"/>
      <c r="AC57" s="133"/>
    </row>
    <row r="58" s="93" customFormat="1" spans="1:29">
      <c r="A58" s="11">
        <v>55</v>
      </c>
      <c r="B58" s="11">
        <v>753</v>
      </c>
      <c r="C58" s="54" t="s">
        <v>87</v>
      </c>
      <c r="D58" s="54" t="s">
        <v>47</v>
      </c>
      <c r="E58" s="54" t="s">
        <v>48</v>
      </c>
      <c r="F58" s="105">
        <v>6</v>
      </c>
      <c r="G58" s="56">
        <v>4</v>
      </c>
      <c r="H58" s="106">
        <v>10</v>
      </c>
      <c r="I58" s="56">
        <v>1</v>
      </c>
      <c r="J58" s="13">
        <v>5275.2038095238</v>
      </c>
      <c r="K58" s="13">
        <v>1176.65897142857</v>
      </c>
      <c r="L58" s="165">
        <v>0.223054693982485</v>
      </c>
      <c r="M58" s="166">
        <v>6330.24457142856</v>
      </c>
      <c r="N58" s="166">
        <v>1279.842912</v>
      </c>
      <c r="O58" s="167">
        <v>0.202179062366176</v>
      </c>
      <c r="P58" s="168">
        <v>7596.29348571427</v>
      </c>
      <c r="Q58" s="168">
        <v>1390.26783085714</v>
      </c>
      <c r="R58" s="175">
        <v>0.183019236088193</v>
      </c>
      <c r="S58" s="133">
        <v>5467.02</v>
      </c>
      <c r="T58" s="133">
        <v>1199.62</v>
      </c>
      <c r="U58" s="134">
        <f t="shared" si="0"/>
        <v>0.219428500353026</v>
      </c>
      <c r="V58" s="16">
        <f t="shared" si="1"/>
        <v>1.03636185394959</v>
      </c>
      <c r="W58" s="16">
        <f t="shared" si="2"/>
        <v>1.01951374963262</v>
      </c>
      <c r="X58" s="31">
        <f t="shared" si="3"/>
        <v>0.863634878291321</v>
      </c>
      <c r="Y58" s="31">
        <f t="shared" si="4"/>
        <v>0.937318157370863</v>
      </c>
      <c r="Z58" s="146">
        <f t="shared" si="5"/>
        <v>0.719695731909434</v>
      </c>
      <c r="AA58" s="146">
        <f t="shared" si="6"/>
        <v>0.862869709975523</v>
      </c>
      <c r="AB58" s="56"/>
      <c r="AC58" s="133" t="s">
        <v>114</v>
      </c>
    </row>
    <row r="59" s="93" customFormat="1" spans="1:29">
      <c r="A59" s="11">
        <v>56</v>
      </c>
      <c r="B59" s="11">
        <v>329</v>
      </c>
      <c r="C59" s="54" t="s">
        <v>143</v>
      </c>
      <c r="D59" s="54" t="s">
        <v>50</v>
      </c>
      <c r="E59" s="54" t="s">
        <v>67</v>
      </c>
      <c r="F59" s="105">
        <v>8</v>
      </c>
      <c r="G59" s="56">
        <v>4</v>
      </c>
      <c r="H59" s="106">
        <v>12</v>
      </c>
      <c r="I59" s="56">
        <v>2</v>
      </c>
      <c r="J59" s="13">
        <v>9562.54133333334</v>
      </c>
      <c r="K59" s="13">
        <v>1898.14938857144</v>
      </c>
      <c r="L59" s="165">
        <v>0.19849842446744</v>
      </c>
      <c r="M59" s="166">
        <v>11475.0496</v>
      </c>
      <c r="N59" s="166">
        <v>2064.60248880001</v>
      </c>
      <c r="O59" s="167">
        <v>0.179921007818564</v>
      </c>
      <c r="P59" s="168">
        <v>13770.05952</v>
      </c>
      <c r="Q59" s="168">
        <v>2242.73650834287</v>
      </c>
      <c r="R59" s="175">
        <v>0.16287050212713</v>
      </c>
      <c r="S59" s="133">
        <v>9789.81</v>
      </c>
      <c r="T59" s="133">
        <v>1992.04</v>
      </c>
      <c r="U59" s="134">
        <f t="shared" si="0"/>
        <v>0.203480966433465</v>
      </c>
      <c r="V59" s="16">
        <f t="shared" si="1"/>
        <v>1.02376655522256</v>
      </c>
      <c r="W59" s="16">
        <f t="shared" si="2"/>
        <v>1.04946428979398</v>
      </c>
      <c r="X59" s="31">
        <f t="shared" si="3"/>
        <v>0.853138796018799</v>
      </c>
      <c r="Y59" s="31">
        <f t="shared" si="4"/>
        <v>0.964854014662074</v>
      </c>
      <c r="Z59" s="146">
        <f t="shared" si="5"/>
        <v>0.710948996682332</v>
      </c>
      <c r="AA59" s="146">
        <f t="shared" si="6"/>
        <v>0.888218474435008</v>
      </c>
      <c r="AB59" s="56"/>
      <c r="AC59" s="133"/>
    </row>
    <row r="60" s="93" customFormat="1" spans="1:29">
      <c r="A60" s="11">
        <v>57</v>
      </c>
      <c r="B60" s="11">
        <v>103639</v>
      </c>
      <c r="C60" s="54" t="s">
        <v>88</v>
      </c>
      <c r="D60" s="54" t="s">
        <v>47</v>
      </c>
      <c r="E60" s="54" t="s">
        <v>67</v>
      </c>
      <c r="F60" s="105">
        <v>8</v>
      </c>
      <c r="G60" s="56">
        <v>4</v>
      </c>
      <c r="H60" s="106">
        <v>12</v>
      </c>
      <c r="I60" s="56">
        <v>2</v>
      </c>
      <c r="J60" s="13">
        <v>9233.27847619048</v>
      </c>
      <c r="K60" s="13">
        <v>2225.02176</v>
      </c>
      <c r="L60" s="165">
        <v>0.240978517623787</v>
      </c>
      <c r="M60" s="166">
        <v>11079.9341714286</v>
      </c>
      <c r="N60" s="166">
        <v>2420.1390528</v>
      </c>
      <c r="O60" s="167">
        <v>0.21842539994874</v>
      </c>
      <c r="P60" s="168">
        <v>13295.9210057143</v>
      </c>
      <c r="Q60" s="168">
        <v>2628.9487872</v>
      </c>
      <c r="R60" s="175">
        <v>0.197725963178492</v>
      </c>
      <c r="S60" s="133">
        <v>9443.33</v>
      </c>
      <c r="T60" s="133">
        <v>2184.79</v>
      </c>
      <c r="U60" s="134">
        <f t="shared" si="0"/>
        <v>0.231358006127076</v>
      </c>
      <c r="V60" s="16">
        <f t="shared" si="1"/>
        <v>1.02274939766532</v>
      </c>
      <c r="W60" s="136">
        <f t="shared" si="2"/>
        <v>0.981918486945494</v>
      </c>
      <c r="X60" s="31">
        <f t="shared" si="3"/>
        <v>0.8522911647211</v>
      </c>
      <c r="Y60" s="31">
        <f t="shared" si="4"/>
        <v>0.90275391303334</v>
      </c>
      <c r="Z60" s="146">
        <f t="shared" si="5"/>
        <v>0.710242637267585</v>
      </c>
      <c r="AA60" s="146">
        <f t="shared" si="6"/>
        <v>0.831050802753348</v>
      </c>
      <c r="AB60" s="56"/>
      <c r="AC60" s="133"/>
    </row>
    <row r="61" s="93" customFormat="1" spans="1:29">
      <c r="A61" s="11">
        <v>58</v>
      </c>
      <c r="B61" s="11">
        <v>743</v>
      </c>
      <c r="C61" s="54" t="s">
        <v>100</v>
      </c>
      <c r="D61" s="54" t="s">
        <v>47</v>
      </c>
      <c r="E61" s="54" t="s">
        <v>54</v>
      </c>
      <c r="F61" s="105">
        <v>8</v>
      </c>
      <c r="G61" s="56">
        <v>3</v>
      </c>
      <c r="H61" s="106">
        <v>6</v>
      </c>
      <c r="I61" s="56">
        <v>2</v>
      </c>
      <c r="J61" s="13">
        <v>8706.71228571429</v>
      </c>
      <c r="K61" s="13">
        <v>2122.95296571428</v>
      </c>
      <c r="L61" s="165">
        <v>0.243829461230453</v>
      </c>
      <c r="M61" s="166">
        <v>10448.0547428571</v>
      </c>
      <c r="N61" s="166">
        <v>2309.1196104</v>
      </c>
      <c r="O61" s="167">
        <v>0.22100952447427</v>
      </c>
      <c r="P61" s="168">
        <v>12537.6656914286</v>
      </c>
      <c r="Q61" s="168">
        <v>2508.35058102857</v>
      </c>
      <c r="R61" s="175">
        <v>0.200065198958321</v>
      </c>
      <c r="S61" s="133">
        <v>8749.8</v>
      </c>
      <c r="T61" s="133">
        <v>1935.3</v>
      </c>
      <c r="U61" s="134">
        <f t="shared" si="0"/>
        <v>0.22118219845025</v>
      </c>
      <c r="V61" s="16">
        <f t="shared" si="1"/>
        <v>1.00494879270978</v>
      </c>
      <c r="W61" s="136">
        <f t="shared" si="2"/>
        <v>0.911607572685369</v>
      </c>
      <c r="X61" s="31">
        <f t="shared" si="3"/>
        <v>0.837457327258155</v>
      </c>
      <c r="Y61" s="31">
        <f t="shared" si="4"/>
        <v>0.83811162976731</v>
      </c>
      <c r="Z61" s="146">
        <f t="shared" si="5"/>
        <v>0.697881106048458</v>
      </c>
      <c r="AA61" s="146">
        <f t="shared" si="6"/>
        <v>0.771542867507147</v>
      </c>
      <c r="AB61" s="56"/>
      <c r="AC61" s="133"/>
    </row>
    <row r="62" s="93" customFormat="1" spans="1:29">
      <c r="A62" s="11">
        <v>59</v>
      </c>
      <c r="B62" s="11">
        <v>578</v>
      </c>
      <c r="C62" s="54" t="s">
        <v>59</v>
      </c>
      <c r="D62" s="54" t="s">
        <v>53</v>
      </c>
      <c r="E62" s="54" t="s">
        <v>51</v>
      </c>
      <c r="F62" s="105">
        <v>8</v>
      </c>
      <c r="G62" s="56">
        <v>5</v>
      </c>
      <c r="H62" s="106">
        <v>40</v>
      </c>
      <c r="I62" s="56">
        <v>2</v>
      </c>
      <c r="J62" s="13">
        <v>13464.3352380952</v>
      </c>
      <c r="K62" s="13">
        <v>3560.69494857143</v>
      </c>
      <c r="L62" s="165">
        <v>0.264453824537657</v>
      </c>
      <c r="M62" s="166">
        <v>16157.2022857143</v>
      </c>
      <c r="N62" s="166">
        <v>3872.9405056</v>
      </c>
      <c r="O62" s="167">
        <v>0.23970365890785</v>
      </c>
      <c r="P62" s="168">
        <v>19388.6427428571</v>
      </c>
      <c r="Q62" s="168">
        <v>4207.09803154285</v>
      </c>
      <c r="R62" s="175">
        <v>0.216987753466795</v>
      </c>
      <c r="S62" s="133">
        <v>13432.88</v>
      </c>
      <c r="T62" s="133">
        <v>4109.61</v>
      </c>
      <c r="U62" s="134">
        <f t="shared" si="0"/>
        <v>0.30593662714176</v>
      </c>
      <c r="V62" s="136">
        <f t="shared" si="1"/>
        <v>0.997663810538065</v>
      </c>
      <c r="W62" s="136">
        <f t="shared" si="2"/>
        <v>1.15415952766434</v>
      </c>
      <c r="X62" s="31">
        <f t="shared" si="3"/>
        <v>0.831386508781718</v>
      </c>
      <c r="Y62" s="31">
        <f t="shared" si="4"/>
        <v>1.06110847663624</v>
      </c>
      <c r="Z62" s="146">
        <f t="shared" si="5"/>
        <v>0.692822090651433</v>
      </c>
      <c r="AA62" s="146">
        <f t="shared" si="6"/>
        <v>0.976827725236747</v>
      </c>
      <c r="AB62" s="56"/>
      <c r="AC62" s="133" t="s">
        <v>114</v>
      </c>
    </row>
    <row r="63" s="93" customFormat="1" spans="1:29">
      <c r="A63" s="11">
        <v>60</v>
      </c>
      <c r="B63" s="11">
        <v>706</v>
      </c>
      <c r="C63" s="54" t="s">
        <v>80</v>
      </c>
      <c r="D63" s="54" t="s">
        <v>50</v>
      </c>
      <c r="E63" s="54" t="s">
        <v>45</v>
      </c>
      <c r="F63" s="105">
        <v>6</v>
      </c>
      <c r="G63" s="56">
        <v>2</v>
      </c>
      <c r="H63" s="106">
        <v>10</v>
      </c>
      <c r="I63" s="56">
        <v>1</v>
      </c>
      <c r="J63" s="13">
        <v>5736.43047619048</v>
      </c>
      <c r="K63" s="13">
        <v>1503.21674285714</v>
      </c>
      <c r="L63" s="165">
        <v>0.262047408941216</v>
      </c>
      <c r="M63" s="166">
        <v>6883.71657142858</v>
      </c>
      <c r="N63" s="166">
        <v>1635.037288</v>
      </c>
      <c r="O63" s="167">
        <v>0.237522459130051</v>
      </c>
      <c r="P63" s="168">
        <v>8260.45988571429</v>
      </c>
      <c r="Q63" s="168">
        <v>1776.10839771429</v>
      </c>
      <c r="R63" s="175">
        <v>0.215013258618434</v>
      </c>
      <c r="S63" s="133">
        <v>5660.19</v>
      </c>
      <c r="T63" s="133">
        <v>1504.74</v>
      </c>
      <c r="U63" s="134">
        <f t="shared" si="0"/>
        <v>0.265846199509204</v>
      </c>
      <c r="V63" s="136">
        <f t="shared" si="1"/>
        <v>0.986709422086274</v>
      </c>
      <c r="W63" s="136">
        <f t="shared" si="2"/>
        <v>1.00101333167695</v>
      </c>
      <c r="X63" s="31">
        <f t="shared" si="3"/>
        <v>0.822257851738561</v>
      </c>
      <c r="Y63" s="31">
        <f t="shared" si="4"/>
        <v>0.920309286548821</v>
      </c>
      <c r="Z63" s="146">
        <f t="shared" si="5"/>
        <v>0.685214876448802</v>
      </c>
      <c r="AA63" s="146">
        <f t="shared" si="6"/>
        <v>0.847211804153666</v>
      </c>
      <c r="AB63" s="56"/>
      <c r="AC63" s="133"/>
    </row>
    <row r="64" s="93" customFormat="1" spans="1:29">
      <c r="A64" s="11">
        <v>61</v>
      </c>
      <c r="B64" s="11">
        <v>105751</v>
      </c>
      <c r="C64" s="54" t="s">
        <v>129</v>
      </c>
      <c r="D64" s="54" t="s">
        <v>47</v>
      </c>
      <c r="E64" s="54" t="s">
        <v>45</v>
      </c>
      <c r="F64" s="105">
        <v>6</v>
      </c>
      <c r="G64" s="56">
        <v>2</v>
      </c>
      <c r="H64" s="106">
        <v>6</v>
      </c>
      <c r="I64" s="56">
        <v>1</v>
      </c>
      <c r="J64" s="13">
        <v>8987.55047619048</v>
      </c>
      <c r="K64" s="13">
        <v>2121.10674285714</v>
      </c>
      <c r="L64" s="165">
        <v>0.236004988063912</v>
      </c>
      <c r="M64" s="166">
        <v>10785.0605714286</v>
      </c>
      <c r="N64" s="166">
        <v>2307.111488</v>
      </c>
      <c r="O64" s="167">
        <v>0.21391734174511</v>
      </c>
      <c r="P64" s="168">
        <v>12942.0726857143</v>
      </c>
      <c r="Q64" s="168">
        <v>2506.16919771429</v>
      </c>
      <c r="R64" s="175">
        <v>0.193645118411415</v>
      </c>
      <c r="S64" s="133">
        <v>8867.01</v>
      </c>
      <c r="T64" s="133">
        <v>2396.98</v>
      </c>
      <c r="U64" s="134">
        <f t="shared" si="0"/>
        <v>0.270325622729646</v>
      </c>
      <c r="V64" s="136">
        <f t="shared" si="1"/>
        <v>0.98658806128435</v>
      </c>
      <c r="W64" s="136">
        <f t="shared" si="2"/>
        <v>1.13006099672818</v>
      </c>
      <c r="X64" s="31">
        <f t="shared" si="3"/>
        <v>0.822156717736956</v>
      </c>
      <c r="Y64" s="31">
        <f t="shared" si="4"/>
        <v>1.03895282584627</v>
      </c>
      <c r="Z64" s="146">
        <f t="shared" si="5"/>
        <v>0.685130598114131</v>
      </c>
      <c r="AA64" s="146">
        <f t="shared" si="6"/>
        <v>0.956431833168377</v>
      </c>
      <c r="AB64" s="56"/>
      <c r="AC64" s="133"/>
    </row>
    <row r="65" s="93" customFormat="1" spans="1:29">
      <c r="A65" s="11">
        <v>62</v>
      </c>
      <c r="B65" s="11">
        <v>308</v>
      </c>
      <c r="C65" s="54" t="s">
        <v>112</v>
      </c>
      <c r="D65" s="54" t="s">
        <v>53</v>
      </c>
      <c r="E65" s="54" t="s">
        <v>51</v>
      </c>
      <c r="F65" s="105">
        <v>6</v>
      </c>
      <c r="G65" s="56">
        <v>4</v>
      </c>
      <c r="H65" s="106">
        <v>8</v>
      </c>
      <c r="I65" s="56">
        <v>2</v>
      </c>
      <c r="J65" s="13">
        <v>12894.3428571429</v>
      </c>
      <c r="K65" s="13">
        <v>3436.73192571428</v>
      </c>
      <c r="L65" s="165">
        <v>0.266530211255434</v>
      </c>
      <c r="M65" s="166">
        <v>15473.2114285714</v>
      </c>
      <c r="N65" s="166">
        <v>3738.1068792</v>
      </c>
      <c r="O65" s="167">
        <v>0.241585717125118</v>
      </c>
      <c r="P65" s="168">
        <v>18567.8537142857</v>
      </c>
      <c r="Q65" s="168">
        <v>4060.63095222857</v>
      </c>
      <c r="R65" s="175">
        <v>0.218691455389074</v>
      </c>
      <c r="S65" s="133">
        <v>12663.97</v>
      </c>
      <c r="T65" s="133">
        <v>2982.56</v>
      </c>
      <c r="U65" s="134">
        <f t="shared" si="0"/>
        <v>0.23551540314767</v>
      </c>
      <c r="V65" s="136">
        <f t="shared" si="1"/>
        <v>0.982133803971617</v>
      </c>
      <c r="W65" s="136">
        <f t="shared" si="2"/>
        <v>0.867847729898256</v>
      </c>
      <c r="X65" s="31">
        <f t="shared" si="3"/>
        <v>0.818444836643018</v>
      </c>
      <c r="Y65" s="31">
        <f t="shared" si="4"/>
        <v>0.797879808251578</v>
      </c>
      <c r="Z65" s="146">
        <f t="shared" si="5"/>
        <v>0.682037363869181</v>
      </c>
      <c r="AA65" s="146">
        <f t="shared" si="6"/>
        <v>0.734506542231596</v>
      </c>
      <c r="AB65" s="56"/>
      <c r="AC65" s="133"/>
    </row>
    <row r="66" s="93" customFormat="1" spans="1:29">
      <c r="A66" s="11">
        <v>63</v>
      </c>
      <c r="B66" s="11">
        <v>594</v>
      </c>
      <c r="C66" s="54" t="s">
        <v>125</v>
      </c>
      <c r="D66" s="54" t="s">
        <v>56</v>
      </c>
      <c r="E66" s="54" t="s">
        <v>54</v>
      </c>
      <c r="F66" s="105">
        <v>6</v>
      </c>
      <c r="G66" s="56">
        <v>3</v>
      </c>
      <c r="H66" s="106">
        <v>6</v>
      </c>
      <c r="I66" s="56">
        <v>2</v>
      </c>
      <c r="J66" s="13">
        <v>6948.05333333334</v>
      </c>
      <c r="K66" s="13">
        <v>1582.17577142857</v>
      </c>
      <c r="L66" s="165">
        <v>0.227714972168978</v>
      </c>
      <c r="M66" s="166">
        <v>8337.66400000001</v>
      </c>
      <c r="N66" s="166">
        <v>1720.920416</v>
      </c>
      <c r="O66" s="167">
        <v>0.206403186312137</v>
      </c>
      <c r="P66" s="168">
        <v>10005.1968</v>
      </c>
      <c r="Q66" s="168">
        <v>1869.40152685715</v>
      </c>
      <c r="R66" s="175">
        <v>0.186843054087366</v>
      </c>
      <c r="S66" s="133">
        <v>6778.56</v>
      </c>
      <c r="T66" s="133">
        <v>1364.58</v>
      </c>
      <c r="U66" s="134">
        <f t="shared" si="0"/>
        <v>0.201308242458575</v>
      </c>
      <c r="V66" s="136">
        <f t="shared" si="1"/>
        <v>0.975605637262427</v>
      </c>
      <c r="W66" s="136">
        <f t="shared" si="2"/>
        <v>0.862470545082295</v>
      </c>
      <c r="X66" s="31">
        <f t="shared" si="3"/>
        <v>0.813004697718689</v>
      </c>
      <c r="Y66" s="31">
        <f t="shared" si="4"/>
        <v>0.792936144700837</v>
      </c>
      <c r="Z66" s="146">
        <f t="shared" si="5"/>
        <v>0.677503914765575</v>
      </c>
      <c r="AA66" s="146">
        <f t="shared" si="6"/>
        <v>0.729955539457668</v>
      </c>
      <c r="AB66" s="56"/>
      <c r="AC66" s="133"/>
    </row>
    <row r="67" s="93" customFormat="1" spans="1:29">
      <c r="A67" s="11">
        <v>64</v>
      </c>
      <c r="B67" s="11">
        <v>740</v>
      </c>
      <c r="C67" s="54" t="s">
        <v>145</v>
      </c>
      <c r="D67" s="54" t="s">
        <v>47</v>
      </c>
      <c r="E67" s="54" t="s">
        <v>45</v>
      </c>
      <c r="F67" s="105">
        <v>8</v>
      </c>
      <c r="G67" s="56">
        <v>2</v>
      </c>
      <c r="H67" s="106">
        <v>10</v>
      </c>
      <c r="I67" s="56">
        <v>1</v>
      </c>
      <c r="J67" s="13">
        <v>6622.36952380952</v>
      </c>
      <c r="K67" s="13">
        <v>1672.73302857143</v>
      </c>
      <c r="L67" s="165">
        <v>0.252588295255561</v>
      </c>
      <c r="M67" s="166">
        <v>7946.84342857142</v>
      </c>
      <c r="N67" s="166">
        <v>1819.418848</v>
      </c>
      <c r="O67" s="167">
        <v>0.228948621468822</v>
      </c>
      <c r="P67" s="168">
        <v>9536.21211428571</v>
      </c>
      <c r="Q67" s="168">
        <v>1976.39840914285</v>
      </c>
      <c r="R67" s="175">
        <v>0.207251934568665</v>
      </c>
      <c r="S67" s="133">
        <v>6383.43</v>
      </c>
      <c r="T67" s="133">
        <v>1117.16</v>
      </c>
      <c r="U67" s="134">
        <f t="shared" si="0"/>
        <v>0.175009360171569</v>
      </c>
      <c r="V67" s="136">
        <f t="shared" si="1"/>
        <v>0.963919330845182</v>
      </c>
      <c r="W67" s="136">
        <f t="shared" si="2"/>
        <v>0.66786509318471</v>
      </c>
      <c r="X67" s="31">
        <f t="shared" si="3"/>
        <v>0.803266109037652</v>
      </c>
      <c r="Y67" s="31">
        <f t="shared" si="4"/>
        <v>0.614020241258928</v>
      </c>
      <c r="Z67" s="146">
        <f t="shared" si="5"/>
        <v>0.669388424198043</v>
      </c>
      <c r="AA67" s="146">
        <f t="shared" si="6"/>
        <v>0.565250404388103</v>
      </c>
      <c r="AB67" s="56"/>
      <c r="AC67" s="133"/>
    </row>
    <row r="68" s="93" customFormat="1" spans="1:29">
      <c r="A68" s="11">
        <v>65</v>
      </c>
      <c r="B68" s="11">
        <v>106066</v>
      </c>
      <c r="C68" s="54" t="s">
        <v>136</v>
      </c>
      <c r="D68" s="54" t="s">
        <v>122</v>
      </c>
      <c r="E68" s="54" t="s">
        <v>54</v>
      </c>
      <c r="F68" s="105">
        <v>6</v>
      </c>
      <c r="G68" s="56">
        <v>3</v>
      </c>
      <c r="H68" s="106">
        <v>6</v>
      </c>
      <c r="I68" s="56">
        <v>2</v>
      </c>
      <c r="J68" s="13">
        <v>7901.46533333333</v>
      </c>
      <c r="K68" s="13">
        <v>2147.44972</v>
      </c>
      <c r="L68" s="165">
        <v>0.271778667551791</v>
      </c>
      <c r="M68" s="166">
        <v>9481.7584</v>
      </c>
      <c r="N68" s="166">
        <v>2335.7645416</v>
      </c>
      <c r="O68" s="167">
        <v>0.246342971742457</v>
      </c>
      <c r="P68" s="168">
        <v>11378.11008</v>
      </c>
      <c r="Q68" s="168">
        <v>2537.2944384</v>
      </c>
      <c r="R68" s="175">
        <v>0.222997881068136</v>
      </c>
      <c r="S68" s="133">
        <v>7552.67</v>
      </c>
      <c r="T68" s="133">
        <v>2237.36</v>
      </c>
      <c r="U68" s="134">
        <f t="shared" ref="U68:U113" si="7">T68/S68</f>
        <v>0.296234311839389</v>
      </c>
      <c r="V68" s="136">
        <f t="shared" ref="V68:V113" si="8">S68/J68</f>
        <v>0.955856879880002</v>
      </c>
      <c r="W68" s="136">
        <f t="shared" ref="W68:W113" si="9">T68/K68</f>
        <v>1.04186839820399</v>
      </c>
      <c r="X68" s="31">
        <f t="shared" ref="X68:X113" si="10">S68/M68</f>
        <v>0.796547399900002</v>
      </c>
      <c r="Y68" s="31">
        <f t="shared" ref="Y68:Y113" si="11">T68/N68</f>
        <v>0.957870521686834</v>
      </c>
      <c r="Z68" s="146">
        <f t="shared" ref="Z68:Z113" si="12">S68/P68</f>
        <v>0.663789499916668</v>
      </c>
      <c r="AA68" s="146">
        <f t="shared" ref="AA68:AA113" si="13">T68/Q68</f>
        <v>0.88178965993827</v>
      </c>
      <c r="AB68" s="56"/>
      <c r="AC68" s="133"/>
    </row>
    <row r="69" s="93" customFormat="1" spans="1:29">
      <c r="A69" s="11">
        <v>66</v>
      </c>
      <c r="B69" s="11">
        <v>724</v>
      </c>
      <c r="C69" s="54" t="s">
        <v>116</v>
      </c>
      <c r="D69" s="54" t="s">
        <v>47</v>
      </c>
      <c r="E69" s="54" t="s">
        <v>51</v>
      </c>
      <c r="F69" s="105">
        <v>8</v>
      </c>
      <c r="G69" s="56">
        <v>8</v>
      </c>
      <c r="H69" s="106">
        <v>64</v>
      </c>
      <c r="I69" s="56">
        <v>2</v>
      </c>
      <c r="J69" s="13">
        <v>14599.8650952381</v>
      </c>
      <c r="K69" s="13">
        <v>3380.51962857143</v>
      </c>
      <c r="L69" s="165">
        <v>0.231544579797112</v>
      </c>
      <c r="M69" s="166">
        <v>17519.8381142857</v>
      </c>
      <c r="N69" s="166">
        <v>3676.965196</v>
      </c>
      <c r="O69" s="167">
        <v>0.209874381944305</v>
      </c>
      <c r="P69" s="168">
        <v>21023.8057371428</v>
      </c>
      <c r="Q69" s="168">
        <v>3994.21396114286</v>
      </c>
      <c r="R69" s="175">
        <v>0.189985296243784</v>
      </c>
      <c r="S69" s="133">
        <v>13899.94</v>
      </c>
      <c r="T69" s="133">
        <v>3930.7</v>
      </c>
      <c r="U69" s="134">
        <f t="shared" si="7"/>
        <v>0.282785393318245</v>
      </c>
      <c r="V69" s="136">
        <f t="shared" si="8"/>
        <v>0.952059482010804</v>
      </c>
      <c r="W69" s="136">
        <f t="shared" si="9"/>
        <v>1.16275023720571</v>
      </c>
      <c r="X69" s="31">
        <f t="shared" si="10"/>
        <v>0.793382901675671</v>
      </c>
      <c r="Y69" s="31">
        <f t="shared" si="11"/>
        <v>1.06900658300384</v>
      </c>
      <c r="Z69" s="146">
        <f t="shared" si="12"/>
        <v>0.66115241806306</v>
      </c>
      <c r="AA69" s="146">
        <f t="shared" si="13"/>
        <v>0.98409850805171</v>
      </c>
      <c r="AB69" s="56"/>
      <c r="AC69" s="133"/>
    </row>
    <row r="70" s="93" customFormat="1" spans="1:29">
      <c r="A70" s="11">
        <v>67</v>
      </c>
      <c r="B70" s="11">
        <v>103199</v>
      </c>
      <c r="C70" s="54" t="s">
        <v>107</v>
      </c>
      <c r="D70" s="54" t="s">
        <v>44</v>
      </c>
      <c r="E70" s="54" t="s">
        <v>67</v>
      </c>
      <c r="F70" s="105">
        <v>6</v>
      </c>
      <c r="G70" s="56">
        <v>4</v>
      </c>
      <c r="H70" s="106">
        <v>6</v>
      </c>
      <c r="I70" s="56">
        <v>2</v>
      </c>
      <c r="J70" s="13">
        <v>8526.38657142857</v>
      </c>
      <c r="K70" s="13">
        <v>2239.11992571428</v>
      </c>
      <c r="L70" s="165">
        <v>0.262610650708407</v>
      </c>
      <c r="M70" s="166">
        <v>10231.6638857143</v>
      </c>
      <c r="N70" s="166">
        <v>2435.4735192</v>
      </c>
      <c r="O70" s="167">
        <v>0.238032987244672</v>
      </c>
      <c r="P70" s="168">
        <v>12277.9966628571</v>
      </c>
      <c r="Q70" s="168">
        <v>2645.60631222857</v>
      </c>
      <c r="R70" s="175">
        <v>0.215475405709462</v>
      </c>
      <c r="S70" s="133">
        <v>8049.9</v>
      </c>
      <c r="T70" s="133">
        <v>2045.68</v>
      </c>
      <c r="U70" s="134">
        <f t="shared" si="7"/>
        <v>0.254124895961441</v>
      </c>
      <c r="V70" s="136">
        <f t="shared" si="8"/>
        <v>0.944116236410715</v>
      </c>
      <c r="W70" s="136">
        <f t="shared" si="9"/>
        <v>0.913608948099297</v>
      </c>
      <c r="X70" s="31">
        <f t="shared" si="10"/>
        <v>0.786763530342261</v>
      </c>
      <c r="Y70" s="31">
        <f t="shared" si="11"/>
        <v>0.83995164959624</v>
      </c>
      <c r="Z70" s="146">
        <f t="shared" si="12"/>
        <v>0.655636275285221</v>
      </c>
      <c r="AA70" s="146">
        <f t="shared" si="13"/>
        <v>0.773236739927789</v>
      </c>
      <c r="AB70" s="56"/>
      <c r="AC70" s="133" t="s">
        <v>114</v>
      </c>
    </row>
    <row r="71" s="93" customFormat="1" spans="1:29">
      <c r="A71" s="11">
        <v>68</v>
      </c>
      <c r="B71" s="11">
        <v>365</v>
      </c>
      <c r="C71" s="54" t="s">
        <v>113</v>
      </c>
      <c r="D71" s="54" t="s">
        <v>44</v>
      </c>
      <c r="E71" s="54" t="s">
        <v>72</v>
      </c>
      <c r="F71" s="105">
        <v>10</v>
      </c>
      <c r="G71" s="56">
        <v>5</v>
      </c>
      <c r="H71" s="106">
        <v>30</v>
      </c>
      <c r="I71" s="56">
        <v>3</v>
      </c>
      <c r="J71" s="13">
        <v>14337.5611428571</v>
      </c>
      <c r="K71" s="13">
        <v>3441.43725714285</v>
      </c>
      <c r="L71" s="165">
        <v>0.240029473831214</v>
      </c>
      <c r="M71" s="166">
        <v>17205.0733714286</v>
      </c>
      <c r="N71" s="166">
        <v>3743.22483199999</v>
      </c>
      <c r="O71" s="167">
        <v>0.217565176921369</v>
      </c>
      <c r="P71" s="168">
        <v>20646.0880457143</v>
      </c>
      <c r="Q71" s="168">
        <v>4066.19048228571</v>
      </c>
      <c r="R71" s="175">
        <v>0.196947260579457</v>
      </c>
      <c r="S71" s="133">
        <v>13497.9</v>
      </c>
      <c r="T71" s="133">
        <v>3436.39</v>
      </c>
      <c r="U71" s="134">
        <f t="shared" si="7"/>
        <v>0.254587009831159</v>
      </c>
      <c r="V71" s="136">
        <f t="shared" si="8"/>
        <v>0.941436264195085</v>
      </c>
      <c r="W71" s="136">
        <f t="shared" si="9"/>
        <v>0.998533386848075</v>
      </c>
      <c r="X71" s="31">
        <f t="shared" si="10"/>
        <v>0.784530220162567</v>
      </c>
      <c r="Y71" s="31">
        <f t="shared" si="11"/>
        <v>0.918029280694836</v>
      </c>
      <c r="Z71" s="146">
        <f t="shared" si="12"/>
        <v>0.653775183468807</v>
      </c>
      <c r="AA71" s="146">
        <f t="shared" si="13"/>
        <v>0.845112892514646</v>
      </c>
      <c r="AB71" s="56"/>
      <c r="AC71" s="133"/>
    </row>
    <row r="72" s="93" customFormat="1" spans="1:29">
      <c r="A72" s="11">
        <v>69</v>
      </c>
      <c r="B72" s="11">
        <v>102935</v>
      </c>
      <c r="C72" s="54" t="s">
        <v>90</v>
      </c>
      <c r="D72" s="54" t="s">
        <v>53</v>
      </c>
      <c r="E72" s="54" t="s">
        <v>67</v>
      </c>
      <c r="F72" s="105">
        <v>8</v>
      </c>
      <c r="G72" s="56">
        <v>4</v>
      </c>
      <c r="H72" s="106">
        <v>12</v>
      </c>
      <c r="I72" s="56">
        <v>2</v>
      </c>
      <c r="J72" s="13">
        <v>9459.56666666666</v>
      </c>
      <c r="K72" s="13">
        <v>2280.38794285714</v>
      </c>
      <c r="L72" s="165">
        <v>0.24106685043964</v>
      </c>
      <c r="M72" s="166">
        <v>11351.48</v>
      </c>
      <c r="N72" s="166">
        <v>2480.36042399999</v>
      </c>
      <c r="O72" s="167">
        <v>0.218505465719007</v>
      </c>
      <c r="P72" s="168">
        <v>13621.776</v>
      </c>
      <c r="Q72" s="168">
        <v>2694.36606171428</v>
      </c>
      <c r="R72" s="175">
        <v>0.197798441386372</v>
      </c>
      <c r="S72" s="133">
        <v>8858.9</v>
      </c>
      <c r="T72" s="133">
        <v>2249.25</v>
      </c>
      <c r="U72" s="134">
        <f t="shared" si="7"/>
        <v>0.253897210714649</v>
      </c>
      <c r="V72" s="136">
        <f t="shared" si="8"/>
        <v>0.93650167202867</v>
      </c>
      <c r="W72" s="136">
        <f t="shared" si="9"/>
        <v>0.986345330865885</v>
      </c>
      <c r="X72" s="31">
        <f t="shared" si="10"/>
        <v>0.780418060023891</v>
      </c>
      <c r="Y72" s="31">
        <f t="shared" si="11"/>
        <v>0.906823854402867</v>
      </c>
      <c r="Z72" s="146">
        <f t="shared" si="12"/>
        <v>0.650348383353243</v>
      </c>
      <c r="AA72" s="146">
        <f t="shared" si="13"/>
        <v>0.834797480550554</v>
      </c>
      <c r="AB72" s="56"/>
      <c r="AC72" s="133" t="s">
        <v>114</v>
      </c>
    </row>
    <row r="73" s="93" customFormat="1" spans="1:29">
      <c r="A73" s="11">
        <v>70</v>
      </c>
      <c r="B73" s="11">
        <v>539</v>
      </c>
      <c r="C73" s="54" t="s">
        <v>84</v>
      </c>
      <c r="D73" s="54" t="s">
        <v>56</v>
      </c>
      <c r="E73" s="54" t="s">
        <v>54</v>
      </c>
      <c r="F73" s="105">
        <v>6</v>
      </c>
      <c r="G73" s="56">
        <v>3</v>
      </c>
      <c r="H73" s="106">
        <v>12</v>
      </c>
      <c r="I73" s="56">
        <v>2</v>
      </c>
      <c r="J73" s="13">
        <v>7314.084</v>
      </c>
      <c r="K73" s="13">
        <v>1614.56122285714</v>
      </c>
      <c r="L73" s="165">
        <v>0.220746879972549</v>
      </c>
      <c r="M73" s="166">
        <v>8776.9008</v>
      </c>
      <c r="N73" s="166">
        <v>1756.1458224</v>
      </c>
      <c r="O73" s="167">
        <v>0.200087236077682</v>
      </c>
      <c r="P73" s="168">
        <v>10532.28096</v>
      </c>
      <c r="Q73" s="168">
        <v>1907.66618331428</v>
      </c>
      <c r="R73" s="175">
        <v>0.181125645105681</v>
      </c>
      <c r="S73" s="133">
        <v>6823.9</v>
      </c>
      <c r="T73" s="133">
        <v>1667.69</v>
      </c>
      <c r="U73" s="134">
        <f t="shared" si="7"/>
        <v>0.244389571945662</v>
      </c>
      <c r="V73" s="136">
        <f t="shared" si="8"/>
        <v>0.932980807986345</v>
      </c>
      <c r="W73" s="136">
        <f t="shared" si="9"/>
        <v>1.03290601582072</v>
      </c>
      <c r="X73" s="31">
        <f t="shared" si="10"/>
        <v>0.777484006655288</v>
      </c>
      <c r="Y73" s="31">
        <f t="shared" si="11"/>
        <v>0.949630707614523</v>
      </c>
      <c r="Z73" s="146">
        <f t="shared" si="12"/>
        <v>0.647903338879406</v>
      </c>
      <c r="AA73" s="146">
        <f t="shared" si="13"/>
        <v>0.874204310264934</v>
      </c>
      <c r="AB73" s="56"/>
      <c r="AC73" s="133"/>
    </row>
    <row r="74" s="93" customFormat="1" spans="1:29">
      <c r="A74" s="11">
        <v>71</v>
      </c>
      <c r="B74" s="11">
        <v>598</v>
      </c>
      <c r="C74" s="54" t="s">
        <v>106</v>
      </c>
      <c r="D74" s="54" t="s">
        <v>47</v>
      </c>
      <c r="E74" s="54" t="s">
        <v>51</v>
      </c>
      <c r="F74" s="105">
        <v>8</v>
      </c>
      <c r="G74" s="56">
        <v>4</v>
      </c>
      <c r="H74" s="106">
        <v>13</v>
      </c>
      <c r="I74" s="56">
        <v>2</v>
      </c>
      <c r="J74" s="13">
        <v>10126.1142857143</v>
      </c>
      <c r="K74" s="13">
        <v>2554.21095428571</v>
      </c>
      <c r="L74" s="165">
        <v>0.252239988826626</v>
      </c>
      <c r="M74" s="166">
        <v>12151.3371428571</v>
      </c>
      <c r="N74" s="166">
        <v>2778.1956072</v>
      </c>
      <c r="O74" s="167">
        <v>0.228632912949262</v>
      </c>
      <c r="P74" s="168">
        <v>14581.6045714286</v>
      </c>
      <c r="Q74" s="168">
        <v>3017.89848137143</v>
      </c>
      <c r="R74" s="175">
        <v>0.206966144678257</v>
      </c>
      <c r="S74" s="133">
        <v>9292.88</v>
      </c>
      <c r="T74" s="133">
        <v>2205.7</v>
      </c>
      <c r="U74" s="134">
        <f t="shared" si="7"/>
        <v>0.237353759006896</v>
      </c>
      <c r="V74" s="136">
        <f t="shared" si="8"/>
        <v>0.917714311511395</v>
      </c>
      <c r="W74" s="136">
        <f t="shared" si="9"/>
        <v>0.863554357677096</v>
      </c>
      <c r="X74" s="31">
        <f t="shared" si="10"/>
        <v>0.764761926259499</v>
      </c>
      <c r="Y74" s="31">
        <f t="shared" si="11"/>
        <v>0.793932577779507</v>
      </c>
      <c r="Z74" s="146">
        <f t="shared" si="12"/>
        <v>0.637301605216246</v>
      </c>
      <c r="AA74" s="146">
        <f t="shared" si="13"/>
        <v>0.730872828763166</v>
      </c>
      <c r="AB74" s="56"/>
      <c r="AC74" s="133" t="s">
        <v>1452</v>
      </c>
    </row>
    <row r="75" s="93" customFormat="1" spans="1:29">
      <c r="A75" s="11">
        <v>72</v>
      </c>
      <c r="B75" s="11">
        <v>511</v>
      </c>
      <c r="C75" s="54" t="s">
        <v>77</v>
      </c>
      <c r="D75" s="54" t="s">
        <v>53</v>
      </c>
      <c r="E75" s="54" t="s">
        <v>67</v>
      </c>
      <c r="F75" s="105">
        <v>8</v>
      </c>
      <c r="G75" s="56">
        <v>4</v>
      </c>
      <c r="H75" s="106">
        <v>12</v>
      </c>
      <c r="I75" s="56">
        <v>2</v>
      </c>
      <c r="J75" s="13">
        <v>11643.6533333333</v>
      </c>
      <c r="K75" s="13">
        <v>2742.91754285715</v>
      </c>
      <c r="L75" s="165">
        <v>0.235571900359207</v>
      </c>
      <c r="M75" s="166">
        <v>13972.384</v>
      </c>
      <c r="N75" s="166">
        <v>2983.45031200001</v>
      </c>
      <c r="O75" s="167">
        <v>0.21352478660764</v>
      </c>
      <c r="P75" s="168">
        <v>16766.8608</v>
      </c>
      <c r="Q75" s="168">
        <v>3240.86257371429</v>
      </c>
      <c r="R75" s="175">
        <v>0.193289764397298</v>
      </c>
      <c r="S75" s="133">
        <v>10621.06</v>
      </c>
      <c r="T75" s="133">
        <v>2385.88</v>
      </c>
      <c r="U75" s="134">
        <f t="shared" si="7"/>
        <v>0.224636712343212</v>
      </c>
      <c r="V75" s="136">
        <f t="shared" si="8"/>
        <v>0.912175903553755</v>
      </c>
      <c r="W75" s="136">
        <f t="shared" si="9"/>
        <v>0.869832928887376</v>
      </c>
      <c r="X75" s="31">
        <f t="shared" si="10"/>
        <v>0.760146586294794</v>
      </c>
      <c r="Y75" s="31">
        <f t="shared" si="11"/>
        <v>0.79970495583705</v>
      </c>
      <c r="Z75" s="146">
        <f t="shared" si="12"/>
        <v>0.633455488578995</v>
      </c>
      <c r="AA75" s="146">
        <f t="shared" si="13"/>
        <v>0.736186723667702</v>
      </c>
      <c r="AB75" s="56"/>
      <c r="AC75" s="133" t="s">
        <v>114</v>
      </c>
    </row>
    <row r="76" s="93" customFormat="1" spans="1:29">
      <c r="A76" s="11">
        <v>73</v>
      </c>
      <c r="B76" s="11">
        <v>357</v>
      </c>
      <c r="C76" s="54" t="s">
        <v>127</v>
      </c>
      <c r="D76" s="54" t="s">
        <v>44</v>
      </c>
      <c r="E76" s="54" t="s">
        <v>51</v>
      </c>
      <c r="F76" s="105">
        <v>8</v>
      </c>
      <c r="G76" s="56">
        <v>4</v>
      </c>
      <c r="H76" s="106">
        <v>20</v>
      </c>
      <c r="I76" s="56">
        <v>2</v>
      </c>
      <c r="J76" s="13">
        <v>12771.672</v>
      </c>
      <c r="K76" s="13">
        <v>2445.014</v>
      </c>
      <c r="L76" s="165">
        <v>0.191440400285883</v>
      </c>
      <c r="M76" s="166">
        <v>15326.0064</v>
      </c>
      <c r="N76" s="166">
        <v>2659.42292</v>
      </c>
      <c r="O76" s="167">
        <v>0.173523542310409</v>
      </c>
      <c r="P76" s="168">
        <v>18391.20768</v>
      </c>
      <c r="Q76" s="168">
        <v>2888.87808</v>
      </c>
      <c r="R76" s="175">
        <v>0.157079302798673</v>
      </c>
      <c r="S76" s="133">
        <v>11626.66</v>
      </c>
      <c r="T76" s="133">
        <v>2840.89</v>
      </c>
      <c r="U76" s="134">
        <f t="shared" si="7"/>
        <v>0.244342743315793</v>
      </c>
      <c r="V76" s="136">
        <f t="shared" si="8"/>
        <v>0.910347525367078</v>
      </c>
      <c r="W76" s="136">
        <f t="shared" si="9"/>
        <v>1.16191154733674</v>
      </c>
      <c r="X76" s="31">
        <f t="shared" si="10"/>
        <v>0.758622937805898</v>
      </c>
      <c r="Y76" s="31">
        <f t="shared" si="11"/>
        <v>1.06823551028131</v>
      </c>
      <c r="Z76" s="146">
        <f t="shared" si="12"/>
        <v>0.632185781504915</v>
      </c>
      <c r="AA76" s="146">
        <f t="shared" si="13"/>
        <v>0.983388679386566</v>
      </c>
      <c r="AB76" s="56"/>
      <c r="AC76" s="133"/>
    </row>
    <row r="77" s="93" customFormat="1" spans="1:29">
      <c r="A77" s="11">
        <v>74</v>
      </c>
      <c r="B77" s="11">
        <v>741</v>
      </c>
      <c r="C77" s="54" t="s">
        <v>132</v>
      </c>
      <c r="D77" s="54" t="s">
        <v>44</v>
      </c>
      <c r="E77" s="54" t="s">
        <v>48</v>
      </c>
      <c r="F77" s="105">
        <v>4</v>
      </c>
      <c r="G77" s="56">
        <v>2</v>
      </c>
      <c r="H77" s="106">
        <v>10</v>
      </c>
      <c r="I77" s="56">
        <v>1</v>
      </c>
      <c r="J77" s="13">
        <v>4709.14761904762</v>
      </c>
      <c r="K77" s="13">
        <v>867.075485714286</v>
      </c>
      <c r="L77" s="165">
        <v>0.184125781533611</v>
      </c>
      <c r="M77" s="166">
        <v>5650.97714285714</v>
      </c>
      <c r="N77" s="166">
        <v>943.111336</v>
      </c>
      <c r="O77" s="167">
        <v>0.166893496851619</v>
      </c>
      <c r="P77" s="168">
        <v>6781.17257142857</v>
      </c>
      <c r="Q77" s="168">
        <v>1024.48303542857</v>
      </c>
      <c r="R77" s="175">
        <v>0.15107756433527</v>
      </c>
      <c r="S77" s="133">
        <v>4237.49</v>
      </c>
      <c r="T77" s="133">
        <v>770.43</v>
      </c>
      <c r="U77" s="134">
        <f t="shared" si="7"/>
        <v>0.18181281843733</v>
      </c>
      <c r="V77" s="136">
        <f t="shared" si="8"/>
        <v>0.89984225231338</v>
      </c>
      <c r="W77" s="136">
        <f t="shared" si="9"/>
        <v>0.888538555977429</v>
      </c>
      <c r="X77" s="31">
        <f t="shared" si="10"/>
        <v>0.749868543594484</v>
      </c>
      <c r="Y77" s="31">
        <f t="shared" si="11"/>
        <v>0.816902491351244</v>
      </c>
      <c r="Z77" s="146">
        <f t="shared" si="12"/>
        <v>0.624890452995403</v>
      </c>
      <c r="AA77" s="146">
        <f t="shared" si="13"/>
        <v>0.752018309095482</v>
      </c>
      <c r="AB77" s="56"/>
      <c r="AC77" s="133" t="s">
        <v>114</v>
      </c>
    </row>
    <row r="78" s="93" customFormat="1" spans="1:29">
      <c r="A78" s="11">
        <v>75</v>
      </c>
      <c r="B78" s="11">
        <v>104838</v>
      </c>
      <c r="C78" s="54" t="s">
        <v>120</v>
      </c>
      <c r="D78" s="54" t="s">
        <v>50</v>
      </c>
      <c r="E78" s="54" t="s">
        <v>48</v>
      </c>
      <c r="F78" s="105">
        <v>6</v>
      </c>
      <c r="G78" s="56">
        <v>2</v>
      </c>
      <c r="H78" s="106">
        <v>10</v>
      </c>
      <c r="I78" s="56">
        <v>1</v>
      </c>
      <c r="J78" s="13">
        <v>5828.14666666666</v>
      </c>
      <c r="K78" s="13">
        <v>1170.62251428572</v>
      </c>
      <c r="L78" s="165">
        <v>0.200856735637924</v>
      </c>
      <c r="M78" s="166">
        <v>6993.77599999999</v>
      </c>
      <c r="N78" s="166">
        <v>1273.277104</v>
      </c>
      <c r="O78" s="167">
        <v>0.182058605251298</v>
      </c>
      <c r="P78" s="168">
        <v>8392.53119999999</v>
      </c>
      <c r="Q78" s="168">
        <v>1383.13552457143</v>
      </c>
      <c r="R78" s="175">
        <v>0.164805526677271</v>
      </c>
      <c r="S78" s="133">
        <v>5200.59</v>
      </c>
      <c r="T78" s="133">
        <v>1023.73</v>
      </c>
      <c r="U78" s="134">
        <f t="shared" si="7"/>
        <v>0.196848819076297</v>
      </c>
      <c r="V78" s="136">
        <f t="shared" si="8"/>
        <v>0.892323117011469</v>
      </c>
      <c r="W78" s="136">
        <f t="shared" si="9"/>
        <v>0.874517607091002</v>
      </c>
      <c r="X78" s="31">
        <f t="shared" si="10"/>
        <v>0.743602597509558</v>
      </c>
      <c r="Y78" s="31">
        <f t="shared" si="11"/>
        <v>0.804011944284518</v>
      </c>
      <c r="Z78" s="146">
        <f t="shared" si="12"/>
        <v>0.619668831257965</v>
      </c>
      <c r="AA78" s="146">
        <f t="shared" si="13"/>
        <v>0.740151620584835</v>
      </c>
      <c r="AB78" s="56"/>
      <c r="AC78" s="133"/>
    </row>
    <row r="79" s="93" customFormat="1" spans="1:29">
      <c r="A79" s="11">
        <v>76</v>
      </c>
      <c r="B79" s="11">
        <v>745</v>
      </c>
      <c r="C79" s="54" t="s">
        <v>153</v>
      </c>
      <c r="D79" s="54" t="s">
        <v>44</v>
      </c>
      <c r="E79" s="54" t="s">
        <v>67</v>
      </c>
      <c r="F79" s="105">
        <v>6</v>
      </c>
      <c r="G79" s="56">
        <v>4</v>
      </c>
      <c r="H79" s="106">
        <v>8</v>
      </c>
      <c r="I79" s="56">
        <v>2</v>
      </c>
      <c r="J79" s="13">
        <v>8790.94166666667</v>
      </c>
      <c r="K79" s="13">
        <v>2000.45392857143</v>
      </c>
      <c r="L79" s="165">
        <v>0.227558548836322</v>
      </c>
      <c r="M79" s="166">
        <v>10549.13</v>
      </c>
      <c r="N79" s="166">
        <v>2175.87835</v>
      </c>
      <c r="O79" s="167">
        <v>0.206261402599077</v>
      </c>
      <c r="P79" s="168">
        <v>12658.956</v>
      </c>
      <c r="Q79" s="168">
        <v>2363.61325714286</v>
      </c>
      <c r="R79" s="175">
        <v>0.186714706737495</v>
      </c>
      <c r="S79" s="133">
        <v>7782.39</v>
      </c>
      <c r="T79" s="133">
        <v>1471.72</v>
      </c>
      <c r="U79" s="134">
        <f t="shared" si="7"/>
        <v>0.18910900121942</v>
      </c>
      <c r="V79" s="136">
        <f t="shared" si="8"/>
        <v>0.885273761912119</v>
      </c>
      <c r="W79" s="136">
        <f t="shared" si="9"/>
        <v>0.735693023958312</v>
      </c>
      <c r="X79" s="31">
        <f t="shared" si="10"/>
        <v>0.737728134926767</v>
      </c>
      <c r="Y79" s="31">
        <f t="shared" si="11"/>
        <v>0.676379724997034</v>
      </c>
      <c r="Z79" s="146">
        <f t="shared" si="12"/>
        <v>0.614773445772305</v>
      </c>
      <c r="AA79" s="146">
        <f t="shared" si="13"/>
        <v>0.622656856214717</v>
      </c>
      <c r="AB79" s="56"/>
      <c r="AC79" s="133" t="s">
        <v>1453</v>
      </c>
    </row>
    <row r="80" s="93" customFormat="1" spans="1:29">
      <c r="A80" s="11">
        <v>77</v>
      </c>
      <c r="B80" s="11">
        <v>727</v>
      </c>
      <c r="C80" s="54" t="s">
        <v>70</v>
      </c>
      <c r="D80" s="54" t="s">
        <v>44</v>
      </c>
      <c r="E80" s="54" t="s">
        <v>54</v>
      </c>
      <c r="F80" s="105">
        <v>6</v>
      </c>
      <c r="G80" s="56">
        <v>3</v>
      </c>
      <c r="H80" s="106">
        <v>12</v>
      </c>
      <c r="I80" s="56">
        <v>2</v>
      </c>
      <c r="J80" s="13">
        <v>8054.18571428572</v>
      </c>
      <c r="K80" s="13">
        <v>1938.69817142857</v>
      </c>
      <c r="L80" s="165">
        <v>0.24070691193399</v>
      </c>
      <c r="M80" s="166">
        <v>9665.02285714286</v>
      </c>
      <c r="N80" s="166">
        <v>2108.707088</v>
      </c>
      <c r="O80" s="167">
        <v>0.218179213765809</v>
      </c>
      <c r="P80" s="168">
        <v>11598.0274285714</v>
      </c>
      <c r="Q80" s="168">
        <v>2290.64645485715</v>
      </c>
      <c r="R80" s="175">
        <v>0.197503107227889</v>
      </c>
      <c r="S80" s="133">
        <v>7070.22</v>
      </c>
      <c r="T80" s="133">
        <v>1252.16</v>
      </c>
      <c r="U80" s="134">
        <f t="shared" si="7"/>
        <v>0.177103399894204</v>
      </c>
      <c r="V80" s="136">
        <f t="shared" si="8"/>
        <v>0.877831757400322</v>
      </c>
      <c r="W80" s="136">
        <f t="shared" si="9"/>
        <v>0.645876711730388</v>
      </c>
      <c r="X80" s="31">
        <f t="shared" si="10"/>
        <v>0.731526464500269</v>
      </c>
      <c r="Y80" s="31">
        <f t="shared" si="11"/>
        <v>0.593804614745052</v>
      </c>
      <c r="Z80" s="146">
        <f t="shared" si="12"/>
        <v>0.609605387083559</v>
      </c>
      <c r="AA80" s="146">
        <f t="shared" si="13"/>
        <v>0.546640446125977</v>
      </c>
      <c r="AB80" s="56"/>
      <c r="AC80" s="133" t="s">
        <v>114</v>
      </c>
    </row>
    <row r="81" s="93" customFormat="1" spans="1:29">
      <c r="A81" s="11">
        <v>78</v>
      </c>
      <c r="B81" s="11">
        <v>546</v>
      </c>
      <c r="C81" s="54" t="s">
        <v>105</v>
      </c>
      <c r="D81" s="54" t="s">
        <v>47</v>
      </c>
      <c r="E81" s="54" t="s">
        <v>51</v>
      </c>
      <c r="F81" s="105">
        <v>8</v>
      </c>
      <c r="G81" s="56">
        <v>6</v>
      </c>
      <c r="H81" s="106">
        <v>40</v>
      </c>
      <c r="I81" s="56">
        <v>2</v>
      </c>
      <c r="J81" s="13">
        <v>13080.1782857143</v>
      </c>
      <c r="K81" s="13">
        <v>3476.39017142857</v>
      </c>
      <c r="L81" s="165">
        <v>0.265775442466665</v>
      </c>
      <c r="M81" s="166">
        <v>15696.2139428571</v>
      </c>
      <c r="N81" s="166">
        <v>3781.242848</v>
      </c>
      <c r="O81" s="167">
        <v>0.240901586953759</v>
      </c>
      <c r="P81" s="168">
        <v>18835.4567314286</v>
      </c>
      <c r="Q81" s="168">
        <v>4107.48869485715</v>
      </c>
      <c r="R81" s="175">
        <v>0.218072157921366</v>
      </c>
      <c r="S81" s="133">
        <v>11332.6</v>
      </c>
      <c r="T81" s="133">
        <v>3115.18</v>
      </c>
      <c r="U81" s="134">
        <f t="shared" si="7"/>
        <v>0.274886610310079</v>
      </c>
      <c r="V81" s="136">
        <f t="shared" si="8"/>
        <v>0.866394918513997</v>
      </c>
      <c r="W81" s="136">
        <f t="shared" si="9"/>
        <v>0.896096193575379</v>
      </c>
      <c r="X81" s="31">
        <f t="shared" si="10"/>
        <v>0.721995765428334</v>
      </c>
      <c r="Y81" s="31">
        <f t="shared" si="11"/>
        <v>0.823850814461098</v>
      </c>
      <c r="Z81" s="146">
        <f t="shared" si="12"/>
        <v>0.601663137856942</v>
      </c>
      <c r="AA81" s="146">
        <f t="shared" si="13"/>
        <v>0.75841474716666</v>
      </c>
      <c r="AB81" s="56"/>
      <c r="AC81" s="133"/>
    </row>
    <row r="82" s="93" customFormat="1" spans="1:29">
      <c r="A82" s="11">
        <v>79</v>
      </c>
      <c r="B82" s="11">
        <v>582</v>
      </c>
      <c r="C82" s="54" t="s">
        <v>109</v>
      </c>
      <c r="D82" s="54" t="s">
        <v>44</v>
      </c>
      <c r="E82" s="54" t="s">
        <v>58</v>
      </c>
      <c r="F82" s="105">
        <v>10</v>
      </c>
      <c r="G82" s="56">
        <v>8</v>
      </c>
      <c r="H82" s="106">
        <v>30</v>
      </c>
      <c r="I82" s="56">
        <v>3</v>
      </c>
      <c r="J82" s="13">
        <v>31454.709</v>
      </c>
      <c r="K82" s="13">
        <v>5370.56438285715</v>
      </c>
      <c r="L82" s="165">
        <v>0.17073959841298</v>
      </c>
      <c r="M82" s="166">
        <v>37745.6508</v>
      </c>
      <c r="N82" s="166">
        <v>5841.5215672</v>
      </c>
      <c r="O82" s="167">
        <v>0.154760123176893</v>
      </c>
      <c r="P82" s="168">
        <v>45294.78096</v>
      </c>
      <c r="Q82" s="168">
        <v>6345.52837851429</v>
      </c>
      <c r="R82" s="175">
        <v>0.14009402946706</v>
      </c>
      <c r="S82" s="133">
        <v>27198.84</v>
      </c>
      <c r="T82" s="133">
        <v>5774.9</v>
      </c>
      <c r="U82" s="134">
        <f t="shared" si="7"/>
        <v>0.212321554889841</v>
      </c>
      <c r="V82" s="136">
        <f t="shared" si="8"/>
        <v>0.864698509847921</v>
      </c>
      <c r="W82" s="136">
        <f t="shared" si="9"/>
        <v>1.07528736056745</v>
      </c>
      <c r="X82" s="31">
        <f t="shared" si="10"/>
        <v>0.720582091539934</v>
      </c>
      <c r="Y82" s="31">
        <f t="shared" si="11"/>
        <v>0.98859516883853</v>
      </c>
      <c r="Z82" s="146">
        <f t="shared" si="12"/>
        <v>0.600485076283279</v>
      </c>
      <c r="AA82" s="146">
        <f t="shared" si="13"/>
        <v>0.910073937980261</v>
      </c>
      <c r="AB82" s="56"/>
      <c r="AC82" s="133"/>
    </row>
    <row r="83" s="93" customFormat="1" spans="1:29">
      <c r="A83" s="11">
        <v>80</v>
      </c>
      <c r="B83" s="11">
        <v>387</v>
      </c>
      <c r="C83" s="54" t="s">
        <v>151</v>
      </c>
      <c r="D83" s="54" t="s">
        <v>47</v>
      </c>
      <c r="E83" s="54" t="s">
        <v>72</v>
      </c>
      <c r="F83" s="105">
        <v>10</v>
      </c>
      <c r="G83" s="56">
        <v>5</v>
      </c>
      <c r="H83" s="106">
        <v>60</v>
      </c>
      <c r="I83" s="56">
        <v>3</v>
      </c>
      <c r="J83" s="13">
        <v>15760.9602857143</v>
      </c>
      <c r="K83" s="13">
        <v>3266.18804571428</v>
      </c>
      <c r="L83" s="165">
        <v>0.207232807297583</v>
      </c>
      <c r="M83" s="166">
        <v>18913.1523428571</v>
      </c>
      <c r="N83" s="166">
        <v>3552.6076128</v>
      </c>
      <c r="O83" s="167">
        <v>0.187837941999219</v>
      </c>
      <c r="P83" s="168">
        <v>22695.7828114286</v>
      </c>
      <c r="Q83" s="168">
        <v>3859.12679862857</v>
      </c>
      <c r="R83" s="175">
        <v>0.170037175218529</v>
      </c>
      <c r="S83" s="133">
        <v>13272.6</v>
      </c>
      <c r="T83" s="133">
        <v>2817.57</v>
      </c>
      <c r="U83" s="134">
        <f t="shared" si="7"/>
        <v>0.212284706839655</v>
      </c>
      <c r="V83" s="136">
        <f t="shared" si="8"/>
        <v>0.842118738921654</v>
      </c>
      <c r="W83" s="136">
        <f t="shared" si="9"/>
        <v>0.862647820812726</v>
      </c>
      <c r="X83" s="31">
        <f t="shared" si="10"/>
        <v>0.701765615768047</v>
      </c>
      <c r="Y83" s="31">
        <f t="shared" si="11"/>
        <v>0.793099128045645</v>
      </c>
      <c r="Z83" s="146">
        <f t="shared" si="12"/>
        <v>0.584804679806704</v>
      </c>
      <c r="AA83" s="146">
        <f t="shared" si="13"/>
        <v>0.73010557751077</v>
      </c>
      <c r="AB83" s="56"/>
      <c r="AC83" s="133"/>
    </row>
    <row r="84" s="93" customFormat="1" spans="1:29">
      <c r="A84" s="11">
        <v>81</v>
      </c>
      <c r="B84" s="11">
        <v>371</v>
      </c>
      <c r="C84" s="54" t="s">
        <v>147</v>
      </c>
      <c r="D84" s="54" t="s">
        <v>56</v>
      </c>
      <c r="E84" s="54" t="s">
        <v>45</v>
      </c>
      <c r="F84" s="105">
        <v>6</v>
      </c>
      <c r="G84" s="56">
        <v>2</v>
      </c>
      <c r="H84" s="106">
        <v>10</v>
      </c>
      <c r="I84" s="56">
        <v>1</v>
      </c>
      <c r="J84" s="13">
        <v>6023.45238095238</v>
      </c>
      <c r="K84" s="13">
        <v>1579.01417142857</v>
      </c>
      <c r="L84" s="165">
        <v>0.262144376939344</v>
      </c>
      <c r="M84" s="166">
        <v>7228.14285714286</v>
      </c>
      <c r="N84" s="166">
        <v>1717.481568</v>
      </c>
      <c r="O84" s="167">
        <v>0.237610351918098</v>
      </c>
      <c r="P84" s="168">
        <v>8673.77142857143</v>
      </c>
      <c r="Q84" s="168">
        <v>1865.66597485714</v>
      </c>
      <c r="R84" s="175">
        <v>0.215092822104077</v>
      </c>
      <c r="S84" s="133">
        <v>5046.81</v>
      </c>
      <c r="T84" s="133">
        <v>1532.79</v>
      </c>
      <c r="U84" s="134">
        <f t="shared" si="7"/>
        <v>0.303714623692986</v>
      </c>
      <c r="V84" s="136">
        <f t="shared" si="8"/>
        <v>0.837860031227148</v>
      </c>
      <c r="W84" s="136">
        <f t="shared" si="9"/>
        <v>0.970725929972655</v>
      </c>
      <c r="X84" s="31">
        <f t="shared" si="10"/>
        <v>0.69821669268929</v>
      </c>
      <c r="Y84" s="31">
        <f t="shared" si="11"/>
        <v>0.892463726283204</v>
      </c>
      <c r="Z84" s="146">
        <f t="shared" si="12"/>
        <v>0.581847243907742</v>
      </c>
      <c r="AA84" s="146">
        <f t="shared" si="13"/>
        <v>0.821577935523732</v>
      </c>
      <c r="AB84" s="56"/>
      <c r="AC84" s="133"/>
    </row>
    <row r="85" s="93" customFormat="1" spans="1:29">
      <c r="A85" s="11">
        <v>82</v>
      </c>
      <c r="B85" s="11">
        <v>573</v>
      </c>
      <c r="C85" s="54" t="s">
        <v>128</v>
      </c>
      <c r="D85" s="54" t="s">
        <v>47</v>
      </c>
      <c r="E85" s="54" t="s">
        <v>54</v>
      </c>
      <c r="F85" s="105">
        <v>6</v>
      </c>
      <c r="G85" s="56">
        <v>3</v>
      </c>
      <c r="H85" s="106">
        <v>12</v>
      </c>
      <c r="I85" s="56">
        <v>2</v>
      </c>
      <c r="J85" s="13">
        <v>6856.44285714286</v>
      </c>
      <c r="K85" s="13">
        <v>1539.83217142857</v>
      </c>
      <c r="L85" s="165">
        <v>0.22458178439049</v>
      </c>
      <c r="M85" s="166">
        <v>8227.73142857143</v>
      </c>
      <c r="N85" s="166">
        <v>1674.863608</v>
      </c>
      <c r="O85" s="167">
        <v>0.203563232774457</v>
      </c>
      <c r="P85" s="168">
        <v>9873.27771428572</v>
      </c>
      <c r="Q85" s="168">
        <v>1819.37093485714</v>
      </c>
      <c r="R85" s="175">
        <v>0.184272233346043</v>
      </c>
      <c r="S85" s="133">
        <v>5671.18</v>
      </c>
      <c r="T85" s="133">
        <v>1076.95</v>
      </c>
      <c r="U85" s="134">
        <f t="shared" si="7"/>
        <v>0.189898751229903</v>
      </c>
      <c r="V85" s="136">
        <f t="shared" si="8"/>
        <v>0.827131519675967</v>
      </c>
      <c r="W85" s="136">
        <f t="shared" si="9"/>
        <v>0.699394401534595</v>
      </c>
      <c r="X85" s="31">
        <f t="shared" si="10"/>
        <v>0.689276266396639</v>
      </c>
      <c r="Y85" s="31">
        <f t="shared" si="11"/>
        <v>0.643007582740433</v>
      </c>
      <c r="Z85" s="146">
        <f t="shared" si="12"/>
        <v>0.574396888663866</v>
      </c>
      <c r="AA85" s="146">
        <f t="shared" si="13"/>
        <v>0.591935365882144</v>
      </c>
      <c r="AB85" s="56"/>
      <c r="AC85" s="133" t="s">
        <v>114</v>
      </c>
    </row>
    <row r="86" s="93" customFormat="1" spans="1:29">
      <c r="A86" s="11">
        <v>83</v>
      </c>
      <c r="B86" s="11">
        <v>545</v>
      </c>
      <c r="C86" s="54" t="s">
        <v>142</v>
      </c>
      <c r="D86" s="54" t="s">
        <v>47</v>
      </c>
      <c r="E86" s="54" t="s">
        <v>48</v>
      </c>
      <c r="F86" s="105">
        <v>6</v>
      </c>
      <c r="G86" s="56">
        <v>2</v>
      </c>
      <c r="H86" s="106">
        <v>10</v>
      </c>
      <c r="I86" s="56">
        <v>1</v>
      </c>
      <c r="J86" s="13">
        <v>5783.9369047619</v>
      </c>
      <c r="K86" s="13">
        <v>1371.09514285714</v>
      </c>
      <c r="L86" s="165">
        <v>0.237052230242748</v>
      </c>
      <c r="M86" s="166">
        <v>6940.72428571428</v>
      </c>
      <c r="N86" s="166">
        <v>1491.32964</v>
      </c>
      <c r="O86" s="167">
        <v>0.214866572796952</v>
      </c>
      <c r="P86" s="168">
        <v>8328.86914285714</v>
      </c>
      <c r="Q86" s="168">
        <v>1620.00164571429</v>
      </c>
      <c r="R86" s="175">
        <v>0.194504394045331</v>
      </c>
      <c r="S86" s="133">
        <v>4719.05</v>
      </c>
      <c r="T86" s="133">
        <v>1186.59</v>
      </c>
      <c r="U86" s="134">
        <f t="shared" si="7"/>
        <v>0.251446795435522</v>
      </c>
      <c r="V86" s="136">
        <f t="shared" si="8"/>
        <v>0.815888914022354</v>
      </c>
      <c r="W86" s="136">
        <f t="shared" si="9"/>
        <v>0.865432283223861</v>
      </c>
      <c r="X86" s="31">
        <f t="shared" si="10"/>
        <v>0.679907428351961</v>
      </c>
      <c r="Y86" s="31">
        <f t="shared" si="11"/>
        <v>0.795659100559418</v>
      </c>
      <c r="Z86" s="146">
        <f t="shared" si="12"/>
        <v>0.566589523626634</v>
      </c>
      <c r="AA86" s="146">
        <f t="shared" si="13"/>
        <v>0.732462218874358</v>
      </c>
      <c r="AB86" s="56"/>
      <c r="AC86" s="133" t="s">
        <v>114</v>
      </c>
    </row>
    <row r="87" s="93" customFormat="1" spans="1:29">
      <c r="A87" s="11">
        <v>84</v>
      </c>
      <c r="B87" s="11">
        <v>732</v>
      </c>
      <c r="C87" s="54" t="s">
        <v>96</v>
      </c>
      <c r="D87" s="54" t="s">
        <v>56</v>
      </c>
      <c r="E87" s="54" t="s">
        <v>45</v>
      </c>
      <c r="F87" s="105">
        <v>6</v>
      </c>
      <c r="G87" s="56">
        <v>2</v>
      </c>
      <c r="H87" s="106">
        <v>10</v>
      </c>
      <c r="I87" s="56">
        <v>1</v>
      </c>
      <c r="J87" s="13">
        <v>6513.54666666667</v>
      </c>
      <c r="K87" s="13">
        <v>1323.80411428572</v>
      </c>
      <c r="L87" s="165">
        <v>0.203238601338398</v>
      </c>
      <c r="M87" s="166">
        <v>7816.25600000001</v>
      </c>
      <c r="N87" s="166">
        <v>1439.89155200001</v>
      </c>
      <c r="O87" s="167">
        <v>0.184217552751599</v>
      </c>
      <c r="P87" s="168">
        <v>9379.50720000001</v>
      </c>
      <c r="Q87" s="168">
        <v>1564.12547657143</v>
      </c>
      <c r="R87" s="175">
        <v>0.16675987802125</v>
      </c>
      <c r="S87" s="133">
        <v>5247.63</v>
      </c>
      <c r="T87" s="133">
        <v>1291.76</v>
      </c>
      <c r="U87" s="134">
        <f t="shared" si="7"/>
        <v>0.246160647759084</v>
      </c>
      <c r="V87" s="136">
        <f t="shared" si="8"/>
        <v>0.805648637915646</v>
      </c>
      <c r="W87" s="136">
        <f t="shared" si="9"/>
        <v>0.975793915474413</v>
      </c>
      <c r="X87" s="31">
        <f t="shared" si="10"/>
        <v>0.671373864929705</v>
      </c>
      <c r="Y87" s="31">
        <f t="shared" si="11"/>
        <v>0.897123118894437</v>
      </c>
      <c r="Z87" s="146">
        <f t="shared" si="12"/>
        <v>0.559478220774754</v>
      </c>
      <c r="AA87" s="146">
        <f t="shared" si="13"/>
        <v>0.825867246169753</v>
      </c>
      <c r="AB87" s="56"/>
      <c r="AC87" s="133"/>
    </row>
    <row r="88" s="93" customFormat="1" spans="1:29">
      <c r="A88" s="11">
        <v>85</v>
      </c>
      <c r="B88" s="11">
        <v>572</v>
      </c>
      <c r="C88" s="54" t="s">
        <v>146</v>
      </c>
      <c r="D88" s="54" t="s">
        <v>53</v>
      </c>
      <c r="E88" s="54" t="s">
        <v>67</v>
      </c>
      <c r="F88" s="105">
        <v>8</v>
      </c>
      <c r="G88" s="56">
        <v>4</v>
      </c>
      <c r="H88" s="106">
        <v>12</v>
      </c>
      <c r="I88" s="56">
        <v>2</v>
      </c>
      <c r="J88" s="13">
        <v>11007.740952381</v>
      </c>
      <c r="K88" s="13">
        <v>2448.78771428571</v>
      </c>
      <c r="L88" s="165">
        <v>0.222460514367032</v>
      </c>
      <c r="M88" s="166">
        <v>13209.2891428572</v>
      </c>
      <c r="N88" s="166">
        <v>2663.52755999999</v>
      </c>
      <c r="O88" s="167">
        <v>0.201640491868579</v>
      </c>
      <c r="P88" s="168">
        <v>15851.1469714286</v>
      </c>
      <c r="Q88" s="168">
        <v>2893.33686857142</v>
      </c>
      <c r="R88" s="175">
        <v>0.182531704096026</v>
      </c>
      <c r="S88" s="133">
        <v>8767.14</v>
      </c>
      <c r="T88" s="133">
        <v>2528.56</v>
      </c>
      <c r="U88" s="134">
        <f t="shared" si="7"/>
        <v>0.288413325212099</v>
      </c>
      <c r="V88" s="136">
        <f t="shared" si="8"/>
        <v>0.796452245553948</v>
      </c>
      <c r="W88" s="136">
        <f t="shared" si="9"/>
        <v>1.0325762356814</v>
      </c>
      <c r="X88" s="31">
        <f t="shared" si="10"/>
        <v>0.66371020462829</v>
      </c>
      <c r="Y88" s="31">
        <f t="shared" si="11"/>
        <v>0.949327515124345</v>
      </c>
      <c r="Z88" s="146">
        <f t="shared" si="12"/>
        <v>0.553091837190243</v>
      </c>
      <c r="AA88" s="146">
        <f t="shared" si="13"/>
        <v>0.873925199469937</v>
      </c>
      <c r="AB88" s="56"/>
      <c r="AC88" s="133"/>
    </row>
    <row r="89" s="93" customFormat="1" spans="1:29">
      <c r="A89" s="11">
        <v>86</v>
      </c>
      <c r="B89" s="11">
        <v>752</v>
      </c>
      <c r="C89" s="54" t="s">
        <v>134</v>
      </c>
      <c r="D89" s="54" t="s">
        <v>44</v>
      </c>
      <c r="E89" s="54" t="s">
        <v>45</v>
      </c>
      <c r="F89" s="105">
        <v>8</v>
      </c>
      <c r="G89" s="56">
        <v>2</v>
      </c>
      <c r="H89" s="106">
        <v>6</v>
      </c>
      <c r="I89" s="56">
        <v>1</v>
      </c>
      <c r="J89" s="13">
        <v>7750.96761904762</v>
      </c>
      <c r="K89" s="13">
        <v>1647.29537142857</v>
      </c>
      <c r="L89" s="165">
        <v>0.212527706525366</v>
      </c>
      <c r="M89" s="166">
        <v>9301.16114285714</v>
      </c>
      <c r="N89" s="166">
        <v>1791.750504</v>
      </c>
      <c r="O89" s="167">
        <v>0.192637292965941</v>
      </c>
      <c r="P89" s="168">
        <v>11161.3933714286</v>
      </c>
      <c r="Q89" s="168">
        <v>1946.34283885714</v>
      </c>
      <c r="R89" s="175">
        <v>0.174381707918249</v>
      </c>
      <c r="S89" s="133">
        <v>6066.8</v>
      </c>
      <c r="T89" s="133">
        <v>1364.02</v>
      </c>
      <c r="U89" s="134">
        <f t="shared" si="7"/>
        <v>0.224833520142414</v>
      </c>
      <c r="V89" s="136">
        <f t="shared" si="8"/>
        <v>0.782715178049659</v>
      </c>
      <c r="W89" s="136">
        <f t="shared" si="9"/>
        <v>0.828036078810258</v>
      </c>
      <c r="X89" s="31">
        <f t="shared" si="10"/>
        <v>0.652262648374716</v>
      </c>
      <c r="Y89" s="31">
        <f t="shared" si="11"/>
        <v>0.761277865950024</v>
      </c>
      <c r="Z89" s="146">
        <f t="shared" si="12"/>
        <v>0.543552206978929</v>
      </c>
      <c r="AA89" s="146">
        <f t="shared" si="13"/>
        <v>0.70081178545139</v>
      </c>
      <c r="AB89" s="56"/>
      <c r="AC89" s="133"/>
    </row>
    <row r="90" s="93" customFormat="1" spans="1:29">
      <c r="A90" s="11">
        <v>87</v>
      </c>
      <c r="B90" s="11">
        <v>102564</v>
      </c>
      <c r="C90" s="54" t="s">
        <v>133</v>
      </c>
      <c r="D90" s="54" t="s">
        <v>56</v>
      </c>
      <c r="E90" s="54" t="s">
        <v>45</v>
      </c>
      <c r="F90" s="105">
        <v>6</v>
      </c>
      <c r="G90" s="56">
        <v>2</v>
      </c>
      <c r="H90" s="106">
        <v>10</v>
      </c>
      <c r="I90" s="56">
        <v>1</v>
      </c>
      <c r="J90" s="13">
        <v>6561.10714285714</v>
      </c>
      <c r="K90" s="13">
        <v>1450.54326857143</v>
      </c>
      <c r="L90" s="165">
        <v>0.221082088279963</v>
      </c>
      <c r="M90" s="166">
        <v>7873.32857142856</v>
      </c>
      <c r="N90" s="166">
        <v>1577.74475520001</v>
      </c>
      <c r="O90" s="167">
        <v>0.200391072325556</v>
      </c>
      <c r="P90" s="168">
        <v>9447.99428571428</v>
      </c>
      <c r="Q90" s="168">
        <v>1713.87266194286</v>
      </c>
      <c r="R90" s="175">
        <v>0.181400687819456</v>
      </c>
      <c r="S90" s="133">
        <v>5117.58</v>
      </c>
      <c r="T90" s="133">
        <v>1263.68</v>
      </c>
      <c r="U90" s="134">
        <f t="shared" si="7"/>
        <v>0.24692921263566</v>
      </c>
      <c r="V90" s="136">
        <f t="shared" si="8"/>
        <v>0.779987262602675</v>
      </c>
      <c r="W90" s="136">
        <f t="shared" si="9"/>
        <v>0.871177046131507</v>
      </c>
      <c r="X90" s="31">
        <f t="shared" si="10"/>
        <v>0.64998938550223</v>
      </c>
      <c r="Y90" s="31">
        <f t="shared" si="11"/>
        <v>0.800940707193036</v>
      </c>
      <c r="Z90" s="146">
        <f t="shared" si="12"/>
        <v>0.541657821251858</v>
      </c>
      <c r="AA90" s="146">
        <f t="shared" si="13"/>
        <v>0.73732432289776</v>
      </c>
      <c r="AB90" s="56"/>
      <c r="AC90" s="133"/>
    </row>
    <row r="91" s="93" customFormat="1" spans="1:29">
      <c r="A91" s="11">
        <v>88</v>
      </c>
      <c r="B91" s="11">
        <v>339</v>
      </c>
      <c r="C91" s="54" t="s">
        <v>43</v>
      </c>
      <c r="D91" s="54" t="s">
        <v>44</v>
      </c>
      <c r="E91" s="54" t="s">
        <v>45</v>
      </c>
      <c r="F91" s="105">
        <v>8</v>
      </c>
      <c r="G91" s="56">
        <v>2</v>
      </c>
      <c r="H91" s="106">
        <v>6</v>
      </c>
      <c r="I91" s="56">
        <v>1</v>
      </c>
      <c r="J91" s="161">
        <v>7075.18285714286</v>
      </c>
      <c r="K91" s="161">
        <v>1540.84914285715</v>
      </c>
      <c r="L91" s="162">
        <v>0.217782236016919</v>
      </c>
      <c r="M91" s="163">
        <v>8490.21942857143</v>
      </c>
      <c r="N91" s="163">
        <v>1675.96976</v>
      </c>
      <c r="O91" s="16">
        <v>0.197400052389694</v>
      </c>
      <c r="P91" s="164">
        <v>10188.2633142857</v>
      </c>
      <c r="Q91" s="164">
        <v>1820.57252571429</v>
      </c>
      <c r="R91" s="145">
        <v>0.178693116731831</v>
      </c>
      <c r="S91" s="133">
        <v>5493.16</v>
      </c>
      <c r="T91" s="133">
        <v>1595.63</v>
      </c>
      <c r="U91" s="134">
        <f t="shared" si="7"/>
        <v>0.290475791711874</v>
      </c>
      <c r="V91" s="136">
        <f t="shared" si="8"/>
        <v>0.776398308130552</v>
      </c>
      <c r="W91" s="136">
        <f t="shared" si="9"/>
        <v>1.03555238187774</v>
      </c>
      <c r="X91" s="31">
        <f t="shared" si="10"/>
        <v>0.646998590108793</v>
      </c>
      <c r="Y91" s="31">
        <f t="shared" si="11"/>
        <v>0.952063717426501</v>
      </c>
      <c r="Z91" s="146">
        <f t="shared" si="12"/>
        <v>0.539165491757329</v>
      </c>
      <c r="AA91" s="146">
        <f t="shared" si="13"/>
        <v>0.876444073203821</v>
      </c>
      <c r="AB91" s="56"/>
      <c r="AC91" s="133" t="s">
        <v>114</v>
      </c>
    </row>
    <row r="92" s="93" customFormat="1" spans="1:29">
      <c r="A92" s="11">
        <v>89</v>
      </c>
      <c r="B92" s="11">
        <v>106485</v>
      </c>
      <c r="C92" s="60" t="s">
        <v>160</v>
      </c>
      <c r="D92" s="54" t="s">
        <v>47</v>
      </c>
      <c r="E92" s="54" t="s">
        <v>48</v>
      </c>
      <c r="F92" s="105">
        <v>4</v>
      </c>
      <c r="G92" s="56">
        <v>2</v>
      </c>
      <c r="H92" s="106">
        <v>6</v>
      </c>
      <c r="I92" s="56">
        <v>1</v>
      </c>
      <c r="J92" s="13">
        <v>3060.94642857142</v>
      </c>
      <c r="K92" s="13">
        <v>251.308571428571</v>
      </c>
      <c r="L92" s="165">
        <v>0.0821015908945061</v>
      </c>
      <c r="M92" s="166">
        <v>3673.13571428571</v>
      </c>
      <c r="N92" s="166">
        <v>273.346399999999</v>
      </c>
      <c r="O92" s="167">
        <v>0.0744177240543792</v>
      </c>
      <c r="P92" s="168">
        <v>4407.76285714285</v>
      </c>
      <c r="Q92" s="168">
        <v>296.930742857142</v>
      </c>
      <c r="R92" s="175">
        <v>0.0673654079134409</v>
      </c>
      <c r="S92" s="133">
        <v>2346.94</v>
      </c>
      <c r="T92" s="133">
        <v>100.59</v>
      </c>
      <c r="U92" s="134">
        <f t="shared" si="7"/>
        <v>0.0428600645947489</v>
      </c>
      <c r="V92" s="136">
        <f t="shared" si="8"/>
        <v>0.766736711918001</v>
      </c>
      <c r="W92" s="136">
        <f t="shared" si="9"/>
        <v>0.400264899156416</v>
      </c>
      <c r="X92" s="31">
        <f t="shared" si="10"/>
        <v>0.638947259931667</v>
      </c>
      <c r="Y92" s="31">
        <f t="shared" si="11"/>
        <v>0.367994603184825</v>
      </c>
      <c r="Z92" s="146">
        <f t="shared" si="12"/>
        <v>0.532456049943056</v>
      </c>
      <c r="AA92" s="146">
        <f t="shared" si="13"/>
        <v>0.338765865171446</v>
      </c>
      <c r="AB92" s="56"/>
      <c r="AC92" s="133"/>
    </row>
    <row r="93" s="93" customFormat="1" spans="1:29">
      <c r="A93" s="11">
        <v>90</v>
      </c>
      <c r="B93" s="11">
        <v>737</v>
      </c>
      <c r="C93" s="54" t="s">
        <v>157</v>
      </c>
      <c r="D93" s="54" t="s">
        <v>47</v>
      </c>
      <c r="E93" s="54" t="s">
        <v>67</v>
      </c>
      <c r="F93" s="105">
        <v>6</v>
      </c>
      <c r="G93" s="56">
        <v>4</v>
      </c>
      <c r="H93" s="106">
        <v>20</v>
      </c>
      <c r="I93" s="56">
        <v>2</v>
      </c>
      <c r="J93" s="13">
        <v>11490.4193333333</v>
      </c>
      <c r="K93" s="13">
        <v>2247.18728</v>
      </c>
      <c r="L93" s="165">
        <v>0.195570519648572</v>
      </c>
      <c r="M93" s="166">
        <v>13788.5032</v>
      </c>
      <c r="N93" s="166">
        <v>2444.2483184</v>
      </c>
      <c r="O93" s="167">
        <v>0.177267124860949</v>
      </c>
      <c r="P93" s="168">
        <v>16546.20384</v>
      </c>
      <c r="Q93" s="168">
        <v>2655.1382016</v>
      </c>
      <c r="R93" s="175">
        <v>0.160468118686008</v>
      </c>
      <c r="S93" s="133">
        <v>8640.24</v>
      </c>
      <c r="T93" s="133">
        <v>2551.56</v>
      </c>
      <c r="U93" s="134">
        <f t="shared" si="7"/>
        <v>0.295311241354407</v>
      </c>
      <c r="V93" s="136">
        <f t="shared" si="8"/>
        <v>0.751951669416883</v>
      </c>
      <c r="W93" s="136">
        <f t="shared" si="9"/>
        <v>1.13544608529468</v>
      </c>
      <c r="X93" s="31">
        <f t="shared" si="10"/>
        <v>0.626626391180734</v>
      </c>
      <c r="Y93" s="31">
        <f t="shared" si="11"/>
        <v>1.04390375592863</v>
      </c>
      <c r="Z93" s="146">
        <f t="shared" si="12"/>
        <v>0.522188659317278</v>
      </c>
      <c r="AA93" s="146">
        <f t="shared" si="13"/>
        <v>0.960989525314508</v>
      </c>
      <c r="AB93" s="56"/>
      <c r="AC93" s="133"/>
    </row>
    <row r="94" s="93" customFormat="1" spans="1:29">
      <c r="A94" s="11">
        <v>91</v>
      </c>
      <c r="B94" s="11">
        <v>733</v>
      </c>
      <c r="C94" s="54" t="s">
        <v>150</v>
      </c>
      <c r="D94" s="54" t="s">
        <v>47</v>
      </c>
      <c r="E94" s="54" t="s">
        <v>45</v>
      </c>
      <c r="F94" s="105">
        <v>8</v>
      </c>
      <c r="G94" s="56">
        <v>2</v>
      </c>
      <c r="H94" s="106">
        <v>10</v>
      </c>
      <c r="I94" s="56">
        <v>1</v>
      </c>
      <c r="J94" s="13">
        <v>6620.6780952381</v>
      </c>
      <c r="K94" s="13">
        <v>1509.15662857143</v>
      </c>
      <c r="L94" s="165">
        <v>0.227945930441307</v>
      </c>
      <c r="M94" s="166">
        <v>7944.81371428572</v>
      </c>
      <c r="N94" s="166">
        <v>1641.498056</v>
      </c>
      <c r="O94" s="167">
        <v>0.206612529258979</v>
      </c>
      <c r="P94" s="168">
        <v>9533.77645714286</v>
      </c>
      <c r="Q94" s="168">
        <v>1783.12660114286</v>
      </c>
      <c r="R94" s="175">
        <v>0.187032558310816</v>
      </c>
      <c r="S94" s="133">
        <v>4757.06</v>
      </c>
      <c r="T94" s="133">
        <v>1305.25</v>
      </c>
      <c r="U94" s="134">
        <f t="shared" si="7"/>
        <v>0.274381655896709</v>
      </c>
      <c r="V94" s="136">
        <f t="shared" si="8"/>
        <v>0.71851552538425</v>
      </c>
      <c r="W94" s="136">
        <f t="shared" si="9"/>
        <v>0.864887033783599</v>
      </c>
      <c r="X94" s="31">
        <f t="shared" si="10"/>
        <v>0.598762937820209</v>
      </c>
      <c r="Y94" s="31">
        <f t="shared" si="11"/>
        <v>0.79515781040925</v>
      </c>
      <c r="Z94" s="146">
        <f t="shared" si="12"/>
        <v>0.498969114850174</v>
      </c>
      <c r="AA94" s="146">
        <f t="shared" si="13"/>
        <v>0.732000744738722</v>
      </c>
      <c r="AB94" s="56"/>
      <c r="AC94" s="133"/>
    </row>
    <row r="95" s="93" customFormat="1" spans="1:29">
      <c r="A95" s="11">
        <v>92</v>
      </c>
      <c r="B95" s="11">
        <v>104429</v>
      </c>
      <c r="C95" s="54" t="s">
        <v>159</v>
      </c>
      <c r="D95" s="54" t="s">
        <v>44</v>
      </c>
      <c r="E95" s="54" t="s">
        <v>48</v>
      </c>
      <c r="F95" s="105">
        <v>4</v>
      </c>
      <c r="G95" s="56">
        <v>2</v>
      </c>
      <c r="H95" s="106">
        <v>10</v>
      </c>
      <c r="I95" s="56">
        <v>1</v>
      </c>
      <c r="J95" s="13">
        <v>5735.82199999999</v>
      </c>
      <c r="K95" s="13">
        <v>892.61328</v>
      </c>
      <c r="L95" s="165">
        <v>0.155620812500807</v>
      </c>
      <c r="M95" s="166">
        <v>6882.98639999999</v>
      </c>
      <c r="N95" s="166">
        <v>970.8885984</v>
      </c>
      <c r="O95" s="167">
        <v>0.141056300561629</v>
      </c>
      <c r="P95" s="168">
        <v>8259.58367999999</v>
      </c>
      <c r="Q95" s="168">
        <v>1054.6569216</v>
      </c>
      <c r="R95" s="175">
        <v>0.127688871795534</v>
      </c>
      <c r="S95" s="133">
        <v>4110.02</v>
      </c>
      <c r="T95" s="133">
        <v>720.58</v>
      </c>
      <c r="U95" s="134">
        <f t="shared" si="7"/>
        <v>0.175322747821178</v>
      </c>
      <c r="V95" s="136">
        <f t="shared" si="8"/>
        <v>0.716552919529234</v>
      </c>
      <c r="W95" s="136">
        <f t="shared" si="9"/>
        <v>0.807270086772628</v>
      </c>
      <c r="X95" s="31">
        <f t="shared" si="10"/>
        <v>0.597127432941028</v>
      </c>
      <c r="Y95" s="31">
        <f t="shared" si="11"/>
        <v>0.742186076947961</v>
      </c>
      <c r="Z95" s="146">
        <f t="shared" si="12"/>
        <v>0.497606194117523</v>
      </c>
      <c r="AA95" s="146">
        <f t="shared" si="13"/>
        <v>0.683236401565375</v>
      </c>
      <c r="AB95" s="56"/>
      <c r="AC95" s="133" t="s">
        <v>114</v>
      </c>
    </row>
    <row r="96" s="93" customFormat="1" spans="1:29">
      <c r="A96" s="11">
        <v>93</v>
      </c>
      <c r="B96" s="11">
        <v>347</v>
      </c>
      <c r="C96" s="54" t="s">
        <v>158</v>
      </c>
      <c r="D96" s="54" t="s">
        <v>44</v>
      </c>
      <c r="E96" s="54" t="s">
        <v>67</v>
      </c>
      <c r="F96" s="105">
        <v>6</v>
      </c>
      <c r="G96" s="56">
        <v>4</v>
      </c>
      <c r="H96" s="106">
        <v>8</v>
      </c>
      <c r="I96" s="56">
        <v>2</v>
      </c>
      <c r="J96" s="13">
        <v>9044.68819047618</v>
      </c>
      <c r="K96" s="13">
        <v>1991.11157142857</v>
      </c>
      <c r="L96" s="165">
        <v>0.220141538270514</v>
      </c>
      <c r="M96" s="166">
        <v>10853.6258285714</v>
      </c>
      <c r="N96" s="166">
        <v>2165.71674</v>
      </c>
      <c r="O96" s="167">
        <v>0.199538548150324</v>
      </c>
      <c r="P96" s="168">
        <v>13024.3509942857</v>
      </c>
      <c r="Q96" s="168">
        <v>2352.57490285715</v>
      </c>
      <c r="R96" s="175">
        <v>0.18062895447837</v>
      </c>
      <c r="S96" s="133">
        <v>6456.29</v>
      </c>
      <c r="T96" s="133">
        <v>1503.37</v>
      </c>
      <c r="U96" s="134">
        <f t="shared" si="7"/>
        <v>0.23285354282413</v>
      </c>
      <c r="V96" s="136">
        <f t="shared" si="8"/>
        <v>0.713821180347411</v>
      </c>
      <c r="W96" s="136">
        <f t="shared" si="9"/>
        <v>0.755040562052167</v>
      </c>
      <c r="X96" s="31">
        <f t="shared" si="10"/>
        <v>0.594850983622844</v>
      </c>
      <c r="Y96" s="31">
        <f t="shared" si="11"/>
        <v>0.694167419142727</v>
      </c>
      <c r="Z96" s="146">
        <f t="shared" si="12"/>
        <v>0.495709153019036</v>
      </c>
      <c r="AA96" s="146">
        <f t="shared" si="13"/>
        <v>0.639031725695191</v>
      </c>
      <c r="AB96" s="56"/>
      <c r="AC96" s="133"/>
    </row>
    <row r="97" s="93" customFormat="1" spans="1:29">
      <c r="A97" s="11">
        <v>94</v>
      </c>
      <c r="B97" s="11">
        <v>399</v>
      </c>
      <c r="C97" s="54" t="s">
        <v>148</v>
      </c>
      <c r="D97" s="54" t="s">
        <v>47</v>
      </c>
      <c r="E97" s="54" t="s">
        <v>51</v>
      </c>
      <c r="F97" s="105">
        <v>8</v>
      </c>
      <c r="G97" s="56">
        <v>3</v>
      </c>
      <c r="H97" s="106">
        <v>18</v>
      </c>
      <c r="I97" s="56">
        <v>2</v>
      </c>
      <c r="J97" s="13">
        <v>11891.9914285714</v>
      </c>
      <c r="K97" s="13">
        <v>2967.57262285714</v>
      </c>
      <c r="L97" s="165">
        <v>0.249543790935412</v>
      </c>
      <c r="M97" s="166">
        <v>14270.3897142857</v>
      </c>
      <c r="N97" s="166">
        <v>3227.80591439999</v>
      </c>
      <c r="O97" s="167">
        <v>0.226189051527354</v>
      </c>
      <c r="P97" s="168">
        <v>17124.4676571428</v>
      </c>
      <c r="Q97" s="168">
        <v>3506.30119131428</v>
      </c>
      <c r="R97" s="175">
        <v>0.204753879741876</v>
      </c>
      <c r="S97" s="133">
        <v>8468.88</v>
      </c>
      <c r="T97" s="133">
        <v>2159.37</v>
      </c>
      <c r="U97" s="134">
        <f t="shared" si="7"/>
        <v>0.254977045370816</v>
      </c>
      <c r="V97" s="136">
        <f t="shared" si="8"/>
        <v>0.712149857395026</v>
      </c>
      <c r="W97" s="136">
        <f t="shared" si="9"/>
        <v>0.727655317806843</v>
      </c>
      <c r="X97" s="31">
        <f t="shared" si="10"/>
        <v>0.593458214495855</v>
      </c>
      <c r="Y97" s="31">
        <f t="shared" si="11"/>
        <v>0.668990037587623</v>
      </c>
      <c r="Z97" s="146">
        <f t="shared" si="12"/>
        <v>0.49454851207988</v>
      </c>
      <c r="AA97" s="146">
        <f t="shared" si="13"/>
        <v>0.61585411012298</v>
      </c>
      <c r="AB97" s="56"/>
      <c r="AC97" s="133"/>
    </row>
    <row r="98" s="93" customFormat="1" spans="1:29">
      <c r="A98" s="11">
        <v>95</v>
      </c>
      <c r="B98" s="11">
        <v>105910</v>
      </c>
      <c r="C98" s="54" t="s">
        <v>155</v>
      </c>
      <c r="D98" s="54" t="s">
        <v>47</v>
      </c>
      <c r="E98" s="54" t="s">
        <v>48</v>
      </c>
      <c r="F98" s="105">
        <v>4</v>
      </c>
      <c r="G98" s="56">
        <v>2</v>
      </c>
      <c r="H98" s="106">
        <v>0</v>
      </c>
      <c r="I98" s="56">
        <v>1</v>
      </c>
      <c r="J98" s="13">
        <v>4731.56409523809</v>
      </c>
      <c r="K98" s="13">
        <v>992.329297142857</v>
      </c>
      <c r="L98" s="165">
        <v>0.209725426342961</v>
      </c>
      <c r="M98" s="166">
        <v>5677.87691428571</v>
      </c>
      <c r="N98" s="166">
        <v>1079.3489432</v>
      </c>
      <c r="O98" s="167">
        <v>0.190097277467274</v>
      </c>
      <c r="P98" s="168">
        <v>6813.45229714285</v>
      </c>
      <c r="Q98" s="168">
        <v>1172.47523108571</v>
      </c>
      <c r="R98" s="175">
        <v>0.172082401101917</v>
      </c>
      <c r="S98" s="133">
        <v>3294.12</v>
      </c>
      <c r="T98" s="133">
        <v>538.34</v>
      </c>
      <c r="U98" s="134">
        <f t="shared" si="7"/>
        <v>0.163424526125339</v>
      </c>
      <c r="V98" s="136">
        <f t="shared" si="8"/>
        <v>0.696201072984565</v>
      </c>
      <c r="W98" s="136">
        <f t="shared" si="9"/>
        <v>0.542501366784196</v>
      </c>
      <c r="X98" s="31">
        <f t="shared" si="10"/>
        <v>0.58016756082047</v>
      </c>
      <c r="Y98" s="31">
        <f t="shared" si="11"/>
        <v>0.498763632828468</v>
      </c>
      <c r="Z98" s="146">
        <f t="shared" si="12"/>
        <v>0.483472967350392</v>
      </c>
      <c r="AA98" s="146">
        <f t="shared" si="13"/>
        <v>0.459148292200167</v>
      </c>
      <c r="AB98" s="56"/>
      <c r="AC98" s="133" t="s">
        <v>1454</v>
      </c>
    </row>
    <row r="99" s="93" customFormat="1" spans="1:29">
      <c r="A99" s="11">
        <v>96</v>
      </c>
      <c r="B99" s="11">
        <v>591</v>
      </c>
      <c r="C99" s="54" t="s">
        <v>139</v>
      </c>
      <c r="D99" s="54" t="s">
        <v>56</v>
      </c>
      <c r="E99" s="54" t="s">
        <v>54</v>
      </c>
      <c r="F99" s="105">
        <v>6</v>
      </c>
      <c r="G99" s="56">
        <v>3</v>
      </c>
      <c r="H99" s="106">
        <v>12</v>
      </c>
      <c r="I99" s="56">
        <v>2</v>
      </c>
      <c r="J99" s="13">
        <v>8681.3897142857</v>
      </c>
      <c r="K99" s="13">
        <v>2141.02690285714</v>
      </c>
      <c r="L99" s="165">
        <v>0.246622599989258</v>
      </c>
      <c r="M99" s="166">
        <v>10417.6676571428</v>
      </c>
      <c r="N99" s="166">
        <v>2328.7784928</v>
      </c>
      <c r="O99" s="167">
        <v>0.223541254092827</v>
      </c>
      <c r="P99" s="168">
        <v>12501.2011885714</v>
      </c>
      <c r="Q99" s="168">
        <v>2529.70563291428</v>
      </c>
      <c r="R99" s="175">
        <v>0.202357005119391</v>
      </c>
      <c r="S99" s="133">
        <v>6023.05</v>
      </c>
      <c r="T99" s="133">
        <v>1319.3</v>
      </c>
      <c r="U99" s="134">
        <f t="shared" si="7"/>
        <v>0.219041847568923</v>
      </c>
      <c r="V99" s="136">
        <f t="shared" si="8"/>
        <v>0.693788690316338</v>
      </c>
      <c r="W99" s="136">
        <f t="shared" si="9"/>
        <v>0.616199636837553</v>
      </c>
      <c r="X99" s="31">
        <f t="shared" si="10"/>
        <v>0.578157241930284</v>
      </c>
      <c r="Y99" s="31">
        <f t="shared" si="11"/>
        <v>0.566520175310338</v>
      </c>
      <c r="Z99" s="146">
        <f t="shared" si="12"/>
        <v>0.481797701608568</v>
      </c>
      <c r="AA99" s="146">
        <f t="shared" si="13"/>
        <v>0.52152313013595</v>
      </c>
      <c r="AB99" s="56"/>
      <c r="AC99" s="133"/>
    </row>
    <row r="100" s="93" customFormat="1" spans="1:29">
      <c r="A100" s="11">
        <v>97</v>
      </c>
      <c r="B100" s="11">
        <v>391</v>
      </c>
      <c r="C100" s="54" t="s">
        <v>152</v>
      </c>
      <c r="D100" s="54" t="s">
        <v>53</v>
      </c>
      <c r="E100" s="54" t="s">
        <v>51</v>
      </c>
      <c r="F100" s="105">
        <v>8</v>
      </c>
      <c r="G100" s="56">
        <v>5</v>
      </c>
      <c r="H100" s="106">
        <v>10</v>
      </c>
      <c r="I100" s="56">
        <v>2</v>
      </c>
      <c r="J100" s="13">
        <v>11896.338</v>
      </c>
      <c r="K100" s="13">
        <v>3035.72612571429</v>
      </c>
      <c r="L100" s="165">
        <v>0.255181563075485</v>
      </c>
      <c r="M100" s="166">
        <v>14275.6056</v>
      </c>
      <c r="N100" s="166">
        <v>3301.93595520001</v>
      </c>
      <c r="O100" s="167">
        <v>0.231299186018421</v>
      </c>
      <c r="P100" s="168">
        <v>17130.72672</v>
      </c>
      <c r="Q100" s="168">
        <v>3586.82717622858</v>
      </c>
      <c r="R100" s="175">
        <v>0.209379744061937</v>
      </c>
      <c r="S100" s="133">
        <v>8184.05</v>
      </c>
      <c r="T100" s="133">
        <v>2397.07</v>
      </c>
      <c r="U100" s="134">
        <f t="shared" si="7"/>
        <v>0.292895326885833</v>
      </c>
      <c r="V100" s="136">
        <f t="shared" si="8"/>
        <v>0.687946996798511</v>
      </c>
      <c r="W100" s="136">
        <f t="shared" si="9"/>
        <v>0.789619979119817</v>
      </c>
      <c r="X100" s="31">
        <f t="shared" si="10"/>
        <v>0.573289163998759</v>
      </c>
      <c r="Y100" s="31">
        <f t="shared" si="11"/>
        <v>0.725958962415672</v>
      </c>
      <c r="Z100" s="146">
        <f t="shared" si="12"/>
        <v>0.477740969998966</v>
      </c>
      <c r="AA100" s="146">
        <f t="shared" si="13"/>
        <v>0.668298159411303</v>
      </c>
      <c r="AB100" s="56"/>
      <c r="AC100" s="133"/>
    </row>
    <row r="101" s="93" customFormat="1" spans="1:29">
      <c r="A101" s="11">
        <v>98</v>
      </c>
      <c r="B101" s="11">
        <v>104430</v>
      </c>
      <c r="C101" s="54" t="s">
        <v>162</v>
      </c>
      <c r="D101" s="54" t="s">
        <v>47</v>
      </c>
      <c r="E101" s="54" t="s">
        <v>45</v>
      </c>
      <c r="F101" s="105">
        <v>6</v>
      </c>
      <c r="G101" s="56">
        <v>2</v>
      </c>
      <c r="H101" s="106">
        <v>6</v>
      </c>
      <c r="I101" s="56">
        <v>1</v>
      </c>
      <c r="J101" s="13">
        <v>5216.4980952381</v>
      </c>
      <c r="K101" s="13">
        <v>1015.50057142857</v>
      </c>
      <c r="L101" s="165">
        <v>0.194670936879202</v>
      </c>
      <c r="M101" s="166">
        <v>6259.79771428572</v>
      </c>
      <c r="N101" s="166">
        <v>1104.55216</v>
      </c>
      <c r="O101" s="167">
        <v>0.176451733812302</v>
      </c>
      <c r="P101" s="168">
        <v>7511.75725714286</v>
      </c>
      <c r="Q101" s="168">
        <v>1199.85298285714</v>
      </c>
      <c r="R101" s="175">
        <v>0.159729999490627</v>
      </c>
      <c r="S101" s="133">
        <v>3561.87</v>
      </c>
      <c r="T101" s="133">
        <v>915.6</v>
      </c>
      <c r="U101" s="134">
        <f t="shared" si="7"/>
        <v>0.257055984637283</v>
      </c>
      <c r="V101" s="136">
        <f t="shared" si="8"/>
        <v>0.68280864575633</v>
      </c>
      <c r="W101" s="136">
        <f t="shared" si="9"/>
        <v>0.901624308011926</v>
      </c>
      <c r="X101" s="31">
        <f t="shared" si="10"/>
        <v>0.569007204796941</v>
      </c>
      <c r="Y101" s="31">
        <f t="shared" si="11"/>
        <v>0.828933239332038</v>
      </c>
      <c r="Z101" s="146">
        <f t="shared" si="12"/>
        <v>0.474172670664118</v>
      </c>
      <c r="AA101" s="146">
        <f t="shared" si="13"/>
        <v>0.763093489853845</v>
      </c>
      <c r="AB101" s="56"/>
      <c r="AC101" s="133"/>
    </row>
    <row r="102" s="93" customFormat="1" spans="1:29">
      <c r="A102" s="11">
        <v>99</v>
      </c>
      <c r="B102" s="11">
        <v>712</v>
      </c>
      <c r="C102" s="54" t="s">
        <v>154</v>
      </c>
      <c r="D102" s="54" t="s">
        <v>47</v>
      </c>
      <c r="E102" s="54" t="s">
        <v>72</v>
      </c>
      <c r="F102" s="105">
        <v>10</v>
      </c>
      <c r="G102" s="56">
        <v>6</v>
      </c>
      <c r="H102" s="106">
        <v>20</v>
      </c>
      <c r="I102" s="56">
        <v>3</v>
      </c>
      <c r="J102" s="13">
        <v>19529.9400000001</v>
      </c>
      <c r="K102" s="13">
        <v>5146.37136</v>
      </c>
      <c r="L102" s="165">
        <v>0.263511887901345</v>
      </c>
      <c r="M102" s="166">
        <v>23435.9280000001</v>
      </c>
      <c r="N102" s="166">
        <v>5597.6685408</v>
      </c>
      <c r="O102" s="167">
        <v>0.238849877879809</v>
      </c>
      <c r="P102" s="168">
        <v>28123.1136000001</v>
      </c>
      <c r="Q102" s="168">
        <v>6080.63569920001</v>
      </c>
      <c r="R102" s="175">
        <v>0.216214882380591</v>
      </c>
      <c r="S102" s="133">
        <v>13262.81</v>
      </c>
      <c r="T102" s="133">
        <v>3495.39</v>
      </c>
      <c r="U102" s="134">
        <f t="shared" si="7"/>
        <v>0.263548222435517</v>
      </c>
      <c r="V102" s="136">
        <f t="shared" si="8"/>
        <v>0.679101420690485</v>
      </c>
      <c r="W102" s="136">
        <f t="shared" si="9"/>
        <v>0.679195059098883</v>
      </c>
      <c r="X102" s="31">
        <f t="shared" si="10"/>
        <v>0.565917850575405</v>
      </c>
      <c r="Y102" s="31">
        <f t="shared" si="11"/>
        <v>0.624436758718917</v>
      </c>
      <c r="Z102" s="146">
        <f t="shared" si="12"/>
        <v>0.471598208812838</v>
      </c>
      <c r="AA102" s="146">
        <f t="shared" si="13"/>
        <v>0.574839568247752</v>
      </c>
      <c r="AB102" s="56"/>
      <c r="AC102" s="133"/>
    </row>
    <row r="103" s="93" customFormat="1" spans="1:29">
      <c r="A103" s="11">
        <v>100</v>
      </c>
      <c r="B103" s="11">
        <v>377</v>
      </c>
      <c r="C103" s="54" t="s">
        <v>141</v>
      </c>
      <c r="D103" s="54" t="s">
        <v>47</v>
      </c>
      <c r="E103" s="54" t="s">
        <v>51</v>
      </c>
      <c r="F103" s="105">
        <v>8</v>
      </c>
      <c r="G103" s="56">
        <v>4</v>
      </c>
      <c r="H103" s="106">
        <v>20</v>
      </c>
      <c r="I103" s="56">
        <v>2</v>
      </c>
      <c r="J103" s="13">
        <v>12252.8957142857</v>
      </c>
      <c r="K103" s="13">
        <v>3208.92289714286</v>
      </c>
      <c r="L103" s="165">
        <v>0.261890982504777</v>
      </c>
      <c r="M103" s="166">
        <v>14703.4748571429</v>
      </c>
      <c r="N103" s="166">
        <v>3490.3207512</v>
      </c>
      <c r="O103" s="167">
        <v>0.237380672603689</v>
      </c>
      <c r="P103" s="168">
        <v>17644.1698285714</v>
      </c>
      <c r="Q103" s="168">
        <v>3791.46582308572</v>
      </c>
      <c r="R103" s="175">
        <v>0.214884908721868</v>
      </c>
      <c r="S103" s="133">
        <v>8264.11</v>
      </c>
      <c r="T103" s="133">
        <v>2145.6</v>
      </c>
      <c r="U103" s="134">
        <f t="shared" si="7"/>
        <v>0.259628683548501</v>
      </c>
      <c r="V103" s="136">
        <f t="shared" si="8"/>
        <v>0.674461791947257</v>
      </c>
      <c r="W103" s="136">
        <f t="shared" si="9"/>
        <v>0.668635572986308</v>
      </c>
      <c r="X103" s="31">
        <f t="shared" si="10"/>
        <v>0.562051493289379</v>
      </c>
      <c r="Y103" s="31">
        <f t="shared" si="11"/>
        <v>0.614728603169874</v>
      </c>
      <c r="Z103" s="146">
        <f t="shared" si="12"/>
        <v>0.468376244407818</v>
      </c>
      <c r="AA103" s="146">
        <f t="shared" si="13"/>
        <v>0.565902503178516</v>
      </c>
      <c r="AB103" s="56"/>
      <c r="AC103" s="133"/>
    </row>
    <row r="104" s="93" customFormat="1" spans="1:29">
      <c r="A104" s="11">
        <v>101</v>
      </c>
      <c r="B104" s="11">
        <v>750</v>
      </c>
      <c r="C104" s="54" t="s">
        <v>140</v>
      </c>
      <c r="D104" s="54" t="s">
        <v>47</v>
      </c>
      <c r="E104" s="54" t="s">
        <v>58</v>
      </c>
      <c r="F104" s="105">
        <v>10</v>
      </c>
      <c r="G104" s="56">
        <v>8</v>
      </c>
      <c r="H104" s="106">
        <v>70</v>
      </c>
      <c r="I104" s="56">
        <v>3</v>
      </c>
      <c r="J104" s="13">
        <v>30969.5206666667</v>
      </c>
      <c r="K104" s="13">
        <v>7552.60792</v>
      </c>
      <c r="L104" s="165">
        <v>0.243872289832664</v>
      </c>
      <c r="M104" s="166">
        <v>37163.4248</v>
      </c>
      <c r="N104" s="166">
        <v>8214.9135376</v>
      </c>
      <c r="O104" s="167">
        <v>0.221048344758581</v>
      </c>
      <c r="P104" s="168">
        <v>44596.10976</v>
      </c>
      <c r="Q104" s="168">
        <v>8923.6967424</v>
      </c>
      <c r="R104" s="175">
        <v>0.200100340375519</v>
      </c>
      <c r="S104" s="133">
        <v>20052.01</v>
      </c>
      <c r="T104" s="133">
        <v>5782.38</v>
      </c>
      <c r="U104" s="134">
        <f t="shared" si="7"/>
        <v>0.288369096165422</v>
      </c>
      <c r="V104" s="136">
        <f t="shared" si="8"/>
        <v>0.647475633085355</v>
      </c>
      <c r="W104" s="136">
        <f t="shared" si="9"/>
        <v>0.765613687516828</v>
      </c>
      <c r="X104" s="31">
        <f t="shared" si="10"/>
        <v>0.53956302757113</v>
      </c>
      <c r="Y104" s="31">
        <f t="shared" si="11"/>
        <v>0.703888114407268</v>
      </c>
      <c r="Z104" s="146">
        <f t="shared" si="12"/>
        <v>0.449635856309275</v>
      </c>
      <c r="AA104" s="146">
        <f t="shared" si="13"/>
        <v>0.647980334486899</v>
      </c>
      <c r="AB104" s="56"/>
      <c r="AC104" s="133"/>
    </row>
    <row r="105" s="93" customFormat="1" spans="1:29">
      <c r="A105" s="11">
        <v>102</v>
      </c>
      <c r="B105" s="11">
        <v>570</v>
      </c>
      <c r="C105" s="54" t="s">
        <v>124</v>
      </c>
      <c r="D105" s="54" t="s">
        <v>44</v>
      </c>
      <c r="E105" s="54" t="s">
        <v>54</v>
      </c>
      <c r="F105" s="105">
        <v>6</v>
      </c>
      <c r="G105" s="56">
        <v>3</v>
      </c>
      <c r="H105" s="106">
        <v>6</v>
      </c>
      <c r="I105" s="56">
        <v>2</v>
      </c>
      <c r="J105" s="13">
        <v>7829.87657142857</v>
      </c>
      <c r="K105" s="13">
        <v>1655.03854285714</v>
      </c>
      <c r="L105" s="165">
        <v>0.211374793428599</v>
      </c>
      <c r="M105" s="166">
        <v>9395.85188571429</v>
      </c>
      <c r="N105" s="166">
        <v>1800.172692</v>
      </c>
      <c r="O105" s="167">
        <v>0.191592280710281</v>
      </c>
      <c r="P105" s="168">
        <v>11275.0222628571</v>
      </c>
      <c r="Q105" s="168">
        <v>1955.49169371428</v>
      </c>
      <c r="R105" s="175">
        <v>0.173435727941415</v>
      </c>
      <c r="S105" s="133">
        <v>5049.84</v>
      </c>
      <c r="T105" s="133">
        <v>1267.6</v>
      </c>
      <c r="U105" s="134">
        <f t="shared" si="7"/>
        <v>0.251017854031019</v>
      </c>
      <c r="V105" s="136">
        <f t="shared" si="8"/>
        <v>0.644945032521586</v>
      </c>
      <c r="W105" s="136">
        <f t="shared" si="9"/>
        <v>0.765903613224442</v>
      </c>
      <c r="X105" s="31">
        <f t="shared" si="10"/>
        <v>0.537454193767988</v>
      </c>
      <c r="Y105" s="31">
        <f t="shared" si="11"/>
        <v>0.704154665623602</v>
      </c>
      <c r="Z105" s="146">
        <f t="shared" si="12"/>
        <v>0.447878494806658</v>
      </c>
      <c r="AA105" s="146">
        <f t="shared" si="13"/>
        <v>0.648225714317563</v>
      </c>
      <c r="AB105" s="56"/>
      <c r="AC105" s="133"/>
    </row>
    <row r="106" s="93" customFormat="1" spans="1:29">
      <c r="A106" s="11">
        <v>103</v>
      </c>
      <c r="B106" s="57">
        <v>106865</v>
      </c>
      <c r="C106" s="58" t="s">
        <v>164</v>
      </c>
      <c r="D106" s="54" t="s">
        <v>53</v>
      </c>
      <c r="E106" s="54" t="s">
        <v>165</v>
      </c>
      <c r="F106" s="105">
        <v>0</v>
      </c>
      <c r="G106" s="56">
        <v>2</v>
      </c>
      <c r="H106" s="106">
        <v>0</v>
      </c>
      <c r="I106" s="56">
        <v>1</v>
      </c>
      <c r="J106" s="13">
        <v>3457.328</v>
      </c>
      <c r="K106" s="13">
        <v>582.44316</v>
      </c>
      <c r="L106" s="165">
        <v>0.168466272219471</v>
      </c>
      <c r="M106" s="166">
        <v>4148.7936</v>
      </c>
      <c r="N106" s="166">
        <v>633.5189448</v>
      </c>
      <c r="O106" s="167">
        <v>0.152699556998931</v>
      </c>
      <c r="P106" s="168">
        <v>4978.55232</v>
      </c>
      <c r="Q106" s="168">
        <v>688.1789952</v>
      </c>
      <c r="R106" s="175">
        <v>0.138228736180079</v>
      </c>
      <c r="S106" s="133">
        <v>2129.8</v>
      </c>
      <c r="T106" s="133">
        <v>358.61</v>
      </c>
      <c r="U106" s="134">
        <f t="shared" si="7"/>
        <v>0.168377312423702</v>
      </c>
      <c r="V106" s="136">
        <f t="shared" si="8"/>
        <v>0.616024860817371</v>
      </c>
      <c r="W106" s="136">
        <f t="shared" si="9"/>
        <v>0.615699564572104</v>
      </c>
      <c r="X106" s="31">
        <f t="shared" si="10"/>
        <v>0.513354050681143</v>
      </c>
      <c r="Y106" s="31">
        <f t="shared" si="11"/>
        <v>0.566060420045074</v>
      </c>
      <c r="Z106" s="146">
        <f t="shared" si="12"/>
        <v>0.427795042234286</v>
      </c>
      <c r="AA106" s="146">
        <f t="shared" si="13"/>
        <v>0.521099891890452</v>
      </c>
      <c r="AB106" s="56"/>
      <c r="AC106" s="133" t="s">
        <v>114</v>
      </c>
    </row>
    <row r="107" s="93" customFormat="1" spans="1:29">
      <c r="A107" s="11">
        <v>104</v>
      </c>
      <c r="B107" s="11">
        <v>52</v>
      </c>
      <c r="C107" s="54" t="s">
        <v>163</v>
      </c>
      <c r="D107" s="54" t="s">
        <v>50</v>
      </c>
      <c r="E107" s="54" t="s">
        <v>54</v>
      </c>
      <c r="F107" s="105">
        <v>8</v>
      </c>
      <c r="G107" s="56">
        <v>3</v>
      </c>
      <c r="H107" s="106">
        <v>20</v>
      </c>
      <c r="I107" s="56">
        <v>2</v>
      </c>
      <c r="J107" s="13">
        <v>10826.3964285714</v>
      </c>
      <c r="K107" s="13">
        <v>2892.27992857144</v>
      </c>
      <c r="L107" s="165">
        <v>0.267150750266133</v>
      </c>
      <c r="M107" s="166">
        <v>12991.6757142857</v>
      </c>
      <c r="N107" s="166">
        <v>3145.91063000001</v>
      </c>
      <c r="O107" s="167">
        <v>0.242148180048918</v>
      </c>
      <c r="P107" s="168">
        <v>15590.0108571428</v>
      </c>
      <c r="Q107" s="168">
        <v>3417.33997714287</v>
      </c>
      <c r="R107" s="175">
        <v>0.219200615602981</v>
      </c>
      <c r="S107" s="133">
        <v>5927.68</v>
      </c>
      <c r="T107" s="133">
        <v>1486.22</v>
      </c>
      <c r="U107" s="134">
        <f t="shared" si="7"/>
        <v>0.250725410278558</v>
      </c>
      <c r="V107" s="136">
        <f t="shared" si="8"/>
        <v>0.54752105551544</v>
      </c>
      <c r="W107" s="136">
        <f t="shared" si="9"/>
        <v>0.513857592177835</v>
      </c>
      <c r="X107" s="31">
        <f t="shared" si="10"/>
        <v>0.456267546262866</v>
      </c>
      <c r="Y107" s="31">
        <f t="shared" si="11"/>
        <v>0.472429186584997</v>
      </c>
      <c r="Z107" s="146">
        <f t="shared" si="12"/>
        <v>0.380222955219056</v>
      </c>
      <c r="AA107" s="146">
        <f t="shared" si="13"/>
        <v>0.434905514213011</v>
      </c>
      <c r="AB107" s="56"/>
      <c r="AC107" s="133"/>
    </row>
    <row r="108" s="93" customFormat="1" spans="1:29">
      <c r="A108" s="11">
        <v>105</v>
      </c>
      <c r="B108" s="11">
        <v>704</v>
      </c>
      <c r="C108" s="54" t="s">
        <v>144</v>
      </c>
      <c r="D108" s="54" t="s">
        <v>50</v>
      </c>
      <c r="E108" s="54" t="s">
        <v>54</v>
      </c>
      <c r="F108" s="105">
        <v>8</v>
      </c>
      <c r="G108" s="56">
        <v>3</v>
      </c>
      <c r="H108" s="106">
        <v>15</v>
      </c>
      <c r="I108" s="56">
        <v>2</v>
      </c>
      <c r="J108" s="13">
        <v>10535.8706666667</v>
      </c>
      <c r="K108" s="13">
        <v>2575.71287999999</v>
      </c>
      <c r="L108" s="165">
        <v>0.244470814182355</v>
      </c>
      <c r="M108" s="166">
        <v>12643.0448</v>
      </c>
      <c r="N108" s="166">
        <v>2801.58308639999</v>
      </c>
      <c r="O108" s="167">
        <v>0.221590853367853</v>
      </c>
      <c r="P108" s="168">
        <v>15171.65376</v>
      </c>
      <c r="Q108" s="168">
        <v>3043.30383359999</v>
      </c>
      <c r="R108" s="175">
        <v>0.20059143727783</v>
      </c>
      <c r="S108" s="133">
        <v>5748.17</v>
      </c>
      <c r="T108" s="133">
        <v>1218.72</v>
      </c>
      <c r="U108" s="134">
        <f t="shared" si="7"/>
        <v>0.212018781629632</v>
      </c>
      <c r="V108" s="136">
        <f t="shared" si="8"/>
        <v>0.545580918925477</v>
      </c>
      <c r="W108" s="136">
        <f t="shared" si="9"/>
        <v>0.473158328113033</v>
      </c>
      <c r="X108" s="31">
        <f t="shared" si="10"/>
        <v>0.454650765771233</v>
      </c>
      <c r="Y108" s="31">
        <f t="shared" si="11"/>
        <v>0.435011192748898</v>
      </c>
      <c r="Z108" s="146">
        <f t="shared" si="12"/>
        <v>0.378875638142694</v>
      </c>
      <c r="AA108" s="146">
        <f t="shared" si="13"/>
        <v>0.400459522491499</v>
      </c>
      <c r="AB108" s="56"/>
      <c r="AC108" s="133"/>
    </row>
    <row r="109" s="93" customFormat="1" spans="1:29">
      <c r="A109" s="11">
        <v>106</v>
      </c>
      <c r="B109" s="11">
        <v>105396</v>
      </c>
      <c r="C109" s="54" t="s">
        <v>161</v>
      </c>
      <c r="D109" s="54" t="s">
        <v>47</v>
      </c>
      <c r="E109" s="54" t="s">
        <v>48</v>
      </c>
      <c r="F109" s="105">
        <v>6</v>
      </c>
      <c r="G109" s="56">
        <v>2</v>
      </c>
      <c r="H109" s="106">
        <v>10</v>
      </c>
      <c r="I109" s="56">
        <v>1</v>
      </c>
      <c r="J109" s="13">
        <v>5675.4038095238</v>
      </c>
      <c r="K109" s="13">
        <v>1351.60777142857</v>
      </c>
      <c r="L109" s="165">
        <v>0.23815182439714</v>
      </c>
      <c r="M109" s="166">
        <v>6810.48457142856</v>
      </c>
      <c r="N109" s="166">
        <v>1470.133376</v>
      </c>
      <c r="O109" s="167">
        <v>0.215863256216382</v>
      </c>
      <c r="P109" s="168">
        <v>8172.58148571427</v>
      </c>
      <c r="Q109" s="168">
        <v>1596.97656685714</v>
      </c>
      <c r="R109" s="175">
        <v>0.195406625146371</v>
      </c>
      <c r="S109" s="133">
        <v>2743.76</v>
      </c>
      <c r="T109" s="133">
        <v>661.01</v>
      </c>
      <c r="U109" s="134">
        <f t="shared" si="7"/>
        <v>0.240913928331924</v>
      </c>
      <c r="V109" s="136">
        <f t="shared" si="8"/>
        <v>0.483447538199087</v>
      </c>
      <c r="W109" s="136">
        <f t="shared" si="9"/>
        <v>0.489054601470182</v>
      </c>
      <c r="X109" s="31">
        <f t="shared" si="10"/>
        <v>0.402872948499239</v>
      </c>
      <c r="Y109" s="31">
        <f t="shared" si="11"/>
        <v>0.449625871224353</v>
      </c>
      <c r="Z109" s="146">
        <f t="shared" si="12"/>
        <v>0.335727457082699</v>
      </c>
      <c r="AA109" s="146">
        <f t="shared" si="13"/>
        <v>0.413913399681795</v>
      </c>
      <c r="AB109" s="56"/>
      <c r="AC109" s="133" t="s">
        <v>114</v>
      </c>
    </row>
    <row r="110" s="93" customFormat="1" spans="1:29">
      <c r="A110" s="11">
        <v>107</v>
      </c>
      <c r="B110" s="57">
        <v>107658</v>
      </c>
      <c r="C110" s="58" t="s">
        <v>168</v>
      </c>
      <c r="D110" s="54" t="s">
        <v>44</v>
      </c>
      <c r="E110" s="54" t="s">
        <v>165</v>
      </c>
      <c r="F110" s="105">
        <v>0</v>
      </c>
      <c r="G110" s="56">
        <v>2</v>
      </c>
      <c r="H110" s="106">
        <v>0</v>
      </c>
      <c r="I110" s="56">
        <v>1</v>
      </c>
      <c r="J110" s="13">
        <v>3181.541</v>
      </c>
      <c r="K110" s="13">
        <v>663.050959999999</v>
      </c>
      <c r="L110" s="165">
        <v>0.208405599676383</v>
      </c>
      <c r="M110" s="166">
        <v>3817.8492</v>
      </c>
      <c r="N110" s="166">
        <v>721.195428799999</v>
      </c>
      <c r="O110" s="167">
        <v>0.188900973040004</v>
      </c>
      <c r="P110" s="168">
        <v>4581.41904</v>
      </c>
      <c r="Q110" s="168">
        <v>783.420211199999</v>
      </c>
      <c r="R110" s="175">
        <v>0.170999466401135</v>
      </c>
      <c r="S110" s="133">
        <v>1394.35</v>
      </c>
      <c r="T110" s="133">
        <v>428.3</v>
      </c>
      <c r="U110" s="134">
        <f t="shared" si="7"/>
        <v>0.30716821458027</v>
      </c>
      <c r="V110" s="136">
        <f t="shared" si="8"/>
        <v>0.438262464635848</v>
      </c>
      <c r="W110" s="136">
        <f t="shared" si="9"/>
        <v>0.645953366842272</v>
      </c>
      <c r="X110" s="31">
        <f t="shared" si="10"/>
        <v>0.365218720529873</v>
      </c>
      <c r="Y110" s="31">
        <f t="shared" si="11"/>
        <v>0.593875089741834</v>
      </c>
      <c r="Z110" s="146">
        <f t="shared" si="12"/>
        <v>0.304348933774894</v>
      </c>
      <c r="AA110" s="146">
        <f t="shared" si="13"/>
        <v>0.546705323499319</v>
      </c>
      <c r="AB110" s="56"/>
      <c r="AC110" s="133" t="s">
        <v>114</v>
      </c>
    </row>
    <row r="111" s="93" customFormat="1" ht="19" customHeight="1" spans="1:16384">
      <c r="A111" s="11">
        <v>108</v>
      </c>
      <c r="B111" s="11">
        <v>106399</v>
      </c>
      <c r="C111" s="60" t="s">
        <v>167</v>
      </c>
      <c r="D111" s="54" t="s">
        <v>44</v>
      </c>
      <c r="E111" s="54" t="s">
        <v>48</v>
      </c>
      <c r="F111" s="105">
        <v>0</v>
      </c>
      <c r="G111" s="56">
        <v>2</v>
      </c>
      <c r="H111" s="106">
        <v>0</v>
      </c>
      <c r="I111" s="56">
        <v>1</v>
      </c>
      <c r="J111" s="13">
        <v>5328.09685714286</v>
      </c>
      <c r="K111" s="13">
        <v>984.669994285715</v>
      </c>
      <c r="L111" s="165">
        <v>0.184807074774863</v>
      </c>
      <c r="M111" s="166">
        <v>6393.71622857143</v>
      </c>
      <c r="N111" s="166">
        <v>1071.0179784</v>
      </c>
      <c r="O111" s="167">
        <v>0.167511028033113</v>
      </c>
      <c r="P111" s="168">
        <v>7672.45947428571</v>
      </c>
      <c r="Q111" s="168">
        <v>1163.42547017143</v>
      </c>
      <c r="R111" s="175">
        <v>0.151636574174247</v>
      </c>
      <c r="S111" s="133">
        <v>2297.8</v>
      </c>
      <c r="T111" s="133">
        <v>631.55</v>
      </c>
      <c r="U111" s="134">
        <f t="shared" si="7"/>
        <v>0.274849856384368</v>
      </c>
      <c r="V111" s="136">
        <f t="shared" si="8"/>
        <v>0.431260928922409</v>
      </c>
      <c r="W111" s="136">
        <f t="shared" si="9"/>
        <v>0.641382395792541</v>
      </c>
      <c r="X111" s="31">
        <f t="shared" si="10"/>
        <v>0.359384107435341</v>
      </c>
      <c r="Y111" s="31">
        <f t="shared" si="11"/>
        <v>0.589672641110541</v>
      </c>
      <c r="Z111" s="146">
        <f t="shared" si="12"/>
        <v>0.299486756196118</v>
      </c>
      <c r="AA111" s="146">
        <f t="shared" si="13"/>
        <v>0.542836663105666</v>
      </c>
      <c r="AB111" s="56"/>
      <c r="AC111" s="133" t="s">
        <v>1455</v>
      </c>
      <c r="XEX111" s="43"/>
      <c r="XEY111" s="43"/>
      <c r="XEZ111" s="43"/>
      <c r="XFA111" s="43"/>
      <c r="XFB111" s="43"/>
      <c r="XFC111" s="43"/>
      <c r="XFD111" s="43"/>
    </row>
    <row r="112" s="93" customFormat="1" spans="1:29">
      <c r="A112" s="11">
        <v>109</v>
      </c>
      <c r="B112" s="11">
        <v>349</v>
      </c>
      <c r="C112" s="54" t="s">
        <v>156</v>
      </c>
      <c r="D112" s="54" t="s">
        <v>53</v>
      </c>
      <c r="E112" s="54" t="s">
        <v>67</v>
      </c>
      <c r="F112" s="105">
        <v>8</v>
      </c>
      <c r="G112" s="56">
        <v>4</v>
      </c>
      <c r="H112" s="106">
        <v>12</v>
      </c>
      <c r="I112" s="56">
        <v>2</v>
      </c>
      <c r="J112" s="13">
        <v>10215.7266666667</v>
      </c>
      <c r="K112" s="13">
        <v>2673.43142857144</v>
      </c>
      <c r="L112" s="165">
        <v>0.261697627178563</v>
      </c>
      <c r="M112" s="166">
        <v>12258.872</v>
      </c>
      <c r="N112" s="166">
        <v>2907.87080000001</v>
      </c>
      <c r="O112" s="167">
        <v>0.237205413352877</v>
      </c>
      <c r="P112" s="168">
        <v>14710.6464</v>
      </c>
      <c r="Q112" s="168">
        <v>3158.76205714287</v>
      </c>
      <c r="R112" s="175">
        <v>0.214726258197795</v>
      </c>
      <c r="S112" s="133">
        <v>3795.88</v>
      </c>
      <c r="T112" s="133">
        <v>1163.57</v>
      </c>
      <c r="U112" s="134">
        <f t="shared" si="7"/>
        <v>0.306534980030981</v>
      </c>
      <c r="V112" s="136">
        <f t="shared" si="8"/>
        <v>0.371572196854652</v>
      </c>
      <c r="W112" s="136">
        <f t="shared" si="9"/>
        <v>0.435234652950032</v>
      </c>
      <c r="X112" s="31">
        <f t="shared" si="10"/>
        <v>0.309643497378878</v>
      </c>
      <c r="Y112" s="31">
        <f t="shared" si="11"/>
        <v>0.400145013320398</v>
      </c>
      <c r="Z112" s="146">
        <f t="shared" si="12"/>
        <v>0.258036247815732</v>
      </c>
      <c r="AA112" s="146">
        <f t="shared" si="13"/>
        <v>0.368362662001981</v>
      </c>
      <c r="AB112" s="56"/>
      <c r="AC112" s="133"/>
    </row>
    <row r="113" s="93" customFormat="1" ht="24" customHeight="1" spans="1:29">
      <c r="A113" s="11"/>
      <c r="B113" s="11"/>
      <c r="C113" s="60" t="s">
        <v>169</v>
      </c>
      <c r="D113" s="91"/>
      <c r="E113" s="91"/>
      <c r="F113" s="151" t="e">
        <f>SUM(#REF!)</f>
        <v>#REF!</v>
      </c>
      <c r="G113" s="56" t="e">
        <f>SUM(#REF!)</f>
        <v>#REF!</v>
      </c>
      <c r="H113" s="106" t="e">
        <f>SUM(#REF!)</f>
        <v>#REF!</v>
      </c>
      <c r="I113" s="56" t="e">
        <f>SUM(#REF!)</f>
        <v>#REF!</v>
      </c>
      <c r="J113" s="13">
        <f>SUM(J4:J112)</f>
        <v>1271185.53785714</v>
      </c>
      <c r="K113" s="13">
        <f>SUM(K4:K112)</f>
        <v>283654.33174</v>
      </c>
      <c r="L113" s="165">
        <v>0.22087971023604</v>
      </c>
      <c r="M113" s="166">
        <f>SUM(M4:M112)</f>
        <v>1524014.08157381</v>
      </c>
      <c r="N113" s="166">
        <f>SUM(N4:N112)</f>
        <v>308293.2727713</v>
      </c>
      <c r="O113" s="167">
        <v>0.200207634790872</v>
      </c>
      <c r="P113" s="168">
        <f>SUM(P4:P112)</f>
        <v>1827197.04945559</v>
      </c>
      <c r="Q113" s="168">
        <f>SUM(Q4:Q112)</f>
        <v>334647.817716571</v>
      </c>
      <c r="R113" s="175">
        <v>0.181234634039828</v>
      </c>
      <c r="S113" s="133">
        <f>SUM(S4:S112)</f>
        <v>1438893.94</v>
      </c>
      <c r="T113" s="133">
        <f>SUM(T4:T112)</f>
        <v>320638.18</v>
      </c>
      <c r="U113" s="134">
        <f t="shared" si="7"/>
        <v>0.222836562922768</v>
      </c>
      <c r="V113" s="136">
        <f t="shared" si="8"/>
        <v>1.13193070338541</v>
      </c>
      <c r="W113" s="136">
        <f t="shared" si="9"/>
        <v>1.13038351303551</v>
      </c>
      <c r="X113" s="31">
        <f t="shared" si="10"/>
        <v>0.944147404802252</v>
      </c>
      <c r="Y113" s="31">
        <f t="shared" si="11"/>
        <v>1.04004273955682</v>
      </c>
      <c r="Z113" s="146">
        <f t="shared" si="12"/>
        <v>0.787487009367004</v>
      </c>
      <c r="AA113" s="146">
        <f t="shared" si="13"/>
        <v>0.958136174883301</v>
      </c>
      <c r="AB113" s="59"/>
      <c r="AC113" s="181"/>
    </row>
  </sheetData>
  <sortState ref="A3:AC113">
    <sortCondition ref="V3" descending="1"/>
  </sortState>
  <mergeCells count="11">
    <mergeCell ref="V1:AA1"/>
    <mergeCell ref="S2:U2"/>
    <mergeCell ref="V2:W2"/>
    <mergeCell ref="X2:Y2"/>
    <mergeCell ref="Z2:AA2"/>
    <mergeCell ref="A2:A3"/>
    <mergeCell ref="B2:B3"/>
    <mergeCell ref="C2:C3"/>
    <mergeCell ref="D2:D3"/>
    <mergeCell ref="AB2:AB3"/>
    <mergeCell ref="AC2:AC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3"/>
  <sheetViews>
    <sheetView workbookViewId="0">
      <selection activeCell="AD13" sqref="AD13"/>
    </sheetView>
  </sheetViews>
  <sheetFormatPr defaultColWidth="9" defaultRowHeight="14"/>
  <cols>
    <col min="1" max="1" width="4.75454545454545" style="32" customWidth="1"/>
    <col min="2" max="2" width="6.87272727272727" style="32" customWidth="1"/>
    <col min="3" max="3" width="32.5" style="33" customWidth="1"/>
    <col min="4" max="4" width="8" style="33"/>
    <col min="5" max="5" width="5.5" style="34" hidden="1" customWidth="1"/>
    <col min="6" max="6" width="8.25454545454545" style="94" hidden="1" customWidth="1"/>
    <col min="7" max="7" width="6.75454545454545" style="36" hidden="1" customWidth="1"/>
    <col min="8" max="8" width="7.87272727272727" style="95" hidden="1" customWidth="1"/>
    <col min="9" max="9" width="8.5" style="36" hidden="1" customWidth="1"/>
    <col min="10" max="10" width="10.7545454545455" style="96" hidden="1" customWidth="1"/>
    <col min="11" max="11" width="9" style="96" hidden="1" customWidth="1"/>
    <col min="12" max="12" width="8" style="97" hidden="1" customWidth="1"/>
    <col min="13" max="13" width="10.1272727272727" style="96" hidden="1" customWidth="1"/>
    <col min="14" max="14" width="9.5" style="96" hidden="1" customWidth="1"/>
    <col min="15" max="15" width="8" style="97" hidden="1" customWidth="1"/>
    <col min="16" max="16" width="9.87272727272727" style="96" hidden="1" customWidth="1"/>
    <col min="17" max="17" width="9.12727272727273" style="96" hidden="1" customWidth="1"/>
    <col min="18" max="18" width="7.75454545454545" style="97" hidden="1" customWidth="1"/>
    <col min="19" max="19" width="8.62727272727273" style="98" customWidth="1"/>
    <col min="20" max="20" width="8.5" style="98" customWidth="1"/>
    <col min="21" max="21" width="6.37272727272727" style="99" customWidth="1"/>
    <col min="22" max="22" width="7.5" style="99" customWidth="1"/>
    <col min="23" max="24" width="8.62727272727273" style="99" customWidth="1"/>
    <col min="25" max="25" width="7.5" style="99" customWidth="1"/>
    <col min="26" max="26" width="8.25454545454545" style="99" customWidth="1"/>
    <col min="27" max="27" width="7.62727272727273" style="99" customWidth="1"/>
    <col min="28" max="28" width="9" style="36" customWidth="1"/>
    <col min="29" max="16376" width="9" style="93"/>
    <col min="16377" max="16384" width="9" style="43"/>
  </cols>
  <sheetData>
    <row r="1" s="93" customFormat="1" ht="18" customHeight="1" spans="1:28">
      <c r="A1" s="76"/>
      <c r="B1" s="44" t="s">
        <v>0</v>
      </c>
      <c r="C1" s="45"/>
      <c r="D1" s="45"/>
      <c r="E1" s="45"/>
      <c r="F1" s="44"/>
      <c r="G1" s="44"/>
      <c r="H1" s="44"/>
      <c r="I1" s="44"/>
      <c r="J1" s="45"/>
      <c r="K1" s="45"/>
      <c r="L1" s="45"/>
      <c r="M1" s="45"/>
      <c r="N1" s="45"/>
      <c r="O1" s="45"/>
      <c r="P1" s="45"/>
      <c r="Q1" s="45"/>
      <c r="R1" s="45"/>
      <c r="S1" s="44"/>
      <c r="T1" s="44"/>
      <c r="U1" s="76"/>
      <c r="V1" s="122">
        <v>43668</v>
      </c>
      <c r="W1" s="123"/>
      <c r="X1" s="123"/>
      <c r="Y1" s="123"/>
      <c r="Z1" s="123"/>
      <c r="AA1" s="123"/>
      <c r="AB1" s="138"/>
    </row>
    <row r="2" s="93" customFormat="1" ht="18" customHeight="1" spans="1:28">
      <c r="A2" s="6" t="s">
        <v>3</v>
      </c>
      <c r="B2" s="6" t="s">
        <v>4</v>
      </c>
      <c r="C2" s="100" t="s">
        <v>5</v>
      </c>
      <c r="D2" s="100" t="s">
        <v>6</v>
      </c>
      <c r="E2" s="48" t="s">
        <v>7</v>
      </c>
      <c r="F2" s="50" t="s">
        <v>1404</v>
      </c>
      <c r="G2" s="50"/>
      <c r="H2" s="50"/>
      <c r="I2" s="50"/>
      <c r="J2" s="107" t="s">
        <v>9</v>
      </c>
      <c r="K2" s="107"/>
      <c r="L2" s="107"/>
      <c r="M2" s="108" t="s">
        <v>10</v>
      </c>
      <c r="N2" s="108"/>
      <c r="O2" s="108"/>
      <c r="P2" s="109" t="s">
        <v>11</v>
      </c>
      <c r="Q2" s="109"/>
      <c r="R2" s="109"/>
      <c r="S2" s="124">
        <v>43668</v>
      </c>
      <c r="T2" s="124"/>
      <c r="U2" s="124"/>
      <c r="V2" s="5" t="s">
        <v>20</v>
      </c>
      <c r="W2" s="125"/>
      <c r="X2" s="18" t="s">
        <v>21</v>
      </c>
      <c r="Y2" s="19"/>
      <c r="Z2" s="139" t="s">
        <v>11</v>
      </c>
      <c r="AA2" s="140"/>
      <c r="AB2" s="141" t="s">
        <v>1405</v>
      </c>
    </row>
    <row r="3" s="93" customFormat="1" ht="24" customHeight="1" spans="1:28">
      <c r="A3" s="101"/>
      <c r="B3" s="101"/>
      <c r="C3" s="102"/>
      <c r="D3" s="102"/>
      <c r="E3" s="48"/>
      <c r="F3" s="103" t="s">
        <v>25</v>
      </c>
      <c r="G3" s="52" t="s">
        <v>26</v>
      </c>
      <c r="H3" s="104" t="s">
        <v>27</v>
      </c>
      <c r="I3" s="104" t="s">
        <v>28</v>
      </c>
      <c r="J3" s="107" t="s">
        <v>29</v>
      </c>
      <c r="K3" s="107" t="s">
        <v>31</v>
      </c>
      <c r="L3" s="110" t="s">
        <v>33</v>
      </c>
      <c r="M3" s="108" t="s">
        <v>29</v>
      </c>
      <c r="N3" s="108" t="s">
        <v>31</v>
      </c>
      <c r="O3" s="111" t="s">
        <v>33</v>
      </c>
      <c r="P3" s="109" t="s">
        <v>29</v>
      </c>
      <c r="Q3" s="109" t="s">
        <v>31</v>
      </c>
      <c r="R3" s="126" t="s">
        <v>33</v>
      </c>
      <c r="S3" s="127" t="s">
        <v>29</v>
      </c>
      <c r="T3" s="128" t="s">
        <v>31</v>
      </c>
      <c r="U3" s="129" t="s">
        <v>33</v>
      </c>
      <c r="V3" s="130" t="s">
        <v>34</v>
      </c>
      <c r="W3" s="130" t="s">
        <v>35</v>
      </c>
      <c r="X3" s="131" t="s">
        <v>34</v>
      </c>
      <c r="Y3" s="142" t="s">
        <v>35</v>
      </c>
      <c r="Z3" s="143" t="s">
        <v>36</v>
      </c>
      <c r="AA3" s="144" t="s">
        <v>35</v>
      </c>
      <c r="AB3" s="141"/>
    </row>
    <row r="4" s="93" customFormat="1" spans="1:28">
      <c r="A4" s="11">
        <v>1</v>
      </c>
      <c r="B4" s="11">
        <v>339</v>
      </c>
      <c r="C4" s="54" t="s">
        <v>43</v>
      </c>
      <c r="D4" s="54" t="s">
        <v>44</v>
      </c>
      <c r="E4" s="54" t="s">
        <v>45</v>
      </c>
      <c r="F4" s="105">
        <v>8</v>
      </c>
      <c r="G4" s="56">
        <v>2</v>
      </c>
      <c r="H4" s="106">
        <v>6</v>
      </c>
      <c r="I4" s="56">
        <v>1</v>
      </c>
      <c r="J4" s="112">
        <v>7075.18285714286</v>
      </c>
      <c r="K4" s="112">
        <v>1540.84914285715</v>
      </c>
      <c r="L4" s="113">
        <v>0.217782236016919</v>
      </c>
      <c r="M4" s="114">
        <v>8490.21942857143</v>
      </c>
      <c r="N4" s="114">
        <v>1675.96976</v>
      </c>
      <c r="O4" s="115">
        <v>0.197400052389694</v>
      </c>
      <c r="P4" s="116">
        <v>10188.2633142857</v>
      </c>
      <c r="Q4" s="116">
        <v>1820.57252571429</v>
      </c>
      <c r="R4" s="132">
        <v>0.178693116731831</v>
      </c>
      <c r="S4" s="133">
        <v>22936.78</v>
      </c>
      <c r="T4" s="133">
        <v>3628.25</v>
      </c>
      <c r="U4" s="134">
        <f t="shared" ref="U4:U67" si="0">T4/S4</f>
        <v>0.15818480187716</v>
      </c>
      <c r="V4" s="16">
        <f t="shared" ref="V4:V67" si="1">S4/J4</f>
        <v>3.24186391548083</v>
      </c>
      <c r="W4" s="16">
        <f t="shared" ref="W4:W67" si="2">T4/K4</f>
        <v>2.3547081275408</v>
      </c>
      <c r="X4" s="27">
        <f t="shared" ref="X4:X67" si="3">S4/M4</f>
        <v>2.70155326290069</v>
      </c>
      <c r="Y4" s="27">
        <f t="shared" ref="Y4:Y67" si="4">T4/N4</f>
        <v>2.16486602956368</v>
      </c>
      <c r="Z4" s="145">
        <f t="shared" ref="Z4:Z67" si="5">S4/P4</f>
        <v>2.25129438575058</v>
      </c>
      <c r="AA4" s="145">
        <f t="shared" ref="AA4:AA67" si="6">T4/Q4</f>
        <v>1.99291703502802</v>
      </c>
      <c r="AB4" s="56">
        <v>50</v>
      </c>
    </row>
    <row r="5" s="93" customFormat="1" spans="1:28">
      <c r="A5" s="11">
        <v>2</v>
      </c>
      <c r="B5" s="11">
        <v>578</v>
      </c>
      <c r="C5" s="54" t="s">
        <v>59</v>
      </c>
      <c r="D5" s="54" t="s">
        <v>53</v>
      </c>
      <c r="E5" s="54" t="s">
        <v>51</v>
      </c>
      <c r="F5" s="105">
        <v>8</v>
      </c>
      <c r="G5" s="56">
        <v>5</v>
      </c>
      <c r="H5" s="106">
        <v>40</v>
      </c>
      <c r="I5" s="56">
        <v>2</v>
      </c>
      <c r="J5" s="117">
        <v>13464.3352380952</v>
      </c>
      <c r="K5" s="117">
        <v>3560.69494857143</v>
      </c>
      <c r="L5" s="118">
        <v>0.264453824537657</v>
      </c>
      <c r="M5" s="119">
        <v>16157.2022857143</v>
      </c>
      <c r="N5" s="119">
        <v>3872.9405056</v>
      </c>
      <c r="O5" s="120">
        <v>0.23970365890785</v>
      </c>
      <c r="P5" s="121">
        <v>19388.6427428571</v>
      </c>
      <c r="Q5" s="121">
        <v>4207.09803154285</v>
      </c>
      <c r="R5" s="135">
        <v>0.216987753466795</v>
      </c>
      <c r="S5" s="133">
        <v>36121.92</v>
      </c>
      <c r="T5" s="133">
        <v>6903.92</v>
      </c>
      <c r="U5" s="134">
        <f t="shared" si="0"/>
        <v>0.191128267821866</v>
      </c>
      <c r="V5" s="16">
        <f t="shared" si="1"/>
        <v>2.68278525164753</v>
      </c>
      <c r="W5" s="16">
        <f t="shared" si="2"/>
        <v>1.93892487273303</v>
      </c>
      <c r="X5" s="27">
        <f t="shared" si="3"/>
        <v>2.23565437637294</v>
      </c>
      <c r="Y5" s="27">
        <f t="shared" si="4"/>
        <v>1.78260419699642</v>
      </c>
      <c r="Z5" s="145">
        <f t="shared" si="5"/>
        <v>1.86304531364412</v>
      </c>
      <c r="AA5" s="145">
        <f t="shared" si="6"/>
        <v>1.64101714489124</v>
      </c>
      <c r="AB5" s="56">
        <v>50</v>
      </c>
    </row>
    <row r="6" s="93" customFormat="1" spans="1:28">
      <c r="A6" s="11">
        <v>3</v>
      </c>
      <c r="B6" s="11">
        <v>707</v>
      </c>
      <c r="C6" s="54" t="s">
        <v>108</v>
      </c>
      <c r="D6" s="54" t="s">
        <v>47</v>
      </c>
      <c r="E6" s="54" t="s">
        <v>72</v>
      </c>
      <c r="F6" s="105">
        <v>10</v>
      </c>
      <c r="G6" s="56">
        <v>6</v>
      </c>
      <c r="H6" s="106">
        <v>30</v>
      </c>
      <c r="I6" s="56">
        <v>3</v>
      </c>
      <c r="J6" s="117">
        <v>19050.8845714286</v>
      </c>
      <c r="K6" s="117">
        <v>5023.14495428571</v>
      </c>
      <c r="L6" s="118">
        <v>0.263669906531223</v>
      </c>
      <c r="M6" s="119">
        <v>22861.0614857144</v>
      </c>
      <c r="N6" s="119">
        <v>5463.6361272</v>
      </c>
      <c r="O6" s="120">
        <v>0.238993107586634</v>
      </c>
      <c r="P6" s="121">
        <v>27433.2737828572</v>
      </c>
      <c r="Q6" s="121">
        <v>5935.03896137143</v>
      </c>
      <c r="R6" s="135">
        <v>0.216344538692286</v>
      </c>
      <c r="S6" s="133">
        <v>45222.59</v>
      </c>
      <c r="T6" s="133">
        <v>7351.33</v>
      </c>
      <c r="U6" s="134">
        <f t="shared" si="0"/>
        <v>0.162558800811718</v>
      </c>
      <c r="V6" s="16">
        <f t="shared" si="1"/>
        <v>2.37377901432578</v>
      </c>
      <c r="W6" s="16">
        <f t="shared" si="2"/>
        <v>1.46349151117526</v>
      </c>
      <c r="X6" s="27">
        <f t="shared" si="3"/>
        <v>1.97814917860481</v>
      </c>
      <c r="Y6" s="27">
        <f t="shared" si="4"/>
        <v>1.34550138934077</v>
      </c>
      <c r="Z6" s="145">
        <f t="shared" si="5"/>
        <v>1.64845764883735</v>
      </c>
      <c r="AA6" s="145">
        <f t="shared" si="6"/>
        <v>1.23863213836448</v>
      </c>
      <c r="AB6" s="56">
        <v>50</v>
      </c>
    </row>
    <row r="7" s="93" customFormat="1" spans="1:28">
      <c r="A7" s="11">
        <v>4</v>
      </c>
      <c r="B7" s="11">
        <v>54</v>
      </c>
      <c r="C7" s="54" t="s">
        <v>49</v>
      </c>
      <c r="D7" s="54" t="s">
        <v>50</v>
      </c>
      <c r="E7" s="54" t="s">
        <v>51</v>
      </c>
      <c r="F7" s="105">
        <v>8</v>
      </c>
      <c r="G7" s="56">
        <v>5</v>
      </c>
      <c r="H7" s="106">
        <v>40</v>
      </c>
      <c r="I7" s="56">
        <v>2</v>
      </c>
      <c r="J7" s="117">
        <v>10676.4514285714</v>
      </c>
      <c r="K7" s="117">
        <v>2657.36751428571</v>
      </c>
      <c r="L7" s="118">
        <v>0.248899883267795</v>
      </c>
      <c r="M7" s="119">
        <v>12811.7417142857</v>
      </c>
      <c r="N7" s="119">
        <v>2890.39820399999</v>
      </c>
      <c r="O7" s="120">
        <v>0.225605407013245</v>
      </c>
      <c r="P7" s="121">
        <v>15374.0900571428</v>
      </c>
      <c r="Q7" s="121">
        <v>3139.78192457142</v>
      </c>
      <c r="R7" s="135">
        <v>0.20422554524537</v>
      </c>
      <c r="S7" s="133">
        <v>21651.35</v>
      </c>
      <c r="T7" s="133">
        <v>5121.08</v>
      </c>
      <c r="U7" s="134">
        <f t="shared" si="0"/>
        <v>0.236524743260813</v>
      </c>
      <c r="V7" s="16">
        <f t="shared" si="1"/>
        <v>2.02795377704417</v>
      </c>
      <c r="W7" s="16">
        <f t="shared" si="2"/>
        <v>1.92712523671252</v>
      </c>
      <c r="X7" s="27">
        <f t="shared" si="3"/>
        <v>1.68996148087014</v>
      </c>
      <c r="Y7" s="27">
        <f t="shared" si="4"/>
        <v>1.77175587533683</v>
      </c>
      <c r="Z7" s="145">
        <f t="shared" si="5"/>
        <v>1.40830123405845</v>
      </c>
      <c r="AA7" s="145">
        <f t="shared" si="6"/>
        <v>1.63103047378013</v>
      </c>
      <c r="AB7" s="56">
        <v>50</v>
      </c>
    </row>
    <row r="8" s="93" customFormat="1" spans="1:28">
      <c r="A8" s="11">
        <v>5</v>
      </c>
      <c r="B8" s="11">
        <v>385</v>
      </c>
      <c r="C8" s="60" t="s">
        <v>131</v>
      </c>
      <c r="D8" s="54" t="s">
        <v>56</v>
      </c>
      <c r="E8" s="54" t="s">
        <v>72</v>
      </c>
      <c r="F8" s="105">
        <v>10</v>
      </c>
      <c r="G8" s="56">
        <v>8</v>
      </c>
      <c r="H8" s="106">
        <v>30</v>
      </c>
      <c r="I8" s="56">
        <v>3</v>
      </c>
      <c r="J8" s="117">
        <v>21033.8102857142</v>
      </c>
      <c r="K8" s="117">
        <v>3802.67323428571</v>
      </c>
      <c r="L8" s="118">
        <v>0.18078860570823</v>
      </c>
      <c r="M8" s="119">
        <v>25240.5723428571</v>
      </c>
      <c r="N8" s="119">
        <v>4136.1384256</v>
      </c>
      <c r="O8" s="120">
        <v>0.16386864645605</v>
      </c>
      <c r="P8" s="121">
        <v>30288.6868114285</v>
      </c>
      <c r="Q8" s="121">
        <v>4493.00468297143</v>
      </c>
      <c r="R8" s="135">
        <v>0.14833936878624</v>
      </c>
      <c r="S8" s="133">
        <v>37570.63</v>
      </c>
      <c r="T8" s="133">
        <v>6247.62</v>
      </c>
      <c r="U8" s="134">
        <f t="shared" si="0"/>
        <v>0.166289998331143</v>
      </c>
      <c r="V8" s="16">
        <f t="shared" si="1"/>
        <v>1.78620180983173</v>
      </c>
      <c r="W8" s="16">
        <f t="shared" si="2"/>
        <v>1.64295473607096</v>
      </c>
      <c r="X8" s="27">
        <f t="shared" si="3"/>
        <v>1.48850150819311</v>
      </c>
      <c r="Y8" s="27">
        <f t="shared" si="4"/>
        <v>1.51049586767486</v>
      </c>
      <c r="Z8" s="145">
        <f t="shared" si="5"/>
        <v>1.24041792349426</v>
      </c>
      <c r="AA8" s="145">
        <f t="shared" si="6"/>
        <v>1.39052158651839</v>
      </c>
      <c r="AB8" s="56">
        <v>50</v>
      </c>
    </row>
    <row r="9" s="93" customFormat="1" spans="1:28">
      <c r="A9" s="11">
        <v>6</v>
      </c>
      <c r="B9" s="11">
        <v>308</v>
      </c>
      <c r="C9" s="54" t="s">
        <v>112</v>
      </c>
      <c r="D9" s="54" t="s">
        <v>53</v>
      </c>
      <c r="E9" s="54" t="s">
        <v>51</v>
      </c>
      <c r="F9" s="105">
        <v>6</v>
      </c>
      <c r="G9" s="56">
        <v>4</v>
      </c>
      <c r="H9" s="106">
        <v>8</v>
      </c>
      <c r="I9" s="56">
        <v>2</v>
      </c>
      <c r="J9" s="117">
        <v>12894.3428571429</v>
      </c>
      <c r="K9" s="117">
        <v>3436.73192571428</v>
      </c>
      <c r="L9" s="118">
        <v>0.266530211255434</v>
      </c>
      <c r="M9" s="119">
        <v>15473.2114285714</v>
      </c>
      <c r="N9" s="119">
        <v>3738.1068792</v>
      </c>
      <c r="O9" s="120">
        <v>0.241585717125118</v>
      </c>
      <c r="P9" s="121">
        <v>18567.8537142857</v>
      </c>
      <c r="Q9" s="121">
        <v>4060.63095222857</v>
      </c>
      <c r="R9" s="135">
        <v>0.218691455389074</v>
      </c>
      <c r="S9" s="133">
        <v>22980.18</v>
      </c>
      <c r="T9" s="133">
        <v>5276.76</v>
      </c>
      <c r="U9" s="134">
        <f t="shared" si="0"/>
        <v>0.229622222280243</v>
      </c>
      <c r="V9" s="16">
        <f t="shared" si="1"/>
        <v>1.78219086110852</v>
      </c>
      <c r="W9" s="16">
        <f t="shared" si="2"/>
        <v>1.53540052411952</v>
      </c>
      <c r="X9" s="27">
        <f t="shared" si="3"/>
        <v>1.48515905092377</v>
      </c>
      <c r="Y9" s="27">
        <f t="shared" si="4"/>
        <v>1.41161292882276</v>
      </c>
      <c r="Z9" s="145">
        <f t="shared" si="5"/>
        <v>1.23763254243648</v>
      </c>
      <c r="AA9" s="145">
        <f t="shared" si="6"/>
        <v>1.29949263109074</v>
      </c>
      <c r="AB9" s="56">
        <v>50</v>
      </c>
    </row>
    <row r="10" s="93" customFormat="1" spans="1:28">
      <c r="A10" s="11">
        <v>7</v>
      </c>
      <c r="B10" s="11">
        <v>754</v>
      </c>
      <c r="C10" s="54" t="s">
        <v>64</v>
      </c>
      <c r="D10" s="54" t="s">
        <v>50</v>
      </c>
      <c r="E10" s="54" t="s">
        <v>51</v>
      </c>
      <c r="F10" s="105">
        <v>8</v>
      </c>
      <c r="G10" s="56">
        <v>5</v>
      </c>
      <c r="H10" s="106">
        <v>12</v>
      </c>
      <c r="I10" s="56">
        <v>2</v>
      </c>
      <c r="J10" s="117">
        <v>11096.3142857143</v>
      </c>
      <c r="K10" s="117">
        <v>2353.52921142858</v>
      </c>
      <c r="L10" s="118">
        <v>0.212100085742757</v>
      </c>
      <c r="M10" s="119">
        <v>13315.5771428571</v>
      </c>
      <c r="N10" s="119">
        <v>2559.9156192</v>
      </c>
      <c r="O10" s="120">
        <v>0.192249693102729</v>
      </c>
      <c r="P10" s="121">
        <v>15978.6925714286</v>
      </c>
      <c r="Q10" s="121">
        <v>2780.78528365715</v>
      </c>
      <c r="R10" s="135">
        <v>0.1740308395838</v>
      </c>
      <c r="S10" s="133">
        <v>19724.9</v>
      </c>
      <c r="T10" s="133">
        <v>3333.58</v>
      </c>
      <c r="U10" s="134">
        <f t="shared" si="0"/>
        <v>0.169003645138885</v>
      </c>
      <c r="V10" s="16">
        <f t="shared" si="1"/>
        <v>1.77760826632266</v>
      </c>
      <c r="W10" s="16">
        <f t="shared" si="2"/>
        <v>1.41641751621877</v>
      </c>
      <c r="X10" s="27">
        <f t="shared" si="3"/>
        <v>1.48134022193556</v>
      </c>
      <c r="Y10" s="27">
        <f t="shared" si="4"/>
        <v>1.30222261038502</v>
      </c>
      <c r="Z10" s="145">
        <f t="shared" si="5"/>
        <v>1.23445018494629</v>
      </c>
      <c r="AA10" s="145">
        <f t="shared" si="6"/>
        <v>1.19879086659141</v>
      </c>
      <c r="AB10" s="56">
        <v>50</v>
      </c>
    </row>
    <row r="11" s="93" customFormat="1" spans="1:28">
      <c r="A11" s="11">
        <v>8</v>
      </c>
      <c r="B11" s="11">
        <v>717</v>
      </c>
      <c r="C11" s="54" t="s">
        <v>61</v>
      </c>
      <c r="D11" s="54" t="s">
        <v>56</v>
      </c>
      <c r="E11" s="54" t="s">
        <v>54</v>
      </c>
      <c r="F11" s="105">
        <v>6</v>
      </c>
      <c r="G11" s="56">
        <v>3</v>
      </c>
      <c r="H11" s="106">
        <v>8</v>
      </c>
      <c r="I11" s="56">
        <v>2</v>
      </c>
      <c r="J11" s="117">
        <v>8424.37047619048</v>
      </c>
      <c r="K11" s="117">
        <v>2149.23205714286</v>
      </c>
      <c r="L11" s="118">
        <v>0.25512079071275</v>
      </c>
      <c r="M11" s="119">
        <v>10109.2445714286</v>
      </c>
      <c r="N11" s="119">
        <v>2337.703176</v>
      </c>
      <c r="O11" s="120">
        <v>0.231244101325531</v>
      </c>
      <c r="P11" s="121">
        <v>12131.0934857143</v>
      </c>
      <c r="Q11" s="121">
        <v>2539.40033828572</v>
      </c>
      <c r="R11" s="135">
        <v>0.20932987955918</v>
      </c>
      <c r="S11" s="133">
        <v>14725.34</v>
      </c>
      <c r="T11" s="133">
        <v>3679.14</v>
      </c>
      <c r="U11" s="134">
        <f t="shared" si="0"/>
        <v>0.249850937227935</v>
      </c>
      <c r="V11" s="16">
        <f t="shared" si="1"/>
        <v>1.74794544489915</v>
      </c>
      <c r="W11" s="16">
        <f t="shared" si="2"/>
        <v>1.71183934641798</v>
      </c>
      <c r="X11" s="27">
        <f t="shared" si="3"/>
        <v>1.45662120408262</v>
      </c>
      <c r="Y11" s="27">
        <f t="shared" si="4"/>
        <v>1.57382683899814</v>
      </c>
      <c r="Z11" s="145">
        <f t="shared" si="5"/>
        <v>1.21385100340218</v>
      </c>
      <c r="AA11" s="145">
        <f t="shared" si="6"/>
        <v>1.4488223635048</v>
      </c>
      <c r="AB11" s="56">
        <v>50</v>
      </c>
    </row>
    <row r="12" s="93" customFormat="1" spans="1:28">
      <c r="A12" s="11">
        <v>9</v>
      </c>
      <c r="B12" s="11">
        <v>102479</v>
      </c>
      <c r="C12" s="54" t="s">
        <v>52</v>
      </c>
      <c r="D12" s="54" t="s">
        <v>53</v>
      </c>
      <c r="E12" s="54" t="s">
        <v>54</v>
      </c>
      <c r="F12" s="105">
        <v>6</v>
      </c>
      <c r="G12" s="56">
        <v>3</v>
      </c>
      <c r="H12" s="106">
        <v>12</v>
      </c>
      <c r="I12" s="56">
        <v>2</v>
      </c>
      <c r="J12" s="117">
        <v>5738.12114285714</v>
      </c>
      <c r="K12" s="117">
        <v>1403.78011428572</v>
      </c>
      <c r="L12" s="118">
        <v>0.244641073155654</v>
      </c>
      <c r="M12" s="119">
        <v>6885.74537142856</v>
      </c>
      <c r="N12" s="119">
        <v>1526.880832</v>
      </c>
      <c r="O12" s="120">
        <v>0.221745177847496</v>
      </c>
      <c r="P12" s="121">
        <v>8262.89444571428</v>
      </c>
      <c r="Q12" s="121">
        <v>1658.62019657143</v>
      </c>
      <c r="R12" s="135">
        <v>0.200731136948229</v>
      </c>
      <c r="S12" s="133">
        <v>9915.45</v>
      </c>
      <c r="T12" s="133">
        <v>1887.59</v>
      </c>
      <c r="U12" s="134">
        <f t="shared" si="0"/>
        <v>0.190368566227453</v>
      </c>
      <c r="V12" s="16">
        <f t="shared" si="1"/>
        <v>1.72799593336276</v>
      </c>
      <c r="W12" s="16">
        <f t="shared" si="2"/>
        <v>1.34464791229818</v>
      </c>
      <c r="X12" s="27">
        <f t="shared" si="3"/>
        <v>1.43999661113563</v>
      </c>
      <c r="Y12" s="27">
        <f t="shared" si="4"/>
        <v>1.23623924044388</v>
      </c>
      <c r="Z12" s="145">
        <f t="shared" si="5"/>
        <v>1.19999717594636</v>
      </c>
      <c r="AA12" s="145">
        <f t="shared" si="6"/>
        <v>1.13804836327321</v>
      </c>
      <c r="AB12" s="56">
        <v>50</v>
      </c>
    </row>
    <row r="13" s="93" customFormat="1" spans="1:28">
      <c r="A13" s="11">
        <v>10</v>
      </c>
      <c r="B13" s="11">
        <v>106569</v>
      </c>
      <c r="C13" s="60" t="s">
        <v>63</v>
      </c>
      <c r="D13" s="54" t="s">
        <v>44</v>
      </c>
      <c r="E13" s="54" t="s">
        <v>48</v>
      </c>
      <c r="F13" s="105">
        <v>4</v>
      </c>
      <c r="G13" s="56">
        <v>2</v>
      </c>
      <c r="H13" s="106">
        <v>6</v>
      </c>
      <c r="I13" s="56">
        <v>1</v>
      </c>
      <c r="J13" s="117">
        <v>5132.656</v>
      </c>
      <c r="K13" s="117">
        <v>1054.79830857143</v>
      </c>
      <c r="L13" s="118">
        <v>0.20550730627017</v>
      </c>
      <c r="M13" s="119">
        <v>6159.1872</v>
      </c>
      <c r="N13" s="119">
        <v>1147.2960064</v>
      </c>
      <c r="O13" s="120">
        <v>0.186273930170526</v>
      </c>
      <c r="P13" s="121">
        <v>7391.02464</v>
      </c>
      <c r="Q13" s="121">
        <v>1246.28477074286</v>
      </c>
      <c r="R13" s="135">
        <v>0.16862137950373</v>
      </c>
      <c r="S13" s="133">
        <v>8861.74</v>
      </c>
      <c r="T13" s="133">
        <v>1483.9</v>
      </c>
      <c r="U13" s="134">
        <f t="shared" si="0"/>
        <v>0.167450184726702</v>
      </c>
      <c r="V13" s="16">
        <f t="shared" si="1"/>
        <v>1.72654080070825</v>
      </c>
      <c r="W13" s="16">
        <f t="shared" si="2"/>
        <v>1.40680923352041</v>
      </c>
      <c r="X13" s="27">
        <f t="shared" si="3"/>
        <v>1.43878400059021</v>
      </c>
      <c r="Y13" s="27">
        <f t="shared" si="4"/>
        <v>1.29338896999755</v>
      </c>
      <c r="Z13" s="145">
        <f t="shared" si="5"/>
        <v>1.19898666715851</v>
      </c>
      <c r="AA13" s="145">
        <f t="shared" si="6"/>
        <v>1.19065885649514</v>
      </c>
      <c r="AB13" s="56">
        <v>50</v>
      </c>
    </row>
    <row r="14" s="93" customFormat="1" spans="1:28">
      <c r="A14" s="11">
        <v>11</v>
      </c>
      <c r="B14" s="11">
        <v>706</v>
      </c>
      <c r="C14" s="54" t="s">
        <v>80</v>
      </c>
      <c r="D14" s="54" t="s">
        <v>50</v>
      </c>
      <c r="E14" s="54" t="s">
        <v>45</v>
      </c>
      <c r="F14" s="105">
        <v>6</v>
      </c>
      <c r="G14" s="56">
        <v>2</v>
      </c>
      <c r="H14" s="106">
        <v>10</v>
      </c>
      <c r="I14" s="56">
        <v>1</v>
      </c>
      <c r="J14" s="117">
        <v>5736.43047619048</v>
      </c>
      <c r="K14" s="117">
        <v>1503.21674285714</v>
      </c>
      <c r="L14" s="118">
        <v>0.262047408941216</v>
      </c>
      <c r="M14" s="119">
        <v>6883.71657142858</v>
      </c>
      <c r="N14" s="119">
        <v>1635.037288</v>
      </c>
      <c r="O14" s="120">
        <v>0.237522459130051</v>
      </c>
      <c r="P14" s="121">
        <v>8260.45988571429</v>
      </c>
      <c r="Q14" s="121">
        <v>1776.10839771429</v>
      </c>
      <c r="R14" s="135">
        <v>0.215013258618434</v>
      </c>
      <c r="S14" s="133">
        <v>9848.4</v>
      </c>
      <c r="T14" s="133">
        <v>2355.2</v>
      </c>
      <c r="U14" s="134">
        <f t="shared" si="0"/>
        <v>0.239145444945372</v>
      </c>
      <c r="V14" s="16">
        <f t="shared" si="1"/>
        <v>1.716816762772</v>
      </c>
      <c r="W14" s="16">
        <f t="shared" si="2"/>
        <v>1.56677339524805</v>
      </c>
      <c r="X14" s="27">
        <f t="shared" si="3"/>
        <v>1.43068063564334</v>
      </c>
      <c r="Y14" s="27">
        <f t="shared" si="4"/>
        <v>1.440456445419</v>
      </c>
      <c r="Z14" s="145">
        <f t="shared" si="5"/>
        <v>1.19223386303611</v>
      </c>
      <c r="AA14" s="145">
        <f t="shared" si="6"/>
        <v>1.32604519129066</v>
      </c>
      <c r="AB14" s="56">
        <v>50</v>
      </c>
    </row>
    <row r="15" s="93" customFormat="1" spans="1:28">
      <c r="A15" s="11">
        <v>12</v>
      </c>
      <c r="B15" s="11">
        <v>742</v>
      </c>
      <c r="C15" s="54" t="s">
        <v>69</v>
      </c>
      <c r="D15" s="54" t="s">
        <v>53</v>
      </c>
      <c r="E15" s="54" t="s">
        <v>51</v>
      </c>
      <c r="F15" s="105">
        <v>8</v>
      </c>
      <c r="G15" s="56">
        <v>5</v>
      </c>
      <c r="H15" s="106">
        <v>6</v>
      </c>
      <c r="I15" s="56">
        <v>2</v>
      </c>
      <c r="J15" s="117">
        <v>14779.9482857143</v>
      </c>
      <c r="K15" s="117">
        <v>2914.49206285715</v>
      </c>
      <c r="L15" s="118">
        <v>0.197192304500428</v>
      </c>
      <c r="M15" s="119">
        <v>17735.9379428571</v>
      </c>
      <c r="N15" s="119">
        <v>3170.0705976</v>
      </c>
      <c r="O15" s="120">
        <v>0.178737127284362</v>
      </c>
      <c r="P15" s="121">
        <v>21283.1255314286</v>
      </c>
      <c r="Q15" s="121">
        <v>3443.58446811429</v>
      </c>
      <c r="R15" s="135">
        <v>0.161798813949069</v>
      </c>
      <c r="S15" s="133">
        <v>24800.02</v>
      </c>
      <c r="T15" s="133">
        <v>3799.36</v>
      </c>
      <c r="U15" s="134">
        <f t="shared" si="0"/>
        <v>0.153199876451713</v>
      </c>
      <c r="V15" s="16">
        <f t="shared" si="1"/>
        <v>1.67795039066346</v>
      </c>
      <c r="W15" s="16">
        <f t="shared" si="2"/>
        <v>1.30360965755226</v>
      </c>
      <c r="X15" s="27">
        <f t="shared" si="3"/>
        <v>1.39829199221955</v>
      </c>
      <c r="Y15" s="27">
        <f t="shared" si="4"/>
        <v>1.19850958615131</v>
      </c>
      <c r="Z15" s="145">
        <f t="shared" si="5"/>
        <v>1.16524332684962</v>
      </c>
      <c r="AA15" s="145">
        <f t="shared" si="6"/>
        <v>1.10331546537627</v>
      </c>
      <c r="AB15" s="56">
        <v>50</v>
      </c>
    </row>
    <row r="16" s="93" customFormat="1" spans="1:28">
      <c r="A16" s="11">
        <v>13</v>
      </c>
      <c r="B16" s="11">
        <v>747</v>
      </c>
      <c r="C16" s="54" t="s">
        <v>60</v>
      </c>
      <c r="D16" s="54" t="s">
        <v>53</v>
      </c>
      <c r="E16" s="54" t="s">
        <v>51</v>
      </c>
      <c r="F16" s="105">
        <v>8</v>
      </c>
      <c r="G16" s="56">
        <v>5</v>
      </c>
      <c r="H16" s="106">
        <v>37</v>
      </c>
      <c r="I16" s="56">
        <v>2</v>
      </c>
      <c r="J16" s="117">
        <v>12616.3242857143</v>
      </c>
      <c r="K16" s="117">
        <v>2138.92179428571</v>
      </c>
      <c r="L16" s="118">
        <v>0.169536050742422</v>
      </c>
      <c r="M16" s="119">
        <v>15139.5891428571</v>
      </c>
      <c r="N16" s="119">
        <v>2326.4887824</v>
      </c>
      <c r="O16" s="120">
        <v>0.153669215224221</v>
      </c>
      <c r="P16" s="121">
        <v>18167.5069714286</v>
      </c>
      <c r="Q16" s="121">
        <v>2527.21836617143</v>
      </c>
      <c r="R16" s="135">
        <v>0.13910650317327</v>
      </c>
      <c r="S16" s="133">
        <v>21051.81</v>
      </c>
      <c r="T16" s="133">
        <v>4168.45</v>
      </c>
      <c r="U16" s="134">
        <f t="shared" si="0"/>
        <v>0.198009102305217</v>
      </c>
      <c r="V16" s="16">
        <f t="shared" si="1"/>
        <v>1.66861674789363</v>
      </c>
      <c r="W16" s="16">
        <f t="shared" si="2"/>
        <v>1.94885573242384</v>
      </c>
      <c r="X16" s="27">
        <f t="shared" si="3"/>
        <v>1.39051395657803</v>
      </c>
      <c r="Y16" s="27">
        <f t="shared" si="4"/>
        <v>1.7917344074618</v>
      </c>
      <c r="Z16" s="145">
        <f t="shared" si="5"/>
        <v>1.15876163048169</v>
      </c>
      <c r="AA16" s="145">
        <f t="shared" si="6"/>
        <v>1.64942216936913</v>
      </c>
      <c r="AB16" s="56">
        <v>50</v>
      </c>
    </row>
    <row r="17" s="93" customFormat="1" spans="1:28">
      <c r="A17" s="11">
        <v>14</v>
      </c>
      <c r="B17" s="11">
        <v>723</v>
      </c>
      <c r="C17" s="54" t="s">
        <v>95</v>
      </c>
      <c r="D17" s="54" t="s">
        <v>53</v>
      </c>
      <c r="E17" s="54" t="s">
        <v>54</v>
      </c>
      <c r="F17" s="105">
        <v>8</v>
      </c>
      <c r="G17" s="56">
        <v>3</v>
      </c>
      <c r="H17" s="106">
        <v>12</v>
      </c>
      <c r="I17" s="56">
        <v>2</v>
      </c>
      <c r="J17" s="117">
        <v>7543.40476190476</v>
      </c>
      <c r="K17" s="117">
        <v>1757.78645714286</v>
      </c>
      <c r="L17" s="118">
        <v>0.23302295351032</v>
      </c>
      <c r="M17" s="119">
        <v>9052.08571428571</v>
      </c>
      <c r="N17" s="119">
        <v>1911.930808</v>
      </c>
      <c r="O17" s="120">
        <v>0.211214395040764</v>
      </c>
      <c r="P17" s="121">
        <v>10862.5028571429</v>
      </c>
      <c r="Q17" s="121">
        <v>2076.89230628571</v>
      </c>
      <c r="R17" s="135">
        <v>0.19119832082898</v>
      </c>
      <c r="S17" s="133">
        <v>11790.71</v>
      </c>
      <c r="T17" s="133">
        <v>2757.25</v>
      </c>
      <c r="U17" s="134">
        <f t="shared" si="0"/>
        <v>0.233849361064771</v>
      </c>
      <c r="V17" s="16">
        <f t="shared" si="1"/>
        <v>1.56304883168204</v>
      </c>
      <c r="W17" s="16">
        <f t="shared" si="2"/>
        <v>1.56859212835311</v>
      </c>
      <c r="X17" s="27">
        <f t="shared" si="3"/>
        <v>1.30254069306837</v>
      </c>
      <c r="Y17" s="27">
        <f t="shared" si="4"/>
        <v>1.44212854799084</v>
      </c>
      <c r="Z17" s="145">
        <f t="shared" si="5"/>
        <v>1.08545057755697</v>
      </c>
      <c r="AA17" s="145">
        <f t="shared" si="6"/>
        <v>1.3275844836322</v>
      </c>
      <c r="AB17" s="56">
        <v>50</v>
      </c>
    </row>
    <row r="18" s="93" customFormat="1" spans="1:28">
      <c r="A18" s="11">
        <v>15</v>
      </c>
      <c r="B18" s="11">
        <v>102567</v>
      </c>
      <c r="C18" s="54" t="s">
        <v>126</v>
      </c>
      <c r="D18" s="54" t="s">
        <v>56</v>
      </c>
      <c r="E18" s="54" t="s">
        <v>45</v>
      </c>
      <c r="F18" s="105">
        <v>8</v>
      </c>
      <c r="G18" s="56">
        <v>2</v>
      </c>
      <c r="H18" s="106">
        <v>8</v>
      </c>
      <c r="I18" s="56">
        <v>1</v>
      </c>
      <c r="J18" s="117">
        <v>6898.7438095238</v>
      </c>
      <c r="K18" s="117">
        <v>1513.81211428571</v>
      </c>
      <c r="L18" s="118">
        <v>0.219433009266974</v>
      </c>
      <c r="M18" s="119">
        <v>8278.49257142856</v>
      </c>
      <c r="N18" s="119">
        <v>1646.561792</v>
      </c>
      <c r="O18" s="120">
        <v>0.198896330194552</v>
      </c>
      <c r="P18" s="121">
        <v>9934.19108571427</v>
      </c>
      <c r="Q18" s="121">
        <v>1788.62723657143</v>
      </c>
      <c r="R18" s="135">
        <v>0.180047597347261</v>
      </c>
      <c r="S18" s="133">
        <v>10624.94</v>
      </c>
      <c r="T18" s="133">
        <v>1685.83</v>
      </c>
      <c r="U18" s="134">
        <f t="shared" si="0"/>
        <v>0.158667248944465</v>
      </c>
      <c r="V18" s="16">
        <f t="shared" si="1"/>
        <v>1.54012676704013</v>
      </c>
      <c r="W18" s="16">
        <f t="shared" si="2"/>
        <v>1.1136322560052</v>
      </c>
      <c r="X18" s="27">
        <f t="shared" si="3"/>
        <v>1.28343897253344</v>
      </c>
      <c r="Y18" s="27">
        <f t="shared" si="4"/>
        <v>1.02384860877423</v>
      </c>
      <c r="Z18" s="145">
        <f t="shared" si="5"/>
        <v>1.0695324771112</v>
      </c>
      <c r="AA18" s="146">
        <f t="shared" si="6"/>
        <v>0.942527300004399</v>
      </c>
      <c r="AB18" s="56">
        <v>50</v>
      </c>
    </row>
    <row r="19" s="93" customFormat="1" spans="1:28">
      <c r="A19" s="11">
        <v>16</v>
      </c>
      <c r="B19" s="11">
        <v>102935</v>
      </c>
      <c r="C19" s="54" t="s">
        <v>90</v>
      </c>
      <c r="D19" s="54" t="s">
        <v>53</v>
      </c>
      <c r="E19" s="54" t="s">
        <v>67</v>
      </c>
      <c r="F19" s="105">
        <v>8</v>
      </c>
      <c r="G19" s="56">
        <v>4</v>
      </c>
      <c r="H19" s="106">
        <v>12</v>
      </c>
      <c r="I19" s="56">
        <v>2</v>
      </c>
      <c r="J19" s="117">
        <v>9459.56666666666</v>
      </c>
      <c r="K19" s="117">
        <v>2280.38794285714</v>
      </c>
      <c r="L19" s="118">
        <v>0.24106685043964</v>
      </c>
      <c r="M19" s="119">
        <v>11351.48</v>
      </c>
      <c r="N19" s="119">
        <v>2480.36042399999</v>
      </c>
      <c r="O19" s="120">
        <v>0.218505465719007</v>
      </c>
      <c r="P19" s="121">
        <v>13621.776</v>
      </c>
      <c r="Q19" s="121">
        <v>2694.36606171428</v>
      </c>
      <c r="R19" s="135">
        <v>0.197798441386372</v>
      </c>
      <c r="S19" s="133">
        <v>14431.77</v>
      </c>
      <c r="T19" s="133">
        <v>3636.2</v>
      </c>
      <c r="U19" s="134">
        <f t="shared" si="0"/>
        <v>0.251958006536967</v>
      </c>
      <c r="V19" s="16">
        <f t="shared" si="1"/>
        <v>1.5256269667039</v>
      </c>
      <c r="W19" s="16">
        <f t="shared" si="2"/>
        <v>1.59455324756898</v>
      </c>
      <c r="X19" s="27">
        <f t="shared" si="3"/>
        <v>1.27135580558658</v>
      </c>
      <c r="Y19" s="27">
        <f t="shared" si="4"/>
        <v>1.46599662082014</v>
      </c>
      <c r="Z19" s="145">
        <f t="shared" si="5"/>
        <v>1.05946317132215</v>
      </c>
      <c r="AA19" s="145">
        <f t="shared" si="6"/>
        <v>1.34955678505187</v>
      </c>
      <c r="AB19" s="56">
        <v>50</v>
      </c>
    </row>
    <row r="20" s="93" customFormat="1" spans="1:28">
      <c r="A20" s="11">
        <v>17</v>
      </c>
      <c r="B20" s="11">
        <v>713</v>
      </c>
      <c r="C20" s="54" t="s">
        <v>74</v>
      </c>
      <c r="D20" s="54" t="s">
        <v>50</v>
      </c>
      <c r="E20" s="54" t="s">
        <v>48</v>
      </c>
      <c r="F20" s="105">
        <v>8</v>
      </c>
      <c r="G20" s="56">
        <v>2</v>
      </c>
      <c r="H20" s="106">
        <v>10</v>
      </c>
      <c r="I20" s="56">
        <v>1</v>
      </c>
      <c r="J20" s="117">
        <v>5056.28476190476</v>
      </c>
      <c r="K20" s="117">
        <v>1331.21782857143</v>
      </c>
      <c r="L20" s="118">
        <v>0.263279837124906</v>
      </c>
      <c r="M20" s="119">
        <v>6067.54171428571</v>
      </c>
      <c r="N20" s="119">
        <v>1447.955392</v>
      </c>
      <c r="O20" s="120">
        <v>0.238639544676036</v>
      </c>
      <c r="P20" s="121">
        <v>7281.05005714285</v>
      </c>
      <c r="Q20" s="121">
        <v>1572.88506514286</v>
      </c>
      <c r="R20" s="135">
        <v>0.216024481743513</v>
      </c>
      <c r="S20" s="133">
        <v>7707.47</v>
      </c>
      <c r="T20" s="133">
        <v>2002.3</v>
      </c>
      <c r="U20" s="134">
        <f t="shared" si="0"/>
        <v>0.259786933974443</v>
      </c>
      <c r="V20" s="16">
        <f t="shared" si="1"/>
        <v>1.52433463757221</v>
      </c>
      <c r="W20" s="16">
        <f t="shared" si="2"/>
        <v>1.50411146622693</v>
      </c>
      <c r="X20" s="27">
        <f t="shared" si="3"/>
        <v>1.27027886464351</v>
      </c>
      <c r="Y20" s="27">
        <f t="shared" si="4"/>
        <v>1.38284646824258</v>
      </c>
      <c r="Z20" s="145">
        <f t="shared" si="5"/>
        <v>1.05856572053626</v>
      </c>
      <c r="AA20" s="145">
        <f t="shared" si="6"/>
        <v>1.27301100657227</v>
      </c>
      <c r="AB20" s="56">
        <v>50</v>
      </c>
    </row>
    <row r="21" s="93" customFormat="1" spans="1:28">
      <c r="A21" s="11">
        <v>18</v>
      </c>
      <c r="B21" s="11">
        <v>379</v>
      </c>
      <c r="C21" s="54" t="s">
        <v>73</v>
      </c>
      <c r="D21" s="54" t="s">
        <v>44</v>
      </c>
      <c r="E21" s="54" t="s">
        <v>51</v>
      </c>
      <c r="F21" s="105">
        <v>8</v>
      </c>
      <c r="G21" s="56">
        <v>4</v>
      </c>
      <c r="H21" s="106">
        <v>12</v>
      </c>
      <c r="I21" s="56">
        <v>2</v>
      </c>
      <c r="J21" s="117">
        <v>10901.0537142857</v>
      </c>
      <c r="K21" s="117">
        <v>2357.14038857143</v>
      </c>
      <c r="L21" s="118">
        <v>0.216230508568399</v>
      </c>
      <c r="M21" s="119">
        <v>13081.2644571429</v>
      </c>
      <c r="N21" s="119">
        <v>2563.84346880001</v>
      </c>
      <c r="O21" s="120">
        <v>0.195993550715203</v>
      </c>
      <c r="P21" s="121">
        <v>15697.5173485714</v>
      </c>
      <c r="Q21" s="121">
        <v>2785.05202834286</v>
      </c>
      <c r="R21" s="135">
        <v>0.177419904466379</v>
      </c>
      <c r="S21" s="133">
        <v>15883.86</v>
      </c>
      <c r="T21" s="133">
        <v>2564.38</v>
      </c>
      <c r="U21" s="134">
        <f t="shared" si="0"/>
        <v>0.161445643565229</v>
      </c>
      <c r="V21" s="16">
        <f t="shared" si="1"/>
        <v>1.45709400359934</v>
      </c>
      <c r="W21" s="16">
        <f t="shared" si="2"/>
        <v>1.08791992722766</v>
      </c>
      <c r="X21" s="27">
        <f t="shared" si="3"/>
        <v>1.21424500299944</v>
      </c>
      <c r="Y21" s="27">
        <f t="shared" si="4"/>
        <v>1.00020926831397</v>
      </c>
      <c r="Z21" s="145">
        <f t="shared" si="5"/>
        <v>1.01187083583288</v>
      </c>
      <c r="AA21" s="146">
        <f t="shared" si="6"/>
        <v>0.920765563408823</v>
      </c>
      <c r="AB21" s="56">
        <v>50</v>
      </c>
    </row>
    <row r="22" s="93" customFormat="1" spans="1:28">
      <c r="A22" s="11">
        <v>19</v>
      </c>
      <c r="B22" s="11">
        <v>582</v>
      </c>
      <c r="C22" s="54" t="s">
        <v>109</v>
      </c>
      <c r="D22" s="54" t="s">
        <v>44</v>
      </c>
      <c r="E22" s="54" t="s">
        <v>58</v>
      </c>
      <c r="F22" s="105">
        <v>10</v>
      </c>
      <c r="G22" s="56">
        <v>8</v>
      </c>
      <c r="H22" s="106">
        <v>30</v>
      </c>
      <c r="I22" s="56">
        <v>3</v>
      </c>
      <c r="J22" s="117">
        <v>31454.709</v>
      </c>
      <c r="K22" s="117">
        <v>5370.56438285715</v>
      </c>
      <c r="L22" s="118">
        <v>0.17073959841298</v>
      </c>
      <c r="M22" s="119">
        <v>37745.6508</v>
      </c>
      <c r="N22" s="119">
        <v>5841.5215672</v>
      </c>
      <c r="O22" s="120">
        <v>0.154760123176893</v>
      </c>
      <c r="P22" s="121">
        <v>45294.78096</v>
      </c>
      <c r="Q22" s="121">
        <v>6345.52837851429</v>
      </c>
      <c r="R22" s="135">
        <v>0.14009402946706</v>
      </c>
      <c r="S22" s="133">
        <v>45660.59</v>
      </c>
      <c r="T22" s="133">
        <v>10409.57</v>
      </c>
      <c r="U22" s="134">
        <f t="shared" si="0"/>
        <v>0.227977124255293</v>
      </c>
      <c r="V22" s="16">
        <f t="shared" si="1"/>
        <v>1.45162970669988</v>
      </c>
      <c r="W22" s="16">
        <f t="shared" si="2"/>
        <v>1.93826370152593</v>
      </c>
      <c r="X22" s="27">
        <f t="shared" si="3"/>
        <v>1.2096914222499</v>
      </c>
      <c r="Y22" s="27">
        <f t="shared" si="4"/>
        <v>1.78199633096443</v>
      </c>
      <c r="Z22" s="145">
        <f t="shared" si="5"/>
        <v>1.00807618520825</v>
      </c>
      <c r="AA22" s="145">
        <f t="shared" si="6"/>
        <v>1.64045755988522</v>
      </c>
      <c r="AB22" s="56">
        <v>50</v>
      </c>
    </row>
    <row r="23" s="93" customFormat="1" spans="1:28">
      <c r="A23" s="11">
        <v>20</v>
      </c>
      <c r="B23" s="11">
        <v>718</v>
      </c>
      <c r="C23" s="54" t="s">
        <v>102</v>
      </c>
      <c r="D23" s="54" t="s">
        <v>53</v>
      </c>
      <c r="E23" s="54" t="s">
        <v>48</v>
      </c>
      <c r="F23" s="105">
        <v>4</v>
      </c>
      <c r="G23" s="56">
        <v>2</v>
      </c>
      <c r="H23" s="106">
        <v>6</v>
      </c>
      <c r="I23" s="56">
        <v>1</v>
      </c>
      <c r="J23" s="117">
        <v>4330.69238095238</v>
      </c>
      <c r="K23" s="117">
        <v>903.732514285714</v>
      </c>
      <c r="L23" s="118">
        <v>0.208680837794111</v>
      </c>
      <c r="M23" s="119">
        <v>5196.83085714286</v>
      </c>
      <c r="N23" s="119">
        <v>982.982903999999</v>
      </c>
      <c r="O23" s="120">
        <v>0.189150451692867</v>
      </c>
      <c r="P23" s="121">
        <v>6236.19702857143</v>
      </c>
      <c r="Q23" s="121">
        <v>1067.79472457143</v>
      </c>
      <c r="R23" s="135">
        <v>0.171225302805424</v>
      </c>
      <c r="S23" s="133">
        <v>5975.7</v>
      </c>
      <c r="T23" s="133">
        <v>1826.45</v>
      </c>
      <c r="U23" s="134">
        <f t="shared" si="0"/>
        <v>0.305646200445136</v>
      </c>
      <c r="V23" s="16">
        <f t="shared" si="1"/>
        <v>1.37984864182061</v>
      </c>
      <c r="W23" s="16">
        <f t="shared" si="2"/>
        <v>2.02100729046313</v>
      </c>
      <c r="X23" s="27">
        <f t="shared" si="3"/>
        <v>1.14987386818384</v>
      </c>
      <c r="Y23" s="27">
        <f t="shared" si="4"/>
        <v>1.85806893748378</v>
      </c>
      <c r="Z23" s="146">
        <f t="shared" si="5"/>
        <v>0.958228223486533</v>
      </c>
      <c r="AA23" s="146">
        <f t="shared" si="6"/>
        <v>1.71048794114718</v>
      </c>
      <c r="AB23" s="56">
        <v>50</v>
      </c>
    </row>
    <row r="24" s="93" customFormat="1" spans="1:28">
      <c r="A24" s="11">
        <v>21</v>
      </c>
      <c r="B24" s="11">
        <v>513</v>
      </c>
      <c r="C24" s="54" t="s">
        <v>65</v>
      </c>
      <c r="D24" s="54" t="s">
        <v>44</v>
      </c>
      <c r="E24" s="54" t="s">
        <v>51</v>
      </c>
      <c r="F24" s="105">
        <v>8</v>
      </c>
      <c r="G24" s="56">
        <v>4</v>
      </c>
      <c r="H24" s="106">
        <v>8</v>
      </c>
      <c r="I24" s="56">
        <v>2</v>
      </c>
      <c r="J24" s="117">
        <v>11903.5093333333</v>
      </c>
      <c r="K24" s="117">
        <v>3015.29874285714</v>
      </c>
      <c r="L24" s="118">
        <v>0.253311746848756</v>
      </c>
      <c r="M24" s="119">
        <v>14284.2112</v>
      </c>
      <c r="N24" s="119">
        <v>3279.717248</v>
      </c>
      <c r="O24" s="120">
        <v>0.229604365412911</v>
      </c>
      <c r="P24" s="121">
        <v>17141.05344</v>
      </c>
      <c r="Q24" s="121">
        <v>3562.69143771428</v>
      </c>
      <c r="R24" s="135">
        <v>0.207845535875903</v>
      </c>
      <c r="S24" s="133">
        <v>16026</v>
      </c>
      <c r="T24" s="133">
        <v>4559.22</v>
      </c>
      <c r="U24" s="134">
        <f t="shared" si="0"/>
        <v>0.284488955447398</v>
      </c>
      <c r="V24" s="16">
        <f t="shared" si="1"/>
        <v>1.34632565500012</v>
      </c>
      <c r="W24" s="16">
        <f t="shared" si="2"/>
        <v>1.51202928426253</v>
      </c>
      <c r="X24" s="27">
        <f t="shared" si="3"/>
        <v>1.12193804583343</v>
      </c>
      <c r="Y24" s="27">
        <f t="shared" si="4"/>
        <v>1.39012593319752</v>
      </c>
      <c r="Z24" s="146">
        <f t="shared" si="5"/>
        <v>0.934948371527859</v>
      </c>
      <c r="AA24" s="146">
        <f t="shared" si="6"/>
        <v>1.27971228485761</v>
      </c>
      <c r="AB24" s="56">
        <v>50</v>
      </c>
    </row>
    <row r="25" s="93" customFormat="1" spans="1:28">
      <c r="A25" s="11">
        <v>22</v>
      </c>
      <c r="B25" s="11">
        <v>517</v>
      </c>
      <c r="C25" s="54" t="s">
        <v>57</v>
      </c>
      <c r="D25" s="54" t="s">
        <v>53</v>
      </c>
      <c r="E25" s="54" t="s">
        <v>58</v>
      </c>
      <c r="F25" s="105">
        <v>10</v>
      </c>
      <c r="G25" s="56">
        <v>5</v>
      </c>
      <c r="H25" s="106">
        <v>20</v>
      </c>
      <c r="I25" s="56">
        <v>3</v>
      </c>
      <c r="J25" s="117">
        <v>28171.2770952381</v>
      </c>
      <c r="K25" s="117">
        <v>5193.2754342857</v>
      </c>
      <c r="L25" s="118">
        <v>0.184346468096881</v>
      </c>
      <c r="M25" s="119">
        <v>32396.9686595238</v>
      </c>
      <c r="N25" s="119">
        <v>5413.32383569999</v>
      </c>
      <c r="O25" s="120">
        <v>0.167093529416019</v>
      </c>
      <c r="P25" s="121">
        <v>37256.5139584524</v>
      </c>
      <c r="Q25" s="121">
        <v>5635.36965074286</v>
      </c>
      <c r="R25" s="135">
        <v>0.151258640489749</v>
      </c>
      <c r="S25" s="133">
        <v>37695.67</v>
      </c>
      <c r="T25" s="133">
        <v>7687.59</v>
      </c>
      <c r="U25" s="134">
        <f t="shared" si="0"/>
        <v>0.203938277261022</v>
      </c>
      <c r="V25" s="16">
        <f t="shared" si="1"/>
        <v>1.33808878712041</v>
      </c>
      <c r="W25" s="16">
        <f t="shared" si="2"/>
        <v>1.48029699122965</v>
      </c>
      <c r="X25" s="27">
        <f t="shared" si="3"/>
        <v>1.16355546706122</v>
      </c>
      <c r="Y25" s="27">
        <f t="shared" si="4"/>
        <v>1.42012379701018</v>
      </c>
      <c r="Z25" s="145">
        <f t="shared" si="5"/>
        <v>1.01178736266193</v>
      </c>
      <c r="AA25" s="145">
        <f t="shared" si="6"/>
        <v>1.36416783218233</v>
      </c>
      <c r="AB25" s="56">
        <v>50</v>
      </c>
    </row>
    <row r="26" s="93" customFormat="1" spans="1:28">
      <c r="A26" s="11">
        <v>23</v>
      </c>
      <c r="B26" s="11">
        <v>732</v>
      </c>
      <c r="C26" s="54" t="s">
        <v>96</v>
      </c>
      <c r="D26" s="54" t="s">
        <v>56</v>
      </c>
      <c r="E26" s="54" t="s">
        <v>45</v>
      </c>
      <c r="F26" s="105">
        <v>6</v>
      </c>
      <c r="G26" s="56">
        <v>2</v>
      </c>
      <c r="H26" s="106">
        <v>10</v>
      </c>
      <c r="I26" s="56">
        <v>1</v>
      </c>
      <c r="J26" s="117">
        <v>6513.54666666667</v>
      </c>
      <c r="K26" s="117">
        <v>1323.80411428572</v>
      </c>
      <c r="L26" s="118">
        <v>0.203238601338398</v>
      </c>
      <c r="M26" s="119">
        <v>7816.25600000001</v>
      </c>
      <c r="N26" s="119">
        <v>1439.89155200001</v>
      </c>
      <c r="O26" s="120">
        <v>0.184217552751599</v>
      </c>
      <c r="P26" s="121">
        <v>9379.50720000001</v>
      </c>
      <c r="Q26" s="121">
        <v>1564.12547657143</v>
      </c>
      <c r="R26" s="135">
        <v>0.16675987802125</v>
      </c>
      <c r="S26" s="133">
        <v>8612.34</v>
      </c>
      <c r="T26" s="133">
        <v>1370.23</v>
      </c>
      <c r="U26" s="134">
        <f t="shared" si="0"/>
        <v>0.159100778650169</v>
      </c>
      <c r="V26" s="16">
        <f t="shared" si="1"/>
        <v>1.32221974305857</v>
      </c>
      <c r="W26" s="16">
        <f t="shared" si="2"/>
        <v>1.03507005697692</v>
      </c>
      <c r="X26" s="27">
        <f t="shared" si="3"/>
        <v>1.10184978588214</v>
      </c>
      <c r="Y26" s="31">
        <f t="shared" si="4"/>
        <v>0.951620278691649</v>
      </c>
      <c r="Z26" s="146">
        <f t="shared" si="5"/>
        <v>0.918208154901783</v>
      </c>
      <c r="AA26" s="146">
        <f t="shared" si="6"/>
        <v>0.876035855514323</v>
      </c>
      <c r="AB26" s="56"/>
    </row>
    <row r="27" s="93" customFormat="1" spans="1:28">
      <c r="A27" s="11">
        <v>24</v>
      </c>
      <c r="B27" s="11">
        <v>746</v>
      </c>
      <c r="C27" s="54" t="s">
        <v>55</v>
      </c>
      <c r="D27" s="54" t="s">
        <v>56</v>
      </c>
      <c r="E27" s="54" t="s">
        <v>51</v>
      </c>
      <c r="F27" s="105">
        <v>8</v>
      </c>
      <c r="G27" s="56">
        <v>5</v>
      </c>
      <c r="H27" s="106">
        <v>10</v>
      </c>
      <c r="I27" s="56">
        <v>2</v>
      </c>
      <c r="J27" s="117">
        <v>10863.2068571429</v>
      </c>
      <c r="K27" s="117">
        <v>2618.77289142857</v>
      </c>
      <c r="L27" s="118">
        <v>0.241068123424958</v>
      </c>
      <c r="M27" s="119">
        <v>13035.8482285714</v>
      </c>
      <c r="N27" s="119">
        <v>2848.41912959999</v>
      </c>
      <c r="O27" s="120">
        <v>0.218506619565955</v>
      </c>
      <c r="P27" s="121">
        <v>15643.0178742857</v>
      </c>
      <c r="Q27" s="121">
        <v>3094.18089325714</v>
      </c>
      <c r="R27" s="135">
        <v>0.197799485887145</v>
      </c>
      <c r="S27" s="133">
        <v>14340.36</v>
      </c>
      <c r="T27" s="133">
        <v>2931.06</v>
      </c>
      <c r="U27" s="134">
        <f t="shared" si="0"/>
        <v>0.204392358350836</v>
      </c>
      <c r="V27" s="16">
        <f t="shared" si="1"/>
        <v>1.32008532918351</v>
      </c>
      <c r="W27" s="16">
        <f t="shared" si="2"/>
        <v>1.11924940478557</v>
      </c>
      <c r="X27" s="27">
        <f t="shared" si="3"/>
        <v>1.10007110765293</v>
      </c>
      <c r="Y27" s="27">
        <f t="shared" si="4"/>
        <v>1.02901288983114</v>
      </c>
      <c r="Z27" s="146">
        <f t="shared" si="5"/>
        <v>0.916725923044105</v>
      </c>
      <c r="AA27" s="146">
        <f t="shared" si="6"/>
        <v>0.94728139727945</v>
      </c>
      <c r="AB27" s="56">
        <v>50</v>
      </c>
    </row>
    <row r="28" s="93" customFormat="1" spans="1:28">
      <c r="A28" s="11">
        <v>25</v>
      </c>
      <c r="B28" s="11">
        <v>367</v>
      </c>
      <c r="C28" s="54" t="s">
        <v>85</v>
      </c>
      <c r="D28" s="54" t="s">
        <v>50</v>
      </c>
      <c r="E28" s="54" t="s">
        <v>67</v>
      </c>
      <c r="F28" s="105">
        <v>6</v>
      </c>
      <c r="G28" s="56">
        <v>4</v>
      </c>
      <c r="H28" s="106">
        <v>20</v>
      </c>
      <c r="I28" s="56">
        <v>2</v>
      </c>
      <c r="J28" s="117">
        <v>9081.64028571428</v>
      </c>
      <c r="K28" s="117">
        <v>1833.81521142857</v>
      </c>
      <c r="L28" s="118">
        <v>0.201925550201897</v>
      </c>
      <c r="M28" s="119">
        <v>10897.9683428571</v>
      </c>
      <c r="N28" s="119">
        <v>1994.6266992</v>
      </c>
      <c r="O28" s="120">
        <v>0.183027389734284</v>
      </c>
      <c r="P28" s="121">
        <v>13077.5620114286</v>
      </c>
      <c r="Q28" s="121">
        <v>2166.72320365714</v>
      </c>
      <c r="R28" s="135">
        <v>0.165682502729762</v>
      </c>
      <c r="S28" s="133">
        <v>11964.16</v>
      </c>
      <c r="T28" s="133">
        <v>2370.01</v>
      </c>
      <c r="U28" s="134">
        <f t="shared" si="0"/>
        <v>0.198092469508933</v>
      </c>
      <c r="V28" s="16">
        <f t="shared" si="1"/>
        <v>1.3174007804317</v>
      </c>
      <c r="W28" s="16">
        <f t="shared" si="2"/>
        <v>1.29239303133151</v>
      </c>
      <c r="X28" s="27">
        <f t="shared" si="3"/>
        <v>1.09783398369309</v>
      </c>
      <c r="Y28" s="27">
        <f t="shared" si="4"/>
        <v>1.18819727067253</v>
      </c>
      <c r="Z28" s="146">
        <f t="shared" si="5"/>
        <v>0.91486165307757</v>
      </c>
      <c r="AA28" s="146">
        <f t="shared" si="6"/>
        <v>1.09382222703839</v>
      </c>
      <c r="AB28" s="56">
        <v>50</v>
      </c>
    </row>
    <row r="29" s="93" customFormat="1" spans="1:28">
      <c r="A29" s="11">
        <v>26</v>
      </c>
      <c r="B29" s="11">
        <v>349</v>
      </c>
      <c r="C29" s="54" t="s">
        <v>156</v>
      </c>
      <c r="D29" s="54" t="s">
        <v>53</v>
      </c>
      <c r="E29" s="54" t="s">
        <v>67</v>
      </c>
      <c r="F29" s="105">
        <v>8</v>
      </c>
      <c r="G29" s="56">
        <v>4</v>
      </c>
      <c r="H29" s="106">
        <v>12</v>
      </c>
      <c r="I29" s="56">
        <v>2</v>
      </c>
      <c r="J29" s="117">
        <v>10215.7266666667</v>
      </c>
      <c r="K29" s="117">
        <v>2673.43142857144</v>
      </c>
      <c r="L29" s="118">
        <v>0.261697627178563</v>
      </c>
      <c r="M29" s="119">
        <v>12258.872</v>
      </c>
      <c r="N29" s="119">
        <v>2907.87080000001</v>
      </c>
      <c r="O29" s="120">
        <v>0.237205413352877</v>
      </c>
      <c r="P29" s="121">
        <v>14710.6464</v>
      </c>
      <c r="Q29" s="121">
        <v>3158.76205714287</v>
      </c>
      <c r="R29" s="135">
        <v>0.214726258197795</v>
      </c>
      <c r="S29" s="133">
        <v>13241.68</v>
      </c>
      <c r="T29" s="133">
        <v>3743.97</v>
      </c>
      <c r="U29" s="134">
        <f t="shared" si="0"/>
        <v>0.282741313790999</v>
      </c>
      <c r="V29" s="16">
        <f t="shared" si="1"/>
        <v>1.29620539312263</v>
      </c>
      <c r="W29" s="16">
        <f t="shared" si="2"/>
        <v>1.40043614359715</v>
      </c>
      <c r="X29" s="27">
        <f t="shared" si="3"/>
        <v>1.08017116093552</v>
      </c>
      <c r="Y29" s="27">
        <f t="shared" si="4"/>
        <v>1.28752969354759</v>
      </c>
      <c r="Z29" s="146">
        <f t="shared" si="5"/>
        <v>0.900142634112937</v>
      </c>
      <c r="AA29" s="146">
        <f t="shared" si="6"/>
        <v>1.18526496528404</v>
      </c>
      <c r="AB29" s="56">
        <v>50</v>
      </c>
    </row>
    <row r="30" s="93" customFormat="1" spans="1:28">
      <c r="A30" s="11">
        <v>27</v>
      </c>
      <c r="B30" s="11">
        <v>373</v>
      </c>
      <c r="C30" s="54" t="s">
        <v>101</v>
      </c>
      <c r="D30" s="54" t="s">
        <v>53</v>
      </c>
      <c r="E30" s="54" t="s">
        <v>51</v>
      </c>
      <c r="F30" s="105">
        <v>8</v>
      </c>
      <c r="G30" s="56">
        <v>5</v>
      </c>
      <c r="H30" s="106">
        <v>6</v>
      </c>
      <c r="I30" s="56">
        <v>2</v>
      </c>
      <c r="J30" s="117">
        <v>15555.2792380952</v>
      </c>
      <c r="K30" s="117">
        <v>3414.31524571428</v>
      </c>
      <c r="L30" s="118">
        <v>0.219495593325805</v>
      </c>
      <c r="M30" s="119">
        <v>18666.3350857143</v>
      </c>
      <c r="N30" s="119">
        <v>3713.7244288</v>
      </c>
      <c r="O30" s="120">
        <v>0.198953057027364</v>
      </c>
      <c r="P30" s="121">
        <v>22399.6021028571</v>
      </c>
      <c r="Q30" s="121">
        <v>4034.14478262857</v>
      </c>
      <c r="R30" s="135">
        <v>0.180098948369891</v>
      </c>
      <c r="S30" s="133">
        <v>19771.75</v>
      </c>
      <c r="T30" s="133">
        <v>3741.44</v>
      </c>
      <c r="U30" s="134">
        <f t="shared" si="0"/>
        <v>0.189231605700052</v>
      </c>
      <c r="V30" s="16">
        <f t="shared" si="1"/>
        <v>1.2710636496694</v>
      </c>
      <c r="W30" s="16">
        <f t="shared" si="2"/>
        <v>1.09580976879517</v>
      </c>
      <c r="X30" s="27">
        <f t="shared" si="3"/>
        <v>1.05921970805783</v>
      </c>
      <c r="Y30" s="27">
        <f t="shared" si="4"/>
        <v>1.00746301232937</v>
      </c>
      <c r="Z30" s="146">
        <f t="shared" si="5"/>
        <v>0.882683090048197</v>
      </c>
      <c r="AA30" s="146">
        <f t="shared" si="6"/>
        <v>0.92744316369383</v>
      </c>
      <c r="AB30" s="56">
        <v>50</v>
      </c>
    </row>
    <row r="31" s="93" customFormat="1" spans="1:28">
      <c r="A31" s="11">
        <v>28</v>
      </c>
      <c r="B31" s="11">
        <v>357</v>
      </c>
      <c r="C31" s="54" t="s">
        <v>127</v>
      </c>
      <c r="D31" s="54" t="s">
        <v>44</v>
      </c>
      <c r="E31" s="54" t="s">
        <v>51</v>
      </c>
      <c r="F31" s="105">
        <v>8</v>
      </c>
      <c r="G31" s="56">
        <v>4</v>
      </c>
      <c r="H31" s="106">
        <v>20</v>
      </c>
      <c r="I31" s="56">
        <v>2</v>
      </c>
      <c r="J31" s="117">
        <v>12771.672</v>
      </c>
      <c r="K31" s="117">
        <v>2445.014</v>
      </c>
      <c r="L31" s="118">
        <v>0.191440400285883</v>
      </c>
      <c r="M31" s="119">
        <v>15326.0064</v>
      </c>
      <c r="N31" s="119">
        <v>2659.42292</v>
      </c>
      <c r="O31" s="120">
        <v>0.173523542310409</v>
      </c>
      <c r="P31" s="121">
        <v>18391.20768</v>
      </c>
      <c r="Q31" s="121">
        <v>2888.87808</v>
      </c>
      <c r="R31" s="135">
        <v>0.157079302798673</v>
      </c>
      <c r="S31" s="133">
        <v>16022.62</v>
      </c>
      <c r="T31" s="133">
        <v>4625.55</v>
      </c>
      <c r="U31" s="134">
        <f t="shared" si="0"/>
        <v>0.288688741291998</v>
      </c>
      <c r="V31" s="16">
        <f t="shared" si="1"/>
        <v>1.25454364941411</v>
      </c>
      <c r="W31" s="16">
        <f t="shared" si="2"/>
        <v>1.89182965823509</v>
      </c>
      <c r="X31" s="27">
        <f t="shared" si="3"/>
        <v>1.04545304117842</v>
      </c>
      <c r="Y31" s="27">
        <f t="shared" si="4"/>
        <v>1.73930590926847</v>
      </c>
      <c r="Z31" s="146">
        <f t="shared" si="5"/>
        <v>0.871210867648687</v>
      </c>
      <c r="AA31" s="146">
        <f t="shared" si="6"/>
        <v>1.60115791387084</v>
      </c>
      <c r="AB31" s="56">
        <v>50</v>
      </c>
    </row>
    <row r="32" s="93" customFormat="1" spans="1:28">
      <c r="A32" s="11">
        <v>29</v>
      </c>
      <c r="B32" s="11">
        <v>351</v>
      </c>
      <c r="C32" s="54" t="s">
        <v>66</v>
      </c>
      <c r="D32" s="54" t="s">
        <v>50</v>
      </c>
      <c r="E32" s="54" t="s">
        <v>67</v>
      </c>
      <c r="F32" s="105">
        <v>8</v>
      </c>
      <c r="G32" s="56">
        <v>4</v>
      </c>
      <c r="H32" s="106">
        <v>20</v>
      </c>
      <c r="I32" s="56">
        <v>2</v>
      </c>
      <c r="J32" s="117">
        <v>9762.764</v>
      </c>
      <c r="K32" s="117">
        <v>2487.24721142857</v>
      </c>
      <c r="L32" s="118">
        <v>0.254768753134724</v>
      </c>
      <c r="M32" s="119">
        <v>11715.3168</v>
      </c>
      <c r="N32" s="119">
        <v>2705.3596592</v>
      </c>
      <c r="O32" s="120">
        <v>0.230925010854166</v>
      </c>
      <c r="P32" s="121">
        <v>14058.38016</v>
      </c>
      <c r="Q32" s="121">
        <v>2938.77824365714</v>
      </c>
      <c r="R32" s="135">
        <v>0.209041028213107</v>
      </c>
      <c r="S32" s="133">
        <v>12185.98</v>
      </c>
      <c r="T32" s="133">
        <v>3581.87</v>
      </c>
      <c r="U32" s="134">
        <f t="shared" si="0"/>
        <v>0.293933684447209</v>
      </c>
      <c r="V32" s="16">
        <f t="shared" si="1"/>
        <v>1.24821003560057</v>
      </c>
      <c r="W32" s="16">
        <f t="shared" si="2"/>
        <v>1.44009408616151</v>
      </c>
      <c r="X32" s="27">
        <f t="shared" si="3"/>
        <v>1.04017502966714</v>
      </c>
      <c r="Y32" s="27">
        <f t="shared" si="4"/>
        <v>1.32399031966759</v>
      </c>
      <c r="Z32" s="146">
        <f t="shared" si="5"/>
        <v>0.866812524722621</v>
      </c>
      <c r="AA32" s="146">
        <f t="shared" si="6"/>
        <v>1.21882963021482</v>
      </c>
      <c r="AB32" s="56">
        <v>50</v>
      </c>
    </row>
    <row r="33" s="93" customFormat="1" spans="1:28">
      <c r="A33" s="11">
        <v>30</v>
      </c>
      <c r="B33" s="11">
        <v>365</v>
      </c>
      <c r="C33" s="54" t="s">
        <v>113</v>
      </c>
      <c r="D33" s="54" t="s">
        <v>44</v>
      </c>
      <c r="E33" s="54" t="s">
        <v>72</v>
      </c>
      <c r="F33" s="105">
        <v>10</v>
      </c>
      <c r="G33" s="56">
        <v>5</v>
      </c>
      <c r="H33" s="106">
        <v>30</v>
      </c>
      <c r="I33" s="56">
        <v>3</v>
      </c>
      <c r="J33" s="117">
        <v>14337.5611428571</v>
      </c>
      <c r="K33" s="117">
        <v>3441.43725714285</v>
      </c>
      <c r="L33" s="118">
        <v>0.240029473831214</v>
      </c>
      <c r="M33" s="119">
        <v>17205.0733714286</v>
      </c>
      <c r="N33" s="119">
        <v>3743.22483199999</v>
      </c>
      <c r="O33" s="120">
        <v>0.217565176921369</v>
      </c>
      <c r="P33" s="121">
        <v>20646.0880457143</v>
      </c>
      <c r="Q33" s="121">
        <v>4066.19048228571</v>
      </c>
      <c r="R33" s="135">
        <v>0.196947260579457</v>
      </c>
      <c r="S33" s="133">
        <v>17863.89</v>
      </c>
      <c r="T33" s="133">
        <v>4199.54</v>
      </c>
      <c r="U33" s="134">
        <f t="shared" si="0"/>
        <v>0.235085415326673</v>
      </c>
      <c r="V33" s="16">
        <f t="shared" si="1"/>
        <v>1.24595039714266</v>
      </c>
      <c r="W33" s="16">
        <f t="shared" si="2"/>
        <v>1.22028666693942</v>
      </c>
      <c r="X33" s="27">
        <f t="shared" si="3"/>
        <v>1.03829199761888</v>
      </c>
      <c r="Y33" s="27">
        <f t="shared" si="4"/>
        <v>1.12190429067981</v>
      </c>
      <c r="Z33" s="146">
        <f t="shared" si="5"/>
        <v>0.865243331349068</v>
      </c>
      <c r="AA33" s="146">
        <f t="shared" si="6"/>
        <v>1.03279470509196</v>
      </c>
      <c r="AB33" s="56">
        <v>50</v>
      </c>
    </row>
    <row r="34" s="93" customFormat="1" spans="1:28">
      <c r="A34" s="11">
        <v>31</v>
      </c>
      <c r="B34" s="11">
        <v>104428</v>
      </c>
      <c r="C34" s="54" t="s">
        <v>62</v>
      </c>
      <c r="D34" s="54" t="s">
        <v>50</v>
      </c>
      <c r="E34" s="54" t="s">
        <v>54</v>
      </c>
      <c r="F34" s="105">
        <v>6</v>
      </c>
      <c r="G34" s="56">
        <v>3</v>
      </c>
      <c r="H34" s="106">
        <v>10</v>
      </c>
      <c r="I34" s="56">
        <v>2</v>
      </c>
      <c r="J34" s="117">
        <v>8657.38857142858</v>
      </c>
      <c r="K34" s="117">
        <v>1899.95594285715</v>
      </c>
      <c r="L34" s="118">
        <v>0.219460629170262</v>
      </c>
      <c r="M34" s="119">
        <v>10388.8662857143</v>
      </c>
      <c r="N34" s="119">
        <v>2066.56746400001</v>
      </c>
      <c r="O34" s="120">
        <v>0.198921365158173</v>
      </c>
      <c r="P34" s="121">
        <v>12466.6395428572</v>
      </c>
      <c r="Q34" s="121">
        <v>2244.87102171429</v>
      </c>
      <c r="R34" s="135">
        <v>0.18007025983201</v>
      </c>
      <c r="S34" s="133">
        <v>10769.8</v>
      </c>
      <c r="T34" s="133">
        <v>2746.58</v>
      </c>
      <c r="U34" s="134">
        <f t="shared" si="0"/>
        <v>0.255026091478022</v>
      </c>
      <c r="V34" s="16">
        <f t="shared" si="1"/>
        <v>1.24400099535129</v>
      </c>
      <c r="W34" s="16">
        <f t="shared" si="2"/>
        <v>1.44560194162697</v>
      </c>
      <c r="X34" s="27">
        <f t="shared" si="3"/>
        <v>1.03666749612607</v>
      </c>
      <c r="Y34" s="27">
        <f t="shared" si="4"/>
        <v>1.32905411889325</v>
      </c>
      <c r="Z34" s="146">
        <f t="shared" si="5"/>
        <v>0.863889580105056</v>
      </c>
      <c r="AA34" s="146">
        <f t="shared" si="6"/>
        <v>1.22349122663741</v>
      </c>
      <c r="AB34" s="56">
        <v>50</v>
      </c>
    </row>
    <row r="35" s="93" customFormat="1" spans="1:28">
      <c r="A35" s="11">
        <v>32</v>
      </c>
      <c r="B35" s="11">
        <v>511</v>
      </c>
      <c r="C35" s="54" t="s">
        <v>77</v>
      </c>
      <c r="D35" s="54" t="s">
        <v>53</v>
      </c>
      <c r="E35" s="54" t="s">
        <v>67</v>
      </c>
      <c r="F35" s="105">
        <v>8</v>
      </c>
      <c r="G35" s="56">
        <v>4</v>
      </c>
      <c r="H35" s="106">
        <v>12</v>
      </c>
      <c r="I35" s="56">
        <v>2</v>
      </c>
      <c r="J35" s="117">
        <v>11643.6533333333</v>
      </c>
      <c r="K35" s="117">
        <v>2742.91754285715</v>
      </c>
      <c r="L35" s="118">
        <v>0.235571900359207</v>
      </c>
      <c r="M35" s="119">
        <v>13972.384</v>
      </c>
      <c r="N35" s="119">
        <v>2983.45031200001</v>
      </c>
      <c r="O35" s="120">
        <v>0.21352478660764</v>
      </c>
      <c r="P35" s="121">
        <v>16766.8608</v>
      </c>
      <c r="Q35" s="121">
        <v>3240.86257371429</v>
      </c>
      <c r="R35" s="135">
        <v>0.193289764397298</v>
      </c>
      <c r="S35" s="133">
        <v>14293.49</v>
      </c>
      <c r="T35" s="133">
        <v>3711.38</v>
      </c>
      <c r="U35" s="134">
        <f t="shared" si="0"/>
        <v>0.259655269636737</v>
      </c>
      <c r="V35" s="16">
        <f t="shared" si="1"/>
        <v>1.22757777055083</v>
      </c>
      <c r="W35" s="16">
        <f t="shared" si="2"/>
        <v>1.35307749577264</v>
      </c>
      <c r="X35" s="27">
        <f t="shared" si="3"/>
        <v>1.02298147545902</v>
      </c>
      <c r="Y35" s="27">
        <f t="shared" si="4"/>
        <v>1.24398921110639</v>
      </c>
      <c r="Z35" s="146">
        <f t="shared" si="5"/>
        <v>0.852484562882517</v>
      </c>
      <c r="AA35" s="146">
        <f t="shared" si="6"/>
        <v>1.14518277637008</v>
      </c>
      <c r="AB35" s="56">
        <v>50</v>
      </c>
    </row>
    <row r="36" s="93" customFormat="1" spans="1:28">
      <c r="A36" s="11">
        <v>33</v>
      </c>
      <c r="B36" s="11">
        <v>738</v>
      </c>
      <c r="C36" s="54" t="s">
        <v>83</v>
      </c>
      <c r="D36" s="54" t="s">
        <v>50</v>
      </c>
      <c r="E36" s="54" t="s">
        <v>45</v>
      </c>
      <c r="F36" s="105">
        <v>8</v>
      </c>
      <c r="G36" s="56">
        <v>2</v>
      </c>
      <c r="H36" s="106">
        <v>8</v>
      </c>
      <c r="I36" s="56">
        <v>1</v>
      </c>
      <c r="J36" s="117">
        <v>7359.137</v>
      </c>
      <c r="K36" s="117">
        <v>1759.9491</v>
      </c>
      <c r="L36" s="118">
        <v>0.239151560841985</v>
      </c>
      <c r="M36" s="119">
        <v>8830.96439999999</v>
      </c>
      <c r="N36" s="119">
        <v>1914.283098</v>
      </c>
      <c r="O36" s="120">
        <v>0.216769427583696</v>
      </c>
      <c r="P36" s="121">
        <v>10597.15728</v>
      </c>
      <c r="Q36" s="121">
        <v>2079.447552</v>
      </c>
      <c r="R36" s="135">
        <v>0.1962269217165</v>
      </c>
      <c r="S36" s="133">
        <v>9032.34</v>
      </c>
      <c r="T36" s="133">
        <v>2453.24</v>
      </c>
      <c r="U36" s="134">
        <f t="shared" si="0"/>
        <v>0.271606250429014</v>
      </c>
      <c r="V36" s="16">
        <f t="shared" si="1"/>
        <v>1.2273640237979</v>
      </c>
      <c r="W36" s="16">
        <f t="shared" si="2"/>
        <v>1.39392667662945</v>
      </c>
      <c r="X36" s="27">
        <f t="shared" si="3"/>
        <v>1.02280335316492</v>
      </c>
      <c r="Y36" s="27">
        <f t="shared" si="4"/>
        <v>1.28154503509073</v>
      </c>
      <c r="Z36" s="146">
        <f t="shared" si="5"/>
        <v>0.85233612763743</v>
      </c>
      <c r="AA36" s="146">
        <f t="shared" si="6"/>
        <v>1.17975565079316</v>
      </c>
      <c r="AB36" s="56">
        <v>50</v>
      </c>
    </row>
    <row r="37" s="93" customFormat="1" spans="1:28">
      <c r="A37" s="11">
        <v>34</v>
      </c>
      <c r="B37" s="11">
        <v>337</v>
      </c>
      <c r="C37" s="54" t="s">
        <v>97</v>
      </c>
      <c r="D37" s="54" t="s">
        <v>53</v>
      </c>
      <c r="E37" s="54" t="s">
        <v>58</v>
      </c>
      <c r="F37" s="105">
        <v>10</v>
      </c>
      <c r="G37" s="56">
        <v>8</v>
      </c>
      <c r="H37" s="106">
        <v>80</v>
      </c>
      <c r="I37" s="56">
        <v>3</v>
      </c>
      <c r="J37" s="117">
        <v>33565.7799999999</v>
      </c>
      <c r="K37" s="117">
        <v>6836.77748</v>
      </c>
      <c r="L37" s="118">
        <v>0.203682961635333</v>
      </c>
      <c r="M37" s="119">
        <v>40278.9359999999</v>
      </c>
      <c r="N37" s="119">
        <v>7436.3102744</v>
      </c>
      <c r="O37" s="120">
        <v>0.184620325482282</v>
      </c>
      <c r="P37" s="121">
        <v>48334.7231999999</v>
      </c>
      <c r="Q37" s="121">
        <v>8077.9155456</v>
      </c>
      <c r="R37" s="135">
        <v>0.167124481341811</v>
      </c>
      <c r="S37" s="133">
        <v>40733.41</v>
      </c>
      <c r="T37" s="133">
        <v>7903.53</v>
      </c>
      <c r="U37" s="134">
        <f t="shared" si="0"/>
        <v>0.194030649533147</v>
      </c>
      <c r="V37" s="16">
        <f t="shared" si="1"/>
        <v>1.21353980154789</v>
      </c>
      <c r="W37" s="16">
        <f t="shared" si="2"/>
        <v>1.15603148166232</v>
      </c>
      <c r="X37" s="27">
        <f t="shared" si="3"/>
        <v>1.01128316795657</v>
      </c>
      <c r="Y37" s="27">
        <f t="shared" si="4"/>
        <v>1.06282950930765</v>
      </c>
      <c r="Z37" s="146">
        <f t="shared" si="5"/>
        <v>0.842735973297145</v>
      </c>
      <c r="AA37" s="146">
        <f t="shared" si="6"/>
        <v>0.978412061302747</v>
      </c>
      <c r="AB37" s="56">
        <v>50</v>
      </c>
    </row>
    <row r="38" s="93" customFormat="1" spans="1:28">
      <c r="A38" s="11">
        <v>35</v>
      </c>
      <c r="B38" s="11">
        <v>514</v>
      </c>
      <c r="C38" s="54" t="s">
        <v>78</v>
      </c>
      <c r="D38" s="54" t="s">
        <v>56</v>
      </c>
      <c r="E38" s="54" t="s">
        <v>51</v>
      </c>
      <c r="F38" s="105">
        <v>8</v>
      </c>
      <c r="G38" s="56">
        <v>4</v>
      </c>
      <c r="H38" s="106">
        <v>30</v>
      </c>
      <c r="I38" s="56">
        <v>2</v>
      </c>
      <c r="J38" s="117">
        <v>12136.9645714286</v>
      </c>
      <c r="K38" s="117">
        <v>3080.92289142857</v>
      </c>
      <c r="L38" s="118">
        <v>0.253846245764061</v>
      </c>
      <c r="M38" s="119">
        <v>14564.3574857143</v>
      </c>
      <c r="N38" s="119">
        <v>3351.09612959999</v>
      </c>
      <c r="O38" s="120">
        <v>0.230088840711784</v>
      </c>
      <c r="P38" s="121">
        <v>17477.2289828572</v>
      </c>
      <c r="Q38" s="121">
        <v>3640.22889325714</v>
      </c>
      <c r="R38" s="135">
        <v>0.208284099088461</v>
      </c>
      <c r="S38" s="133">
        <v>14645.37</v>
      </c>
      <c r="T38" s="133">
        <v>2664.66</v>
      </c>
      <c r="U38" s="134">
        <f t="shared" si="0"/>
        <v>0.18194555685517</v>
      </c>
      <c r="V38" s="16">
        <f t="shared" si="1"/>
        <v>1.20667485793576</v>
      </c>
      <c r="W38" s="136">
        <f t="shared" si="2"/>
        <v>0.86489019488717</v>
      </c>
      <c r="X38" s="27">
        <f t="shared" si="3"/>
        <v>1.00556238161314</v>
      </c>
      <c r="Y38" s="31">
        <f t="shared" si="4"/>
        <v>0.795160716657231</v>
      </c>
      <c r="Z38" s="146">
        <f t="shared" si="5"/>
        <v>0.837968651344279</v>
      </c>
      <c r="AA38" s="146">
        <f t="shared" si="6"/>
        <v>0.732003420151902</v>
      </c>
      <c r="AB38" s="56"/>
    </row>
    <row r="39" s="93" customFormat="1" spans="1:28">
      <c r="A39" s="11">
        <v>36</v>
      </c>
      <c r="B39" s="11">
        <v>102934</v>
      </c>
      <c r="C39" s="54" t="s">
        <v>82</v>
      </c>
      <c r="D39" s="54" t="s">
        <v>44</v>
      </c>
      <c r="E39" s="54" t="s">
        <v>51</v>
      </c>
      <c r="F39" s="105">
        <v>8</v>
      </c>
      <c r="G39" s="56">
        <v>4</v>
      </c>
      <c r="H39" s="106">
        <v>6</v>
      </c>
      <c r="I39" s="56">
        <v>2</v>
      </c>
      <c r="J39" s="117">
        <v>14550.8388571429</v>
      </c>
      <c r="K39" s="117">
        <v>2965.41618285714</v>
      </c>
      <c r="L39" s="118">
        <v>0.203796922773387</v>
      </c>
      <c r="M39" s="119">
        <v>17461.0066285714</v>
      </c>
      <c r="N39" s="119">
        <v>3225.4603712</v>
      </c>
      <c r="O39" s="120">
        <v>0.184723621026647</v>
      </c>
      <c r="P39" s="121">
        <v>20953.2079542857</v>
      </c>
      <c r="Q39" s="121">
        <v>3503.75327451428</v>
      </c>
      <c r="R39" s="135">
        <v>0.167217987916625</v>
      </c>
      <c r="S39" s="133">
        <v>17273.02</v>
      </c>
      <c r="T39" s="133">
        <v>3558.65</v>
      </c>
      <c r="U39" s="134">
        <f t="shared" si="0"/>
        <v>0.206023613705073</v>
      </c>
      <c r="V39" s="16">
        <f t="shared" si="1"/>
        <v>1.18708070164084</v>
      </c>
      <c r="W39" s="16">
        <f t="shared" si="2"/>
        <v>1.20005077889987</v>
      </c>
      <c r="X39" s="31">
        <f t="shared" si="3"/>
        <v>0.989233918034038</v>
      </c>
      <c r="Y39" s="31">
        <f t="shared" si="4"/>
        <v>1.10329986744684</v>
      </c>
      <c r="Z39" s="146">
        <f t="shared" si="5"/>
        <v>0.824361598361698</v>
      </c>
      <c r="AA39" s="146">
        <f t="shared" si="6"/>
        <v>1.01566797693349</v>
      </c>
      <c r="AB39" s="56"/>
    </row>
    <row r="40" s="93" customFormat="1" spans="1:28">
      <c r="A40" s="11">
        <v>37</v>
      </c>
      <c r="B40" s="11">
        <v>581</v>
      </c>
      <c r="C40" s="54" t="s">
        <v>91</v>
      </c>
      <c r="D40" s="54" t="s">
        <v>44</v>
      </c>
      <c r="E40" s="54" t="s">
        <v>72</v>
      </c>
      <c r="F40" s="105">
        <v>10</v>
      </c>
      <c r="G40" s="56">
        <v>5</v>
      </c>
      <c r="H40" s="106">
        <v>9</v>
      </c>
      <c r="I40" s="56">
        <v>3</v>
      </c>
      <c r="J40" s="117">
        <v>16739.3674285714</v>
      </c>
      <c r="K40" s="117">
        <v>4192.83406285715</v>
      </c>
      <c r="L40" s="118">
        <v>0.250477449685503</v>
      </c>
      <c r="M40" s="119">
        <v>20087.2409142857</v>
      </c>
      <c r="N40" s="119">
        <v>4560.5133576</v>
      </c>
      <c r="O40" s="120">
        <v>0.227035329394424</v>
      </c>
      <c r="P40" s="121">
        <v>24104.6890971429</v>
      </c>
      <c r="Q40" s="121">
        <v>4953.99470811429</v>
      </c>
      <c r="R40" s="135">
        <v>0.20551995871631</v>
      </c>
      <c r="S40" s="133">
        <v>19410.1</v>
      </c>
      <c r="T40" s="133">
        <v>4844.79</v>
      </c>
      <c r="U40" s="134">
        <f t="shared" si="0"/>
        <v>0.249601496128304</v>
      </c>
      <c r="V40" s="16">
        <f t="shared" si="1"/>
        <v>1.1595479986221</v>
      </c>
      <c r="W40" s="16">
        <f t="shared" si="2"/>
        <v>1.15549290226348</v>
      </c>
      <c r="X40" s="31">
        <f t="shared" si="3"/>
        <v>0.966289998851752</v>
      </c>
      <c r="Y40" s="31">
        <f t="shared" si="4"/>
        <v>1.06233435144451</v>
      </c>
      <c r="Z40" s="146">
        <f t="shared" si="5"/>
        <v>0.805241665709791</v>
      </c>
      <c r="AA40" s="146">
        <f t="shared" si="6"/>
        <v>0.977956232384459</v>
      </c>
      <c r="AB40" s="56"/>
    </row>
    <row r="41" s="93" customFormat="1" spans="1:28">
      <c r="A41" s="11">
        <v>38</v>
      </c>
      <c r="B41" s="11">
        <v>104838</v>
      </c>
      <c r="C41" s="54" t="s">
        <v>120</v>
      </c>
      <c r="D41" s="54" t="s">
        <v>50</v>
      </c>
      <c r="E41" s="54" t="s">
        <v>48</v>
      </c>
      <c r="F41" s="105">
        <v>6</v>
      </c>
      <c r="G41" s="56">
        <v>2</v>
      </c>
      <c r="H41" s="106">
        <v>10</v>
      </c>
      <c r="I41" s="56">
        <v>1</v>
      </c>
      <c r="J41" s="117">
        <v>5828.14666666666</v>
      </c>
      <c r="K41" s="117">
        <v>1170.62251428572</v>
      </c>
      <c r="L41" s="118">
        <v>0.200856735637924</v>
      </c>
      <c r="M41" s="119">
        <v>6993.77599999999</v>
      </c>
      <c r="N41" s="119">
        <v>1273.277104</v>
      </c>
      <c r="O41" s="120">
        <v>0.182058605251298</v>
      </c>
      <c r="P41" s="121">
        <v>8392.53119999999</v>
      </c>
      <c r="Q41" s="121">
        <v>1383.13552457143</v>
      </c>
      <c r="R41" s="135">
        <v>0.164805526677271</v>
      </c>
      <c r="S41" s="133">
        <v>6726.59</v>
      </c>
      <c r="T41" s="133">
        <v>876.18</v>
      </c>
      <c r="U41" s="134">
        <f t="shared" si="0"/>
        <v>0.130256192216264</v>
      </c>
      <c r="V41" s="16">
        <f t="shared" si="1"/>
        <v>1.15415592378137</v>
      </c>
      <c r="W41" s="136">
        <f t="shared" si="2"/>
        <v>0.748473559416051</v>
      </c>
      <c r="X41" s="31">
        <f t="shared" si="3"/>
        <v>0.961796603151146</v>
      </c>
      <c r="Y41" s="31">
        <f t="shared" si="4"/>
        <v>0.688129863678127</v>
      </c>
      <c r="Z41" s="146">
        <f t="shared" si="5"/>
        <v>0.801497169292621</v>
      </c>
      <c r="AA41" s="146">
        <f t="shared" si="6"/>
        <v>0.633473715651608</v>
      </c>
      <c r="AB41" s="56"/>
    </row>
    <row r="42" s="93" customFormat="1" spans="1:28">
      <c r="A42" s="11">
        <v>39</v>
      </c>
      <c r="B42" s="11">
        <v>730</v>
      </c>
      <c r="C42" s="54" t="s">
        <v>71</v>
      </c>
      <c r="D42" s="54" t="s">
        <v>44</v>
      </c>
      <c r="E42" s="54" t="s">
        <v>72</v>
      </c>
      <c r="F42" s="105">
        <v>10</v>
      </c>
      <c r="G42" s="56">
        <v>5</v>
      </c>
      <c r="H42" s="106">
        <v>25</v>
      </c>
      <c r="I42" s="56">
        <v>3</v>
      </c>
      <c r="J42" s="117">
        <v>17563.1121428571</v>
      </c>
      <c r="K42" s="117">
        <v>3987.1845</v>
      </c>
      <c r="L42" s="118">
        <v>0.227020386112013</v>
      </c>
      <c r="M42" s="119">
        <v>21075.7345714285</v>
      </c>
      <c r="N42" s="119">
        <v>4336.82991</v>
      </c>
      <c r="O42" s="120">
        <v>0.205773606386145</v>
      </c>
      <c r="P42" s="121">
        <v>25290.8814857142</v>
      </c>
      <c r="Q42" s="121">
        <v>4711.01184</v>
      </c>
      <c r="R42" s="135">
        <v>0.186273137322677</v>
      </c>
      <c r="S42" s="133">
        <v>20268.49</v>
      </c>
      <c r="T42" s="133">
        <v>5137.29</v>
      </c>
      <c r="U42" s="134">
        <f t="shared" si="0"/>
        <v>0.253461900713867</v>
      </c>
      <c r="V42" s="16">
        <f t="shared" si="1"/>
        <v>1.15403749831679</v>
      </c>
      <c r="W42" s="16">
        <f t="shared" si="2"/>
        <v>1.28845053445608</v>
      </c>
      <c r="X42" s="31">
        <f t="shared" si="3"/>
        <v>0.961697915263991</v>
      </c>
      <c r="Y42" s="31">
        <f t="shared" si="4"/>
        <v>1.18457262715198</v>
      </c>
      <c r="Z42" s="146">
        <f t="shared" si="5"/>
        <v>0.801414929386659</v>
      </c>
      <c r="AA42" s="146">
        <f t="shared" si="6"/>
        <v>1.0904854783808</v>
      </c>
      <c r="AB42" s="56"/>
    </row>
    <row r="43" s="93" customFormat="1" spans="1:28">
      <c r="A43" s="11">
        <v>40</v>
      </c>
      <c r="B43" s="11">
        <v>102478</v>
      </c>
      <c r="C43" s="54" t="s">
        <v>79</v>
      </c>
      <c r="D43" s="54" t="s">
        <v>53</v>
      </c>
      <c r="E43" s="54" t="s">
        <v>48</v>
      </c>
      <c r="F43" s="105">
        <v>6</v>
      </c>
      <c r="G43" s="56">
        <v>2</v>
      </c>
      <c r="H43" s="106">
        <v>10</v>
      </c>
      <c r="I43" s="56">
        <v>1</v>
      </c>
      <c r="J43" s="117">
        <v>4225.43209523809</v>
      </c>
      <c r="K43" s="117">
        <v>965.199337142857</v>
      </c>
      <c r="L43" s="118">
        <v>0.228426185864069</v>
      </c>
      <c r="M43" s="119">
        <v>5070.51851428571</v>
      </c>
      <c r="N43" s="119">
        <v>1049.8398944</v>
      </c>
      <c r="O43" s="120">
        <v>0.207047837699867</v>
      </c>
      <c r="P43" s="121">
        <v>6084.62221714285</v>
      </c>
      <c r="Q43" s="121">
        <v>1140.42013988571</v>
      </c>
      <c r="R43" s="135">
        <v>0.187426614042313</v>
      </c>
      <c r="S43" s="133">
        <v>4813.78</v>
      </c>
      <c r="T43" s="133">
        <v>1277.12</v>
      </c>
      <c r="U43" s="134">
        <f t="shared" si="0"/>
        <v>0.265305020171258</v>
      </c>
      <c r="V43" s="16">
        <f t="shared" si="1"/>
        <v>1.13923970176327</v>
      </c>
      <c r="W43" s="16">
        <f t="shared" si="2"/>
        <v>1.32316709186776</v>
      </c>
      <c r="X43" s="31">
        <f t="shared" si="3"/>
        <v>0.94936641813606</v>
      </c>
      <c r="Y43" s="31">
        <f t="shared" si="4"/>
        <v>1.21649025419242</v>
      </c>
      <c r="Z43" s="146">
        <f t="shared" si="5"/>
        <v>0.79113868178005</v>
      </c>
      <c r="AA43" s="146">
        <f t="shared" si="6"/>
        <v>1.1198679813985</v>
      </c>
      <c r="AB43" s="56"/>
    </row>
    <row r="44" s="93" customFormat="1" spans="1:28">
      <c r="A44" s="11">
        <v>41</v>
      </c>
      <c r="B44" s="11">
        <v>311</v>
      </c>
      <c r="C44" s="54" t="s">
        <v>166</v>
      </c>
      <c r="D44" s="54" t="s">
        <v>44</v>
      </c>
      <c r="E44" s="54" t="s">
        <v>51</v>
      </c>
      <c r="F44" s="105">
        <v>8</v>
      </c>
      <c r="G44" s="56">
        <v>4</v>
      </c>
      <c r="H44" s="106">
        <v>8</v>
      </c>
      <c r="I44" s="56">
        <v>2</v>
      </c>
      <c r="J44" s="112">
        <v>12535.3187142857</v>
      </c>
      <c r="K44" s="112">
        <v>2290.8027257143</v>
      </c>
      <c r="L44" s="113">
        <v>0.182747864488169</v>
      </c>
      <c r="M44" s="114">
        <v>15042.3824571429</v>
      </c>
      <c r="N44" s="114">
        <v>2491.68850320001</v>
      </c>
      <c r="O44" s="115">
        <v>0.165644538709148</v>
      </c>
      <c r="P44" s="116">
        <v>18050.8589485714</v>
      </c>
      <c r="Q44" s="116">
        <v>2706.67152822858</v>
      </c>
      <c r="R44" s="132">
        <v>0.149946965733882</v>
      </c>
      <c r="S44" s="137">
        <v>14268.15</v>
      </c>
      <c r="T44" s="137">
        <v>2875.1781999996</v>
      </c>
      <c r="U44" s="134">
        <f t="shared" si="0"/>
        <v>0.201510230828776</v>
      </c>
      <c r="V44" s="16">
        <f t="shared" si="1"/>
        <v>1.13823591766674</v>
      </c>
      <c r="W44" s="16">
        <f t="shared" si="2"/>
        <v>1.25509637635999</v>
      </c>
      <c r="X44" s="31">
        <f t="shared" si="3"/>
        <v>0.948529931388943</v>
      </c>
      <c r="Y44" s="31">
        <f t="shared" si="4"/>
        <v>1.15390755959546</v>
      </c>
      <c r="Z44" s="146">
        <f t="shared" si="5"/>
        <v>0.79044160949079</v>
      </c>
      <c r="AA44" s="146">
        <f t="shared" si="6"/>
        <v>1.06225604770051</v>
      </c>
      <c r="AB44" s="56"/>
    </row>
    <row r="45" s="93" customFormat="1" spans="1:28">
      <c r="A45" s="11">
        <v>42</v>
      </c>
      <c r="B45" s="11">
        <v>359</v>
      </c>
      <c r="C45" s="54" t="s">
        <v>117</v>
      </c>
      <c r="D45" s="54" t="s">
        <v>44</v>
      </c>
      <c r="E45" s="54" t="s">
        <v>51</v>
      </c>
      <c r="F45" s="105">
        <v>8</v>
      </c>
      <c r="G45" s="56">
        <v>4</v>
      </c>
      <c r="H45" s="106">
        <v>8</v>
      </c>
      <c r="I45" s="56">
        <v>2</v>
      </c>
      <c r="J45" s="117">
        <v>9752.65047619048</v>
      </c>
      <c r="K45" s="117">
        <v>2029.57262857144</v>
      </c>
      <c r="L45" s="118">
        <v>0.208104723277668</v>
      </c>
      <c r="M45" s="119">
        <v>11703.1805714286</v>
      </c>
      <c r="N45" s="119">
        <v>2207.55053600001</v>
      </c>
      <c r="O45" s="120">
        <v>0.188628255586296</v>
      </c>
      <c r="P45" s="121">
        <v>14043.8166857143</v>
      </c>
      <c r="Q45" s="121">
        <v>2398.01812114287</v>
      </c>
      <c r="R45" s="135">
        <v>0.170752593458599</v>
      </c>
      <c r="S45" s="133">
        <v>11038.2</v>
      </c>
      <c r="T45" s="133">
        <v>2049.95</v>
      </c>
      <c r="U45" s="134">
        <f t="shared" si="0"/>
        <v>0.185714156293599</v>
      </c>
      <c r="V45" s="16">
        <f t="shared" si="1"/>
        <v>1.13181540002361</v>
      </c>
      <c r="W45" s="16">
        <f t="shared" si="2"/>
        <v>1.01004022775125</v>
      </c>
      <c r="X45" s="31">
        <f t="shared" si="3"/>
        <v>0.943179500019675</v>
      </c>
      <c r="Y45" s="31">
        <f t="shared" si="4"/>
        <v>0.928608413066921</v>
      </c>
      <c r="Z45" s="146">
        <f t="shared" si="5"/>
        <v>0.785982916683064</v>
      </c>
      <c r="AA45" s="146">
        <f t="shared" si="6"/>
        <v>0.854851755258219</v>
      </c>
      <c r="AB45" s="56"/>
    </row>
    <row r="46" s="93" customFormat="1" spans="1:28">
      <c r="A46" s="11">
        <v>43</v>
      </c>
      <c r="B46" s="11">
        <v>710</v>
      </c>
      <c r="C46" s="54" t="s">
        <v>68</v>
      </c>
      <c r="D46" s="54" t="s">
        <v>50</v>
      </c>
      <c r="E46" s="54" t="s">
        <v>45</v>
      </c>
      <c r="F46" s="105">
        <v>8</v>
      </c>
      <c r="G46" s="56">
        <v>2</v>
      </c>
      <c r="H46" s="106">
        <v>8</v>
      </c>
      <c r="I46" s="56">
        <v>1</v>
      </c>
      <c r="J46" s="117">
        <v>6653.99742857144</v>
      </c>
      <c r="K46" s="117">
        <v>1789.57472571428</v>
      </c>
      <c r="L46" s="118">
        <v>0.268947312487689</v>
      </c>
      <c r="M46" s="119">
        <v>7984.79691428573</v>
      </c>
      <c r="N46" s="119">
        <v>1946.50666319999</v>
      </c>
      <c r="O46" s="120">
        <v>0.243776602472815</v>
      </c>
      <c r="P46" s="121">
        <v>9581.75629714287</v>
      </c>
      <c r="Q46" s="121">
        <v>2114.45136822856</v>
      </c>
      <c r="R46" s="135">
        <v>0.220674717938616</v>
      </c>
      <c r="S46" s="133">
        <v>7409.46</v>
      </c>
      <c r="T46" s="133">
        <v>1831.23</v>
      </c>
      <c r="U46" s="134">
        <f t="shared" si="0"/>
        <v>0.247147565409625</v>
      </c>
      <c r="V46" s="16">
        <f t="shared" si="1"/>
        <v>1.11353514628435</v>
      </c>
      <c r="W46" s="16">
        <f t="shared" si="2"/>
        <v>1.02327663309454</v>
      </c>
      <c r="X46" s="31">
        <f t="shared" si="3"/>
        <v>0.92794595523696</v>
      </c>
      <c r="Y46" s="31">
        <f t="shared" si="4"/>
        <v>0.940777668333034</v>
      </c>
      <c r="Z46" s="146">
        <f t="shared" si="5"/>
        <v>0.7732882960308</v>
      </c>
      <c r="AA46" s="146">
        <f t="shared" si="6"/>
        <v>0.866054442072207</v>
      </c>
      <c r="AB46" s="56"/>
    </row>
    <row r="47" s="93" customFormat="1" spans="1:28">
      <c r="A47" s="11">
        <v>44</v>
      </c>
      <c r="B47" s="11">
        <v>598</v>
      </c>
      <c r="C47" s="54" t="s">
        <v>106</v>
      </c>
      <c r="D47" s="54" t="s">
        <v>47</v>
      </c>
      <c r="E47" s="54" t="s">
        <v>51</v>
      </c>
      <c r="F47" s="105">
        <v>8</v>
      </c>
      <c r="G47" s="56">
        <v>4</v>
      </c>
      <c r="H47" s="106">
        <v>13</v>
      </c>
      <c r="I47" s="56">
        <v>2</v>
      </c>
      <c r="J47" s="117">
        <v>10126.1142857143</v>
      </c>
      <c r="K47" s="117">
        <v>2554.21095428571</v>
      </c>
      <c r="L47" s="118">
        <v>0.252239988826626</v>
      </c>
      <c r="M47" s="119">
        <v>12151.3371428571</v>
      </c>
      <c r="N47" s="119">
        <v>2778.1956072</v>
      </c>
      <c r="O47" s="120">
        <v>0.228632912949262</v>
      </c>
      <c r="P47" s="121">
        <v>14581.6045714286</v>
      </c>
      <c r="Q47" s="121">
        <v>3017.89848137143</v>
      </c>
      <c r="R47" s="135">
        <v>0.206966144678257</v>
      </c>
      <c r="S47" s="133">
        <v>11264.13</v>
      </c>
      <c r="T47" s="133">
        <v>2243.51</v>
      </c>
      <c r="U47" s="134">
        <f t="shared" si="0"/>
        <v>0.199172949886054</v>
      </c>
      <c r="V47" s="16">
        <f t="shared" si="1"/>
        <v>1.11238424554335</v>
      </c>
      <c r="W47" s="136">
        <f t="shared" si="2"/>
        <v>0.878357363645166</v>
      </c>
      <c r="X47" s="31">
        <f t="shared" si="3"/>
        <v>0.926986871286126</v>
      </c>
      <c r="Y47" s="31">
        <f t="shared" si="4"/>
        <v>0.807542130649727</v>
      </c>
      <c r="Z47" s="146">
        <f t="shared" si="5"/>
        <v>0.772489059405101</v>
      </c>
      <c r="AA47" s="146">
        <f t="shared" si="6"/>
        <v>0.743401414543433</v>
      </c>
      <c r="AB47" s="56"/>
    </row>
    <row r="48" s="93" customFormat="1" spans="1:28">
      <c r="A48" s="11">
        <v>45</v>
      </c>
      <c r="B48" s="11">
        <v>539</v>
      </c>
      <c r="C48" s="54" t="s">
        <v>84</v>
      </c>
      <c r="D48" s="54" t="s">
        <v>56</v>
      </c>
      <c r="E48" s="54" t="s">
        <v>54</v>
      </c>
      <c r="F48" s="105">
        <v>6</v>
      </c>
      <c r="G48" s="56">
        <v>3</v>
      </c>
      <c r="H48" s="106">
        <v>12</v>
      </c>
      <c r="I48" s="56">
        <v>2</v>
      </c>
      <c r="J48" s="117">
        <v>7314.084</v>
      </c>
      <c r="K48" s="117">
        <v>1614.56122285714</v>
      </c>
      <c r="L48" s="118">
        <v>0.220746879972549</v>
      </c>
      <c r="M48" s="119">
        <v>8776.9008</v>
      </c>
      <c r="N48" s="119">
        <v>1756.1458224</v>
      </c>
      <c r="O48" s="120">
        <v>0.200087236077682</v>
      </c>
      <c r="P48" s="121">
        <v>10532.28096</v>
      </c>
      <c r="Q48" s="121">
        <v>1907.66618331428</v>
      </c>
      <c r="R48" s="135">
        <v>0.181125645105681</v>
      </c>
      <c r="S48" s="133">
        <v>8097.57</v>
      </c>
      <c r="T48" s="133">
        <v>2214.8</v>
      </c>
      <c r="U48" s="134">
        <f t="shared" si="0"/>
        <v>0.273514153011336</v>
      </c>
      <c r="V48" s="16">
        <f t="shared" si="1"/>
        <v>1.10712018073623</v>
      </c>
      <c r="W48" s="16">
        <f t="shared" si="2"/>
        <v>1.37176588205226</v>
      </c>
      <c r="X48" s="31">
        <f t="shared" si="3"/>
        <v>0.922600150613529</v>
      </c>
      <c r="Y48" s="31">
        <f t="shared" si="4"/>
        <v>1.26117089580476</v>
      </c>
      <c r="Z48" s="146">
        <f t="shared" si="5"/>
        <v>0.768833458844607</v>
      </c>
      <c r="AA48" s="146">
        <f t="shared" si="6"/>
        <v>1.16099976996611</v>
      </c>
      <c r="AB48" s="56"/>
    </row>
    <row r="49" s="93" customFormat="1" spans="1:28">
      <c r="A49" s="11">
        <v>46</v>
      </c>
      <c r="B49" s="11">
        <v>716</v>
      </c>
      <c r="C49" s="54" t="s">
        <v>110</v>
      </c>
      <c r="D49" s="54" t="s">
        <v>56</v>
      </c>
      <c r="E49" s="54" t="s">
        <v>67</v>
      </c>
      <c r="F49" s="105">
        <v>8</v>
      </c>
      <c r="G49" s="56">
        <v>4</v>
      </c>
      <c r="H49" s="106">
        <v>8</v>
      </c>
      <c r="I49" s="56">
        <v>2</v>
      </c>
      <c r="J49" s="117">
        <v>10228.4888571429</v>
      </c>
      <c r="K49" s="117">
        <v>2484.99776571429</v>
      </c>
      <c r="L49" s="118">
        <v>0.242948670172226</v>
      </c>
      <c r="M49" s="119">
        <v>12274.1866285714</v>
      </c>
      <c r="N49" s="119">
        <v>2702.9129544</v>
      </c>
      <c r="O49" s="120">
        <v>0.220211166425338</v>
      </c>
      <c r="P49" s="121">
        <v>14729.0239542857</v>
      </c>
      <c r="Q49" s="121">
        <v>2936.12043702857</v>
      </c>
      <c r="R49" s="135">
        <v>0.199342498602852</v>
      </c>
      <c r="S49" s="133">
        <v>11243.36</v>
      </c>
      <c r="T49" s="133">
        <v>1830.06</v>
      </c>
      <c r="U49" s="134">
        <f t="shared" si="0"/>
        <v>0.162768069331588</v>
      </c>
      <c r="V49" s="16">
        <f t="shared" si="1"/>
        <v>1.09922004677635</v>
      </c>
      <c r="W49" s="136">
        <f t="shared" si="2"/>
        <v>0.736443318078383</v>
      </c>
      <c r="X49" s="31">
        <f t="shared" si="3"/>
        <v>0.916016705646965</v>
      </c>
      <c r="Y49" s="31">
        <f t="shared" si="4"/>
        <v>0.677069528643493</v>
      </c>
      <c r="Z49" s="146">
        <f t="shared" si="5"/>
        <v>0.763347254705803</v>
      </c>
      <c r="AA49" s="146">
        <f t="shared" si="6"/>
        <v>0.623291870769466</v>
      </c>
      <c r="AB49" s="56"/>
    </row>
    <row r="50" s="93" customFormat="1" spans="1:28">
      <c r="A50" s="11">
        <v>47</v>
      </c>
      <c r="B50" s="11">
        <v>103639</v>
      </c>
      <c r="C50" s="54" t="s">
        <v>88</v>
      </c>
      <c r="D50" s="54" t="s">
        <v>47</v>
      </c>
      <c r="E50" s="54" t="s">
        <v>67</v>
      </c>
      <c r="F50" s="105">
        <v>8</v>
      </c>
      <c r="G50" s="56">
        <v>4</v>
      </c>
      <c r="H50" s="106">
        <v>12</v>
      </c>
      <c r="I50" s="56">
        <v>2</v>
      </c>
      <c r="J50" s="117">
        <v>9233.27847619048</v>
      </c>
      <c r="K50" s="117">
        <v>2225.02176</v>
      </c>
      <c r="L50" s="118">
        <v>0.240978517623787</v>
      </c>
      <c r="M50" s="119">
        <v>11079.9341714286</v>
      </c>
      <c r="N50" s="119">
        <v>2420.1390528</v>
      </c>
      <c r="O50" s="120">
        <v>0.21842539994874</v>
      </c>
      <c r="P50" s="121">
        <v>13295.9210057143</v>
      </c>
      <c r="Q50" s="121">
        <v>2628.9487872</v>
      </c>
      <c r="R50" s="135">
        <v>0.197725963178492</v>
      </c>
      <c r="S50" s="133">
        <v>9989.27</v>
      </c>
      <c r="T50" s="133">
        <v>2284.18</v>
      </c>
      <c r="U50" s="134">
        <f t="shared" si="0"/>
        <v>0.228663355780753</v>
      </c>
      <c r="V50" s="16">
        <f t="shared" si="1"/>
        <v>1.08187682476587</v>
      </c>
      <c r="W50" s="16">
        <f t="shared" si="2"/>
        <v>1.02658771301185</v>
      </c>
      <c r="X50" s="31">
        <f t="shared" si="3"/>
        <v>0.901564020638222</v>
      </c>
      <c r="Y50" s="31">
        <f t="shared" si="4"/>
        <v>0.943821801213157</v>
      </c>
      <c r="Z50" s="146">
        <f t="shared" si="5"/>
        <v>0.751303350531853</v>
      </c>
      <c r="AA50" s="146">
        <f t="shared" si="6"/>
        <v>0.868856788356383</v>
      </c>
      <c r="AB50" s="56"/>
    </row>
    <row r="51" s="93" customFormat="1" spans="1:28">
      <c r="A51" s="11">
        <v>48</v>
      </c>
      <c r="B51" s="11">
        <v>546</v>
      </c>
      <c r="C51" s="54" t="s">
        <v>105</v>
      </c>
      <c r="D51" s="54" t="s">
        <v>47</v>
      </c>
      <c r="E51" s="54" t="s">
        <v>51</v>
      </c>
      <c r="F51" s="105">
        <v>8</v>
      </c>
      <c r="G51" s="56">
        <v>6</v>
      </c>
      <c r="H51" s="106">
        <v>40</v>
      </c>
      <c r="I51" s="56">
        <v>2</v>
      </c>
      <c r="J51" s="117">
        <v>13080.1782857143</v>
      </c>
      <c r="K51" s="117">
        <v>3476.39017142857</v>
      </c>
      <c r="L51" s="118">
        <v>0.265775442466665</v>
      </c>
      <c r="M51" s="119">
        <v>15696.2139428571</v>
      </c>
      <c r="N51" s="119">
        <v>3781.242848</v>
      </c>
      <c r="O51" s="120">
        <v>0.240901586953759</v>
      </c>
      <c r="P51" s="121">
        <v>18835.4567314286</v>
      </c>
      <c r="Q51" s="121">
        <v>4107.48869485715</v>
      </c>
      <c r="R51" s="135">
        <v>0.218072157921366</v>
      </c>
      <c r="S51" s="133">
        <v>14134.69</v>
      </c>
      <c r="T51" s="133">
        <v>3580.8</v>
      </c>
      <c r="U51" s="134">
        <f t="shared" si="0"/>
        <v>0.253334172875387</v>
      </c>
      <c r="V51" s="16">
        <f t="shared" si="1"/>
        <v>1.08061906277206</v>
      </c>
      <c r="W51" s="16">
        <f t="shared" si="2"/>
        <v>1.03003397876037</v>
      </c>
      <c r="X51" s="31">
        <f t="shared" si="3"/>
        <v>0.900515885643384</v>
      </c>
      <c r="Y51" s="31">
        <f t="shared" si="4"/>
        <v>0.946990220925371</v>
      </c>
      <c r="Z51" s="146">
        <f t="shared" si="5"/>
        <v>0.750429904702817</v>
      </c>
      <c r="AA51" s="146">
        <f t="shared" si="6"/>
        <v>0.871773549732079</v>
      </c>
      <c r="AB51" s="56"/>
    </row>
    <row r="52" s="93" customFormat="1" spans="1:28">
      <c r="A52" s="11">
        <v>49</v>
      </c>
      <c r="B52" s="11">
        <v>587</v>
      </c>
      <c r="C52" s="54" t="s">
        <v>92</v>
      </c>
      <c r="D52" s="54" t="s">
        <v>50</v>
      </c>
      <c r="E52" s="54" t="s">
        <v>67</v>
      </c>
      <c r="F52" s="105">
        <v>8</v>
      </c>
      <c r="G52" s="56">
        <v>4</v>
      </c>
      <c r="H52" s="106">
        <v>10</v>
      </c>
      <c r="I52" s="56">
        <v>2</v>
      </c>
      <c r="J52" s="117">
        <v>9568.18452380952</v>
      </c>
      <c r="K52" s="117">
        <v>2291.74214285714</v>
      </c>
      <c r="L52" s="118">
        <v>0.23951692582374</v>
      </c>
      <c r="M52" s="119">
        <v>11481.8214285714</v>
      </c>
      <c r="N52" s="119">
        <v>2492.7103</v>
      </c>
      <c r="O52" s="120">
        <v>0.217100598150492</v>
      </c>
      <c r="P52" s="121">
        <v>13778.1857142857</v>
      </c>
      <c r="Q52" s="121">
        <v>2707.78148571428</v>
      </c>
      <c r="R52" s="135">
        <v>0.196526708368197</v>
      </c>
      <c r="S52" s="133">
        <v>10236.35</v>
      </c>
      <c r="T52" s="133">
        <v>2607.55</v>
      </c>
      <c r="U52" s="134">
        <f t="shared" si="0"/>
        <v>0.254734353553757</v>
      </c>
      <c r="V52" s="16">
        <f t="shared" si="1"/>
        <v>1.06983200151793</v>
      </c>
      <c r="W52" s="16">
        <f t="shared" si="2"/>
        <v>1.13780252639991</v>
      </c>
      <c r="X52" s="31">
        <f t="shared" si="3"/>
        <v>0.891526667931608</v>
      </c>
      <c r="Y52" s="31">
        <f t="shared" si="4"/>
        <v>1.04607021521915</v>
      </c>
      <c r="Z52" s="146">
        <f t="shared" si="5"/>
        <v>0.742938889943006</v>
      </c>
      <c r="AA52" s="146">
        <f t="shared" si="6"/>
        <v>0.962983909062426</v>
      </c>
      <c r="AB52" s="56"/>
    </row>
    <row r="53" s="93" customFormat="1" spans="1:28">
      <c r="A53" s="11">
        <v>50</v>
      </c>
      <c r="B53" s="11">
        <v>753</v>
      </c>
      <c r="C53" s="54" t="s">
        <v>87</v>
      </c>
      <c r="D53" s="54" t="s">
        <v>47</v>
      </c>
      <c r="E53" s="54" t="s">
        <v>48</v>
      </c>
      <c r="F53" s="105">
        <v>6</v>
      </c>
      <c r="G53" s="56">
        <v>4</v>
      </c>
      <c r="H53" s="106">
        <v>10</v>
      </c>
      <c r="I53" s="56">
        <v>1</v>
      </c>
      <c r="J53" s="117">
        <v>5275.2038095238</v>
      </c>
      <c r="K53" s="117">
        <v>1176.65897142857</v>
      </c>
      <c r="L53" s="118">
        <v>0.223054693982485</v>
      </c>
      <c r="M53" s="119">
        <v>6330.24457142856</v>
      </c>
      <c r="N53" s="119">
        <v>1279.842912</v>
      </c>
      <c r="O53" s="120">
        <v>0.202179062366176</v>
      </c>
      <c r="P53" s="121">
        <v>7596.29348571427</v>
      </c>
      <c r="Q53" s="121">
        <v>1390.26783085714</v>
      </c>
      <c r="R53" s="135">
        <v>0.183019236088193</v>
      </c>
      <c r="S53" s="133">
        <v>5605.2</v>
      </c>
      <c r="T53" s="133">
        <v>924.09</v>
      </c>
      <c r="U53" s="134">
        <f t="shared" si="0"/>
        <v>0.164862984371655</v>
      </c>
      <c r="V53" s="16">
        <f t="shared" si="1"/>
        <v>1.06255610254914</v>
      </c>
      <c r="W53" s="136">
        <f t="shared" si="2"/>
        <v>0.785350745150969</v>
      </c>
      <c r="X53" s="31">
        <f t="shared" si="3"/>
        <v>0.885463418790952</v>
      </c>
      <c r="Y53" s="31">
        <f t="shared" si="4"/>
        <v>0.722033924113337</v>
      </c>
      <c r="Z53" s="146">
        <f t="shared" si="5"/>
        <v>0.737886182325794</v>
      </c>
      <c r="AA53" s="146">
        <f t="shared" si="6"/>
        <v>0.664684875453294</v>
      </c>
      <c r="AB53" s="56"/>
    </row>
    <row r="54" s="93" customFormat="1" spans="1:28">
      <c r="A54" s="11">
        <v>51</v>
      </c>
      <c r="B54" s="11">
        <v>549</v>
      </c>
      <c r="C54" s="54" t="s">
        <v>75</v>
      </c>
      <c r="D54" s="54" t="s">
        <v>56</v>
      </c>
      <c r="E54" s="54" t="s">
        <v>54</v>
      </c>
      <c r="F54" s="105">
        <v>6</v>
      </c>
      <c r="G54" s="56">
        <v>6</v>
      </c>
      <c r="H54" s="106">
        <v>8</v>
      </c>
      <c r="I54" s="56">
        <v>2</v>
      </c>
      <c r="J54" s="117">
        <v>8230.63523809524</v>
      </c>
      <c r="K54" s="117">
        <v>1899.29034285714</v>
      </c>
      <c r="L54" s="118">
        <v>0.230758658100451</v>
      </c>
      <c r="M54" s="119">
        <v>9876.76228571429</v>
      </c>
      <c r="N54" s="119">
        <v>2065.843496</v>
      </c>
      <c r="O54" s="120">
        <v>0.209162014457716</v>
      </c>
      <c r="P54" s="121">
        <v>11852.1147428571</v>
      </c>
      <c r="Q54" s="121">
        <v>2244.08458971429</v>
      </c>
      <c r="R54" s="135">
        <v>0.189340437415755</v>
      </c>
      <c r="S54" s="133">
        <v>8653.31</v>
      </c>
      <c r="T54" s="133">
        <v>1823.64</v>
      </c>
      <c r="U54" s="134">
        <f t="shared" si="0"/>
        <v>0.210744790143887</v>
      </c>
      <c r="V54" s="16">
        <f t="shared" si="1"/>
        <v>1.0513538444698</v>
      </c>
      <c r="W54" s="136">
        <f t="shared" si="2"/>
        <v>0.960169153104134</v>
      </c>
      <c r="X54" s="31">
        <f t="shared" si="3"/>
        <v>0.876128203724829</v>
      </c>
      <c r="Y54" s="31">
        <f t="shared" si="4"/>
        <v>0.882758061552597</v>
      </c>
      <c r="Z54" s="146">
        <f t="shared" si="5"/>
        <v>0.730106836437361</v>
      </c>
      <c r="AA54" s="146">
        <f t="shared" si="6"/>
        <v>0.812643163434486</v>
      </c>
      <c r="AB54" s="56"/>
    </row>
    <row r="55" s="93" customFormat="1" spans="1:28">
      <c r="A55" s="11">
        <v>52</v>
      </c>
      <c r="B55" s="11">
        <v>721</v>
      </c>
      <c r="C55" s="54" t="s">
        <v>99</v>
      </c>
      <c r="D55" s="54" t="s">
        <v>56</v>
      </c>
      <c r="E55" s="54" t="s">
        <v>67</v>
      </c>
      <c r="F55" s="105">
        <v>8</v>
      </c>
      <c r="G55" s="56">
        <v>4</v>
      </c>
      <c r="H55" s="106">
        <v>20</v>
      </c>
      <c r="I55" s="56">
        <v>2</v>
      </c>
      <c r="J55" s="117">
        <v>10606.0918571429</v>
      </c>
      <c r="K55" s="117">
        <v>2730.56966000001</v>
      </c>
      <c r="L55" s="118">
        <v>0.257452952206995</v>
      </c>
      <c r="M55" s="119">
        <v>12727.3102285714</v>
      </c>
      <c r="N55" s="119">
        <v>2970.01961480001</v>
      </c>
      <c r="O55" s="120">
        <v>0.23335799642352</v>
      </c>
      <c r="P55" s="121">
        <v>15272.7722742857</v>
      </c>
      <c r="Q55" s="121">
        <v>3226.27307520001</v>
      </c>
      <c r="R55" s="135">
        <v>0.211243447964714</v>
      </c>
      <c r="S55" s="133">
        <v>11123.58</v>
      </c>
      <c r="T55" s="133">
        <v>2208.21</v>
      </c>
      <c r="U55" s="134">
        <f t="shared" si="0"/>
        <v>0.198516125204296</v>
      </c>
      <c r="V55" s="16">
        <f t="shared" si="1"/>
        <v>1.04879159541774</v>
      </c>
      <c r="W55" s="136">
        <f t="shared" si="2"/>
        <v>0.808699383263488</v>
      </c>
      <c r="X55" s="31">
        <f t="shared" si="3"/>
        <v>0.873992996181455</v>
      </c>
      <c r="Y55" s="31">
        <f t="shared" si="4"/>
        <v>0.743500140199812</v>
      </c>
      <c r="Z55" s="146">
        <f t="shared" si="5"/>
        <v>0.728327496817878</v>
      </c>
      <c r="AA55" s="146">
        <f t="shared" si="6"/>
        <v>0.684446092605817</v>
      </c>
      <c r="AB55" s="56"/>
    </row>
    <row r="56" s="93" customFormat="1" spans="1:28">
      <c r="A56" s="11">
        <v>53</v>
      </c>
      <c r="B56" s="11">
        <v>56</v>
      </c>
      <c r="C56" s="54" t="s">
        <v>115</v>
      </c>
      <c r="D56" s="54" t="s">
        <v>50</v>
      </c>
      <c r="E56" s="54" t="s">
        <v>45</v>
      </c>
      <c r="F56" s="105">
        <v>8</v>
      </c>
      <c r="G56" s="56">
        <v>2</v>
      </c>
      <c r="H56" s="106">
        <v>10</v>
      </c>
      <c r="I56" s="56">
        <v>1</v>
      </c>
      <c r="J56" s="117">
        <v>8829.38142857142</v>
      </c>
      <c r="K56" s="117">
        <v>2034.162</v>
      </c>
      <c r="L56" s="118">
        <v>0.230385561713028</v>
      </c>
      <c r="M56" s="119">
        <v>10595.2577142857</v>
      </c>
      <c r="N56" s="119">
        <v>2212.54236</v>
      </c>
      <c r="O56" s="120">
        <v>0.208823836065526</v>
      </c>
      <c r="P56" s="121">
        <v>12714.3092571428</v>
      </c>
      <c r="Q56" s="121">
        <v>2403.44064</v>
      </c>
      <c r="R56" s="135">
        <v>0.189034307046587</v>
      </c>
      <c r="S56" s="133">
        <v>9131.02</v>
      </c>
      <c r="T56" s="133">
        <v>1758.6</v>
      </c>
      <c r="U56" s="134">
        <f t="shared" si="0"/>
        <v>0.19259622692755</v>
      </c>
      <c r="V56" s="16">
        <f t="shared" si="1"/>
        <v>1.03416304685315</v>
      </c>
      <c r="W56" s="136">
        <f t="shared" si="2"/>
        <v>0.86453291330779</v>
      </c>
      <c r="X56" s="31">
        <f t="shared" si="3"/>
        <v>0.861802539044288</v>
      </c>
      <c r="Y56" s="31">
        <f t="shared" si="4"/>
        <v>0.794832239957657</v>
      </c>
      <c r="Z56" s="146">
        <f t="shared" si="5"/>
        <v>0.718168782536909</v>
      </c>
      <c r="AA56" s="146">
        <f t="shared" si="6"/>
        <v>0.73170103339852</v>
      </c>
      <c r="AB56" s="56"/>
    </row>
    <row r="57" s="93" customFormat="1" spans="1:28">
      <c r="A57" s="11">
        <v>54</v>
      </c>
      <c r="B57" s="11">
        <v>101453</v>
      </c>
      <c r="C57" s="54" t="s">
        <v>76</v>
      </c>
      <c r="D57" s="54" t="s">
        <v>50</v>
      </c>
      <c r="E57" s="54" t="s">
        <v>67</v>
      </c>
      <c r="F57" s="105">
        <v>8</v>
      </c>
      <c r="G57" s="56">
        <v>6</v>
      </c>
      <c r="H57" s="106">
        <v>12</v>
      </c>
      <c r="I57" s="56">
        <v>2</v>
      </c>
      <c r="J57" s="117">
        <v>9967.44857142857</v>
      </c>
      <c r="K57" s="117">
        <v>2656.93361142858</v>
      </c>
      <c r="L57" s="118">
        <v>0.266561055458526</v>
      </c>
      <c r="M57" s="119">
        <v>11960.9382857143</v>
      </c>
      <c r="N57" s="119">
        <v>2889.9262512</v>
      </c>
      <c r="O57" s="120">
        <v>0.241613674627151</v>
      </c>
      <c r="P57" s="121">
        <v>14353.1259428571</v>
      </c>
      <c r="Q57" s="121">
        <v>3139.26925165715</v>
      </c>
      <c r="R57" s="135">
        <v>0.218716763453149</v>
      </c>
      <c r="S57" s="133">
        <v>10206.45</v>
      </c>
      <c r="T57" s="133">
        <v>3068.94</v>
      </c>
      <c r="U57" s="134">
        <f t="shared" si="0"/>
        <v>0.300686330702644</v>
      </c>
      <c r="V57" s="16">
        <f t="shared" si="1"/>
        <v>1.02397819530833</v>
      </c>
      <c r="W57" s="16">
        <f t="shared" si="2"/>
        <v>1.15506837912668</v>
      </c>
      <c r="X57" s="31">
        <f t="shared" si="3"/>
        <v>0.853315162756939</v>
      </c>
      <c r="Y57" s="31">
        <f t="shared" si="4"/>
        <v>1.06194405435975</v>
      </c>
      <c r="Z57" s="146">
        <f t="shared" si="5"/>
        <v>0.711095968964119</v>
      </c>
      <c r="AA57" s="146">
        <f t="shared" si="6"/>
        <v>0.977596935458778</v>
      </c>
      <c r="AB57" s="56"/>
    </row>
    <row r="58" s="93" customFormat="1" spans="1:28">
      <c r="A58" s="11">
        <v>55</v>
      </c>
      <c r="B58" s="11">
        <v>724</v>
      </c>
      <c r="C58" s="54" t="s">
        <v>116</v>
      </c>
      <c r="D58" s="54" t="s">
        <v>47</v>
      </c>
      <c r="E58" s="54" t="s">
        <v>51</v>
      </c>
      <c r="F58" s="105">
        <v>8</v>
      </c>
      <c r="G58" s="56">
        <v>8</v>
      </c>
      <c r="H58" s="106">
        <v>64</v>
      </c>
      <c r="I58" s="56">
        <v>2</v>
      </c>
      <c r="J58" s="117">
        <v>14599.8650952381</v>
      </c>
      <c r="K58" s="117">
        <v>3380.51962857143</v>
      </c>
      <c r="L58" s="118">
        <v>0.231544579797112</v>
      </c>
      <c r="M58" s="119">
        <v>17519.8381142857</v>
      </c>
      <c r="N58" s="119">
        <v>3676.965196</v>
      </c>
      <c r="O58" s="120">
        <v>0.209874381944305</v>
      </c>
      <c r="P58" s="121">
        <v>21023.8057371428</v>
      </c>
      <c r="Q58" s="121">
        <v>3994.21396114286</v>
      </c>
      <c r="R58" s="135">
        <v>0.189985296243784</v>
      </c>
      <c r="S58" s="133">
        <v>14773.51</v>
      </c>
      <c r="T58" s="133">
        <v>3564.14</v>
      </c>
      <c r="U58" s="134">
        <f t="shared" si="0"/>
        <v>0.241252078889851</v>
      </c>
      <c r="V58" s="16">
        <f t="shared" si="1"/>
        <v>1.01189359652498</v>
      </c>
      <c r="W58" s="16">
        <f t="shared" si="2"/>
        <v>1.05431720315322</v>
      </c>
      <c r="X58" s="31">
        <f t="shared" si="3"/>
        <v>0.843244663770818</v>
      </c>
      <c r="Y58" s="31">
        <f t="shared" si="4"/>
        <v>0.969315674751902</v>
      </c>
      <c r="Z58" s="146">
        <f t="shared" si="5"/>
        <v>0.702703886475683</v>
      </c>
      <c r="AA58" s="146">
        <f t="shared" si="6"/>
        <v>0.892325757877076</v>
      </c>
      <c r="AB58" s="56"/>
    </row>
    <row r="59" s="93" customFormat="1" spans="1:28">
      <c r="A59" s="11">
        <v>56</v>
      </c>
      <c r="B59" s="11">
        <v>750</v>
      </c>
      <c r="C59" s="54" t="s">
        <v>140</v>
      </c>
      <c r="D59" s="54" t="s">
        <v>47</v>
      </c>
      <c r="E59" s="54" t="s">
        <v>58</v>
      </c>
      <c r="F59" s="105">
        <v>10</v>
      </c>
      <c r="G59" s="56">
        <v>8</v>
      </c>
      <c r="H59" s="106">
        <v>70</v>
      </c>
      <c r="I59" s="56">
        <v>3</v>
      </c>
      <c r="J59" s="117">
        <v>30969.5206666667</v>
      </c>
      <c r="K59" s="117">
        <v>7552.60792</v>
      </c>
      <c r="L59" s="118">
        <v>0.243872289832664</v>
      </c>
      <c r="M59" s="119">
        <v>37163.4248</v>
      </c>
      <c r="N59" s="119">
        <v>8214.9135376</v>
      </c>
      <c r="O59" s="120">
        <v>0.221048344758581</v>
      </c>
      <c r="P59" s="121">
        <v>44596.10976</v>
      </c>
      <c r="Q59" s="121">
        <v>8923.6967424</v>
      </c>
      <c r="R59" s="135">
        <v>0.200100340375519</v>
      </c>
      <c r="S59" s="133">
        <v>31296.31</v>
      </c>
      <c r="T59" s="133">
        <v>8850.15</v>
      </c>
      <c r="U59" s="134">
        <f t="shared" si="0"/>
        <v>0.282785734164826</v>
      </c>
      <c r="V59" s="16">
        <f t="shared" si="1"/>
        <v>1.01055196613634</v>
      </c>
      <c r="W59" s="16">
        <f t="shared" si="2"/>
        <v>1.17180053482771</v>
      </c>
      <c r="X59" s="31">
        <f t="shared" si="3"/>
        <v>0.84212663844695</v>
      </c>
      <c r="Y59" s="31">
        <f t="shared" si="4"/>
        <v>1.07732722438191</v>
      </c>
      <c r="Z59" s="146">
        <f t="shared" si="5"/>
        <v>0.701772198705791</v>
      </c>
      <c r="AA59" s="146">
        <f t="shared" si="6"/>
        <v>0.991758265153661</v>
      </c>
      <c r="AB59" s="56"/>
    </row>
    <row r="60" s="93" customFormat="1" spans="1:28">
      <c r="A60" s="11">
        <v>57</v>
      </c>
      <c r="B60" s="11">
        <v>570</v>
      </c>
      <c r="C60" s="54" t="s">
        <v>124</v>
      </c>
      <c r="D60" s="54" t="s">
        <v>44</v>
      </c>
      <c r="E60" s="54" t="s">
        <v>54</v>
      </c>
      <c r="F60" s="105">
        <v>6</v>
      </c>
      <c r="G60" s="56">
        <v>3</v>
      </c>
      <c r="H60" s="106">
        <v>6</v>
      </c>
      <c r="I60" s="56">
        <v>2</v>
      </c>
      <c r="J60" s="117">
        <v>7829.87657142857</v>
      </c>
      <c r="K60" s="117">
        <v>1655.03854285714</v>
      </c>
      <c r="L60" s="118">
        <v>0.211374793428599</v>
      </c>
      <c r="M60" s="119">
        <v>9395.85188571429</v>
      </c>
      <c r="N60" s="119">
        <v>1800.172692</v>
      </c>
      <c r="O60" s="120">
        <v>0.191592280710281</v>
      </c>
      <c r="P60" s="121">
        <v>11275.0222628571</v>
      </c>
      <c r="Q60" s="121">
        <v>1955.49169371428</v>
      </c>
      <c r="R60" s="135">
        <v>0.173435727941415</v>
      </c>
      <c r="S60" s="133">
        <v>7875.21</v>
      </c>
      <c r="T60" s="133">
        <v>1809.22</v>
      </c>
      <c r="U60" s="134">
        <f t="shared" si="0"/>
        <v>0.229736095926331</v>
      </c>
      <c r="V60" s="16">
        <f t="shared" si="1"/>
        <v>1.00578980117475</v>
      </c>
      <c r="W60" s="16">
        <f t="shared" si="2"/>
        <v>1.09315883174339</v>
      </c>
      <c r="X60" s="31">
        <f t="shared" si="3"/>
        <v>0.838158167645627</v>
      </c>
      <c r="Y60" s="31">
        <f t="shared" si="4"/>
        <v>1.00502580004697</v>
      </c>
      <c r="Z60" s="146">
        <f t="shared" si="5"/>
        <v>0.698465139704692</v>
      </c>
      <c r="AA60" s="146">
        <f t="shared" si="6"/>
        <v>0.925199532074488</v>
      </c>
      <c r="AB60" s="56"/>
    </row>
    <row r="61" s="93" customFormat="1" spans="1:28">
      <c r="A61" s="11">
        <v>58</v>
      </c>
      <c r="B61" s="11">
        <v>377</v>
      </c>
      <c r="C61" s="54" t="s">
        <v>141</v>
      </c>
      <c r="D61" s="54" t="s">
        <v>47</v>
      </c>
      <c r="E61" s="54" t="s">
        <v>51</v>
      </c>
      <c r="F61" s="105">
        <v>8</v>
      </c>
      <c r="G61" s="56">
        <v>4</v>
      </c>
      <c r="H61" s="106">
        <v>20</v>
      </c>
      <c r="I61" s="56">
        <v>2</v>
      </c>
      <c r="J61" s="117">
        <v>12252.8957142857</v>
      </c>
      <c r="K61" s="117">
        <v>3208.92289714286</v>
      </c>
      <c r="L61" s="118">
        <v>0.261890982504777</v>
      </c>
      <c r="M61" s="119">
        <v>14703.4748571429</v>
      </c>
      <c r="N61" s="119">
        <v>3490.3207512</v>
      </c>
      <c r="O61" s="120">
        <v>0.237380672603689</v>
      </c>
      <c r="P61" s="121">
        <v>17644.1698285714</v>
      </c>
      <c r="Q61" s="121">
        <v>3791.46582308572</v>
      </c>
      <c r="R61" s="135">
        <v>0.214884908721868</v>
      </c>
      <c r="S61" s="133">
        <v>12320.94</v>
      </c>
      <c r="T61" s="133">
        <v>2299.93</v>
      </c>
      <c r="U61" s="134">
        <f t="shared" si="0"/>
        <v>0.186668387314604</v>
      </c>
      <c r="V61" s="16">
        <f t="shared" si="1"/>
        <v>1.00555332284718</v>
      </c>
      <c r="W61" s="136">
        <f t="shared" si="2"/>
        <v>0.716729592365026</v>
      </c>
      <c r="X61" s="31">
        <f t="shared" si="3"/>
        <v>0.83796110237265</v>
      </c>
      <c r="Y61" s="31">
        <f t="shared" si="4"/>
        <v>0.658945169783971</v>
      </c>
      <c r="Z61" s="146">
        <f t="shared" si="5"/>
        <v>0.698300918643878</v>
      </c>
      <c r="AA61" s="146">
        <f t="shared" si="6"/>
        <v>0.606607076871441</v>
      </c>
      <c r="AB61" s="56"/>
    </row>
    <row r="62" s="93" customFormat="1" spans="1:28">
      <c r="A62" s="11">
        <v>59</v>
      </c>
      <c r="B62" s="11">
        <v>726</v>
      </c>
      <c r="C62" s="54" t="s">
        <v>104</v>
      </c>
      <c r="D62" s="54" t="s">
        <v>44</v>
      </c>
      <c r="E62" s="54" t="s">
        <v>51</v>
      </c>
      <c r="F62" s="105">
        <v>8</v>
      </c>
      <c r="G62" s="56">
        <v>4</v>
      </c>
      <c r="H62" s="106">
        <v>20</v>
      </c>
      <c r="I62" s="56">
        <v>2</v>
      </c>
      <c r="J62" s="117">
        <v>13629.2961904762</v>
      </c>
      <c r="K62" s="117">
        <v>2917.122</v>
      </c>
      <c r="L62" s="118">
        <v>0.214033208995664</v>
      </c>
      <c r="M62" s="119">
        <v>16355.1554285714</v>
      </c>
      <c r="N62" s="119">
        <v>3172.93116</v>
      </c>
      <c r="O62" s="120">
        <v>0.19400189584607</v>
      </c>
      <c r="P62" s="121">
        <v>19626.1865142857</v>
      </c>
      <c r="Q62" s="121">
        <v>3446.69184</v>
      </c>
      <c r="R62" s="135">
        <v>0.175616991996443</v>
      </c>
      <c r="S62" s="133">
        <v>13688.53</v>
      </c>
      <c r="T62" s="133">
        <v>3300.87</v>
      </c>
      <c r="U62" s="134">
        <f t="shared" si="0"/>
        <v>0.24114130589625</v>
      </c>
      <c r="V62" s="16">
        <f t="shared" si="1"/>
        <v>1.00434606517431</v>
      </c>
      <c r="W62" s="16">
        <f t="shared" si="2"/>
        <v>1.1315502059907</v>
      </c>
      <c r="X62" s="31">
        <f t="shared" si="3"/>
        <v>0.836955054311928</v>
      </c>
      <c r="Y62" s="31">
        <f t="shared" si="4"/>
        <v>1.04032197156146</v>
      </c>
      <c r="Z62" s="146">
        <f t="shared" si="5"/>
        <v>0.697462545259939</v>
      </c>
      <c r="AA62" s="146">
        <f t="shared" si="6"/>
        <v>0.957692231632753</v>
      </c>
      <c r="AB62" s="56"/>
    </row>
    <row r="63" s="93" customFormat="1" spans="1:28">
      <c r="A63" s="11">
        <v>60</v>
      </c>
      <c r="B63" s="11">
        <v>341</v>
      </c>
      <c r="C63" s="54" t="s">
        <v>86</v>
      </c>
      <c r="D63" s="54" t="s">
        <v>56</v>
      </c>
      <c r="E63" s="54" t="s">
        <v>72</v>
      </c>
      <c r="F63" s="105">
        <v>10</v>
      </c>
      <c r="G63" s="56">
        <v>5</v>
      </c>
      <c r="H63" s="106">
        <v>130</v>
      </c>
      <c r="I63" s="56">
        <v>3</v>
      </c>
      <c r="J63" s="117">
        <v>30839.1748571429</v>
      </c>
      <c r="K63" s="117">
        <v>6298.30477714286</v>
      </c>
      <c r="L63" s="118">
        <v>0.204230651640929</v>
      </c>
      <c r="M63" s="119">
        <v>37007.0098285715</v>
      </c>
      <c r="N63" s="119">
        <v>6850.6176576</v>
      </c>
      <c r="O63" s="120">
        <v>0.185116757320689</v>
      </c>
      <c r="P63" s="121">
        <v>44408.4117942857</v>
      </c>
      <c r="Q63" s="121">
        <v>7441.68933668571</v>
      </c>
      <c r="R63" s="135">
        <v>0.16757386801307</v>
      </c>
      <c r="S63" s="133">
        <v>30147.71</v>
      </c>
      <c r="T63" s="133">
        <v>6789.57</v>
      </c>
      <c r="U63" s="134">
        <f t="shared" si="0"/>
        <v>0.225210140339017</v>
      </c>
      <c r="V63" s="136">
        <f t="shared" si="1"/>
        <v>0.977578360629103</v>
      </c>
      <c r="W63" s="136">
        <f t="shared" si="2"/>
        <v>1.07799959516726</v>
      </c>
      <c r="X63" s="31">
        <f t="shared" si="3"/>
        <v>0.814648633857585</v>
      </c>
      <c r="Y63" s="31">
        <f t="shared" si="4"/>
        <v>0.991088736716714</v>
      </c>
      <c r="Z63" s="146">
        <f t="shared" si="5"/>
        <v>0.678873861547989</v>
      </c>
      <c r="AA63" s="146">
        <f t="shared" si="6"/>
        <v>0.912369449034788</v>
      </c>
      <c r="AB63" s="56"/>
    </row>
    <row r="64" s="93" customFormat="1" spans="1:28">
      <c r="A64" s="11">
        <v>61</v>
      </c>
      <c r="B64" s="11">
        <v>591</v>
      </c>
      <c r="C64" s="54" t="s">
        <v>139</v>
      </c>
      <c r="D64" s="54" t="s">
        <v>56</v>
      </c>
      <c r="E64" s="54" t="s">
        <v>54</v>
      </c>
      <c r="F64" s="105">
        <v>6</v>
      </c>
      <c r="G64" s="56">
        <v>3</v>
      </c>
      <c r="H64" s="106">
        <v>12</v>
      </c>
      <c r="I64" s="56">
        <v>2</v>
      </c>
      <c r="J64" s="117">
        <v>8681.3897142857</v>
      </c>
      <c r="K64" s="117">
        <v>2141.02690285714</v>
      </c>
      <c r="L64" s="118">
        <v>0.246622599989258</v>
      </c>
      <c r="M64" s="119">
        <v>10417.6676571428</v>
      </c>
      <c r="N64" s="119">
        <v>2328.7784928</v>
      </c>
      <c r="O64" s="120">
        <v>0.223541254092827</v>
      </c>
      <c r="P64" s="121">
        <v>12501.2011885714</v>
      </c>
      <c r="Q64" s="121">
        <v>2529.70563291428</v>
      </c>
      <c r="R64" s="135">
        <v>0.202357005119391</v>
      </c>
      <c r="S64" s="133">
        <v>8370.32</v>
      </c>
      <c r="T64" s="133">
        <v>1600.05</v>
      </c>
      <c r="U64" s="134">
        <f t="shared" si="0"/>
        <v>0.191157566257921</v>
      </c>
      <c r="V64" s="136">
        <f t="shared" si="1"/>
        <v>0.96416821217301</v>
      </c>
      <c r="W64" s="136">
        <f t="shared" si="2"/>
        <v>0.747328302070739</v>
      </c>
      <c r="X64" s="31">
        <f t="shared" si="3"/>
        <v>0.803473510144178</v>
      </c>
      <c r="Y64" s="31">
        <f t="shared" si="4"/>
        <v>0.687076939668996</v>
      </c>
      <c r="Z64" s="146">
        <f t="shared" si="5"/>
        <v>0.669561258453479</v>
      </c>
      <c r="AA64" s="146">
        <f t="shared" si="6"/>
        <v>0.632504422325496</v>
      </c>
      <c r="AB64" s="56"/>
    </row>
    <row r="65" s="93" customFormat="1" spans="1:28">
      <c r="A65" s="11">
        <v>62</v>
      </c>
      <c r="B65" s="11">
        <v>743</v>
      </c>
      <c r="C65" s="54" t="s">
        <v>100</v>
      </c>
      <c r="D65" s="54" t="s">
        <v>47</v>
      </c>
      <c r="E65" s="54" t="s">
        <v>54</v>
      </c>
      <c r="F65" s="105">
        <v>8</v>
      </c>
      <c r="G65" s="56">
        <v>3</v>
      </c>
      <c r="H65" s="106">
        <v>6</v>
      </c>
      <c r="I65" s="56">
        <v>2</v>
      </c>
      <c r="J65" s="117">
        <v>8706.71228571429</v>
      </c>
      <c r="K65" s="117">
        <v>2122.95296571428</v>
      </c>
      <c r="L65" s="118">
        <v>0.243829461230453</v>
      </c>
      <c r="M65" s="119">
        <v>10448.0547428571</v>
      </c>
      <c r="N65" s="119">
        <v>2309.1196104</v>
      </c>
      <c r="O65" s="120">
        <v>0.22100952447427</v>
      </c>
      <c r="P65" s="121">
        <v>12537.6656914286</v>
      </c>
      <c r="Q65" s="121">
        <v>2508.35058102857</v>
      </c>
      <c r="R65" s="135">
        <v>0.200065198958321</v>
      </c>
      <c r="S65" s="133">
        <v>8341.31</v>
      </c>
      <c r="T65" s="133">
        <v>1886.67</v>
      </c>
      <c r="U65" s="134">
        <f t="shared" si="0"/>
        <v>0.226183896774008</v>
      </c>
      <c r="V65" s="136">
        <f t="shared" si="1"/>
        <v>0.958032116633298</v>
      </c>
      <c r="W65" s="136">
        <f t="shared" si="2"/>
        <v>0.888700800474503</v>
      </c>
      <c r="X65" s="31">
        <f t="shared" si="3"/>
        <v>0.798360097194418</v>
      </c>
      <c r="Y65" s="31">
        <f t="shared" si="4"/>
        <v>0.817051655316019</v>
      </c>
      <c r="Z65" s="146">
        <f t="shared" si="5"/>
        <v>0.665300080995345</v>
      </c>
      <c r="AA65" s="146">
        <f t="shared" si="6"/>
        <v>0.752155625401596</v>
      </c>
      <c r="AB65" s="56"/>
    </row>
    <row r="66" s="93" customFormat="1" spans="1:28">
      <c r="A66" s="11">
        <v>63</v>
      </c>
      <c r="B66" s="11">
        <v>709</v>
      </c>
      <c r="C66" s="54" t="s">
        <v>81</v>
      </c>
      <c r="D66" s="54" t="s">
        <v>44</v>
      </c>
      <c r="E66" s="54" t="s">
        <v>72</v>
      </c>
      <c r="F66" s="105">
        <v>10</v>
      </c>
      <c r="G66" s="56">
        <v>5</v>
      </c>
      <c r="H66" s="106">
        <v>9</v>
      </c>
      <c r="I66" s="56">
        <v>3</v>
      </c>
      <c r="J66" s="117">
        <v>13229.6586666667</v>
      </c>
      <c r="K66" s="117">
        <v>3033.65556</v>
      </c>
      <c r="L66" s="118">
        <v>0.229307167814055</v>
      </c>
      <c r="M66" s="119">
        <v>15875.5904</v>
      </c>
      <c r="N66" s="119">
        <v>3299.6838168</v>
      </c>
      <c r="O66" s="120">
        <v>0.207846368775047</v>
      </c>
      <c r="P66" s="121">
        <v>19050.70848</v>
      </c>
      <c r="Q66" s="121">
        <v>3584.3807232</v>
      </c>
      <c r="R66" s="135">
        <v>0.188149471026917</v>
      </c>
      <c r="S66" s="133">
        <v>12659.87</v>
      </c>
      <c r="T66" s="133">
        <v>3131.46</v>
      </c>
      <c r="U66" s="134">
        <f t="shared" si="0"/>
        <v>0.247353250862766</v>
      </c>
      <c r="V66" s="136">
        <f t="shared" si="1"/>
        <v>0.956930962391166</v>
      </c>
      <c r="W66" s="136">
        <f t="shared" si="2"/>
        <v>1.03223979719042</v>
      </c>
      <c r="X66" s="31">
        <f t="shared" si="3"/>
        <v>0.797442468659307</v>
      </c>
      <c r="Y66" s="31">
        <f t="shared" si="4"/>
        <v>0.949018201094449</v>
      </c>
      <c r="Z66" s="146">
        <f t="shared" si="5"/>
        <v>0.664535390549423</v>
      </c>
      <c r="AA66" s="146">
        <f t="shared" si="6"/>
        <v>0.87364045335127</v>
      </c>
      <c r="AB66" s="56"/>
    </row>
    <row r="67" s="93" customFormat="1" spans="1:28">
      <c r="A67" s="11">
        <v>64</v>
      </c>
      <c r="B67" s="11">
        <v>515</v>
      </c>
      <c r="C67" s="54" t="s">
        <v>130</v>
      </c>
      <c r="D67" s="54" t="s">
        <v>53</v>
      </c>
      <c r="E67" s="54" t="s">
        <v>51</v>
      </c>
      <c r="F67" s="105">
        <v>8</v>
      </c>
      <c r="G67" s="56">
        <v>5</v>
      </c>
      <c r="H67" s="106">
        <v>15</v>
      </c>
      <c r="I67" s="56">
        <v>2</v>
      </c>
      <c r="J67" s="117">
        <v>11146.2231428571</v>
      </c>
      <c r="K67" s="117">
        <v>2704.28919428571</v>
      </c>
      <c r="L67" s="118">
        <v>0.242619330299224</v>
      </c>
      <c r="M67" s="119">
        <v>13375.4677714286</v>
      </c>
      <c r="N67" s="119">
        <v>2941.43455439999</v>
      </c>
      <c r="O67" s="120">
        <v>0.219912649386604</v>
      </c>
      <c r="P67" s="121">
        <v>16050.5613257143</v>
      </c>
      <c r="Q67" s="121">
        <v>3195.22169417142</v>
      </c>
      <c r="R67" s="135">
        <v>0.199072271014748</v>
      </c>
      <c r="S67" s="133">
        <v>10663.85</v>
      </c>
      <c r="T67" s="133">
        <v>2506.2</v>
      </c>
      <c r="U67" s="134">
        <f t="shared" si="0"/>
        <v>0.235018309522358</v>
      </c>
      <c r="V67" s="136">
        <f t="shared" si="1"/>
        <v>0.956723175494094</v>
      </c>
      <c r="W67" s="136">
        <f t="shared" si="2"/>
        <v>0.926749996004761</v>
      </c>
      <c r="X67" s="31">
        <f t="shared" si="3"/>
        <v>0.79726931291174</v>
      </c>
      <c r="Y67" s="31">
        <f t="shared" si="4"/>
        <v>0.852033235365058</v>
      </c>
      <c r="Z67" s="146">
        <f t="shared" si="5"/>
        <v>0.664391094093117</v>
      </c>
      <c r="AA67" s="146">
        <f t="shared" si="6"/>
        <v>0.784358720576947</v>
      </c>
      <c r="AB67" s="56"/>
    </row>
    <row r="68" s="93" customFormat="1" spans="1:28">
      <c r="A68" s="11">
        <v>65</v>
      </c>
      <c r="B68" s="90">
        <v>571</v>
      </c>
      <c r="C68" s="54" t="s">
        <v>118</v>
      </c>
      <c r="D68" s="54" t="s">
        <v>119</v>
      </c>
      <c r="E68" s="54" t="s">
        <v>72</v>
      </c>
      <c r="F68" s="105">
        <v>10</v>
      </c>
      <c r="G68" s="56">
        <v>5</v>
      </c>
      <c r="H68" s="106">
        <v>80</v>
      </c>
      <c r="I68" s="56">
        <v>3</v>
      </c>
      <c r="J68" s="117">
        <v>25646.7462857143</v>
      </c>
      <c r="K68" s="117">
        <v>5710.67907428572</v>
      </c>
      <c r="L68" s="118">
        <v>0.222666805787628</v>
      </c>
      <c r="M68" s="119">
        <v>30776.0955428572</v>
      </c>
      <c r="N68" s="119">
        <v>6211.4617008</v>
      </c>
      <c r="O68" s="120">
        <v>0.201827476528017</v>
      </c>
      <c r="P68" s="121">
        <v>36931.3146514286</v>
      </c>
      <c r="Q68" s="121">
        <v>6747.38696777143</v>
      </c>
      <c r="R68" s="135">
        <v>0.182700968851387</v>
      </c>
      <c r="S68" s="133">
        <v>24208.28</v>
      </c>
      <c r="T68" s="133">
        <v>4431.11</v>
      </c>
      <c r="U68" s="134">
        <f t="shared" ref="U68:U113" si="7">T68/S68</f>
        <v>0.183041091725641</v>
      </c>
      <c r="V68" s="136">
        <f t="shared" ref="V68:V113" si="8">S68/J68</f>
        <v>0.943912328305148</v>
      </c>
      <c r="W68" s="136">
        <f t="shared" ref="W68:W113" si="9">T68/K68</f>
        <v>0.775933990049027</v>
      </c>
      <c r="X68" s="31">
        <f t="shared" ref="X68:X113" si="10">S68/M68</f>
        <v>0.786593606920956</v>
      </c>
      <c r="Y68" s="31">
        <f t="shared" ref="Y68:Y113" si="11">T68/N68</f>
        <v>0.713376369917776</v>
      </c>
      <c r="Z68" s="146">
        <f t="shared" ref="Z68:Z113" si="12">S68/P68</f>
        <v>0.655494672434131</v>
      </c>
      <c r="AA68" s="146">
        <f t="shared" ref="AA68:AA113" si="13">T68/Q68</f>
        <v>0.656714965536286</v>
      </c>
      <c r="AB68" s="56"/>
    </row>
    <row r="69" s="93" customFormat="1" spans="1:28">
      <c r="A69" s="11">
        <v>66</v>
      </c>
      <c r="B69" s="11">
        <v>103199</v>
      </c>
      <c r="C69" s="54" t="s">
        <v>107</v>
      </c>
      <c r="D69" s="54" t="s">
        <v>44</v>
      </c>
      <c r="E69" s="54" t="s">
        <v>67</v>
      </c>
      <c r="F69" s="105">
        <v>6</v>
      </c>
      <c r="G69" s="56">
        <v>4</v>
      </c>
      <c r="H69" s="106">
        <v>6</v>
      </c>
      <c r="I69" s="56">
        <v>2</v>
      </c>
      <c r="J69" s="117">
        <v>8526.38657142857</v>
      </c>
      <c r="K69" s="117">
        <v>2239.11992571428</v>
      </c>
      <c r="L69" s="118">
        <v>0.262610650708407</v>
      </c>
      <c r="M69" s="119">
        <v>10231.6638857143</v>
      </c>
      <c r="N69" s="119">
        <v>2435.4735192</v>
      </c>
      <c r="O69" s="120">
        <v>0.238032987244672</v>
      </c>
      <c r="P69" s="121">
        <v>12277.9966628571</v>
      </c>
      <c r="Q69" s="121">
        <v>2645.60631222857</v>
      </c>
      <c r="R69" s="135">
        <v>0.215475405709462</v>
      </c>
      <c r="S69" s="133">
        <v>7943.1</v>
      </c>
      <c r="T69" s="133">
        <v>2378.76</v>
      </c>
      <c r="U69" s="134">
        <f t="shared" si="7"/>
        <v>0.299475016051667</v>
      </c>
      <c r="V69" s="136">
        <f t="shared" si="8"/>
        <v>0.931590414468993</v>
      </c>
      <c r="W69" s="136">
        <f t="shared" si="9"/>
        <v>1.06236382101828</v>
      </c>
      <c r="X69" s="31">
        <f t="shared" si="10"/>
        <v>0.776325345390827</v>
      </c>
      <c r="Y69" s="31">
        <f t="shared" si="11"/>
        <v>0.976713555391631</v>
      </c>
      <c r="Z69" s="146">
        <f t="shared" si="12"/>
        <v>0.646937787825692</v>
      </c>
      <c r="AA69" s="146">
        <f t="shared" si="13"/>
        <v>0.899136046434744</v>
      </c>
      <c r="AB69" s="56"/>
    </row>
    <row r="70" s="93" customFormat="1" spans="1:28">
      <c r="A70" s="11">
        <v>67</v>
      </c>
      <c r="B70" s="11">
        <v>102564</v>
      </c>
      <c r="C70" s="54" t="s">
        <v>133</v>
      </c>
      <c r="D70" s="54" t="s">
        <v>56</v>
      </c>
      <c r="E70" s="54" t="s">
        <v>45</v>
      </c>
      <c r="F70" s="105">
        <v>6</v>
      </c>
      <c r="G70" s="56">
        <v>2</v>
      </c>
      <c r="H70" s="106">
        <v>10</v>
      </c>
      <c r="I70" s="56">
        <v>1</v>
      </c>
      <c r="J70" s="117">
        <v>6561.10714285714</v>
      </c>
      <c r="K70" s="117">
        <v>1450.54326857143</v>
      </c>
      <c r="L70" s="118">
        <v>0.221082088279963</v>
      </c>
      <c r="M70" s="119">
        <v>7873.32857142856</v>
      </c>
      <c r="N70" s="119">
        <v>1577.74475520001</v>
      </c>
      <c r="O70" s="120">
        <v>0.200391072325556</v>
      </c>
      <c r="P70" s="121">
        <v>9447.99428571428</v>
      </c>
      <c r="Q70" s="121">
        <v>1713.87266194286</v>
      </c>
      <c r="R70" s="135">
        <v>0.181400687819456</v>
      </c>
      <c r="S70" s="133">
        <v>6079.75</v>
      </c>
      <c r="T70" s="133">
        <v>1584.79</v>
      </c>
      <c r="U70" s="134">
        <f t="shared" si="7"/>
        <v>0.260666968214154</v>
      </c>
      <c r="V70" s="136">
        <f t="shared" si="8"/>
        <v>0.926634768740032</v>
      </c>
      <c r="W70" s="136">
        <f t="shared" si="9"/>
        <v>1.0925492774585</v>
      </c>
      <c r="X70" s="31">
        <f t="shared" si="10"/>
        <v>0.772195640616694</v>
      </c>
      <c r="Y70" s="31">
        <f t="shared" si="11"/>
        <v>1.00446538945971</v>
      </c>
      <c r="Z70" s="146">
        <f t="shared" si="12"/>
        <v>0.643496367180578</v>
      </c>
      <c r="AA70" s="146">
        <f t="shared" si="13"/>
        <v>0.924683633265653</v>
      </c>
      <c r="AB70" s="56"/>
    </row>
    <row r="71" s="93" customFormat="1" spans="1:28">
      <c r="A71" s="11">
        <v>68</v>
      </c>
      <c r="B71" s="11">
        <v>744</v>
      </c>
      <c r="C71" s="54" t="s">
        <v>149</v>
      </c>
      <c r="D71" s="54" t="s">
        <v>53</v>
      </c>
      <c r="E71" s="54" t="s">
        <v>51</v>
      </c>
      <c r="F71" s="105">
        <v>8</v>
      </c>
      <c r="G71" s="56">
        <v>5</v>
      </c>
      <c r="H71" s="106">
        <v>16</v>
      </c>
      <c r="I71" s="56">
        <v>2</v>
      </c>
      <c r="J71" s="117">
        <v>15716.8731428571</v>
      </c>
      <c r="K71" s="117">
        <v>3132.63622285714</v>
      </c>
      <c r="L71" s="118">
        <v>0.19931675940776</v>
      </c>
      <c r="M71" s="119">
        <v>18860.2477714286</v>
      </c>
      <c r="N71" s="119">
        <v>3407.3443224</v>
      </c>
      <c r="O71" s="120">
        <v>0.180662755001649</v>
      </c>
      <c r="P71" s="121">
        <v>22632.2973257143</v>
      </c>
      <c r="Q71" s="121">
        <v>3701.33018331428</v>
      </c>
      <c r="R71" s="135">
        <v>0.163541956437136</v>
      </c>
      <c r="S71" s="133">
        <v>14146.33</v>
      </c>
      <c r="T71" s="133">
        <v>3173.82</v>
      </c>
      <c r="U71" s="134">
        <f t="shared" si="7"/>
        <v>0.224356423185377</v>
      </c>
      <c r="V71" s="136">
        <f t="shared" si="8"/>
        <v>0.90007279892242</v>
      </c>
      <c r="W71" s="136">
        <f t="shared" si="9"/>
        <v>1.01314668356395</v>
      </c>
      <c r="X71" s="31">
        <f t="shared" si="10"/>
        <v>0.75006066576868</v>
      </c>
      <c r="Y71" s="31">
        <f t="shared" si="11"/>
        <v>0.931464419118196</v>
      </c>
      <c r="Z71" s="146">
        <f t="shared" si="12"/>
        <v>0.625050554807234</v>
      </c>
      <c r="AA71" s="146">
        <f t="shared" si="13"/>
        <v>0.857480917078862</v>
      </c>
      <c r="AB71" s="56"/>
    </row>
    <row r="72" s="93" customFormat="1" spans="1:28">
      <c r="A72" s="11">
        <v>69</v>
      </c>
      <c r="B72" s="11">
        <v>572</v>
      </c>
      <c r="C72" s="54" t="s">
        <v>146</v>
      </c>
      <c r="D72" s="54" t="s">
        <v>53</v>
      </c>
      <c r="E72" s="54" t="s">
        <v>67</v>
      </c>
      <c r="F72" s="105">
        <v>8</v>
      </c>
      <c r="G72" s="56">
        <v>4</v>
      </c>
      <c r="H72" s="106">
        <v>12</v>
      </c>
      <c r="I72" s="56">
        <v>2</v>
      </c>
      <c r="J72" s="117">
        <v>11007.740952381</v>
      </c>
      <c r="K72" s="117">
        <v>2448.78771428571</v>
      </c>
      <c r="L72" s="118">
        <v>0.222460514367032</v>
      </c>
      <c r="M72" s="119">
        <v>13209.2891428572</v>
      </c>
      <c r="N72" s="119">
        <v>2663.52755999999</v>
      </c>
      <c r="O72" s="120">
        <v>0.201640491868579</v>
      </c>
      <c r="P72" s="121">
        <v>15851.1469714286</v>
      </c>
      <c r="Q72" s="121">
        <v>2893.33686857142</v>
      </c>
      <c r="R72" s="135">
        <v>0.182531704096026</v>
      </c>
      <c r="S72" s="133">
        <v>9822.26</v>
      </c>
      <c r="T72" s="133">
        <v>1896.17</v>
      </c>
      <c r="U72" s="134">
        <f t="shared" si="7"/>
        <v>0.193048239407224</v>
      </c>
      <c r="V72" s="136">
        <f t="shared" si="8"/>
        <v>0.892304791917857</v>
      </c>
      <c r="W72" s="136">
        <f t="shared" si="9"/>
        <v>0.774330085428861</v>
      </c>
      <c r="X72" s="31">
        <f t="shared" si="10"/>
        <v>0.743587326598214</v>
      </c>
      <c r="Y72" s="31">
        <f t="shared" si="11"/>
        <v>0.711901775853976</v>
      </c>
      <c r="Z72" s="146">
        <f t="shared" si="12"/>
        <v>0.619656105498513</v>
      </c>
      <c r="AA72" s="146">
        <f t="shared" si="13"/>
        <v>0.655357494178074</v>
      </c>
      <c r="AB72" s="56"/>
    </row>
    <row r="73" s="93" customFormat="1" spans="1:28">
      <c r="A73" s="11">
        <v>70</v>
      </c>
      <c r="B73" s="11">
        <v>741</v>
      </c>
      <c r="C73" s="54" t="s">
        <v>132</v>
      </c>
      <c r="D73" s="54" t="s">
        <v>44</v>
      </c>
      <c r="E73" s="54" t="s">
        <v>48</v>
      </c>
      <c r="F73" s="105">
        <v>4</v>
      </c>
      <c r="G73" s="56">
        <v>2</v>
      </c>
      <c r="H73" s="106">
        <v>10</v>
      </c>
      <c r="I73" s="56">
        <v>1</v>
      </c>
      <c r="J73" s="117">
        <v>4709.14761904762</v>
      </c>
      <c r="K73" s="117">
        <v>867.075485714286</v>
      </c>
      <c r="L73" s="118">
        <v>0.184125781533611</v>
      </c>
      <c r="M73" s="119">
        <v>5650.97714285714</v>
      </c>
      <c r="N73" s="119">
        <v>943.111336</v>
      </c>
      <c r="O73" s="120">
        <v>0.166893496851619</v>
      </c>
      <c r="P73" s="121">
        <v>6781.17257142857</v>
      </c>
      <c r="Q73" s="121">
        <v>1024.48303542857</v>
      </c>
      <c r="R73" s="135">
        <v>0.15107756433527</v>
      </c>
      <c r="S73" s="133">
        <v>4146.83</v>
      </c>
      <c r="T73" s="133">
        <v>974.1</v>
      </c>
      <c r="U73" s="134">
        <f t="shared" si="7"/>
        <v>0.23490232297924</v>
      </c>
      <c r="V73" s="136">
        <f t="shared" si="8"/>
        <v>0.880590360605144</v>
      </c>
      <c r="W73" s="136">
        <f t="shared" si="9"/>
        <v>1.12343159972692</v>
      </c>
      <c r="X73" s="31">
        <f t="shared" si="10"/>
        <v>0.733825300504287</v>
      </c>
      <c r="Y73" s="31">
        <f t="shared" si="11"/>
        <v>1.03285790639675</v>
      </c>
      <c r="Z73" s="146">
        <f t="shared" si="12"/>
        <v>0.611521083753573</v>
      </c>
      <c r="AA73" s="146">
        <f t="shared" si="13"/>
        <v>0.950821015393883</v>
      </c>
      <c r="AB73" s="56"/>
    </row>
    <row r="74" s="93" customFormat="1" spans="1:28">
      <c r="A74" s="11">
        <v>71</v>
      </c>
      <c r="B74" s="11">
        <v>545</v>
      </c>
      <c r="C74" s="54" t="s">
        <v>142</v>
      </c>
      <c r="D74" s="54" t="s">
        <v>47</v>
      </c>
      <c r="E74" s="54" t="s">
        <v>48</v>
      </c>
      <c r="F74" s="105">
        <v>6</v>
      </c>
      <c r="G74" s="56">
        <v>2</v>
      </c>
      <c r="H74" s="106">
        <v>10</v>
      </c>
      <c r="I74" s="56">
        <v>1</v>
      </c>
      <c r="J74" s="117">
        <v>5783.9369047619</v>
      </c>
      <c r="K74" s="117">
        <v>1371.09514285714</v>
      </c>
      <c r="L74" s="118">
        <v>0.237052230242748</v>
      </c>
      <c r="M74" s="119">
        <v>6940.72428571428</v>
      </c>
      <c r="N74" s="119">
        <v>1491.32964</v>
      </c>
      <c r="O74" s="120">
        <v>0.214866572796952</v>
      </c>
      <c r="P74" s="121">
        <v>8328.86914285714</v>
      </c>
      <c r="Q74" s="121">
        <v>1620.00164571429</v>
      </c>
      <c r="R74" s="135">
        <v>0.194504394045331</v>
      </c>
      <c r="S74" s="133">
        <v>5049.86</v>
      </c>
      <c r="T74" s="133">
        <v>939.57</v>
      </c>
      <c r="U74" s="134">
        <f t="shared" si="7"/>
        <v>0.186058623407382</v>
      </c>
      <c r="V74" s="136">
        <f t="shared" si="8"/>
        <v>0.873083521336905</v>
      </c>
      <c r="W74" s="136">
        <f t="shared" si="9"/>
        <v>0.6852697312034</v>
      </c>
      <c r="X74" s="31">
        <f t="shared" si="10"/>
        <v>0.727569601114088</v>
      </c>
      <c r="Y74" s="31">
        <f t="shared" si="11"/>
        <v>0.630021676495346</v>
      </c>
      <c r="Z74" s="146">
        <f t="shared" si="12"/>
        <v>0.606308000928406</v>
      </c>
      <c r="AA74" s="146">
        <f t="shared" si="13"/>
        <v>0.579980892294542</v>
      </c>
      <c r="AB74" s="56"/>
    </row>
    <row r="75" s="93" customFormat="1" spans="1:28">
      <c r="A75" s="11">
        <v>72</v>
      </c>
      <c r="B75" s="11">
        <v>343</v>
      </c>
      <c r="C75" s="54" t="s">
        <v>94</v>
      </c>
      <c r="D75" s="54" t="s">
        <v>44</v>
      </c>
      <c r="E75" s="54" t="s">
        <v>72</v>
      </c>
      <c r="F75" s="105">
        <v>10</v>
      </c>
      <c r="G75" s="56">
        <v>5</v>
      </c>
      <c r="H75" s="106">
        <v>80</v>
      </c>
      <c r="I75" s="56">
        <v>3</v>
      </c>
      <c r="J75" s="117">
        <v>27685.0179047619</v>
      </c>
      <c r="K75" s="117">
        <v>6010.45952</v>
      </c>
      <c r="L75" s="118">
        <v>0.217101521865593</v>
      </c>
      <c r="M75" s="119">
        <v>33222.0214857143</v>
      </c>
      <c r="N75" s="119">
        <v>6537.53058559999</v>
      </c>
      <c r="O75" s="120">
        <v>0.196783046101249</v>
      </c>
      <c r="P75" s="121">
        <v>39866.4257828572</v>
      </c>
      <c r="Q75" s="121">
        <v>7101.58909439999</v>
      </c>
      <c r="R75" s="135">
        <v>0.178134582043563</v>
      </c>
      <c r="S75" s="133">
        <v>23792.63</v>
      </c>
      <c r="T75" s="133">
        <v>5466.2</v>
      </c>
      <c r="U75" s="134">
        <f t="shared" si="7"/>
        <v>0.22974341214065</v>
      </c>
      <c r="V75" s="136">
        <f t="shared" si="8"/>
        <v>0.85940453720666</v>
      </c>
      <c r="W75" s="136">
        <f t="shared" si="9"/>
        <v>0.909447935188822</v>
      </c>
      <c r="X75" s="31">
        <f t="shared" si="10"/>
        <v>0.716170447672216</v>
      </c>
      <c r="Y75" s="31">
        <f t="shared" si="11"/>
        <v>0.836126107316457</v>
      </c>
      <c r="Z75" s="146">
        <f t="shared" si="12"/>
        <v>0.596808706393513</v>
      </c>
      <c r="AA75" s="146">
        <f t="shared" si="13"/>
        <v>0.769715049313457</v>
      </c>
      <c r="AB75" s="56"/>
    </row>
    <row r="76" s="93" customFormat="1" spans="1:28">
      <c r="A76" s="11">
        <v>73</v>
      </c>
      <c r="B76" s="11">
        <v>106568</v>
      </c>
      <c r="C76" s="60" t="s">
        <v>46</v>
      </c>
      <c r="D76" s="54" t="s">
        <v>47</v>
      </c>
      <c r="E76" s="54" t="s">
        <v>48</v>
      </c>
      <c r="F76" s="105">
        <v>0</v>
      </c>
      <c r="G76" s="56">
        <v>2</v>
      </c>
      <c r="H76" s="106">
        <v>0</v>
      </c>
      <c r="I76" s="56">
        <v>1</v>
      </c>
      <c r="J76" s="117">
        <v>3215.00457142856</v>
      </c>
      <c r="K76" s="117">
        <v>623.6802</v>
      </c>
      <c r="L76" s="118">
        <v>0.193990455112439</v>
      </c>
      <c r="M76" s="119">
        <v>3858.00548571427</v>
      </c>
      <c r="N76" s="119">
        <v>678.372156</v>
      </c>
      <c r="O76" s="120">
        <v>0.175834938159609</v>
      </c>
      <c r="P76" s="121">
        <v>4629.60658285713</v>
      </c>
      <c r="Q76" s="121">
        <v>736.902144</v>
      </c>
      <c r="R76" s="135">
        <v>0.159171655476873</v>
      </c>
      <c r="S76" s="133">
        <v>2652</v>
      </c>
      <c r="T76" s="133">
        <v>390.32</v>
      </c>
      <c r="U76" s="134">
        <f t="shared" si="7"/>
        <v>0.147179487179487</v>
      </c>
      <c r="V76" s="136">
        <f t="shared" si="8"/>
        <v>0.824882186348372</v>
      </c>
      <c r="W76" s="136">
        <f t="shared" si="9"/>
        <v>0.625833560212429</v>
      </c>
      <c r="X76" s="31">
        <f t="shared" si="10"/>
        <v>0.687401821956977</v>
      </c>
      <c r="Y76" s="31">
        <f t="shared" si="11"/>
        <v>0.575377389162771</v>
      </c>
      <c r="Z76" s="146">
        <f t="shared" si="12"/>
        <v>0.572834851630813</v>
      </c>
      <c r="AA76" s="146">
        <f t="shared" si="13"/>
        <v>0.529676841325624</v>
      </c>
      <c r="AB76" s="56"/>
    </row>
    <row r="77" s="93" customFormat="1" spans="1:28">
      <c r="A77" s="11">
        <v>74</v>
      </c>
      <c r="B77" s="11">
        <v>106066</v>
      </c>
      <c r="C77" s="54" t="s">
        <v>136</v>
      </c>
      <c r="D77" s="54" t="s">
        <v>122</v>
      </c>
      <c r="E77" s="54" t="s">
        <v>54</v>
      </c>
      <c r="F77" s="105">
        <v>6</v>
      </c>
      <c r="G77" s="56">
        <v>3</v>
      </c>
      <c r="H77" s="106">
        <v>6</v>
      </c>
      <c r="I77" s="56">
        <v>2</v>
      </c>
      <c r="J77" s="117">
        <v>7901.46533333333</v>
      </c>
      <c r="K77" s="117">
        <v>2147.44972</v>
      </c>
      <c r="L77" s="118">
        <v>0.271778667551791</v>
      </c>
      <c r="M77" s="119">
        <v>9481.7584</v>
      </c>
      <c r="N77" s="119">
        <v>2335.7645416</v>
      </c>
      <c r="O77" s="120">
        <v>0.246342971742457</v>
      </c>
      <c r="P77" s="121">
        <v>11378.11008</v>
      </c>
      <c r="Q77" s="121">
        <v>2537.2944384</v>
      </c>
      <c r="R77" s="135">
        <v>0.222997881068136</v>
      </c>
      <c r="S77" s="133">
        <v>6405.82</v>
      </c>
      <c r="T77" s="133">
        <v>2017.91</v>
      </c>
      <c r="U77" s="134">
        <f t="shared" si="7"/>
        <v>0.315011973486611</v>
      </c>
      <c r="V77" s="136">
        <f t="shared" si="8"/>
        <v>0.810712915865901</v>
      </c>
      <c r="W77" s="136">
        <f t="shared" si="9"/>
        <v>0.939677414193428</v>
      </c>
      <c r="X77" s="31">
        <f t="shared" si="10"/>
        <v>0.675594096554917</v>
      </c>
      <c r="Y77" s="31">
        <f t="shared" si="11"/>
        <v>0.863918414746433</v>
      </c>
      <c r="Z77" s="146">
        <f t="shared" si="12"/>
        <v>0.562995080462431</v>
      </c>
      <c r="AA77" s="146">
        <f t="shared" si="13"/>
        <v>0.795299894825166</v>
      </c>
      <c r="AB77" s="56"/>
    </row>
    <row r="78" s="93" customFormat="1" spans="1:28">
      <c r="A78" s="11">
        <v>75</v>
      </c>
      <c r="B78" s="11">
        <v>712</v>
      </c>
      <c r="C78" s="54" t="s">
        <v>154</v>
      </c>
      <c r="D78" s="54" t="s">
        <v>47</v>
      </c>
      <c r="E78" s="54" t="s">
        <v>72</v>
      </c>
      <c r="F78" s="105">
        <v>10</v>
      </c>
      <c r="G78" s="56">
        <v>6</v>
      </c>
      <c r="H78" s="106">
        <v>20</v>
      </c>
      <c r="I78" s="56">
        <v>3</v>
      </c>
      <c r="J78" s="117">
        <v>19529.9400000001</v>
      </c>
      <c r="K78" s="117">
        <v>5146.37136</v>
      </c>
      <c r="L78" s="118">
        <v>0.263511887901345</v>
      </c>
      <c r="M78" s="119">
        <v>23435.9280000001</v>
      </c>
      <c r="N78" s="119">
        <v>5597.6685408</v>
      </c>
      <c r="O78" s="120">
        <v>0.238849877879809</v>
      </c>
      <c r="P78" s="121">
        <v>28123.1136000001</v>
      </c>
      <c r="Q78" s="121">
        <v>6080.63569920001</v>
      </c>
      <c r="R78" s="135">
        <v>0.216214882380591</v>
      </c>
      <c r="S78" s="133">
        <v>15678.3</v>
      </c>
      <c r="T78" s="133">
        <v>4205.94</v>
      </c>
      <c r="U78" s="134">
        <f t="shared" si="7"/>
        <v>0.268265054246953</v>
      </c>
      <c r="V78" s="136">
        <f t="shared" si="8"/>
        <v>0.802782804248242</v>
      </c>
      <c r="W78" s="136">
        <f t="shared" si="9"/>
        <v>0.817263214367025</v>
      </c>
      <c r="X78" s="31">
        <f t="shared" si="10"/>
        <v>0.668985670206869</v>
      </c>
      <c r="Y78" s="31">
        <f t="shared" si="11"/>
        <v>0.751373535132343</v>
      </c>
      <c r="Z78" s="146">
        <f t="shared" si="12"/>
        <v>0.557488058505725</v>
      </c>
      <c r="AA78" s="146">
        <f t="shared" si="13"/>
        <v>0.691694126742924</v>
      </c>
      <c r="AB78" s="56"/>
    </row>
    <row r="79" s="93" customFormat="1" spans="1:28">
      <c r="A79" s="11">
        <v>76</v>
      </c>
      <c r="B79" s="11">
        <v>585</v>
      </c>
      <c r="C79" s="54" t="s">
        <v>103</v>
      </c>
      <c r="D79" s="54" t="s">
        <v>44</v>
      </c>
      <c r="E79" s="54" t="s">
        <v>72</v>
      </c>
      <c r="F79" s="105">
        <v>10</v>
      </c>
      <c r="G79" s="56">
        <v>5</v>
      </c>
      <c r="H79" s="106">
        <v>30</v>
      </c>
      <c r="I79" s="56">
        <v>3</v>
      </c>
      <c r="J79" s="117">
        <v>18266.6399999999</v>
      </c>
      <c r="K79" s="117">
        <v>4261.99376571429</v>
      </c>
      <c r="L79" s="118">
        <v>0.233321167205042</v>
      </c>
      <c r="M79" s="119">
        <v>21919.9679999999</v>
      </c>
      <c r="N79" s="119">
        <v>4635.73783440001</v>
      </c>
      <c r="O79" s="120">
        <v>0.211484698992262</v>
      </c>
      <c r="P79" s="121">
        <v>26303.9615999999</v>
      </c>
      <c r="Q79" s="121">
        <v>5035.70955702858</v>
      </c>
      <c r="R79" s="135">
        <v>0.191443008988752</v>
      </c>
      <c r="S79" s="133">
        <v>14655.04</v>
      </c>
      <c r="T79" s="133">
        <v>3956.46</v>
      </c>
      <c r="U79" s="134">
        <f t="shared" si="7"/>
        <v>0.269972651047012</v>
      </c>
      <c r="V79" s="136">
        <f t="shared" si="8"/>
        <v>0.802284382896914</v>
      </c>
      <c r="W79" s="136">
        <f t="shared" si="9"/>
        <v>0.928312010174167</v>
      </c>
      <c r="X79" s="31">
        <f t="shared" si="10"/>
        <v>0.668570319080761</v>
      </c>
      <c r="Y79" s="31">
        <f t="shared" si="11"/>
        <v>0.853469316284594</v>
      </c>
      <c r="Z79" s="146">
        <f t="shared" si="12"/>
        <v>0.5571419325673</v>
      </c>
      <c r="AA79" s="146">
        <f t="shared" si="13"/>
        <v>0.785680737777615</v>
      </c>
      <c r="AB79" s="56"/>
    </row>
    <row r="80" s="93" customFormat="1" spans="1:28">
      <c r="A80" s="11">
        <v>77</v>
      </c>
      <c r="B80" s="11">
        <v>752</v>
      </c>
      <c r="C80" s="54" t="s">
        <v>134</v>
      </c>
      <c r="D80" s="54" t="s">
        <v>44</v>
      </c>
      <c r="E80" s="54" t="s">
        <v>45</v>
      </c>
      <c r="F80" s="105">
        <v>8</v>
      </c>
      <c r="G80" s="56">
        <v>2</v>
      </c>
      <c r="H80" s="106">
        <v>6</v>
      </c>
      <c r="I80" s="56">
        <v>1</v>
      </c>
      <c r="J80" s="117">
        <v>7750.96761904762</v>
      </c>
      <c r="K80" s="117">
        <v>1647.29537142857</v>
      </c>
      <c r="L80" s="118">
        <v>0.212527706525366</v>
      </c>
      <c r="M80" s="119">
        <v>9301.16114285714</v>
      </c>
      <c r="N80" s="119">
        <v>1791.750504</v>
      </c>
      <c r="O80" s="120">
        <v>0.192637292965941</v>
      </c>
      <c r="P80" s="121">
        <v>11161.3933714286</v>
      </c>
      <c r="Q80" s="121">
        <v>1946.34283885714</v>
      </c>
      <c r="R80" s="135">
        <v>0.174381707918249</v>
      </c>
      <c r="S80" s="133">
        <v>5959.03</v>
      </c>
      <c r="T80" s="133">
        <v>1327.52</v>
      </c>
      <c r="U80" s="134">
        <f t="shared" si="7"/>
        <v>0.222774511959161</v>
      </c>
      <c r="V80" s="136">
        <f t="shared" si="8"/>
        <v>0.768811107577843</v>
      </c>
      <c r="W80" s="136">
        <f t="shared" si="9"/>
        <v>0.805878546753122</v>
      </c>
      <c r="X80" s="31">
        <f t="shared" si="10"/>
        <v>0.640675922981536</v>
      </c>
      <c r="Y80" s="31">
        <f t="shared" si="11"/>
        <v>0.740906726152092</v>
      </c>
      <c r="Z80" s="146">
        <f t="shared" si="12"/>
        <v>0.533896602484612</v>
      </c>
      <c r="AA80" s="146">
        <f t="shared" si="13"/>
        <v>0.682058665871783</v>
      </c>
      <c r="AB80" s="56"/>
    </row>
    <row r="81" s="93" customFormat="1" spans="1:28">
      <c r="A81" s="11">
        <v>78</v>
      </c>
      <c r="B81" s="11">
        <v>594</v>
      </c>
      <c r="C81" s="54" t="s">
        <v>125</v>
      </c>
      <c r="D81" s="54" t="s">
        <v>56</v>
      </c>
      <c r="E81" s="54" t="s">
        <v>54</v>
      </c>
      <c r="F81" s="105">
        <v>6</v>
      </c>
      <c r="G81" s="56">
        <v>3</v>
      </c>
      <c r="H81" s="106">
        <v>6</v>
      </c>
      <c r="I81" s="56">
        <v>2</v>
      </c>
      <c r="J81" s="117">
        <v>6948.05333333334</v>
      </c>
      <c r="K81" s="117">
        <v>1582.17577142857</v>
      </c>
      <c r="L81" s="118">
        <v>0.227714972168978</v>
      </c>
      <c r="M81" s="119">
        <v>8337.66400000001</v>
      </c>
      <c r="N81" s="119">
        <v>1720.920416</v>
      </c>
      <c r="O81" s="120">
        <v>0.206403186312137</v>
      </c>
      <c r="P81" s="121">
        <v>10005.1968</v>
      </c>
      <c r="Q81" s="121">
        <v>1869.40152685715</v>
      </c>
      <c r="R81" s="135">
        <v>0.186843054087366</v>
      </c>
      <c r="S81" s="133">
        <v>5340.05</v>
      </c>
      <c r="T81" s="133">
        <v>1325.03</v>
      </c>
      <c r="U81" s="134">
        <f t="shared" si="7"/>
        <v>0.248130635480941</v>
      </c>
      <c r="V81" s="136">
        <f t="shared" si="8"/>
        <v>0.768567790690533</v>
      </c>
      <c r="W81" s="136">
        <f t="shared" si="9"/>
        <v>0.837473322451153</v>
      </c>
      <c r="X81" s="31">
        <f t="shared" si="10"/>
        <v>0.640473158908778</v>
      </c>
      <c r="Y81" s="31">
        <f t="shared" si="11"/>
        <v>0.769954256850423</v>
      </c>
      <c r="Z81" s="146">
        <f t="shared" si="12"/>
        <v>0.533727632423982</v>
      </c>
      <c r="AA81" s="146">
        <f t="shared" si="13"/>
        <v>0.708799035928707</v>
      </c>
      <c r="AB81" s="56"/>
    </row>
    <row r="82" s="93" customFormat="1" spans="1:28">
      <c r="A82" s="11">
        <v>79</v>
      </c>
      <c r="B82" s="11">
        <v>720</v>
      </c>
      <c r="C82" s="54" t="s">
        <v>93</v>
      </c>
      <c r="D82" s="54" t="s">
        <v>56</v>
      </c>
      <c r="E82" s="54" t="s">
        <v>54</v>
      </c>
      <c r="F82" s="105">
        <v>8</v>
      </c>
      <c r="G82" s="56">
        <v>3</v>
      </c>
      <c r="H82" s="106">
        <v>12</v>
      </c>
      <c r="I82" s="56">
        <v>2</v>
      </c>
      <c r="J82" s="117">
        <v>8509.79276190476</v>
      </c>
      <c r="K82" s="117">
        <v>2023.46552571428</v>
      </c>
      <c r="L82" s="118">
        <v>0.237780822909413</v>
      </c>
      <c r="M82" s="119">
        <v>10211.7513142857</v>
      </c>
      <c r="N82" s="119">
        <v>2200.90788719999</v>
      </c>
      <c r="O82" s="120">
        <v>0.215526976662762</v>
      </c>
      <c r="P82" s="121">
        <v>12254.1015771429</v>
      </c>
      <c r="Q82" s="121">
        <v>2390.80234422856</v>
      </c>
      <c r="R82" s="135">
        <v>0.195102213669262</v>
      </c>
      <c r="S82" s="133">
        <v>6514.11</v>
      </c>
      <c r="T82" s="133">
        <v>1623.23</v>
      </c>
      <c r="U82" s="134">
        <f t="shared" si="7"/>
        <v>0.249186765344767</v>
      </c>
      <c r="V82" s="136">
        <f t="shared" si="8"/>
        <v>0.765483976197551</v>
      </c>
      <c r="W82" s="136">
        <f t="shared" si="9"/>
        <v>0.802202943105246</v>
      </c>
      <c r="X82" s="31">
        <f t="shared" si="10"/>
        <v>0.63790331349796</v>
      </c>
      <c r="Y82" s="31">
        <f t="shared" si="11"/>
        <v>0.73752745830044</v>
      </c>
      <c r="Z82" s="146">
        <f t="shared" si="12"/>
        <v>0.531586094581631</v>
      </c>
      <c r="AA82" s="146">
        <f t="shared" si="13"/>
        <v>0.67894780340939</v>
      </c>
      <c r="AB82" s="56"/>
    </row>
    <row r="83" s="93" customFormat="1" spans="1:28">
      <c r="A83" s="11">
        <v>80</v>
      </c>
      <c r="B83" s="11">
        <v>329</v>
      </c>
      <c r="C83" s="54" t="s">
        <v>143</v>
      </c>
      <c r="D83" s="54" t="s">
        <v>50</v>
      </c>
      <c r="E83" s="54" t="s">
        <v>67</v>
      </c>
      <c r="F83" s="105">
        <v>8</v>
      </c>
      <c r="G83" s="56">
        <v>4</v>
      </c>
      <c r="H83" s="106">
        <v>12</v>
      </c>
      <c r="I83" s="56">
        <v>2</v>
      </c>
      <c r="J83" s="117">
        <v>9562.54133333334</v>
      </c>
      <c r="K83" s="117">
        <v>1898.14938857144</v>
      </c>
      <c r="L83" s="118">
        <v>0.19849842446744</v>
      </c>
      <c r="M83" s="119">
        <v>11475.0496</v>
      </c>
      <c r="N83" s="119">
        <v>2064.60248880001</v>
      </c>
      <c r="O83" s="120">
        <v>0.179921007818564</v>
      </c>
      <c r="P83" s="121">
        <v>13770.05952</v>
      </c>
      <c r="Q83" s="121">
        <v>2242.73650834287</v>
      </c>
      <c r="R83" s="135">
        <v>0.16287050212713</v>
      </c>
      <c r="S83" s="133">
        <v>7315.89</v>
      </c>
      <c r="T83" s="133">
        <v>1401.69</v>
      </c>
      <c r="U83" s="134">
        <f t="shared" si="7"/>
        <v>0.191595280956931</v>
      </c>
      <c r="V83" s="136">
        <f t="shared" si="8"/>
        <v>0.765057085243448</v>
      </c>
      <c r="W83" s="136">
        <f t="shared" si="9"/>
        <v>0.738450834501978</v>
      </c>
      <c r="X83" s="31">
        <f t="shared" si="10"/>
        <v>0.637547571036207</v>
      </c>
      <c r="Y83" s="31">
        <f t="shared" si="11"/>
        <v>0.678915194379472</v>
      </c>
      <c r="Z83" s="146">
        <f t="shared" si="12"/>
        <v>0.531289642530173</v>
      </c>
      <c r="AA83" s="146">
        <f t="shared" si="13"/>
        <v>0.624990940659227</v>
      </c>
      <c r="AB83" s="56"/>
    </row>
    <row r="84" s="93" customFormat="1" spans="1:28">
      <c r="A84" s="11">
        <v>81</v>
      </c>
      <c r="B84" s="11">
        <v>727</v>
      </c>
      <c r="C84" s="54" t="s">
        <v>70</v>
      </c>
      <c r="D84" s="54" t="s">
        <v>44</v>
      </c>
      <c r="E84" s="54" t="s">
        <v>54</v>
      </c>
      <c r="F84" s="105">
        <v>6</v>
      </c>
      <c r="G84" s="56">
        <v>3</v>
      </c>
      <c r="H84" s="106">
        <v>12</v>
      </c>
      <c r="I84" s="56">
        <v>2</v>
      </c>
      <c r="J84" s="117">
        <v>8054.18571428572</v>
      </c>
      <c r="K84" s="117">
        <v>1938.69817142857</v>
      </c>
      <c r="L84" s="118">
        <v>0.24070691193399</v>
      </c>
      <c r="M84" s="119">
        <v>9665.02285714286</v>
      </c>
      <c r="N84" s="119">
        <v>2108.707088</v>
      </c>
      <c r="O84" s="120">
        <v>0.218179213765809</v>
      </c>
      <c r="P84" s="121">
        <v>11598.0274285714</v>
      </c>
      <c r="Q84" s="121">
        <v>2290.64645485715</v>
      </c>
      <c r="R84" s="135">
        <v>0.197503107227889</v>
      </c>
      <c r="S84" s="133">
        <v>6036.02</v>
      </c>
      <c r="T84" s="133">
        <v>1562.05</v>
      </c>
      <c r="U84" s="134">
        <f t="shared" si="7"/>
        <v>0.258788075586231</v>
      </c>
      <c r="V84" s="136">
        <f t="shared" si="8"/>
        <v>0.749426473900882</v>
      </c>
      <c r="W84" s="136">
        <f t="shared" si="9"/>
        <v>0.805721088006686</v>
      </c>
      <c r="X84" s="31">
        <f t="shared" si="10"/>
        <v>0.624522061584068</v>
      </c>
      <c r="Y84" s="31">
        <f t="shared" si="11"/>
        <v>0.740761962099499</v>
      </c>
      <c r="Z84" s="146">
        <f t="shared" si="12"/>
        <v>0.520435051320058</v>
      </c>
      <c r="AA84" s="146">
        <f t="shared" si="13"/>
        <v>0.681925400005656</v>
      </c>
      <c r="AB84" s="56"/>
    </row>
    <row r="85" s="93" customFormat="1" spans="1:28">
      <c r="A85" s="11">
        <v>82</v>
      </c>
      <c r="B85" s="11">
        <v>105267</v>
      </c>
      <c r="C85" s="54" t="s">
        <v>89</v>
      </c>
      <c r="D85" s="54" t="s">
        <v>44</v>
      </c>
      <c r="E85" s="54" t="s">
        <v>54</v>
      </c>
      <c r="F85" s="105">
        <v>6</v>
      </c>
      <c r="G85" s="56">
        <v>3</v>
      </c>
      <c r="H85" s="106">
        <v>6</v>
      </c>
      <c r="I85" s="56">
        <v>2</v>
      </c>
      <c r="J85" s="117">
        <v>6478.75580952381</v>
      </c>
      <c r="K85" s="117">
        <v>1271.94198857143</v>
      </c>
      <c r="L85" s="118">
        <v>0.196325039246219</v>
      </c>
      <c r="M85" s="119">
        <v>7774.50697142857</v>
      </c>
      <c r="N85" s="119">
        <v>1383.48151680001</v>
      </c>
      <c r="O85" s="120">
        <v>0.177951029162919</v>
      </c>
      <c r="P85" s="121">
        <v>9329.40836571428</v>
      </c>
      <c r="Q85" s="121">
        <v>1502.84838034286</v>
      </c>
      <c r="R85" s="135">
        <v>0.161087211689206</v>
      </c>
      <c r="S85" s="133">
        <v>4850.54</v>
      </c>
      <c r="T85" s="133">
        <v>1234.21</v>
      </c>
      <c r="U85" s="134">
        <f t="shared" si="7"/>
        <v>0.254447958371645</v>
      </c>
      <c r="V85" s="136">
        <f t="shared" si="8"/>
        <v>0.748683874281799</v>
      </c>
      <c r="W85" s="136">
        <f t="shared" si="9"/>
        <v>0.970335134062357</v>
      </c>
      <c r="X85" s="31">
        <f t="shared" si="10"/>
        <v>0.623903228568166</v>
      </c>
      <c r="Y85" s="31">
        <f t="shared" si="11"/>
        <v>0.892104437256759</v>
      </c>
      <c r="Z85" s="146">
        <f t="shared" si="12"/>
        <v>0.519919357140139</v>
      </c>
      <c r="AA85" s="146">
        <f t="shared" si="13"/>
        <v>0.821247183776734</v>
      </c>
      <c r="AB85" s="56"/>
    </row>
    <row r="86" s="93" customFormat="1" spans="1:28">
      <c r="A86" s="11">
        <v>83</v>
      </c>
      <c r="B86" s="11">
        <v>355</v>
      </c>
      <c r="C86" s="54" t="s">
        <v>135</v>
      </c>
      <c r="D86" s="54" t="s">
        <v>53</v>
      </c>
      <c r="E86" s="54" t="s">
        <v>51</v>
      </c>
      <c r="F86" s="105">
        <v>8</v>
      </c>
      <c r="G86" s="56">
        <v>5</v>
      </c>
      <c r="H86" s="106">
        <v>36</v>
      </c>
      <c r="I86" s="56">
        <v>2</v>
      </c>
      <c r="J86" s="117">
        <v>12584.5037142857</v>
      </c>
      <c r="K86" s="117">
        <v>2965.57426285714</v>
      </c>
      <c r="L86" s="118">
        <v>0.235652857688037</v>
      </c>
      <c r="M86" s="119">
        <v>15101.4044571428</v>
      </c>
      <c r="N86" s="119">
        <v>3225.6323136</v>
      </c>
      <c r="O86" s="120">
        <v>0.213598167160823</v>
      </c>
      <c r="P86" s="121">
        <v>18121.6853485714</v>
      </c>
      <c r="Q86" s="121">
        <v>3503.94005211428</v>
      </c>
      <c r="R86" s="135">
        <v>0.193356190923517</v>
      </c>
      <c r="S86" s="133">
        <v>9170.61</v>
      </c>
      <c r="T86" s="133">
        <v>2039.91</v>
      </c>
      <c r="U86" s="134">
        <f t="shared" si="7"/>
        <v>0.22243994674291</v>
      </c>
      <c r="V86" s="136">
        <f t="shared" si="8"/>
        <v>0.728722419906769</v>
      </c>
      <c r="W86" s="136">
        <f t="shared" si="9"/>
        <v>0.687863401550659</v>
      </c>
      <c r="X86" s="31">
        <f t="shared" si="10"/>
        <v>0.607268683255643</v>
      </c>
      <c r="Y86" s="31">
        <f t="shared" si="11"/>
        <v>0.632406239049403</v>
      </c>
      <c r="Z86" s="146">
        <f t="shared" si="12"/>
        <v>0.506057236046368</v>
      </c>
      <c r="AA86" s="146">
        <f t="shared" si="13"/>
        <v>0.582176055999907</v>
      </c>
      <c r="AB86" s="56"/>
    </row>
    <row r="87" s="93" customFormat="1" spans="1:28">
      <c r="A87" s="11">
        <v>84</v>
      </c>
      <c r="B87" s="11">
        <v>347</v>
      </c>
      <c r="C87" s="54" t="s">
        <v>158</v>
      </c>
      <c r="D87" s="54" t="s">
        <v>44</v>
      </c>
      <c r="E87" s="54" t="s">
        <v>67</v>
      </c>
      <c r="F87" s="105">
        <v>6</v>
      </c>
      <c r="G87" s="56">
        <v>4</v>
      </c>
      <c r="H87" s="106">
        <v>8</v>
      </c>
      <c r="I87" s="56">
        <v>2</v>
      </c>
      <c r="J87" s="117">
        <v>9044.68819047618</v>
      </c>
      <c r="K87" s="117">
        <v>1991.11157142857</v>
      </c>
      <c r="L87" s="118">
        <v>0.220141538270514</v>
      </c>
      <c r="M87" s="119">
        <v>10853.6258285714</v>
      </c>
      <c r="N87" s="119">
        <v>2165.71674</v>
      </c>
      <c r="O87" s="120">
        <v>0.199538548150324</v>
      </c>
      <c r="P87" s="121">
        <v>13024.3509942857</v>
      </c>
      <c r="Q87" s="121">
        <v>2352.57490285715</v>
      </c>
      <c r="R87" s="135">
        <v>0.18062895447837</v>
      </c>
      <c r="S87" s="133">
        <v>6381.3</v>
      </c>
      <c r="T87" s="133">
        <v>1498.15</v>
      </c>
      <c r="U87" s="134">
        <f t="shared" si="7"/>
        <v>0.234771911679438</v>
      </c>
      <c r="V87" s="136">
        <f t="shared" si="8"/>
        <v>0.705530126148444</v>
      </c>
      <c r="W87" s="136">
        <f t="shared" si="9"/>
        <v>0.752418910872542</v>
      </c>
      <c r="X87" s="31">
        <f t="shared" si="10"/>
        <v>0.587941771790371</v>
      </c>
      <c r="Y87" s="31">
        <f t="shared" si="11"/>
        <v>0.691757131636707</v>
      </c>
      <c r="Z87" s="146">
        <f t="shared" si="12"/>
        <v>0.489951476491975</v>
      </c>
      <c r="AA87" s="146">
        <f t="shared" si="13"/>
        <v>0.636812880295769</v>
      </c>
      <c r="AB87" s="56"/>
    </row>
    <row r="88" s="93" customFormat="1" spans="1:28">
      <c r="A88" s="11">
        <v>85</v>
      </c>
      <c r="B88" s="11">
        <v>573</v>
      </c>
      <c r="C88" s="54" t="s">
        <v>128</v>
      </c>
      <c r="D88" s="54" t="s">
        <v>47</v>
      </c>
      <c r="E88" s="54" t="s">
        <v>54</v>
      </c>
      <c r="F88" s="105">
        <v>6</v>
      </c>
      <c r="G88" s="56">
        <v>3</v>
      </c>
      <c r="H88" s="106">
        <v>12</v>
      </c>
      <c r="I88" s="56">
        <v>2</v>
      </c>
      <c r="J88" s="117">
        <v>6856.44285714286</v>
      </c>
      <c r="K88" s="117">
        <v>1539.83217142857</v>
      </c>
      <c r="L88" s="118">
        <v>0.22458178439049</v>
      </c>
      <c r="M88" s="119">
        <v>8227.73142857143</v>
      </c>
      <c r="N88" s="119">
        <v>1674.863608</v>
      </c>
      <c r="O88" s="120">
        <v>0.203563232774457</v>
      </c>
      <c r="P88" s="121">
        <v>9873.27771428572</v>
      </c>
      <c r="Q88" s="121">
        <v>1819.37093485714</v>
      </c>
      <c r="R88" s="135">
        <v>0.184272233346043</v>
      </c>
      <c r="S88" s="133">
        <v>4830.52</v>
      </c>
      <c r="T88" s="133">
        <v>763.01</v>
      </c>
      <c r="U88" s="134">
        <f t="shared" si="7"/>
        <v>0.157956079262688</v>
      </c>
      <c r="V88" s="136">
        <f t="shared" si="8"/>
        <v>0.704522753364406</v>
      </c>
      <c r="W88" s="136">
        <f t="shared" si="9"/>
        <v>0.495515039987846</v>
      </c>
      <c r="X88" s="31">
        <f t="shared" si="10"/>
        <v>0.587102294470338</v>
      </c>
      <c r="Y88" s="31">
        <f t="shared" si="11"/>
        <v>0.455565454019943</v>
      </c>
      <c r="Z88" s="146">
        <f t="shared" si="12"/>
        <v>0.489251912058615</v>
      </c>
      <c r="AA88" s="146">
        <f t="shared" si="13"/>
        <v>0.419381218739714</v>
      </c>
      <c r="AB88" s="56"/>
    </row>
    <row r="89" s="93" customFormat="1" spans="1:28">
      <c r="A89" s="11">
        <v>86</v>
      </c>
      <c r="B89" s="11">
        <v>391</v>
      </c>
      <c r="C89" s="54" t="s">
        <v>152</v>
      </c>
      <c r="D89" s="54" t="s">
        <v>53</v>
      </c>
      <c r="E89" s="54" t="s">
        <v>51</v>
      </c>
      <c r="F89" s="105">
        <v>8</v>
      </c>
      <c r="G89" s="56">
        <v>5</v>
      </c>
      <c r="H89" s="106">
        <v>10</v>
      </c>
      <c r="I89" s="56">
        <v>2</v>
      </c>
      <c r="J89" s="117">
        <v>11896.338</v>
      </c>
      <c r="K89" s="117">
        <v>3035.72612571429</v>
      </c>
      <c r="L89" s="118">
        <v>0.255181563075485</v>
      </c>
      <c r="M89" s="119">
        <v>14275.6056</v>
      </c>
      <c r="N89" s="119">
        <v>3301.93595520001</v>
      </c>
      <c r="O89" s="120">
        <v>0.231299186018421</v>
      </c>
      <c r="P89" s="121">
        <v>17130.72672</v>
      </c>
      <c r="Q89" s="121">
        <v>3586.82717622858</v>
      </c>
      <c r="R89" s="135">
        <v>0.209379744061937</v>
      </c>
      <c r="S89" s="133">
        <v>8340.34</v>
      </c>
      <c r="T89" s="133">
        <v>2403.76</v>
      </c>
      <c r="U89" s="134">
        <f t="shared" si="7"/>
        <v>0.288208873978759</v>
      </c>
      <c r="V89" s="136">
        <f t="shared" si="8"/>
        <v>0.701084653109217</v>
      </c>
      <c r="W89" s="136">
        <f t="shared" si="9"/>
        <v>0.791823735230532</v>
      </c>
      <c r="X89" s="31">
        <f t="shared" si="10"/>
        <v>0.584237210924348</v>
      </c>
      <c r="Y89" s="31">
        <f t="shared" si="11"/>
        <v>0.727985046534434</v>
      </c>
      <c r="Z89" s="146">
        <f t="shared" si="12"/>
        <v>0.486864342436957</v>
      </c>
      <c r="AA89" s="146">
        <f t="shared" si="13"/>
        <v>0.670163317577923</v>
      </c>
      <c r="AB89" s="56"/>
    </row>
    <row r="90" s="93" customFormat="1" spans="1:28">
      <c r="A90" s="11">
        <v>87</v>
      </c>
      <c r="B90" s="11">
        <v>104533</v>
      </c>
      <c r="C90" s="54" t="s">
        <v>111</v>
      </c>
      <c r="D90" s="54" t="s">
        <v>56</v>
      </c>
      <c r="E90" s="54" t="s">
        <v>48</v>
      </c>
      <c r="F90" s="105">
        <v>6</v>
      </c>
      <c r="G90" s="56">
        <v>2</v>
      </c>
      <c r="H90" s="106">
        <v>6</v>
      </c>
      <c r="I90" s="56">
        <v>1</v>
      </c>
      <c r="J90" s="117">
        <v>6543.34571428572</v>
      </c>
      <c r="K90" s="117">
        <v>1347.31628571429</v>
      </c>
      <c r="L90" s="118">
        <v>0.205906327518775</v>
      </c>
      <c r="M90" s="119">
        <v>7852.01485714286</v>
      </c>
      <c r="N90" s="119">
        <v>1465.46556</v>
      </c>
      <c r="O90" s="120">
        <v>0.186635607122787</v>
      </c>
      <c r="P90" s="121">
        <v>9422.41782857144</v>
      </c>
      <c r="Q90" s="121">
        <v>1591.90601142857</v>
      </c>
      <c r="R90" s="135">
        <v>0.168948781553866</v>
      </c>
      <c r="S90" s="133">
        <v>4549.67</v>
      </c>
      <c r="T90" s="133">
        <v>1098</v>
      </c>
      <c r="U90" s="134">
        <f t="shared" si="7"/>
        <v>0.241336184822196</v>
      </c>
      <c r="V90" s="136">
        <f t="shared" si="8"/>
        <v>0.695312489766048</v>
      </c>
      <c r="W90" s="136">
        <f t="shared" si="9"/>
        <v>0.814953408967284</v>
      </c>
      <c r="X90" s="31">
        <f t="shared" si="10"/>
        <v>0.57942707480504</v>
      </c>
      <c r="Y90" s="31">
        <f t="shared" si="11"/>
        <v>0.749249951667237</v>
      </c>
      <c r="Z90" s="146">
        <f t="shared" si="12"/>
        <v>0.482855895670866</v>
      </c>
      <c r="AA90" s="146">
        <f t="shared" si="13"/>
        <v>0.689739213318668</v>
      </c>
      <c r="AB90" s="56"/>
    </row>
    <row r="91" s="93" customFormat="1" spans="1:28">
      <c r="A91" s="11">
        <v>88</v>
      </c>
      <c r="B91" s="11">
        <v>748</v>
      </c>
      <c r="C91" s="54" t="s">
        <v>98</v>
      </c>
      <c r="D91" s="54" t="s">
        <v>56</v>
      </c>
      <c r="E91" s="54" t="s">
        <v>67</v>
      </c>
      <c r="F91" s="105">
        <v>8</v>
      </c>
      <c r="G91" s="56">
        <v>4</v>
      </c>
      <c r="H91" s="106">
        <v>12</v>
      </c>
      <c r="I91" s="56">
        <v>2</v>
      </c>
      <c r="J91" s="117">
        <v>9558.42590476191</v>
      </c>
      <c r="K91" s="117">
        <v>2282.41564571429</v>
      </c>
      <c r="L91" s="118">
        <v>0.238785723554881</v>
      </c>
      <c r="M91" s="119">
        <v>11470.1110857143</v>
      </c>
      <c r="N91" s="119">
        <v>2482.5659408</v>
      </c>
      <c r="O91" s="120">
        <v>0.216437828914488</v>
      </c>
      <c r="P91" s="121">
        <v>13764.1333028571</v>
      </c>
      <c r="Q91" s="121">
        <v>2696.76187062858</v>
      </c>
      <c r="R91" s="135">
        <v>0.19592674753221</v>
      </c>
      <c r="S91" s="133">
        <v>6568.51</v>
      </c>
      <c r="T91" s="133">
        <v>1404.92</v>
      </c>
      <c r="U91" s="134">
        <f t="shared" si="7"/>
        <v>0.213887167713835</v>
      </c>
      <c r="V91" s="136">
        <f t="shared" si="8"/>
        <v>0.687195785733678</v>
      </c>
      <c r="W91" s="136">
        <f t="shared" si="9"/>
        <v>0.61554082081326</v>
      </c>
      <c r="X91" s="31">
        <f t="shared" si="10"/>
        <v>0.572663154778064</v>
      </c>
      <c r="Y91" s="31">
        <f t="shared" si="11"/>
        <v>0.565914474580791</v>
      </c>
      <c r="Z91" s="146">
        <f t="shared" si="12"/>
        <v>0.477219295648389</v>
      </c>
      <c r="AA91" s="146">
        <f t="shared" si="13"/>
        <v>0.520965538448722</v>
      </c>
      <c r="AB91" s="56"/>
    </row>
    <row r="92" s="93" customFormat="1" spans="1:28">
      <c r="A92" s="11">
        <v>89</v>
      </c>
      <c r="B92" s="11">
        <v>307</v>
      </c>
      <c r="C92" s="54" t="s">
        <v>121</v>
      </c>
      <c r="D92" s="54" t="s">
        <v>122</v>
      </c>
      <c r="E92" s="54" t="s">
        <v>123</v>
      </c>
      <c r="F92" s="105">
        <v>20</v>
      </c>
      <c r="G92" s="56">
        <v>16</v>
      </c>
      <c r="H92" s="106">
        <v>180</v>
      </c>
      <c r="I92" s="56">
        <v>5</v>
      </c>
      <c r="J92" s="117">
        <v>90204.8380952381</v>
      </c>
      <c r="K92" s="117">
        <v>17470.3841371428</v>
      </c>
      <c r="L92" s="118">
        <v>0.193674580056312</v>
      </c>
      <c r="M92" s="119">
        <v>108245.805714286</v>
      </c>
      <c r="N92" s="119">
        <v>19002.4024383999</v>
      </c>
      <c r="O92" s="120">
        <v>0.17554862576899</v>
      </c>
      <c r="P92" s="121">
        <v>129894.966857143</v>
      </c>
      <c r="Q92" s="121">
        <v>20641.9307958857</v>
      </c>
      <c r="R92" s="135">
        <v>0.15891247594364</v>
      </c>
      <c r="S92" s="133">
        <v>60439.63</v>
      </c>
      <c r="T92" s="133">
        <v>11648.25</v>
      </c>
      <c r="U92" s="134">
        <f t="shared" si="7"/>
        <v>0.192725369099712</v>
      </c>
      <c r="V92" s="136">
        <f t="shared" si="8"/>
        <v>0.670026478360151</v>
      </c>
      <c r="W92" s="136">
        <f t="shared" si="9"/>
        <v>0.666742637629548</v>
      </c>
      <c r="X92" s="31">
        <f t="shared" si="10"/>
        <v>0.558355398633458</v>
      </c>
      <c r="Y92" s="31">
        <f t="shared" si="11"/>
        <v>0.612988280706092</v>
      </c>
      <c r="Z92" s="146">
        <f t="shared" si="12"/>
        <v>0.465296165527882</v>
      </c>
      <c r="AA92" s="146">
        <f t="shared" si="13"/>
        <v>0.56430040945209</v>
      </c>
      <c r="AB92" s="56"/>
    </row>
    <row r="93" s="93" customFormat="1" spans="1:28">
      <c r="A93" s="11">
        <v>90</v>
      </c>
      <c r="B93" s="11">
        <v>733</v>
      </c>
      <c r="C93" s="54" t="s">
        <v>150</v>
      </c>
      <c r="D93" s="54" t="s">
        <v>47</v>
      </c>
      <c r="E93" s="54" t="s">
        <v>45</v>
      </c>
      <c r="F93" s="105">
        <v>8</v>
      </c>
      <c r="G93" s="56">
        <v>2</v>
      </c>
      <c r="H93" s="106">
        <v>10</v>
      </c>
      <c r="I93" s="56">
        <v>1</v>
      </c>
      <c r="J93" s="117">
        <v>6620.6780952381</v>
      </c>
      <c r="K93" s="117">
        <v>1509.15662857143</v>
      </c>
      <c r="L93" s="118">
        <v>0.227945930441307</v>
      </c>
      <c r="M93" s="119">
        <v>7944.81371428572</v>
      </c>
      <c r="N93" s="119">
        <v>1641.498056</v>
      </c>
      <c r="O93" s="120">
        <v>0.206612529258979</v>
      </c>
      <c r="P93" s="121">
        <v>9533.77645714286</v>
      </c>
      <c r="Q93" s="121">
        <v>1783.12660114286</v>
      </c>
      <c r="R93" s="135">
        <v>0.187032558310816</v>
      </c>
      <c r="S93" s="133">
        <v>4360.55</v>
      </c>
      <c r="T93" s="133">
        <v>1074.47</v>
      </c>
      <c r="U93" s="134">
        <f t="shared" si="7"/>
        <v>0.246406989943929</v>
      </c>
      <c r="V93" s="136">
        <f t="shared" si="8"/>
        <v>0.658625889565045</v>
      </c>
      <c r="W93" s="136">
        <f t="shared" si="9"/>
        <v>0.711967187274057</v>
      </c>
      <c r="X93" s="31">
        <f t="shared" si="10"/>
        <v>0.548854907970871</v>
      </c>
      <c r="Y93" s="31">
        <f t="shared" si="11"/>
        <v>0.654566720973321</v>
      </c>
      <c r="Z93" s="146">
        <f t="shared" si="12"/>
        <v>0.457379089975726</v>
      </c>
      <c r="AA93" s="146">
        <f t="shared" si="13"/>
        <v>0.602576395479345</v>
      </c>
      <c r="AB93" s="56"/>
    </row>
    <row r="94" s="93" customFormat="1" spans="1:28">
      <c r="A94" s="11">
        <v>91</v>
      </c>
      <c r="B94" s="11">
        <v>103198</v>
      </c>
      <c r="C94" s="54" t="s">
        <v>137</v>
      </c>
      <c r="D94" s="54" t="s">
        <v>44</v>
      </c>
      <c r="E94" s="54" t="s">
        <v>67</v>
      </c>
      <c r="F94" s="105">
        <v>8</v>
      </c>
      <c r="G94" s="56">
        <v>4</v>
      </c>
      <c r="H94" s="106">
        <v>8</v>
      </c>
      <c r="I94" s="56">
        <v>2</v>
      </c>
      <c r="J94" s="117">
        <v>10066.7185714286</v>
      </c>
      <c r="K94" s="117">
        <v>1954.99044</v>
      </c>
      <c r="L94" s="118">
        <v>0.19420334701207</v>
      </c>
      <c r="M94" s="119">
        <v>12080.0622857143</v>
      </c>
      <c r="N94" s="119">
        <v>2126.42806319999</v>
      </c>
      <c r="O94" s="120">
        <v>0.176027905560941</v>
      </c>
      <c r="P94" s="121">
        <v>14496.0747428571</v>
      </c>
      <c r="Q94" s="121">
        <v>2309.89639679999</v>
      </c>
      <c r="R94" s="135">
        <v>0.159346336009904</v>
      </c>
      <c r="S94" s="133">
        <v>6493.15</v>
      </c>
      <c r="T94" s="133">
        <v>1133.61</v>
      </c>
      <c r="U94" s="134">
        <f t="shared" si="7"/>
        <v>0.174585524745309</v>
      </c>
      <c r="V94" s="136">
        <f t="shared" si="8"/>
        <v>0.645011574916665</v>
      </c>
      <c r="W94" s="136">
        <f t="shared" si="9"/>
        <v>0.579854497907417</v>
      </c>
      <c r="X94" s="31">
        <f t="shared" si="10"/>
        <v>0.537509645763888</v>
      </c>
      <c r="Y94" s="31">
        <f t="shared" si="11"/>
        <v>0.533105266817288</v>
      </c>
      <c r="Z94" s="146">
        <f t="shared" si="12"/>
        <v>0.447924704803242</v>
      </c>
      <c r="AA94" s="146">
        <f t="shared" si="13"/>
        <v>0.490762270364352</v>
      </c>
      <c r="AB94" s="56"/>
    </row>
    <row r="95" s="93" customFormat="1" spans="1:28">
      <c r="A95" s="11">
        <v>92</v>
      </c>
      <c r="B95" s="57">
        <v>106865</v>
      </c>
      <c r="C95" s="58" t="s">
        <v>164</v>
      </c>
      <c r="D95" s="54" t="s">
        <v>53</v>
      </c>
      <c r="E95" s="54" t="s">
        <v>165</v>
      </c>
      <c r="F95" s="105">
        <v>0</v>
      </c>
      <c r="G95" s="56">
        <v>2</v>
      </c>
      <c r="H95" s="106">
        <v>0</v>
      </c>
      <c r="I95" s="56">
        <v>1</v>
      </c>
      <c r="J95" s="117">
        <v>3457.328</v>
      </c>
      <c r="K95" s="117">
        <v>582.44316</v>
      </c>
      <c r="L95" s="118">
        <v>0.168466272219471</v>
      </c>
      <c r="M95" s="119">
        <v>4148.7936</v>
      </c>
      <c r="N95" s="119">
        <v>633.5189448</v>
      </c>
      <c r="O95" s="120">
        <v>0.152699556998931</v>
      </c>
      <c r="P95" s="121">
        <v>4978.55232</v>
      </c>
      <c r="Q95" s="121">
        <v>688.1789952</v>
      </c>
      <c r="R95" s="135">
        <v>0.138228736180079</v>
      </c>
      <c r="S95" s="133">
        <v>2210.86</v>
      </c>
      <c r="T95" s="133">
        <v>455.07</v>
      </c>
      <c r="U95" s="134">
        <f t="shared" si="7"/>
        <v>0.205833928878355</v>
      </c>
      <c r="V95" s="136">
        <f t="shared" si="8"/>
        <v>0.639470712642827</v>
      </c>
      <c r="W95" s="136">
        <f t="shared" si="9"/>
        <v>0.781312291486091</v>
      </c>
      <c r="X95" s="31">
        <f t="shared" si="10"/>
        <v>0.532892260535689</v>
      </c>
      <c r="Y95" s="31">
        <f t="shared" si="11"/>
        <v>0.718321060065006</v>
      </c>
      <c r="Z95" s="146">
        <f t="shared" si="12"/>
        <v>0.444076883779741</v>
      </c>
      <c r="AA95" s="146">
        <f t="shared" si="13"/>
        <v>0.661266913367134</v>
      </c>
      <c r="AB95" s="56"/>
    </row>
    <row r="96" s="93" customFormat="1" spans="1:28">
      <c r="A96" s="11">
        <v>93</v>
      </c>
      <c r="B96" s="11">
        <v>745</v>
      </c>
      <c r="C96" s="54" t="s">
        <v>153</v>
      </c>
      <c r="D96" s="54" t="s">
        <v>44</v>
      </c>
      <c r="E96" s="54" t="s">
        <v>67</v>
      </c>
      <c r="F96" s="105">
        <v>6</v>
      </c>
      <c r="G96" s="56">
        <v>4</v>
      </c>
      <c r="H96" s="106">
        <v>8</v>
      </c>
      <c r="I96" s="56">
        <v>2</v>
      </c>
      <c r="J96" s="117">
        <v>8790.94166666667</v>
      </c>
      <c r="K96" s="117">
        <v>2000.45392857143</v>
      </c>
      <c r="L96" s="118">
        <v>0.227558548836322</v>
      </c>
      <c r="M96" s="119">
        <v>10549.13</v>
      </c>
      <c r="N96" s="119">
        <v>2175.87835</v>
      </c>
      <c r="O96" s="120">
        <v>0.206261402599077</v>
      </c>
      <c r="P96" s="121">
        <v>12658.956</v>
      </c>
      <c r="Q96" s="121">
        <v>2363.61325714286</v>
      </c>
      <c r="R96" s="135">
        <v>0.186714706737495</v>
      </c>
      <c r="S96" s="133">
        <v>5603.8</v>
      </c>
      <c r="T96" s="133">
        <v>1181.41</v>
      </c>
      <c r="U96" s="134">
        <f t="shared" si="7"/>
        <v>0.210823012955494</v>
      </c>
      <c r="V96" s="136">
        <f t="shared" si="8"/>
        <v>0.637451619233055</v>
      </c>
      <c r="W96" s="136">
        <f t="shared" si="9"/>
        <v>0.590570961483563</v>
      </c>
      <c r="X96" s="31">
        <f t="shared" si="10"/>
        <v>0.531209682694213</v>
      </c>
      <c r="Y96" s="31">
        <f t="shared" si="11"/>
        <v>0.542957743938212</v>
      </c>
      <c r="Z96" s="146">
        <f t="shared" si="12"/>
        <v>0.442674735578511</v>
      </c>
      <c r="AA96" s="146">
        <f t="shared" si="13"/>
        <v>0.499832193963953</v>
      </c>
      <c r="AB96" s="56"/>
    </row>
    <row r="97" s="93" customFormat="1" spans="1:28">
      <c r="A97" s="11">
        <v>94</v>
      </c>
      <c r="B97" s="11">
        <v>740</v>
      </c>
      <c r="C97" s="54" t="s">
        <v>145</v>
      </c>
      <c r="D97" s="54" t="s">
        <v>47</v>
      </c>
      <c r="E97" s="54" t="s">
        <v>45</v>
      </c>
      <c r="F97" s="105">
        <v>8</v>
      </c>
      <c r="G97" s="56">
        <v>2</v>
      </c>
      <c r="H97" s="106">
        <v>10</v>
      </c>
      <c r="I97" s="56">
        <v>1</v>
      </c>
      <c r="J97" s="117">
        <v>6622.36952380952</v>
      </c>
      <c r="K97" s="117">
        <v>1672.73302857143</v>
      </c>
      <c r="L97" s="118">
        <v>0.252588295255561</v>
      </c>
      <c r="M97" s="119">
        <v>7946.84342857142</v>
      </c>
      <c r="N97" s="119">
        <v>1819.418848</v>
      </c>
      <c r="O97" s="120">
        <v>0.228948621468822</v>
      </c>
      <c r="P97" s="121">
        <v>9536.21211428571</v>
      </c>
      <c r="Q97" s="121">
        <v>1976.39840914285</v>
      </c>
      <c r="R97" s="135">
        <v>0.207251934568665</v>
      </c>
      <c r="S97" s="133">
        <v>4159.84</v>
      </c>
      <c r="T97" s="133">
        <v>954.06</v>
      </c>
      <c r="U97" s="134">
        <f t="shared" si="7"/>
        <v>0.229350167314127</v>
      </c>
      <c r="V97" s="136">
        <f t="shared" si="8"/>
        <v>0.628149786121728</v>
      </c>
      <c r="W97" s="136">
        <f t="shared" si="9"/>
        <v>0.570359993916542</v>
      </c>
      <c r="X97" s="31">
        <f t="shared" si="10"/>
        <v>0.52345815510144</v>
      </c>
      <c r="Y97" s="31">
        <f t="shared" si="11"/>
        <v>0.524376232030768</v>
      </c>
      <c r="Z97" s="146">
        <f t="shared" si="12"/>
        <v>0.4362151292512</v>
      </c>
      <c r="AA97" s="146">
        <f t="shared" si="13"/>
        <v>0.482726557351242</v>
      </c>
      <c r="AB97" s="56"/>
    </row>
    <row r="98" s="93" customFormat="1" spans="1:28">
      <c r="A98" s="11">
        <v>95</v>
      </c>
      <c r="B98" s="11">
        <v>104429</v>
      </c>
      <c r="C98" s="54" t="s">
        <v>159</v>
      </c>
      <c r="D98" s="54" t="s">
        <v>44</v>
      </c>
      <c r="E98" s="54" t="s">
        <v>48</v>
      </c>
      <c r="F98" s="105">
        <v>4</v>
      </c>
      <c r="G98" s="56">
        <v>2</v>
      </c>
      <c r="H98" s="106">
        <v>10</v>
      </c>
      <c r="I98" s="56">
        <v>1</v>
      </c>
      <c r="J98" s="117">
        <v>5735.82199999999</v>
      </c>
      <c r="K98" s="117">
        <v>892.61328</v>
      </c>
      <c r="L98" s="118">
        <v>0.155620812500807</v>
      </c>
      <c r="M98" s="119">
        <v>6882.98639999999</v>
      </c>
      <c r="N98" s="119">
        <v>970.8885984</v>
      </c>
      <c r="O98" s="120">
        <v>0.141056300561629</v>
      </c>
      <c r="P98" s="121">
        <v>8259.58367999999</v>
      </c>
      <c r="Q98" s="121">
        <v>1054.6569216</v>
      </c>
      <c r="R98" s="135">
        <v>0.127688871795534</v>
      </c>
      <c r="S98" s="133">
        <v>3560.1</v>
      </c>
      <c r="T98" s="133">
        <v>696.61</v>
      </c>
      <c r="U98" s="134">
        <f t="shared" si="7"/>
        <v>0.195671469902531</v>
      </c>
      <c r="V98" s="136">
        <f t="shared" si="8"/>
        <v>0.620678256752041</v>
      </c>
      <c r="W98" s="136">
        <f t="shared" si="9"/>
        <v>0.780416352308807</v>
      </c>
      <c r="X98" s="31">
        <f t="shared" si="10"/>
        <v>0.517231880626701</v>
      </c>
      <c r="Y98" s="31">
        <f t="shared" si="11"/>
        <v>0.717497353607814</v>
      </c>
      <c r="Z98" s="146">
        <f t="shared" si="12"/>
        <v>0.431026567188917</v>
      </c>
      <c r="AA98" s="146">
        <f t="shared" si="13"/>
        <v>0.66050863151136</v>
      </c>
      <c r="AB98" s="56"/>
    </row>
    <row r="99" s="93" customFormat="1" spans="1:28">
      <c r="A99" s="11">
        <v>96</v>
      </c>
      <c r="B99" s="11">
        <v>704</v>
      </c>
      <c r="C99" s="54" t="s">
        <v>144</v>
      </c>
      <c r="D99" s="54" t="s">
        <v>50</v>
      </c>
      <c r="E99" s="54" t="s">
        <v>54</v>
      </c>
      <c r="F99" s="105">
        <v>8</v>
      </c>
      <c r="G99" s="56">
        <v>3</v>
      </c>
      <c r="H99" s="106">
        <v>15</v>
      </c>
      <c r="I99" s="56">
        <v>2</v>
      </c>
      <c r="J99" s="117">
        <v>10535.8706666667</v>
      </c>
      <c r="K99" s="117">
        <v>2575.71287999999</v>
      </c>
      <c r="L99" s="118">
        <v>0.244470814182355</v>
      </c>
      <c r="M99" s="119">
        <v>12643.0448</v>
      </c>
      <c r="N99" s="119">
        <v>2801.58308639999</v>
      </c>
      <c r="O99" s="120">
        <v>0.221590853367853</v>
      </c>
      <c r="P99" s="121">
        <v>15171.65376</v>
      </c>
      <c r="Q99" s="121">
        <v>3043.30383359999</v>
      </c>
      <c r="R99" s="135">
        <v>0.20059143727783</v>
      </c>
      <c r="S99" s="133">
        <v>6511.35</v>
      </c>
      <c r="T99" s="133">
        <v>1396.09</v>
      </c>
      <c r="U99" s="134">
        <f t="shared" si="7"/>
        <v>0.214408686370722</v>
      </c>
      <c r="V99" s="136">
        <f t="shared" si="8"/>
        <v>0.618017267486071</v>
      </c>
      <c r="W99" s="136">
        <f t="shared" si="9"/>
        <v>0.542020817164996</v>
      </c>
      <c r="X99" s="31">
        <f t="shared" si="10"/>
        <v>0.515014389571727</v>
      </c>
      <c r="Y99" s="31">
        <f t="shared" si="11"/>
        <v>0.498321826247875</v>
      </c>
      <c r="Z99" s="146">
        <f t="shared" si="12"/>
        <v>0.429178657976439</v>
      </c>
      <c r="AA99" s="146">
        <f t="shared" si="13"/>
        <v>0.458741577027666</v>
      </c>
      <c r="AB99" s="56"/>
    </row>
    <row r="100" s="93" customFormat="1" spans="1:28">
      <c r="A100" s="11">
        <v>97</v>
      </c>
      <c r="B100" s="11">
        <v>387</v>
      </c>
      <c r="C100" s="54" t="s">
        <v>151</v>
      </c>
      <c r="D100" s="54" t="s">
        <v>47</v>
      </c>
      <c r="E100" s="54" t="s">
        <v>72</v>
      </c>
      <c r="F100" s="105">
        <v>10</v>
      </c>
      <c r="G100" s="56">
        <v>5</v>
      </c>
      <c r="H100" s="106">
        <v>60</v>
      </c>
      <c r="I100" s="56">
        <v>3</v>
      </c>
      <c r="J100" s="117">
        <v>15760.9602857143</v>
      </c>
      <c r="K100" s="117">
        <v>3266.18804571428</v>
      </c>
      <c r="L100" s="118">
        <v>0.207232807297583</v>
      </c>
      <c r="M100" s="119">
        <v>18913.1523428571</v>
      </c>
      <c r="N100" s="119">
        <v>3552.6076128</v>
      </c>
      <c r="O100" s="120">
        <v>0.187837941999219</v>
      </c>
      <c r="P100" s="121">
        <v>22695.7828114286</v>
      </c>
      <c r="Q100" s="121">
        <v>3859.12679862857</v>
      </c>
      <c r="R100" s="135">
        <v>0.170037175218529</v>
      </c>
      <c r="S100" s="133">
        <v>9643.33</v>
      </c>
      <c r="T100" s="133">
        <v>1452.98</v>
      </c>
      <c r="U100" s="134">
        <f t="shared" si="7"/>
        <v>0.150672018898036</v>
      </c>
      <c r="V100" s="136">
        <f t="shared" si="8"/>
        <v>0.611849140229145</v>
      </c>
      <c r="W100" s="136">
        <f t="shared" si="9"/>
        <v>0.444854974564776</v>
      </c>
      <c r="X100" s="31">
        <f t="shared" si="10"/>
        <v>0.509874283524289</v>
      </c>
      <c r="Y100" s="31">
        <f t="shared" si="11"/>
        <v>0.408989722018534</v>
      </c>
      <c r="Z100" s="146">
        <f t="shared" si="12"/>
        <v>0.42489523627024</v>
      </c>
      <c r="AA100" s="146">
        <f t="shared" si="13"/>
        <v>0.376504861285291</v>
      </c>
      <c r="AB100" s="56"/>
    </row>
    <row r="101" s="93" customFormat="1" spans="1:28">
      <c r="A101" s="11">
        <v>98</v>
      </c>
      <c r="B101" s="11">
        <v>399</v>
      </c>
      <c r="C101" s="54" t="s">
        <v>148</v>
      </c>
      <c r="D101" s="54" t="s">
        <v>47</v>
      </c>
      <c r="E101" s="54" t="s">
        <v>51</v>
      </c>
      <c r="F101" s="105">
        <v>8</v>
      </c>
      <c r="G101" s="56">
        <v>3</v>
      </c>
      <c r="H101" s="106">
        <v>18</v>
      </c>
      <c r="I101" s="56">
        <v>2</v>
      </c>
      <c r="J101" s="117">
        <v>11891.9914285714</v>
      </c>
      <c r="K101" s="117">
        <v>2967.57262285714</v>
      </c>
      <c r="L101" s="118">
        <v>0.249543790935412</v>
      </c>
      <c r="M101" s="119">
        <v>14270.3897142857</v>
      </c>
      <c r="N101" s="119">
        <v>3227.80591439999</v>
      </c>
      <c r="O101" s="120">
        <v>0.226189051527354</v>
      </c>
      <c r="P101" s="121">
        <v>17124.4676571428</v>
      </c>
      <c r="Q101" s="121">
        <v>3506.30119131428</v>
      </c>
      <c r="R101" s="135">
        <v>0.204753879741876</v>
      </c>
      <c r="S101" s="133">
        <v>7169.95</v>
      </c>
      <c r="T101" s="133">
        <v>1703.19</v>
      </c>
      <c r="U101" s="134">
        <f t="shared" si="7"/>
        <v>0.237545589578728</v>
      </c>
      <c r="V101" s="136">
        <f t="shared" si="8"/>
        <v>0.602922567096177</v>
      </c>
      <c r="W101" s="136">
        <f t="shared" si="9"/>
        <v>0.573933721750065</v>
      </c>
      <c r="X101" s="31">
        <f t="shared" si="10"/>
        <v>0.502435472580147</v>
      </c>
      <c r="Y101" s="31">
        <f t="shared" si="11"/>
        <v>0.527661837535422</v>
      </c>
      <c r="Z101" s="146">
        <f t="shared" si="12"/>
        <v>0.418696227150123</v>
      </c>
      <c r="AA101" s="146">
        <f t="shared" si="13"/>
        <v>0.485751196793675</v>
      </c>
      <c r="AB101" s="56"/>
    </row>
    <row r="102" s="93" customFormat="1" spans="1:28">
      <c r="A102" s="11">
        <v>99</v>
      </c>
      <c r="B102" s="11">
        <v>104430</v>
      </c>
      <c r="C102" s="54" t="s">
        <v>162</v>
      </c>
      <c r="D102" s="54" t="s">
        <v>47</v>
      </c>
      <c r="E102" s="54" t="s">
        <v>45</v>
      </c>
      <c r="F102" s="105">
        <v>6</v>
      </c>
      <c r="G102" s="56">
        <v>2</v>
      </c>
      <c r="H102" s="106">
        <v>6</v>
      </c>
      <c r="I102" s="56">
        <v>1</v>
      </c>
      <c r="J102" s="117">
        <v>5216.4980952381</v>
      </c>
      <c r="K102" s="117">
        <v>1015.50057142857</v>
      </c>
      <c r="L102" s="118">
        <v>0.194670936879202</v>
      </c>
      <c r="M102" s="119">
        <v>6259.79771428572</v>
      </c>
      <c r="N102" s="119">
        <v>1104.55216</v>
      </c>
      <c r="O102" s="120">
        <v>0.176451733812302</v>
      </c>
      <c r="P102" s="121">
        <v>7511.75725714286</v>
      </c>
      <c r="Q102" s="121">
        <v>1199.85298285714</v>
      </c>
      <c r="R102" s="135">
        <v>0.159729999490627</v>
      </c>
      <c r="S102" s="133">
        <v>3109.3</v>
      </c>
      <c r="T102" s="133">
        <v>527.99</v>
      </c>
      <c r="U102" s="134">
        <f t="shared" si="7"/>
        <v>0.169809925063519</v>
      </c>
      <c r="V102" s="136">
        <f t="shared" si="8"/>
        <v>0.596051209687652</v>
      </c>
      <c r="W102" s="136">
        <f t="shared" si="9"/>
        <v>0.519930775870704</v>
      </c>
      <c r="X102" s="31">
        <f t="shared" si="10"/>
        <v>0.496709341406376</v>
      </c>
      <c r="Y102" s="31">
        <f t="shared" si="11"/>
        <v>0.47801273594902</v>
      </c>
      <c r="Z102" s="146">
        <f t="shared" si="12"/>
        <v>0.413924451171981</v>
      </c>
      <c r="AA102" s="146">
        <f t="shared" si="13"/>
        <v>0.440045578536404</v>
      </c>
      <c r="AB102" s="56"/>
    </row>
    <row r="103" s="93" customFormat="1" spans="1:28">
      <c r="A103" s="11">
        <v>100</v>
      </c>
      <c r="B103" s="11">
        <v>105396</v>
      </c>
      <c r="C103" s="54" t="s">
        <v>161</v>
      </c>
      <c r="D103" s="54" t="s">
        <v>47</v>
      </c>
      <c r="E103" s="54" t="s">
        <v>48</v>
      </c>
      <c r="F103" s="105">
        <v>6</v>
      </c>
      <c r="G103" s="56">
        <v>2</v>
      </c>
      <c r="H103" s="106">
        <v>10</v>
      </c>
      <c r="I103" s="56">
        <v>1</v>
      </c>
      <c r="J103" s="117">
        <v>5675.4038095238</v>
      </c>
      <c r="K103" s="117">
        <v>1351.60777142857</v>
      </c>
      <c r="L103" s="118">
        <v>0.23815182439714</v>
      </c>
      <c r="M103" s="119">
        <v>6810.48457142856</v>
      </c>
      <c r="N103" s="119">
        <v>1470.133376</v>
      </c>
      <c r="O103" s="120">
        <v>0.215863256216382</v>
      </c>
      <c r="P103" s="121">
        <v>8172.58148571427</v>
      </c>
      <c r="Q103" s="121">
        <v>1596.97656685714</v>
      </c>
      <c r="R103" s="135">
        <v>0.195406625146371</v>
      </c>
      <c r="S103" s="133">
        <v>3304.91</v>
      </c>
      <c r="T103" s="133">
        <v>909.87</v>
      </c>
      <c r="U103" s="134">
        <f t="shared" si="7"/>
        <v>0.275308556057502</v>
      </c>
      <c r="V103" s="136">
        <f t="shared" si="8"/>
        <v>0.582321560001437</v>
      </c>
      <c r="W103" s="136">
        <f t="shared" si="9"/>
        <v>0.673176064264798</v>
      </c>
      <c r="X103" s="31">
        <f t="shared" si="10"/>
        <v>0.485267966667864</v>
      </c>
      <c r="Y103" s="31">
        <f t="shared" si="11"/>
        <v>0.618903029380649</v>
      </c>
      <c r="Z103" s="146">
        <f t="shared" si="12"/>
        <v>0.404389972223221</v>
      </c>
      <c r="AA103" s="146">
        <f t="shared" si="13"/>
        <v>0.56974536689078</v>
      </c>
      <c r="AB103" s="56"/>
    </row>
    <row r="104" s="93" customFormat="1" spans="1:28">
      <c r="A104" s="11">
        <v>101</v>
      </c>
      <c r="B104" s="11">
        <v>371</v>
      </c>
      <c r="C104" s="54" t="s">
        <v>147</v>
      </c>
      <c r="D104" s="54" t="s">
        <v>56</v>
      </c>
      <c r="E104" s="54" t="s">
        <v>45</v>
      </c>
      <c r="F104" s="105">
        <v>6</v>
      </c>
      <c r="G104" s="56">
        <v>2</v>
      </c>
      <c r="H104" s="106">
        <v>10</v>
      </c>
      <c r="I104" s="56">
        <v>1</v>
      </c>
      <c r="J104" s="117">
        <v>6023.45238095238</v>
      </c>
      <c r="K104" s="117">
        <v>1579.01417142857</v>
      </c>
      <c r="L104" s="118">
        <v>0.262144376939344</v>
      </c>
      <c r="M104" s="119">
        <v>7228.14285714286</v>
      </c>
      <c r="N104" s="119">
        <v>1717.481568</v>
      </c>
      <c r="O104" s="120">
        <v>0.237610351918098</v>
      </c>
      <c r="P104" s="121">
        <v>8673.77142857143</v>
      </c>
      <c r="Q104" s="121">
        <v>1865.66597485714</v>
      </c>
      <c r="R104" s="135">
        <v>0.215092822104077</v>
      </c>
      <c r="S104" s="133">
        <v>3500.13</v>
      </c>
      <c r="T104" s="133">
        <v>886.5</v>
      </c>
      <c r="U104" s="134">
        <f t="shared" si="7"/>
        <v>0.25327630688003</v>
      </c>
      <c r="V104" s="136">
        <f t="shared" si="8"/>
        <v>0.581083700614661</v>
      </c>
      <c r="W104" s="136">
        <f t="shared" si="9"/>
        <v>0.561426246857533</v>
      </c>
      <c r="X104" s="31">
        <f t="shared" si="10"/>
        <v>0.484236417178884</v>
      </c>
      <c r="Y104" s="31">
        <f t="shared" si="11"/>
        <v>0.516162744635638</v>
      </c>
      <c r="Z104" s="146">
        <f t="shared" si="12"/>
        <v>0.40353034764907</v>
      </c>
      <c r="AA104" s="146">
        <f t="shared" si="13"/>
        <v>0.475165443303902</v>
      </c>
      <c r="AB104" s="56"/>
    </row>
    <row r="105" s="93" customFormat="1" spans="1:28">
      <c r="A105" s="11">
        <v>102</v>
      </c>
      <c r="B105" s="11">
        <v>52</v>
      </c>
      <c r="C105" s="54" t="s">
        <v>163</v>
      </c>
      <c r="D105" s="54" t="s">
        <v>50</v>
      </c>
      <c r="E105" s="54" t="s">
        <v>54</v>
      </c>
      <c r="F105" s="105">
        <v>8</v>
      </c>
      <c r="G105" s="56">
        <v>3</v>
      </c>
      <c r="H105" s="106">
        <v>20</v>
      </c>
      <c r="I105" s="56">
        <v>2</v>
      </c>
      <c r="J105" s="117">
        <v>10826.3964285714</v>
      </c>
      <c r="K105" s="117">
        <v>2892.27992857144</v>
      </c>
      <c r="L105" s="118">
        <v>0.267150750266133</v>
      </c>
      <c r="M105" s="119">
        <v>12991.6757142857</v>
      </c>
      <c r="N105" s="119">
        <v>3145.91063000001</v>
      </c>
      <c r="O105" s="120">
        <v>0.242148180048918</v>
      </c>
      <c r="P105" s="121">
        <v>15590.0108571428</v>
      </c>
      <c r="Q105" s="121">
        <v>3417.33997714287</v>
      </c>
      <c r="R105" s="135">
        <v>0.219200615602981</v>
      </c>
      <c r="S105" s="133">
        <v>6229.15</v>
      </c>
      <c r="T105" s="133">
        <v>1747.04</v>
      </c>
      <c r="U105" s="134">
        <f t="shared" si="7"/>
        <v>0.280462021303067</v>
      </c>
      <c r="V105" s="136">
        <f t="shared" si="8"/>
        <v>0.575366886026911</v>
      </c>
      <c r="W105" s="136">
        <f t="shared" si="9"/>
        <v>0.604035585470768</v>
      </c>
      <c r="X105" s="31">
        <f t="shared" si="10"/>
        <v>0.479472405022425</v>
      </c>
      <c r="Y105" s="31">
        <f t="shared" si="11"/>
        <v>0.555336818325317</v>
      </c>
      <c r="Z105" s="146">
        <f t="shared" si="12"/>
        <v>0.399560337518689</v>
      </c>
      <c r="AA105" s="146">
        <f t="shared" si="13"/>
        <v>0.511228034578124</v>
      </c>
      <c r="AB105" s="56"/>
    </row>
    <row r="106" s="93" customFormat="1" spans="1:28">
      <c r="A106" s="11">
        <v>103</v>
      </c>
      <c r="B106" s="11">
        <v>737</v>
      </c>
      <c r="C106" s="54" t="s">
        <v>157</v>
      </c>
      <c r="D106" s="54" t="s">
        <v>47</v>
      </c>
      <c r="E106" s="54" t="s">
        <v>67</v>
      </c>
      <c r="F106" s="105">
        <v>6</v>
      </c>
      <c r="G106" s="56">
        <v>4</v>
      </c>
      <c r="H106" s="106">
        <v>20</v>
      </c>
      <c r="I106" s="56">
        <v>2</v>
      </c>
      <c r="J106" s="117">
        <v>11490.4193333333</v>
      </c>
      <c r="K106" s="117">
        <v>2247.18728</v>
      </c>
      <c r="L106" s="118">
        <v>0.195570519648572</v>
      </c>
      <c r="M106" s="119">
        <v>13788.5032</v>
      </c>
      <c r="N106" s="119">
        <v>2444.2483184</v>
      </c>
      <c r="O106" s="120">
        <v>0.177267124860949</v>
      </c>
      <c r="P106" s="121">
        <v>16546.20384</v>
      </c>
      <c r="Q106" s="121">
        <v>2655.1382016</v>
      </c>
      <c r="R106" s="135">
        <v>0.160468118686008</v>
      </c>
      <c r="S106" s="133">
        <v>6318.7</v>
      </c>
      <c r="T106" s="133">
        <v>1910.54</v>
      </c>
      <c r="U106" s="134">
        <f t="shared" si="7"/>
        <v>0.302362827796857</v>
      </c>
      <c r="V106" s="136">
        <f t="shared" si="8"/>
        <v>0.5499103049851</v>
      </c>
      <c r="W106" s="136">
        <f t="shared" si="9"/>
        <v>0.850191711658318</v>
      </c>
      <c r="X106" s="31">
        <f t="shared" si="10"/>
        <v>0.458258587487582</v>
      </c>
      <c r="Y106" s="31">
        <f t="shared" si="11"/>
        <v>0.781647259657577</v>
      </c>
      <c r="Z106" s="146">
        <f t="shared" si="12"/>
        <v>0.381882156239651</v>
      </c>
      <c r="AA106" s="146">
        <f t="shared" si="13"/>
        <v>0.719563297627483</v>
      </c>
      <c r="AB106" s="56"/>
    </row>
    <row r="107" s="93" customFormat="1" spans="1:28">
      <c r="A107" s="11">
        <v>104</v>
      </c>
      <c r="B107" s="11">
        <v>105751</v>
      </c>
      <c r="C107" s="54" t="s">
        <v>129</v>
      </c>
      <c r="D107" s="54" t="s">
        <v>47</v>
      </c>
      <c r="E107" s="54" t="s">
        <v>45</v>
      </c>
      <c r="F107" s="105">
        <v>6</v>
      </c>
      <c r="G107" s="56">
        <v>2</v>
      </c>
      <c r="H107" s="106">
        <v>6</v>
      </c>
      <c r="I107" s="56">
        <v>1</v>
      </c>
      <c r="J107" s="117">
        <v>8987.55047619048</v>
      </c>
      <c r="K107" s="117">
        <v>2121.10674285714</v>
      </c>
      <c r="L107" s="118">
        <v>0.236004988063912</v>
      </c>
      <c r="M107" s="119">
        <v>10785.0605714286</v>
      </c>
      <c r="N107" s="119">
        <v>2307.111488</v>
      </c>
      <c r="O107" s="120">
        <v>0.21391734174511</v>
      </c>
      <c r="P107" s="121">
        <v>12942.0726857143</v>
      </c>
      <c r="Q107" s="121">
        <v>2506.16919771429</v>
      </c>
      <c r="R107" s="135">
        <v>0.193645118411415</v>
      </c>
      <c r="S107" s="133">
        <v>4821.66</v>
      </c>
      <c r="T107" s="133">
        <v>1135.25</v>
      </c>
      <c r="U107" s="134">
        <f t="shared" si="7"/>
        <v>0.235447957757287</v>
      </c>
      <c r="V107" s="136">
        <f t="shared" si="8"/>
        <v>0.536482105193554</v>
      </c>
      <c r="W107" s="136">
        <f t="shared" si="9"/>
        <v>0.535215874365103</v>
      </c>
      <c r="X107" s="31">
        <f t="shared" si="10"/>
        <v>0.447068420994628</v>
      </c>
      <c r="Y107" s="31">
        <f t="shared" si="11"/>
        <v>0.492065513914168</v>
      </c>
      <c r="Z107" s="146">
        <f t="shared" si="12"/>
        <v>0.372557017495524</v>
      </c>
      <c r="AA107" s="146">
        <f t="shared" si="13"/>
        <v>0.452982185335047</v>
      </c>
      <c r="AB107" s="56"/>
    </row>
    <row r="108" s="93" customFormat="1" spans="1:28">
      <c r="A108" s="11">
        <v>105</v>
      </c>
      <c r="B108" s="11">
        <v>102565</v>
      </c>
      <c r="C108" s="54" t="s">
        <v>138</v>
      </c>
      <c r="D108" s="54" t="s">
        <v>44</v>
      </c>
      <c r="E108" s="54" t="s">
        <v>67</v>
      </c>
      <c r="F108" s="105">
        <v>8</v>
      </c>
      <c r="G108" s="56">
        <v>4</v>
      </c>
      <c r="H108" s="106">
        <v>6</v>
      </c>
      <c r="I108" s="56">
        <v>2</v>
      </c>
      <c r="J108" s="117">
        <v>10542.8031428571</v>
      </c>
      <c r="K108" s="117">
        <v>2359.24081714285</v>
      </c>
      <c r="L108" s="118">
        <v>0.223777375445093</v>
      </c>
      <c r="M108" s="119">
        <v>12651.3637714286</v>
      </c>
      <c r="N108" s="119">
        <v>2566.1280888</v>
      </c>
      <c r="O108" s="120">
        <v>0.202834108256001</v>
      </c>
      <c r="P108" s="121">
        <v>15181.6365257143</v>
      </c>
      <c r="Q108" s="121">
        <v>2787.53376548571</v>
      </c>
      <c r="R108" s="135">
        <v>0.18361220549341</v>
      </c>
      <c r="S108" s="133">
        <v>5625.94</v>
      </c>
      <c r="T108" s="133">
        <v>1607.68</v>
      </c>
      <c r="U108" s="134">
        <f t="shared" si="7"/>
        <v>0.285762023768472</v>
      </c>
      <c r="V108" s="136">
        <f t="shared" si="8"/>
        <v>0.533628478476491</v>
      </c>
      <c r="W108" s="136">
        <f t="shared" si="9"/>
        <v>0.681439549671311</v>
      </c>
      <c r="X108" s="31">
        <f t="shared" si="10"/>
        <v>0.444690398730406</v>
      </c>
      <c r="Y108" s="31">
        <f t="shared" si="11"/>
        <v>0.626500293191444</v>
      </c>
      <c r="Z108" s="146">
        <f t="shared" si="12"/>
        <v>0.370575332275339</v>
      </c>
      <c r="AA108" s="146">
        <f t="shared" si="13"/>
        <v>0.57673920219577</v>
      </c>
      <c r="AB108" s="56"/>
    </row>
    <row r="109" s="93" customFormat="1" spans="1:28">
      <c r="A109" s="11">
        <v>106</v>
      </c>
      <c r="B109" s="11">
        <v>106485</v>
      </c>
      <c r="C109" s="60" t="s">
        <v>160</v>
      </c>
      <c r="D109" s="54" t="s">
        <v>47</v>
      </c>
      <c r="E109" s="54" t="s">
        <v>48</v>
      </c>
      <c r="F109" s="105">
        <v>4</v>
      </c>
      <c r="G109" s="56">
        <v>2</v>
      </c>
      <c r="H109" s="106">
        <v>6</v>
      </c>
      <c r="I109" s="56">
        <v>1</v>
      </c>
      <c r="J109" s="117">
        <v>3060.94642857142</v>
      </c>
      <c r="K109" s="117">
        <v>251.308571428571</v>
      </c>
      <c r="L109" s="118">
        <v>0.0821015908945061</v>
      </c>
      <c r="M109" s="119">
        <v>3673.13571428571</v>
      </c>
      <c r="N109" s="119">
        <v>273.346399999999</v>
      </c>
      <c r="O109" s="120">
        <v>0.0744177240543792</v>
      </c>
      <c r="P109" s="121">
        <v>4407.76285714285</v>
      </c>
      <c r="Q109" s="121">
        <v>296.930742857142</v>
      </c>
      <c r="R109" s="135">
        <v>0.0673654079134409</v>
      </c>
      <c r="S109" s="133">
        <v>1542.12</v>
      </c>
      <c r="T109" s="133">
        <v>302.03</v>
      </c>
      <c r="U109" s="134">
        <f t="shared" si="7"/>
        <v>0.195853759759292</v>
      </c>
      <c r="V109" s="136">
        <f t="shared" si="8"/>
        <v>0.503804962284076</v>
      </c>
      <c r="W109" s="136">
        <f t="shared" si="9"/>
        <v>1.2018292821574</v>
      </c>
      <c r="X109" s="31">
        <f t="shared" si="10"/>
        <v>0.419837468570062</v>
      </c>
      <c r="Y109" s="31">
        <f t="shared" si="11"/>
        <v>1.10493498359591</v>
      </c>
      <c r="Z109" s="146">
        <f t="shared" si="12"/>
        <v>0.349864557141719</v>
      </c>
      <c r="AA109" s="146">
        <f t="shared" si="13"/>
        <v>1.01717322057592</v>
      </c>
      <c r="AB109" s="56"/>
    </row>
    <row r="110" s="93" customFormat="1" ht="19" customHeight="1" spans="1:16383">
      <c r="A110" s="11">
        <v>107</v>
      </c>
      <c r="B110" s="11">
        <v>106399</v>
      </c>
      <c r="C110" s="60" t="s">
        <v>167</v>
      </c>
      <c r="D110" s="54" t="s">
        <v>44</v>
      </c>
      <c r="E110" s="54" t="s">
        <v>48</v>
      </c>
      <c r="F110" s="105">
        <v>0</v>
      </c>
      <c r="G110" s="56">
        <v>2</v>
      </c>
      <c r="H110" s="106">
        <v>0</v>
      </c>
      <c r="I110" s="56">
        <v>1</v>
      </c>
      <c r="J110" s="117">
        <v>5328.09685714286</v>
      </c>
      <c r="K110" s="117">
        <v>984.669994285715</v>
      </c>
      <c r="L110" s="118">
        <v>0.184807074774863</v>
      </c>
      <c r="M110" s="119">
        <v>6393.71622857143</v>
      </c>
      <c r="N110" s="119">
        <v>1071.0179784</v>
      </c>
      <c r="O110" s="120">
        <v>0.167511028033113</v>
      </c>
      <c r="P110" s="121">
        <v>7672.45947428571</v>
      </c>
      <c r="Q110" s="121">
        <v>1163.42547017143</v>
      </c>
      <c r="R110" s="135">
        <v>0.151636574174247</v>
      </c>
      <c r="S110" s="133">
        <v>2240.92</v>
      </c>
      <c r="T110" s="133">
        <v>612.29</v>
      </c>
      <c r="U110" s="134">
        <f t="shared" si="7"/>
        <v>0.273231529907359</v>
      </c>
      <c r="V110" s="136">
        <f t="shared" si="8"/>
        <v>0.420585447315173</v>
      </c>
      <c r="W110" s="136">
        <f t="shared" si="9"/>
        <v>0.621822543139601</v>
      </c>
      <c r="X110" s="31">
        <f t="shared" si="10"/>
        <v>0.350487872762645</v>
      </c>
      <c r="Y110" s="31">
        <f t="shared" si="11"/>
        <v>0.571689749704019</v>
      </c>
      <c r="Z110" s="146">
        <f t="shared" si="12"/>
        <v>0.292073227302204</v>
      </c>
      <c r="AA110" s="146">
        <f t="shared" si="13"/>
        <v>0.526282100313464</v>
      </c>
      <c r="AB110" s="56"/>
      <c r="XEW110" s="43"/>
      <c r="XEX110" s="43"/>
      <c r="XEY110" s="43"/>
      <c r="XEZ110" s="43"/>
      <c r="XFA110" s="43"/>
      <c r="XFB110" s="43"/>
      <c r="XFC110" s="43"/>
    </row>
    <row r="111" s="93" customFormat="1" spans="1:28">
      <c r="A111" s="11">
        <v>108</v>
      </c>
      <c r="B111" s="57">
        <v>107658</v>
      </c>
      <c r="C111" s="58" t="s">
        <v>168</v>
      </c>
      <c r="D111" s="54" t="s">
        <v>44</v>
      </c>
      <c r="E111" s="54" t="s">
        <v>165</v>
      </c>
      <c r="F111" s="105">
        <v>0</v>
      </c>
      <c r="G111" s="56">
        <v>2</v>
      </c>
      <c r="H111" s="106">
        <v>0</v>
      </c>
      <c r="I111" s="56">
        <v>1</v>
      </c>
      <c r="J111" s="117">
        <v>3181.541</v>
      </c>
      <c r="K111" s="117">
        <v>663.050959999999</v>
      </c>
      <c r="L111" s="118">
        <v>0.208405599676383</v>
      </c>
      <c r="M111" s="119">
        <v>3817.8492</v>
      </c>
      <c r="N111" s="119">
        <v>721.195428799999</v>
      </c>
      <c r="O111" s="120">
        <v>0.188900973040004</v>
      </c>
      <c r="P111" s="121">
        <v>4581.41904</v>
      </c>
      <c r="Q111" s="121">
        <v>783.420211199999</v>
      </c>
      <c r="R111" s="135">
        <v>0.170999466401135</v>
      </c>
      <c r="S111" s="133">
        <v>1292.2</v>
      </c>
      <c r="T111" s="133">
        <v>330.19</v>
      </c>
      <c r="U111" s="134">
        <f t="shared" si="7"/>
        <v>0.255525460455038</v>
      </c>
      <c r="V111" s="136">
        <f t="shared" si="8"/>
        <v>0.406155381935986</v>
      </c>
      <c r="W111" s="136">
        <f t="shared" si="9"/>
        <v>0.497985856170091</v>
      </c>
      <c r="X111" s="31">
        <f t="shared" si="10"/>
        <v>0.338462818279989</v>
      </c>
      <c r="Y111" s="31">
        <f t="shared" si="11"/>
        <v>0.457837067200225</v>
      </c>
      <c r="Z111" s="146">
        <f t="shared" si="12"/>
        <v>0.282052348566657</v>
      </c>
      <c r="AA111" s="146">
        <f t="shared" si="13"/>
        <v>0.421472404310623</v>
      </c>
      <c r="AB111" s="56"/>
    </row>
    <row r="112" s="93" customFormat="1" ht="18" customHeight="1" spans="1:28">
      <c r="A112" s="11">
        <v>109</v>
      </c>
      <c r="B112" s="11">
        <v>105910</v>
      </c>
      <c r="C112" s="54" t="s">
        <v>155</v>
      </c>
      <c r="D112" s="54" t="s">
        <v>47</v>
      </c>
      <c r="E112" s="54" t="s">
        <v>48</v>
      </c>
      <c r="F112" s="105">
        <v>4</v>
      </c>
      <c r="G112" s="56">
        <v>2</v>
      </c>
      <c r="H112" s="106">
        <v>0</v>
      </c>
      <c r="I112" s="56">
        <v>1</v>
      </c>
      <c r="J112" s="117">
        <v>4731.56409523809</v>
      </c>
      <c r="K112" s="117">
        <v>992.329297142857</v>
      </c>
      <c r="L112" s="118">
        <v>0.209725426342961</v>
      </c>
      <c r="M112" s="119">
        <v>5677.87691428571</v>
      </c>
      <c r="N112" s="119">
        <v>1079.3489432</v>
      </c>
      <c r="O112" s="120">
        <v>0.190097277467274</v>
      </c>
      <c r="P112" s="121">
        <v>6813.45229714285</v>
      </c>
      <c r="Q112" s="121">
        <v>1172.47523108571</v>
      </c>
      <c r="R112" s="135">
        <v>0.172082401101917</v>
      </c>
      <c r="S112" s="133">
        <v>1731.96</v>
      </c>
      <c r="T112" s="133">
        <v>486.78</v>
      </c>
      <c r="U112" s="134">
        <f t="shared" si="7"/>
        <v>0.281057299244786</v>
      </c>
      <c r="V112" s="136">
        <f t="shared" si="8"/>
        <v>0.366043863115596</v>
      </c>
      <c r="W112" s="136">
        <f t="shared" si="9"/>
        <v>0.490542808119795</v>
      </c>
      <c r="X112" s="31">
        <f t="shared" si="10"/>
        <v>0.30503655259633</v>
      </c>
      <c r="Y112" s="31">
        <f t="shared" si="11"/>
        <v>0.450994095159642</v>
      </c>
      <c r="Z112" s="146">
        <f t="shared" si="12"/>
        <v>0.254197127163608</v>
      </c>
      <c r="AA112" s="146">
        <f t="shared" si="13"/>
        <v>0.415172949580558</v>
      </c>
      <c r="AB112" s="56"/>
    </row>
    <row r="113" s="93" customFormat="1" ht="18" customHeight="1" spans="1:28">
      <c r="A113" s="147"/>
      <c r="B113" s="148"/>
      <c r="C113" s="149" t="s">
        <v>169</v>
      </c>
      <c r="D113" s="150"/>
      <c r="E113" s="91"/>
      <c r="F113" s="151">
        <f t="shared" ref="F113:K113" si="14">SUM(F4:F112)</f>
        <v>800</v>
      </c>
      <c r="G113" s="56">
        <f t="shared" si="14"/>
        <v>422</v>
      </c>
      <c r="H113" s="106">
        <f t="shared" si="14"/>
        <v>2043</v>
      </c>
      <c r="I113" s="56">
        <f t="shared" si="14"/>
        <v>206</v>
      </c>
      <c r="J113" s="117">
        <f t="shared" si="14"/>
        <v>1271185.53785714</v>
      </c>
      <c r="K113" s="117">
        <f t="shared" si="14"/>
        <v>283654.33174</v>
      </c>
      <c r="L113" s="118">
        <v>0.22087971023604</v>
      </c>
      <c r="M113" s="119">
        <f>SUM(M4:M112)</f>
        <v>1524014.08157381</v>
      </c>
      <c r="N113" s="119">
        <f>SUM(N4:N112)</f>
        <v>308293.2727713</v>
      </c>
      <c r="O113" s="120">
        <v>0.200207634790872</v>
      </c>
      <c r="P113" s="121">
        <f>SUM(P4:P112)</f>
        <v>1827197.04945559</v>
      </c>
      <c r="Q113" s="121">
        <f>SUM(Q4:Q112)</f>
        <v>334647.817716571</v>
      </c>
      <c r="R113" s="135">
        <v>0.181234634039828</v>
      </c>
      <c r="S113" s="133">
        <f>SUM(S4:S112)</f>
        <v>1386021.63</v>
      </c>
      <c r="T113" s="133">
        <f>SUM(T4:T112)</f>
        <v>302389.5882</v>
      </c>
      <c r="U113" s="134">
        <f t="shared" si="7"/>
        <v>0.218170901272298</v>
      </c>
      <c r="V113" s="136">
        <f t="shared" si="8"/>
        <v>1.09033778997867</v>
      </c>
      <c r="W113" s="136">
        <f t="shared" si="9"/>
        <v>1.06604960461937</v>
      </c>
      <c r="X113" s="31">
        <f t="shared" si="10"/>
        <v>0.909454608561551</v>
      </c>
      <c r="Y113" s="31">
        <f t="shared" si="11"/>
        <v>0.980850426873635</v>
      </c>
      <c r="Z113" s="146">
        <f t="shared" si="12"/>
        <v>0.758550715924678</v>
      </c>
      <c r="AA113" s="146">
        <f t="shared" si="13"/>
        <v>0.903605438885925</v>
      </c>
      <c r="AB113" s="56"/>
    </row>
  </sheetData>
  <sortState ref="A1:AB113">
    <sortCondition ref="V1" descending="1"/>
  </sortState>
  <mergeCells count="5">
    <mergeCell ref="V1:AB1"/>
    <mergeCell ref="V2:W2"/>
    <mergeCell ref="X2:Y2"/>
    <mergeCell ref="Z2:AA2"/>
    <mergeCell ref="AB2:AB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N31" sqref="N31"/>
    </sheetView>
  </sheetViews>
  <sheetFormatPr defaultColWidth="9" defaultRowHeight="14"/>
  <cols>
    <col min="1" max="1" width="5.37272727272727" style="32" customWidth="1"/>
    <col min="2" max="2" width="6.87272727272727" style="32" customWidth="1"/>
    <col min="3" max="3" width="23.2545454545455" style="33" customWidth="1"/>
    <col min="4" max="4" width="8" style="33"/>
    <col min="5" max="5" width="5.5" style="34" hidden="1" customWidth="1"/>
    <col min="6" max="6" width="7.37272727272727" style="35" hidden="1" customWidth="1"/>
    <col min="7" max="8" width="6.75454545454545" style="36" customWidth="1"/>
    <col min="9" max="9" width="9.12727272727273" style="37" customWidth="1"/>
    <col min="10" max="10" width="11" style="38" customWidth="1"/>
    <col min="11" max="11" width="9" style="39" customWidth="1"/>
    <col min="12" max="12" width="9" style="40" customWidth="1"/>
    <col min="13" max="13" width="13.1272727272727" style="41" customWidth="1"/>
    <col min="14" max="14" width="9" style="42"/>
    <col min="15" max="15" width="10" style="40" customWidth="1"/>
    <col min="16" max="16" width="12.6272727272727" style="41" customWidth="1"/>
    <col min="17" max="16384" width="9" style="43"/>
  </cols>
  <sheetData>
    <row r="1" spans="1:13">
      <c r="A1" s="44" t="s">
        <v>0</v>
      </c>
      <c r="B1" s="44"/>
      <c r="C1" s="45"/>
      <c r="D1" s="45"/>
      <c r="E1" s="45"/>
      <c r="F1" s="45"/>
      <c r="G1" s="46"/>
      <c r="H1" s="46"/>
      <c r="I1" s="64"/>
      <c r="J1" s="65"/>
      <c r="K1" s="66"/>
      <c r="L1" s="66"/>
      <c r="M1" s="67"/>
    </row>
    <row r="2" spans="1:16">
      <c r="A2" s="47" t="s">
        <v>3</v>
      </c>
      <c r="B2" s="47" t="s">
        <v>4</v>
      </c>
      <c r="C2" s="48" t="s">
        <v>5</v>
      </c>
      <c r="D2" s="48" t="s">
        <v>6</v>
      </c>
      <c r="E2" s="48" t="s">
        <v>7</v>
      </c>
      <c r="F2" s="49" t="s">
        <v>1404</v>
      </c>
      <c r="G2" s="50" t="s">
        <v>1456</v>
      </c>
      <c r="H2" s="50"/>
      <c r="I2" s="50"/>
      <c r="J2" s="50"/>
      <c r="K2" s="50"/>
      <c r="L2" s="50"/>
      <c r="M2" s="50"/>
      <c r="N2" s="50"/>
      <c r="O2" s="50"/>
      <c r="P2" s="50"/>
    </row>
    <row r="3" spans="1:16">
      <c r="A3" s="47"/>
      <c r="B3" s="47"/>
      <c r="C3" s="48"/>
      <c r="D3" s="48"/>
      <c r="E3" s="48"/>
      <c r="F3" s="51" t="s">
        <v>25</v>
      </c>
      <c r="G3" s="52" t="s">
        <v>26</v>
      </c>
      <c r="H3" s="53" t="s">
        <v>1407</v>
      </c>
      <c r="I3" s="68" t="s">
        <v>1408</v>
      </c>
      <c r="J3" s="69" t="s">
        <v>1409</v>
      </c>
      <c r="K3" s="70">
        <v>43667</v>
      </c>
      <c r="L3" s="68" t="s">
        <v>1408</v>
      </c>
      <c r="M3" s="69" t="s">
        <v>1457</v>
      </c>
      <c r="N3" s="70">
        <v>43668</v>
      </c>
      <c r="O3" s="68" t="s">
        <v>1408</v>
      </c>
      <c r="P3" s="69" t="s">
        <v>1458</v>
      </c>
    </row>
    <row r="4" spans="1:17">
      <c r="A4" s="11">
        <v>3</v>
      </c>
      <c r="B4" s="11">
        <v>720</v>
      </c>
      <c r="C4" s="54" t="s">
        <v>93</v>
      </c>
      <c r="D4" s="54" t="s">
        <v>56</v>
      </c>
      <c r="E4" s="54" t="s">
        <v>54</v>
      </c>
      <c r="F4" s="55">
        <v>8</v>
      </c>
      <c r="G4" s="56">
        <v>3</v>
      </c>
      <c r="H4" s="56">
        <v>1</v>
      </c>
      <c r="I4" s="71">
        <f t="shared" ref="I4:I67" si="0">H4/G4</f>
        <v>0.333333333333333</v>
      </c>
      <c r="J4" s="72"/>
      <c r="K4" s="73">
        <v>11</v>
      </c>
      <c r="L4" s="74">
        <f t="shared" ref="L4:L67" si="1">K4/G4</f>
        <v>3.66666666666667</v>
      </c>
      <c r="M4" s="75" t="s">
        <v>1459</v>
      </c>
      <c r="N4" s="76">
        <v>16</v>
      </c>
      <c r="O4" s="71">
        <f t="shared" ref="O4:O67" si="2">N4/G4</f>
        <v>5.33333333333333</v>
      </c>
      <c r="P4" s="75" t="s">
        <v>1459</v>
      </c>
      <c r="Q4" s="42">
        <f>H4+K4+N4</f>
        <v>28</v>
      </c>
    </row>
    <row r="5" spans="1:17">
      <c r="A5" s="11">
        <v>73</v>
      </c>
      <c r="B5" s="11">
        <v>102934</v>
      </c>
      <c r="C5" s="54" t="s">
        <v>82</v>
      </c>
      <c r="D5" s="54" t="s">
        <v>44</v>
      </c>
      <c r="E5" s="54" t="s">
        <v>51</v>
      </c>
      <c r="F5" s="55">
        <v>8</v>
      </c>
      <c r="G5" s="56">
        <v>4</v>
      </c>
      <c r="H5" s="56"/>
      <c r="I5" s="71">
        <f t="shared" si="0"/>
        <v>0</v>
      </c>
      <c r="J5" s="72"/>
      <c r="K5" s="73"/>
      <c r="L5" s="74">
        <f t="shared" si="1"/>
        <v>0</v>
      </c>
      <c r="M5" s="77"/>
      <c r="N5" s="76">
        <v>13</v>
      </c>
      <c r="O5" s="71">
        <f t="shared" si="2"/>
        <v>3.25</v>
      </c>
      <c r="P5" s="75" t="s">
        <v>1460</v>
      </c>
      <c r="Q5" s="42">
        <f t="shared" ref="Q5:Q36" si="3">H5+K5+N5</f>
        <v>13</v>
      </c>
    </row>
    <row r="6" spans="1:17">
      <c r="A6" s="11">
        <v>6</v>
      </c>
      <c r="B6" s="11">
        <v>514</v>
      </c>
      <c r="C6" s="54" t="s">
        <v>78</v>
      </c>
      <c r="D6" s="54" t="s">
        <v>56</v>
      </c>
      <c r="E6" s="54" t="s">
        <v>51</v>
      </c>
      <c r="F6" s="55">
        <v>8</v>
      </c>
      <c r="G6" s="56">
        <v>4</v>
      </c>
      <c r="H6" s="56"/>
      <c r="I6" s="71">
        <f t="shared" si="0"/>
        <v>0</v>
      </c>
      <c r="J6" s="72"/>
      <c r="K6" s="73">
        <v>12</v>
      </c>
      <c r="L6" s="74">
        <f t="shared" si="1"/>
        <v>3</v>
      </c>
      <c r="M6" s="75" t="s">
        <v>1461</v>
      </c>
      <c r="N6" s="76">
        <v>12</v>
      </c>
      <c r="O6" s="71">
        <f t="shared" si="2"/>
        <v>3</v>
      </c>
      <c r="P6" s="75" t="s">
        <v>1461</v>
      </c>
      <c r="Q6" s="42">
        <f t="shared" si="3"/>
        <v>24</v>
      </c>
    </row>
    <row r="7" spans="1:17">
      <c r="A7" s="11">
        <v>19</v>
      </c>
      <c r="B7" s="11">
        <v>367</v>
      </c>
      <c r="C7" s="54" t="s">
        <v>85</v>
      </c>
      <c r="D7" s="54" t="s">
        <v>50</v>
      </c>
      <c r="E7" s="54" t="s">
        <v>67</v>
      </c>
      <c r="F7" s="55">
        <v>6</v>
      </c>
      <c r="G7" s="56">
        <v>4</v>
      </c>
      <c r="H7" s="56"/>
      <c r="I7" s="71">
        <f t="shared" si="0"/>
        <v>0</v>
      </c>
      <c r="J7" s="72"/>
      <c r="K7" s="73">
        <v>4</v>
      </c>
      <c r="L7" s="74">
        <f t="shared" si="1"/>
        <v>1</v>
      </c>
      <c r="M7" s="77"/>
      <c r="N7" s="76">
        <v>12</v>
      </c>
      <c r="O7" s="71">
        <f t="shared" si="2"/>
        <v>3</v>
      </c>
      <c r="P7" s="75" t="s">
        <v>1462</v>
      </c>
      <c r="Q7" s="42">
        <f t="shared" si="3"/>
        <v>16</v>
      </c>
    </row>
    <row r="8" spans="1:17">
      <c r="A8" s="11">
        <v>26</v>
      </c>
      <c r="B8" s="11">
        <v>594</v>
      </c>
      <c r="C8" s="54" t="s">
        <v>125</v>
      </c>
      <c r="D8" s="54" t="s">
        <v>56</v>
      </c>
      <c r="E8" s="54" t="s">
        <v>54</v>
      </c>
      <c r="F8" s="55">
        <v>6</v>
      </c>
      <c r="G8" s="56">
        <v>3</v>
      </c>
      <c r="H8" s="56"/>
      <c r="I8" s="71">
        <f t="shared" si="0"/>
        <v>0</v>
      </c>
      <c r="J8" s="72"/>
      <c r="K8" s="73">
        <v>1</v>
      </c>
      <c r="L8" s="74">
        <f t="shared" si="1"/>
        <v>0.333333333333333</v>
      </c>
      <c r="M8" s="77"/>
      <c r="N8" s="76">
        <v>8</v>
      </c>
      <c r="O8" s="71">
        <f t="shared" si="2"/>
        <v>2.66666666666667</v>
      </c>
      <c r="P8" s="75" t="s">
        <v>1463</v>
      </c>
      <c r="Q8" s="42">
        <f t="shared" si="3"/>
        <v>9</v>
      </c>
    </row>
    <row r="9" hidden="1" spans="1:17">
      <c r="A9" s="11">
        <v>2</v>
      </c>
      <c r="B9" s="11">
        <v>738</v>
      </c>
      <c r="C9" s="54" t="s">
        <v>83</v>
      </c>
      <c r="D9" s="54" t="s">
        <v>50</v>
      </c>
      <c r="E9" s="54" t="s">
        <v>45</v>
      </c>
      <c r="F9" s="55">
        <v>8</v>
      </c>
      <c r="G9" s="56">
        <v>2</v>
      </c>
      <c r="H9" s="56"/>
      <c r="I9" s="71">
        <f t="shared" si="0"/>
        <v>0</v>
      </c>
      <c r="J9" s="72"/>
      <c r="K9" s="73">
        <v>8</v>
      </c>
      <c r="L9" s="74">
        <f t="shared" si="1"/>
        <v>4</v>
      </c>
      <c r="M9" s="75" t="s">
        <v>1464</v>
      </c>
      <c r="N9" s="76">
        <v>4</v>
      </c>
      <c r="O9" s="74">
        <f t="shared" si="2"/>
        <v>2</v>
      </c>
      <c r="P9" s="75"/>
      <c r="Q9" s="42">
        <f t="shared" si="3"/>
        <v>12</v>
      </c>
    </row>
    <row r="10" spans="1:17">
      <c r="A10" s="11">
        <v>15</v>
      </c>
      <c r="B10" s="11">
        <v>546</v>
      </c>
      <c r="C10" s="54" t="s">
        <v>105</v>
      </c>
      <c r="D10" s="54" t="s">
        <v>47</v>
      </c>
      <c r="E10" s="54" t="s">
        <v>51</v>
      </c>
      <c r="F10" s="55">
        <v>8</v>
      </c>
      <c r="G10" s="56">
        <v>6</v>
      </c>
      <c r="H10" s="56"/>
      <c r="I10" s="71">
        <f t="shared" si="0"/>
        <v>0</v>
      </c>
      <c r="J10" s="72"/>
      <c r="K10" s="73">
        <v>9</v>
      </c>
      <c r="L10" s="74">
        <f t="shared" si="1"/>
        <v>1.5</v>
      </c>
      <c r="M10" s="75" t="s">
        <v>1465</v>
      </c>
      <c r="N10" s="76">
        <v>12</v>
      </c>
      <c r="O10" s="78">
        <f t="shared" si="2"/>
        <v>2</v>
      </c>
      <c r="P10" s="75" t="s">
        <v>1465</v>
      </c>
      <c r="Q10" s="42">
        <f t="shared" si="3"/>
        <v>21</v>
      </c>
    </row>
    <row r="11" hidden="1" spans="1:17">
      <c r="A11" s="11">
        <v>67</v>
      </c>
      <c r="B11" s="57">
        <v>106865</v>
      </c>
      <c r="C11" s="58" t="s">
        <v>164</v>
      </c>
      <c r="D11" s="54" t="s">
        <v>53</v>
      </c>
      <c r="E11" s="54" t="s">
        <v>165</v>
      </c>
      <c r="F11" s="55">
        <v>0</v>
      </c>
      <c r="G11" s="56">
        <v>2</v>
      </c>
      <c r="H11" s="56"/>
      <c r="I11" s="71">
        <f t="shared" si="0"/>
        <v>0</v>
      </c>
      <c r="J11" s="72"/>
      <c r="K11" s="73"/>
      <c r="L11" s="74">
        <f t="shared" si="1"/>
        <v>0</v>
      </c>
      <c r="M11" s="77"/>
      <c r="N11" s="76">
        <v>4</v>
      </c>
      <c r="O11" s="74">
        <f t="shared" si="2"/>
        <v>2</v>
      </c>
      <c r="P11" s="75"/>
      <c r="Q11" s="42">
        <f t="shared" si="3"/>
        <v>4</v>
      </c>
    </row>
    <row r="12" hidden="1" spans="1:17">
      <c r="A12" s="11">
        <v>85</v>
      </c>
      <c r="B12" s="11">
        <v>102564</v>
      </c>
      <c r="C12" s="54" t="s">
        <v>133</v>
      </c>
      <c r="D12" s="54" t="s">
        <v>56</v>
      </c>
      <c r="E12" s="54" t="s">
        <v>45</v>
      </c>
      <c r="F12" s="55">
        <v>6</v>
      </c>
      <c r="G12" s="56">
        <v>2</v>
      </c>
      <c r="H12" s="56"/>
      <c r="I12" s="71">
        <f t="shared" si="0"/>
        <v>0</v>
      </c>
      <c r="J12" s="72"/>
      <c r="K12" s="77"/>
      <c r="L12" s="74">
        <f t="shared" si="1"/>
        <v>0</v>
      </c>
      <c r="M12" s="77"/>
      <c r="N12" s="76">
        <v>4</v>
      </c>
      <c r="O12" s="74">
        <f t="shared" si="2"/>
        <v>2</v>
      </c>
      <c r="P12" s="75"/>
      <c r="Q12" s="42">
        <f t="shared" si="3"/>
        <v>4</v>
      </c>
    </row>
    <row r="13" spans="1:17">
      <c r="A13" s="11">
        <v>76</v>
      </c>
      <c r="B13" s="11">
        <v>754</v>
      </c>
      <c r="C13" s="54" t="s">
        <v>64</v>
      </c>
      <c r="D13" s="54" t="s">
        <v>50</v>
      </c>
      <c r="E13" s="54" t="s">
        <v>51</v>
      </c>
      <c r="F13" s="55">
        <v>8</v>
      </c>
      <c r="G13" s="56">
        <v>5</v>
      </c>
      <c r="H13" s="56"/>
      <c r="I13" s="71">
        <f t="shared" si="0"/>
        <v>0</v>
      </c>
      <c r="J13" s="72"/>
      <c r="K13" s="77"/>
      <c r="L13" s="74">
        <f t="shared" si="1"/>
        <v>0</v>
      </c>
      <c r="M13" s="77"/>
      <c r="N13" s="76">
        <v>8</v>
      </c>
      <c r="O13" s="78">
        <f t="shared" si="2"/>
        <v>1.6</v>
      </c>
      <c r="P13" s="75" t="s">
        <v>1466</v>
      </c>
      <c r="Q13" s="42">
        <f t="shared" si="3"/>
        <v>8</v>
      </c>
    </row>
    <row r="14" spans="1:17">
      <c r="A14" s="11">
        <v>74</v>
      </c>
      <c r="B14" s="11">
        <v>721</v>
      </c>
      <c r="C14" s="54" t="s">
        <v>99</v>
      </c>
      <c r="D14" s="54" t="s">
        <v>56</v>
      </c>
      <c r="E14" s="54" t="s">
        <v>67</v>
      </c>
      <c r="F14" s="55">
        <v>8</v>
      </c>
      <c r="G14" s="59">
        <v>4</v>
      </c>
      <c r="H14" s="59"/>
      <c r="I14" s="79">
        <f t="shared" si="0"/>
        <v>0</v>
      </c>
      <c r="J14" s="80"/>
      <c r="K14" s="81"/>
      <c r="L14" s="82">
        <f t="shared" si="1"/>
        <v>0</v>
      </c>
      <c r="M14" s="83"/>
      <c r="N14" s="84">
        <v>4</v>
      </c>
      <c r="O14" s="85">
        <f t="shared" si="2"/>
        <v>1</v>
      </c>
      <c r="Q14" s="42">
        <f t="shared" si="3"/>
        <v>4</v>
      </c>
    </row>
    <row r="15" spans="1:17">
      <c r="A15" s="11">
        <v>25</v>
      </c>
      <c r="B15" s="11">
        <v>385</v>
      </c>
      <c r="C15" s="60" t="s">
        <v>131</v>
      </c>
      <c r="D15" s="54" t="s">
        <v>56</v>
      </c>
      <c r="E15" s="54" t="s">
        <v>72</v>
      </c>
      <c r="F15" s="55">
        <v>10</v>
      </c>
      <c r="G15" s="56">
        <v>8</v>
      </c>
      <c r="H15" s="56">
        <v>8</v>
      </c>
      <c r="I15" s="86">
        <f t="shared" si="0"/>
        <v>1</v>
      </c>
      <c r="J15" s="87" t="s">
        <v>1425</v>
      </c>
      <c r="K15" s="73">
        <v>4</v>
      </c>
      <c r="L15" s="74">
        <f t="shared" si="1"/>
        <v>0.5</v>
      </c>
      <c r="M15" s="77"/>
      <c r="N15" s="84">
        <v>7</v>
      </c>
      <c r="O15" s="85">
        <f t="shared" si="2"/>
        <v>0.875</v>
      </c>
      <c r="Q15" s="42">
        <f t="shared" si="3"/>
        <v>19</v>
      </c>
    </row>
    <row r="16" spans="1:17">
      <c r="A16" s="11">
        <v>37</v>
      </c>
      <c r="B16" s="11">
        <v>343</v>
      </c>
      <c r="C16" s="54" t="s">
        <v>94</v>
      </c>
      <c r="D16" s="54" t="s">
        <v>44</v>
      </c>
      <c r="E16" s="54" t="s">
        <v>72</v>
      </c>
      <c r="F16" s="55">
        <v>10</v>
      </c>
      <c r="G16" s="56">
        <v>5</v>
      </c>
      <c r="H16" s="56">
        <v>4</v>
      </c>
      <c r="I16" s="71">
        <f t="shared" si="0"/>
        <v>0.8</v>
      </c>
      <c r="J16" s="72"/>
      <c r="K16" s="73"/>
      <c r="L16" s="74">
        <f t="shared" si="1"/>
        <v>0</v>
      </c>
      <c r="M16" s="77"/>
      <c r="N16" s="84">
        <v>2</v>
      </c>
      <c r="O16" s="85">
        <f t="shared" si="2"/>
        <v>0.4</v>
      </c>
      <c r="Q16" s="42">
        <f t="shared" si="3"/>
        <v>6</v>
      </c>
    </row>
    <row r="17" spans="1:17">
      <c r="A17" s="11">
        <v>40</v>
      </c>
      <c r="B17" s="11">
        <v>307</v>
      </c>
      <c r="C17" s="54" t="s">
        <v>121</v>
      </c>
      <c r="D17" s="54" t="s">
        <v>122</v>
      </c>
      <c r="E17" s="54" t="s">
        <v>123</v>
      </c>
      <c r="F17" s="55">
        <v>20</v>
      </c>
      <c r="G17" s="56">
        <v>16</v>
      </c>
      <c r="H17" s="56">
        <v>8</v>
      </c>
      <c r="I17" s="71">
        <f t="shared" si="0"/>
        <v>0.5</v>
      </c>
      <c r="J17" s="72"/>
      <c r="K17" s="73"/>
      <c r="L17" s="74">
        <f t="shared" si="1"/>
        <v>0</v>
      </c>
      <c r="M17" s="77"/>
      <c r="N17" s="84">
        <v>5</v>
      </c>
      <c r="O17" s="85">
        <f t="shared" si="2"/>
        <v>0.3125</v>
      </c>
      <c r="Q17" s="42">
        <f t="shared" si="3"/>
        <v>13</v>
      </c>
    </row>
    <row r="18" spans="1:17">
      <c r="A18" s="11">
        <v>56</v>
      </c>
      <c r="B18" s="11">
        <v>379</v>
      </c>
      <c r="C18" s="54" t="s">
        <v>73</v>
      </c>
      <c r="D18" s="54" t="s">
        <v>44</v>
      </c>
      <c r="E18" s="54" t="s">
        <v>51</v>
      </c>
      <c r="F18" s="55">
        <v>8</v>
      </c>
      <c r="G18" s="56">
        <v>4</v>
      </c>
      <c r="H18" s="56"/>
      <c r="I18" s="71">
        <f t="shared" si="0"/>
        <v>0</v>
      </c>
      <c r="J18" s="72"/>
      <c r="K18" s="73"/>
      <c r="L18" s="74">
        <f t="shared" si="1"/>
        <v>0</v>
      </c>
      <c r="M18" s="77"/>
      <c r="N18" s="84">
        <v>1</v>
      </c>
      <c r="O18" s="85">
        <f t="shared" si="2"/>
        <v>0.25</v>
      </c>
      <c r="Q18" s="42">
        <f t="shared" si="3"/>
        <v>1</v>
      </c>
    </row>
    <row r="19" spans="1:17">
      <c r="A19" s="61">
        <v>14</v>
      </c>
      <c r="B19" s="61">
        <v>517</v>
      </c>
      <c r="C19" s="62" t="s">
        <v>57</v>
      </c>
      <c r="D19" s="62" t="s">
        <v>53</v>
      </c>
      <c r="E19" s="62" t="s">
        <v>58</v>
      </c>
      <c r="F19" s="63">
        <v>10</v>
      </c>
      <c r="G19" s="59">
        <v>5</v>
      </c>
      <c r="H19" s="59"/>
      <c r="I19" s="79">
        <f t="shared" si="0"/>
        <v>0</v>
      </c>
      <c r="J19" s="80"/>
      <c r="K19" s="88">
        <v>9</v>
      </c>
      <c r="L19" s="85">
        <f t="shared" si="1"/>
        <v>1.8</v>
      </c>
      <c r="M19" s="41" t="s">
        <v>1467</v>
      </c>
      <c r="N19" s="84">
        <v>1</v>
      </c>
      <c r="O19" s="85">
        <f t="shared" si="2"/>
        <v>0.2</v>
      </c>
      <c r="Q19" s="42">
        <f t="shared" si="3"/>
        <v>10</v>
      </c>
    </row>
    <row r="20" spans="1:17">
      <c r="A20" s="11">
        <v>87</v>
      </c>
      <c r="B20" s="11">
        <v>578</v>
      </c>
      <c r="C20" s="54" t="s">
        <v>59</v>
      </c>
      <c r="D20" s="54" t="s">
        <v>53</v>
      </c>
      <c r="E20" s="54" t="s">
        <v>51</v>
      </c>
      <c r="F20" s="55">
        <v>8</v>
      </c>
      <c r="G20" s="56">
        <v>5</v>
      </c>
      <c r="H20" s="56"/>
      <c r="I20" s="71">
        <f t="shared" si="0"/>
        <v>0</v>
      </c>
      <c r="J20" s="72"/>
      <c r="K20" s="89"/>
      <c r="L20" s="85">
        <f t="shared" si="1"/>
        <v>0</v>
      </c>
      <c r="N20" s="84">
        <v>1</v>
      </c>
      <c r="O20" s="85">
        <f t="shared" si="2"/>
        <v>0.2</v>
      </c>
      <c r="Q20" s="42">
        <f t="shared" si="3"/>
        <v>1</v>
      </c>
    </row>
    <row r="21" spans="1:17">
      <c r="A21" s="11">
        <v>23</v>
      </c>
      <c r="B21" s="11">
        <v>707</v>
      </c>
      <c r="C21" s="54" t="s">
        <v>108</v>
      </c>
      <c r="D21" s="54" t="s">
        <v>47</v>
      </c>
      <c r="E21" s="54" t="s">
        <v>72</v>
      </c>
      <c r="F21" s="55">
        <v>10</v>
      </c>
      <c r="G21" s="56">
        <v>6</v>
      </c>
      <c r="H21" s="56"/>
      <c r="I21" s="71">
        <f t="shared" si="0"/>
        <v>0</v>
      </c>
      <c r="J21" s="72"/>
      <c r="K21" s="88">
        <v>4</v>
      </c>
      <c r="L21" s="85">
        <f t="shared" si="1"/>
        <v>0.666666666666667</v>
      </c>
      <c r="N21" s="84">
        <v>1</v>
      </c>
      <c r="O21" s="85">
        <f t="shared" si="2"/>
        <v>0.166666666666667</v>
      </c>
      <c r="Q21" s="42">
        <f t="shared" si="3"/>
        <v>5</v>
      </c>
    </row>
    <row r="22" spans="1:17">
      <c r="A22" s="11">
        <v>34</v>
      </c>
      <c r="B22" s="11">
        <v>712</v>
      </c>
      <c r="C22" s="54" t="s">
        <v>154</v>
      </c>
      <c r="D22" s="54" t="s">
        <v>47</v>
      </c>
      <c r="E22" s="54" t="s">
        <v>72</v>
      </c>
      <c r="F22" s="55">
        <v>10</v>
      </c>
      <c r="G22" s="56">
        <v>6</v>
      </c>
      <c r="H22" s="56">
        <v>9</v>
      </c>
      <c r="I22" s="86">
        <f t="shared" si="0"/>
        <v>1.5</v>
      </c>
      <c r="J22" s="87" t="s">
        <v>1441</v>
      </c>
      <c r="K22" s="88"/>
      <c r="L22" s="85">
        <f t="shared" si="1"/>
        <v>0</v>
      </c>
      <c r="N22" s="84">
        <v>1</v>
      </c>
      <c r="O22" s="85">
        <f t="shared" si="2"/>
        <v>0.166666666666667</v>
      </c>
      <c r="Q22" s="42">
        <f t="shared" si="3"/>
        <v>10</v>
      </c>
    </row>
    <row r="23" spans="1:17">
      <c r="A23" s="11">
        <v>39</v>
      </c>
      <c r="B23" s="11">
        <v>750</v>
      </c>
      <c r="C23" s="54" t="s">
        <v>140</v>
      </c>
      <c r="D23" s="54" t="s">
        <v>47</v>
      </c>
      <c r="E23" s="54" t="s">
        <v>58</v>
      </c>
      <c r="F23" s="55">
        <v>10</v>
      </c>
      <c r="G23" s="56">
        <v>8</v>
      </c>
      <c r="H23" s="56">
        <v>5</v>
      </c>
      <c r="I23" s="71">
        <f t="shared" si="0"/>
        <v>0.625</v>
      </c>
      <c r="J23" s="72"/>
      <c r="K23" s="88"/>
      <c r="L23" s="85">
        <f t="shared" si="1"/>
        <v>0</v>
      </c>
      <c r="N23" s="84">
        <v>1</v>
      </c>
      <c r="O23" s="85">
        <f t="shared" si="2"/>
        <v>0.125</v>
      </c>
      <c r="Q23" s="42">
        <f t="shared" si="3"/>
        <v>6</v>
      </c>
    </row>
    <row r="24" spans="1:17">
      <c r="A24" s="11">
        <v>1</v>
      </c>
      <c r="B24" s="11">
        <v>591</v>
      </c>
      <c r="C24" s="54" t="s">
        <v>139</v>
      </c>
      <c r="D24" s="54" t="s">
        <v>56</v>
      </c>
      <c r="E24" s="54" t="s">
        <v>54</v>
      </c>
      <c r="F24" s="55">
        <v>6</v>
      </c>
      <c r="G24" s="56">
        <v>3</v>
      </c>
      <c r="H24" s="56"/>
      <c r="I24" s="71">
        <f t="shared" si="0"/>
        <v>0</v>
      </c>
      <c r="J24" s="72"/>
      <c r="K24" s="88">
        <v>21</v>
      </c>
      <c r="L24" s="85">
        <f t="shared" si="1"/>
        <v>7</v>
      </c>
      <c r="M24" s="41" t="s">
        <v>1468</v>
      </c>
      <c r="N24" s="84"/>
      <c r="O24" s="85">
        <f t="shared" si="2"/>
        <v>0</v>
      </c>
      <c r="Q24" s="42">
        <f t="shared" si="3"/>
        <v>21</v>
      </c>
    </row>
    <row r="25" spans="1:17">
      <c r="A25" s="11">
        <v>4</v>
      </c>
      <c r="B25" s="11">
        <v>545</v>
      </c>
      <c r="C25" s="54" t="s">
        <v>142</v>
      </c>
      <c r="D25" s="54" t="s">
        <v>47</v>
      </c>
      <c r="E25" s="54" t="s">
        <v>48</v>
      </c>
      <c r="F25" s="55">
        <v>6</v>
      </c>
      <c r="G25" s="56">
        <v>2</v>
      </c>
      <c r="H25" s="56">
        <v>4</v>
      </c>
      <c r="I25" s="71">
        <f t="shared" si="0"/>
        <v>2</v>
      </c>
      <c r="J25" s="72"/>
      <c r="K25" s="88"/>
      <c r="L25" s="85">
        <f t="shared" si="1"/>
        <v>0</v>
      </c>
      <c r="M25" s="41" t="s">
        <v>1469</v>
      </c>
      <c r="N25" s="84"/>
      <c r="O25" s="85">
        <f t="shared" si="2"/>
        <v>0</v>
      </c>
      <c r="Q25" s="42">
        <f t="shared" si="3"/>
        <v>4</v>
      </c>
    </row>
    <row r="26" spans="1:17">
      <c r="A26" s="11">
        <v>5</v>
      </c>
      <c r="B26" s="11">
        <v>341</v>
      </c>
      <c r="C26" s="54" t="s">
        <v>86</v>
      </c>
      <c r="D26" s="54" t="s">
        <v>56</v>
      </c>
      <c r="E26" s="54" t="s">
        <v>72</v>
      </c>
      <c r="F26" s="55">
        <v>10</v>
      </c>
      <c r="G26" s="56">
        <v>5</v>
      </c>
      <c r="H26" s="56">
        <v>2</v>
      </c>
      <c r="I26" s="71">
        <f t="shared" si="0"/>
        <v>0.4</v>
      </c>
      <c r="J26" s="72"/>
      <c r="K26" s="88">
        <v>16</v>
      </c>
      <c r="L26" s="85">
        <f t="shared" si="1"/>
        <v>3.2</v>
      </c>
      <c r="M26" s="41" t="s">
        <v>1470</v>
      </c>
      <c r="N26" s="84"/>
      <c r="O26" s="85">
        <f t="shared" si="2"/>
        <v>0</v>
      </c>
      <c r="Q26" s="42">
        <f t="shared" si="3"/>
        <v>18</v>
      </c>
    </row>
    <row r="27" spans="1:17">
      <c r="A27" s="11">
        <v>7</v>
      </c>
      <c r="B27" s="11">
        <v>706</v>
      </c>
      <c r="C27" s="54" t="s">
        <v>80</v>
      </c>
      <c r="D27" s="54" t="s">
        <v>50</v>
      </c>
      <c r="E27" s="54" t="s">
        <v>45</v>
      </c>
      <c r="F27" s="55">
        <v>6</v>
      </c>
      <c r="G27" s="56">
        <v>2</v>
      </c>
      <c r="H27" s="56"/>
      <c r="I27" s="71">
        <f t="shared" si="0"/>
        <v>0</v>
      </c>
      <c r="J27" s="72"/>
      <c r="K27" s="88">
        <v>5</v>
      </c>
      <c r="L27" s="85">
        <f t="shared" si="1"/>
        <v>2.5</v>
      </c>
      <c r="M27" s="41" t="s">
        <v>1471</v>
      </c>
      <c r="N27" s="84"/>
      <c r="O27" s="85">
        <f t="shared" si="2"/>
        <v>0</v>
      </c>
      <c r="Q27" s="42">
        <f t="shared" si="3"/>
        <v>5</v>
      </c>
    </row>
    <row r="28" spans="1:17">
      <c r="A28" s="11">
        <v>8</v>
      </c>
      <c r="B28" s="11">
        <v>704</v>
      </c>
      <c r="C28" s="54" t="s">
        <v>144</v>
      </c>
      <c r="D28" s="54" t="s">
        <v>50</v>
      </c>
      <c r="E28" s="54" t="s">
        <v>54</v>
      </c>
      <c r="F28" s="55">
        <v>8</v>
      </c>
      <c r="G28" s="56">
        <v>3</v>
      </c>
      <c r="H28" s="56">
        <v>4</v>
      </c>
      <c r="I28" s="71">
        <f t="shared" si="0"/>
        <v>1.33333333333333</v>
      </c>
      <c r="J28" s="72"/>
      <c r="K28" s="88"/>
      <c r="L28" s="85">
        <f t="shared" si="1"/>
        <v>0</v>
      </c>
      <c r="M28" s="41" t="s">
        <v>1469</v>
      </c>
      <c r="N28" s="84"/>
      <c r="O28" s="85">
        <f t="shared" si="2"/>
        <v>0</v>
      </c>
      <c r="Q28" s="42">
        <f t="shared" si="3"/>
        <v>4</v>
      </c>
    </row>
    <row r="29" spans="1:17">
      <c r="A29" s="11">
        <v>9</v>
      </c>
      <c r="B29" s="11">
        <v>102565</v>
      </c>
      <c r="C29" s="54" t="s">
        <v>138</v>
      </c>
      <c r="D29" s="54" t="s">
        <v>44</v>
      </c>
      <c r="E29" s="54" t="s">
        <v>67</v>
      </c>
      <c r="F29" s="55">
        <v>8</v>
      </c>
      <c r="G29" s="56">
        <v>4</v>
      </c>
      <c r="H29" s="56">
        <v>1</v>
      </c>
      <c r="I29" s="71">
        <f t="shared" si="0"/>
        <v>0.25</v>
      </c>
      <c r="J29" s="72"/>
      <c r="K29" s="88">
        <v>8</v>
      </c>
      <c r="L29" s="85">
        <f t="shared" si="1"/>
        <v>2</v>
      </c>
      <c r="M29" s="41" t="s">
        <v>1472</v>
      </c>
      <c r="N29" s="84"/>
      <c r="O29" s="85">
        <f t="shared" si="2"/>
        <v>0</v>
      </c>
      <c r="Q29" s="42">
        <f t="shared" si="3"/>
        <v>9</v>
      </c>
    </row>
    <row r="30" spans="1:17">
      <c r="A30" s="11">
        <v>10</v>
      </c>
      <c r="B30" s="11">
        <v>726</v>
      </c>
      <c r="C30" s="54" t="s">
        <v>104</v>
      </c>
      <c r="D30" s="54" t="s">
        <v>44</v>
      </c>
      <c r="E30" s="54" t="s">
        <v>51</v>
      </c>
      <c r="F30" s="55">
        <v>8</v>
      </c>
      <c r="G30" s="56">
        <v>4</v>
      </c>
      <c r="H30" s="56">
        <v>4</v>
      </c>
      <c r="I30" s="71">
        <f t="shared" si="0"/>
        <v>1</v>
      </c>
      <c r="J30" s="72"/>
      <c r="K30" s="88"/>
      <c r="L30" s="85">
        <f t="shared" si="1"/>
        <v>0</v>
      </c>
      <c r="N30" s="84"/>
      <c r="O30" s="85">
        <f t="shared" si="2"/>
        <v>0</v>
      </c>
      <c r="Q30" s="42">
        <f t="shared" si="3"/>
        <v>4</v>
      </c>
    </row>
    <row r="31" spans="1:17">
      <c r="A31" s="11">
        <v>11</v>
      </c>
      <c r="B31" s="11">
        <v>106569</v>
      </c>
      <c r="C31" s="60" t="s">
        <v>63</v>
      </c>
      <c r="D31" s="54" t="s">
        <v>44</v>
      </c>
      <c r="E31" s="54" t="s">
        <v>48</v>
      </c>
      <c r="F31" s="55">
        <v>4</v>
      </c>
      <c r="G31" s="56">
        <v>2</v>
      </c>
      <c r="H31" s="56"/>
      <c r="I31" s="71">
        <f t="shared" si="0"/>
        <v>0</v>
      </c>
      <c r="J31" s="72"/>
      <c r="K31" s="88">
        <v>4</v>
      </c>
      <c r="L31" s="85">
        <f t="shared" si="1"/>
        <v>2</v>
      </c>
      <c r="N31" s="84"/>
      <c r="O31" s="85">
        <f t="shared" si="2"/>
        <v>0</v>
      </c>
      <c r="Q31" s="42">
        <f t="shared" si="3"/>
        <v>4</v>
      </c>
    </row>
    <row r="32" spans="1:17">
      <c r="A32" s="11">
        <v>12</v>
      </c>
      <c r="B32" s="11">
        <v>329</v>
      </c>
      <c r="C32" s="54" t="s">
        <v>143</v>
      </c>
      <c r="D32" s="54" t="s">
        <v>50</v>
      </c>
      <c r="E32" s="54" t="s">
        <v>67</v>
      </c>
      <c r="F32" s="55">
        <v>8</v>
      </c>
      <c r="G32" s="56">
        <v>4</v>
      </c>
      <c r="H32" s="56"/>
      <c r="I32" s="71">
        <f t="shared" si="0"/>
        <v>0</v>
      </c>
      <c r="J32" s="72"/>
      <c r="K32" s="88">
        <v>8</v>
      </c>
      <c r="L32" s="85">
        <f t="shared" si="1"/>
        <v>2</v>
      </c>
      <c r="M32" s="41" t="s">
        <v>1473</v>
      </c>
      <c r="N32" s="84"/>
      <c r="O32" s="85">
        <f t="shared" si="2"/>
        <v>0</v>
      </c>
      <c r="Q32" s="42">
        <f t="shared" si="3"/>
        <v>8</v>
      </c>
    </row>
    <row r="33" spans="1:17">
      <c r="A33" s="11">
        <v>13</v>
      </c>
      <c r="B33" s="11">
        <v>713</v>
      </c>
      <c r="C33" s="54" t="s">
        <v>74</v>
      </c>
      <c r="D33" s="54" t="s">
        <v>50</v>
      </c>
      <c r="E33" s="54" t="s">
        <v>48</v>
      </c>
      <c r="F33" s="55">
        <v>8</v>
      </c>
      <c r="G33" s="56">
        <v>2</v>
      </c>
      <c r="H33" s="56"/>
      <c r="I33" s="71">
        <f t="shared" si="0"/>
        <v>0</v>
      </c>
      <c r="J33" s="72"/>
      <c r="K33" s="88">
        <v>4</v>
      </c>
      <c r="L33" s="85">
        <f t="shared" si="1"/>
        <v>2</v>
      </c>
      <c r="N33" s="84"/>
      <c r="O33" s="85">
        <f t="shared" si="2"/>
        <v>0</v>
      </c>
      <c r="Q33" s="42">
        <f t="shared" si="3"/>
        <v>4</v>
      </c>
    </row>
    <row r="34" spans="1:17">
      <c r="A34" s="11">
        <v>16</v>
      </c>
      <c r="B34" s="11">
        <v>101453</v>
      </c>
      <c r="C34" s="54" t="s">
        <v>76</v>
      </c>
      <c r="D34" s="54" t="s">
        <v>50</v>
      </c>
      <c r="E34" s="54" t="s">
        <v>67</v>
      </c>
      <c r="F34" s="55">
        <v>8</v>
      </c>
      <c r="G34" s="56">
        <v>6</v>
      </c>
      <c r="H34" s="56">
        <v>8</v>
      </c>
      <c r="I34" s="86">
        <f t="shared" si="0"/>
        <v>1.33333333333333</v>
      </c>
      <c r="J34" s="87" t="s">
        <v>1419</v>
      </c>
      <c r="K34" s="88">
        <v>8</v>
      </c>
      <c r="L34" s="85">
        <f t="shared" si="1"/>
        <v>1.33333333333333</v>
      </c>
      <c r="N34" s="84"/>
      <c r="O34" s="85">
        <f t="shared" si="2"/>
        <v>0</v>
      </c>
      <c r="Q34" s="42">
        <f t="shared" si="3"/>
        <v>16</v>
      </c>
    </row>
    <row r="35" spans="1:17">
      <c r="A35" s="11">
        <v>17</v>
      </c>
      <c r="B35" s="11">
        <v>351</v>
      </c>
      <c r="C35" s="54" t="s">
        <v>66</v>
      </c>
      <c r="D35" s="54" t="s">
        <v>50</v>
      </c>
      <c r="E35" s="54" t="s">
        <v>67</v>
      </c>
      <c r="F35" s="55">
        <v>8</v>
      </c>
      <c r="G35" s="56">
        <v>4</v>
      </c>
      <c r="H35" s="56">
        <v>1</v>
      </c>
      <c r="I35" s="71">
        <f t="shared" si="0"/>
        <v>0.25</v>
      </c>
      <c r="J35" s="72"/>
      <c r="K35" s="88">
        <v>5</v>
      </c>
      <c r="L35" s="85">
        <f t="shared" si="1"/>
        <v>1.25</v>
      </c>
      <c r="N35" s="84"/>
      <c r="O35" s="85">
        <f t="shared" si="2"/>
        <v>0</v>
      </c>
      <c r="Q35" s="42">
        <f t="shared" si="3"/>
        <v>6</v>
      </c>
    </row>
    <row r="36" spans="1:17">
      <c r="A36" s="11">
        <v>18</v>
      </c>
      <c r="B36" s="11">
        <v>308</v>
      </c>
      <c r="C36" s="54" t="s">
        <v>112</v>
      </c>
      <c r="D36" s="54" t="s">
        <v>53</v>
      </c>
      <c r="E36" s="54" t="s">
        <v>51</v>
      </c>
      <c r="F36" s="55">
        <v>6</v>
      </c>
      <c r="G36" s="56">
        <v>4</v>
      </c>
      <c r="H36" s="56"/>
      <c r="I36" s="71">
        <f t="shared" si="0"/>
        <v>0</v>
      </c>
      <c r="J36" s="72"/>
      <c r="K36" s="88">
        <v>4</v>
      </c>
      <c r="L36" s="85">
        <f t="shared" si="1"/>
        <v>1</v>
      </c>
      <c r="N36" s="84"/>
      <c r="O36" s="85">
        <f t="shared" si="2"/>
        <v>0</v>
      </c>
      <c r="Q36" s="42">
        <f t="shared" si="3"/>
        <v>4</v>
      </c>
    </row>
    <row r="37" spans="1:17">
      <c r="A37" s="11">
        <v>20</v>
      </c>
      <c r="B37" s="11">
        <v>572</v>
      </c>
      <c r="C37" s="54" t="s">
        <v>146</v>
      </c>
      <c r="D37" s="54" t="s">
        <v>53</v>
      </c>
      <c r="E37" s="54" t="s">
        <v>67</v>
      </c>
      <c r="F37" s="55">
        <v>8</v>
      </c>
      <c r="G37" s="56">
        <v>4</v>
      </c>
      <c r="H37" s="56"/>
      <c r="I37" s="71">
        <f t="shared" si="0"/>
        <v>0</v>
      </c>
      <c r="J37" s="72"/>
      <c r="K37" s="88">
        <v>4</v>
      </c>
      <c r="L37" s="85">
        <f t="shared" si="1"/>
        <v>1</v>
      </c>
      <c r="N37" s="84"/>
      <c r="O37" s="85">
        <f t="shared" si="2"/>
        <v>0</v>
      </c>
      <c r="Q37" s="42">
        <f t="shared" ref="Q37:Q68" si="4">H37+K37+N37</f>
        <v>4</v>
      </c>
    </row>
    <row r="38" spans="1:17">
      <c r="A38" s="11">
        <v>21</v>
      </c>
      <c r="B38" s="11">
        <v>373</v>
      </c>
      <c r="C38" s="54" t="s">
        <v>101</v>
      </c>
      <c r="D38" s="54" t="s">
        <v>53</v>
      </c>
      <c r="E38" s="54" t="s">
        <v>51</v>
      </c>
      <c r="F38" s="55">
        <v>8</v>
      </c>
      <c r="G38" s="56">
        <v>5</v>
      </c>
      <c r="H38" s="56"/>
      <c r="I38" s="71">
        <f t="shared" si="0"/>
        <v>0</v>
      </c>
      <c r="J38" s="72"/>
      <c r="K38" s="88">
        <v>4</v>
      </c>
      <c r="L38" s="85">
        <f t="shared" si="1"/>
        <v>0.8</v>
      </c>
      <c r="N38" s="84"/>
      <c r="O38" s="85">
        <f t="shared" si="2"/>
        <v>0</v>
      </c>
      <c r="Q38" s="42">
        <f t="shared" si="4"/>
        <v>4</v>
      </c>
    </row>
    <row r="39" spans="1:17">
      <c r="A39" s="11">
        <v>22</v>
      </c>
      <c r="B39" s="11">
        <v>709</v>
      </c>
      <c r="C39" s="54" t="s">
        <v>81</v>
      </c>
      <c r="D39" s="54" t="s">
        <v>44</v>
      </c>
      <c r="E39" s="54" t="s">
        <v>72</v>
      </c>
      <c r="F39" s="55">
        <v>10</v>
      </c>
      <c r="G39" s="56">
        <v>5</v>
      </c>
      <c r="H39" s="56"/>
      <c r="I39" s="71">
        <f t="shared" si="0"/>
        <v>0</v>
      </c>
      <c r="J39" s="72"/>
      <c r="K39" s="88">
        <v>4</v>
      </c>
      <c r="L39" s="85">
        <f t="shared" si="1"/>
        <v>0.8</v>
      </c>
      <c r="N39" s="84"/>
      <c r="O39" s="85">
        <f t="shared" si="2"/>
        <v>0</v>
      </c>
      <c r="Q39" s="42">
        <f t="shared" si="4"/>
        <v>4</v>
      </c>
    </row>
    <row r="40" spans="1:17">
      <c r="A40" s="11">
        <v>24</v>
      </c>
      <c r="B40" s="11">
        <v>387</v>
      </c>
      <c r="C40" s="54" t="s">
        <v>151</v>
      </c>
      <c r="D40" s="54" t="s">
        <v>47</v>
      </c>
      <c r="E40" s="54" t="s">
        <v>72</v>
      </c>
      <c r="F40" s="55">
        <v>10</v>
      </c>
      <c r="G40" s="56">
        <v>5</v>
      </c>
      <c r="H40" s="56"/>
      <c r="I40" s="71">
        <f t="shared" si="0"/>
        <v>0</v>
      </c>
      <c r="J40" s="72"/>
      <c r="K40" s="88">
        <v>3</v>
      </c>
      <c r="L40" s="85">
        <f t="shared" si="1"/>
        <v>0.6</v>
      </c>
      <c r="N40" s="84"/>
      <c r="O40" s="85">
        <f t="shared" si="2"/>
        <v>0</v>
      </c>
      <c r="Q40" s="42">
        <f t="shared" si="4"/>
        <v>3</v>
      </c>
    </row>
    <row r="41" spans="1:17">
      <c r="A41" s="11">
        <v>27</v>
      </c>
      <c r="B41" s="11">
        <v>748</v>
      </c>
      <c r="C41" s="54" t="s">
        <v>98</v>
      </c>
      <c r="D41" s="54" t="s">
        <v>56</v>
      </c>
      <c r="E41" s="54" t="s">
        <v>67</v>
      </c>
      <c r="F41" s="55">
        <v>8</v>
      </c>
      <c r="G41" s="56">
        <v>4</v>
      </c>
      <c r="H41" s="56"/>
      <c r="I41" s="71">
        <f t="shared" si="0"/>
        <v>0</v>
      </c>
      <c r="J41" s="72"/>
      <c r="K41" s="88">
        <v>1</v>
      </c>
      <c r="L41" s="85">
        <f t="shared" si="1"/>
        <v>0.25</v>
      </c>
      <c r="N41" s="84"/>
      <c r="O41" s="85">
        <f t="shared" si="2"/>
        <v>0</v>
      </c>
      <c r="Q41" s="42">
        <f t="shared" si="4"/>
        <v>1</v>
      </c>
    </row>
    <row r="42" spans="1:17">
      <c r="A42" s="11">
        <v>28</v>
      </c>
      <c r="B42" s="11">
        <v>747</v>
      </c>
      <c r="C42" s="54" t="s">
        <v>60</v>
      </c>
      <c r="D42" s="54" t="s">
        <v>53</v>
      </c>
      <c r="E42" s="54" t="s">
        <v>51</v>
      </c>
      <c r="F42" s="55">
        <v>8</v>
      </c>
      <c r="G42" s="56">
        <v>5</v>
      </c>
      <c r="H42" s="56">
        <v>4</v>
      </c>
      <c r="I42" s="71">
        <f t="shared" si="0"/>
        <v>0.8</v>
      </c>
      <c r="J42" s="72"/>
      <c r="K42" s="88">
        <v>1</v>
      </c>
      <c r="L42" s="85">
        <f t="shared" si="1"/>
        <v>0.2</v>
      </c>
      <c r="N42" s="84"/>
      <c r="O42" s="85">
        <f t="shared" si="2"/>
        <v>0</v>
      </c>
      <c r="Q42" s="42">
        <f t="shared" si="4"/>
        <v>5</v>
      </c>
    </row>
    <row r="43" spans="1:17">
      <c r="A43" s="11">
        <v>29</v>
      </c>
      <c r="B43" s="11">
        <v>515</v>
      </c>
      <c r="C43" s="54" t="s">
        <v>130</v>
      </c>
      <c r="D43" s="54" t="s">
        <v>53</v>
      </c>
      <c r="E43" s="54" t="s">
        <v>51</v>
      </c>
      <c r="F43" s="55">
        <v>8</v>
      </c>
      <c r="G43" s="56">
        <v>5</v>
      </c>
      <c r="H43" s="56"/>
      <c r="I43" s="71">
        <f t="shared" si="0"/>
        <v>0</v>
      </c>
      <c r="J43" s="72"/>
      <c r="K43" s="88">
        <v>1</v>
      </c>
      <c r="L43" s="85">
        <f t="shared" si="1"/>
        <v>0.2</v>
      </c>
      <c r="N43" s="84"/>
      <c r="O43" s="85">
        <f t="shared" si="2"/>
        <v>0</v>
      </c>
      <c r="Q43" s="42">
        <f t="shared" si="4"/>
        <v>1</v>
      </c>
    </row>
    <row r="44" spans="1:17">
      <c r="A44" s="11">
        <v>30</v>
      </c>
      <c r="B44" s="11">
        <v>581</v>
      </c>
      <c r="C44" s="54" t="s">
        <v>91</v>
      </c>
      <c r="D44" s="54" t="s">
        <v>44</v>
      </c>
      <c r="E44" s="54" t="s">
        <v>72</v>
      </c>
      <c r="F44" s="55">
        <v>10</v>
      </c>
      <c r="G44" s="56">
        <v>5</v>
      </c>
      <c r="H44" s="56"/>
      <c r="I44" s="71">
        <f t="shared" si="0"/>
        <v>0</v>
      </c>
      <c r="J44" s="72"/>
      <c r="K44" s="88">
        <v>1</v>
      </c>
      <c r="L44" s="85">
        <f t="shared" si="1"/>
        <v>0.2</v>
      </c>
      <c r="N44" s="84"/>
      <c r="O44" s="85">
        <f t="shared" si="2"/>
        <v>0</v>
      </c>
      <c r="Q44" s="42">
        <f t="shared" si="4"/>
        <v>1</v>
      </c>
    </row>
    <row r="45" spans="1:17">
      <c r="A45" s="11">
        <v>31</v>
      </c>
      <c r="B45" s="11">
        <v>746</v>
      </c>
      <c r="C45" s="54" t="s">
        <v>55</v>
      </c>
      <c r="D45" s="54" t="s">
        <v>56</v>
      </c>
      <c r="E45" s="54" t="s">
        <v>51</v>
      </c>
      <c r="F45" s="55">
        <v>8</v>
      </c>
      <c r="G45" s="56">
        <v>5</v>
      </c>
      <c r="H45" s="56">
        <v>12</v>
      </c>
      <c r="I45" s="86">
        <f t="shared" si="0"/>
        <v>2.4</v>
      </c>
      <c r="J45" s="87" t="s">
        <v>1412</v>
      </c>
      <c r="K45" s="88"/>
      <c r="L45" s="85">
        <f t="shared" si="1"/>
        <v>0</v>
      </c>
      <c r="N45" s="84"/>
      <c r="O45" s="85">
        <f t="shared" si="2"/>
        <v>0</v>
      </c>
      <c r="Q45" s="42">
        <f t="shared" si="4"/>
        <v>12</v>
      </c>
    </row>
    <row r="46" spans="1:17">
      <c r="A46" s="11">
        <v>32</v>
      </c>
      <c r="B46" s="11">
        <v>355</v>
      </c>
      <c r="C46" s="54" t="s">
        <v>135</v>
      </c>
      <c r="D46" s="54" t="s">
        <v>53</v>
      </c>
      <c r="E46" s="54" t="s">
        <v>51</v>
      </c>
      <c r="F46" s="55">
        <v>8</v>
      </c>
      <c r="G46" s="56">
        <v>5</v>
      </c>
      <c r="H46" s="56">
        <v>10</v>
      </c>
      <c r="I46" s="86">
        <f t="shared" si="0"/>
        <v>2</v>
      </c>
      <c r="J46" s="87" t="s">
        <v>1433</v>
      </c>
      <c r="K46" s="88"/>
      <c r="L46" s="85">
        <f t="shared" si="1"/>
        <v>0</v>
      </c>
      <c r="N46" s="84"/>
      <c r="O46" s="85">
        <f t="shared" si="2"/>
        <v>0</v>
      </c>
      <c r="Q46" s="42">
        <f t="shared" si="4"/>
        <v>10</v>
      </c>
    </row>
    <row r="47" spans="1:17">
      <c r="A47" s="11">
        <v>33</v>
      </c>
      <c r="B47" s="11">
        <v>337</v>
      </c>
      <c r="C47" s="54" t="s">
        <v>97</v>
      </c>
      <c r="D47" s="54" t="s">
        <v>53</v>
      </c>
      <c r="E47" s="54" t="s">
        <v>58</v>
      </c>
      <c r="F47" s="55">
        <v>10</v>
      </c>
      <c r="G47" s="56">
        <v>8</v>
      </c>
      <c r="H47" s="56">
        <v>12</v>
      </c>
      <c r="I47" s="86">
        <f t="shared" si="0"/>
        <v>1.5</v>
      </c>
      <c r="J47" s="87" t="s">
        <v>1429</v>
      </c>
      <c r="K47" s="88"/>
      <c r="L47" s="85">
        <f t="shared" si="1"/>
        <v>0</v>
      </c>
      <c r="N47" s="84"/>
      <c r="O47" s="85">
        <f t="shared" si="2"/>
        <v>0</v>
      </c>
      <c r="Q47" s="42">
        <f t="shared" si="4"/>
        <v>12</v>
      </c>
    </row>
    <row r="48" spans="1:17">
      <c r="A48" s="11">
        <v>35</v>
      </c>
      <c r="B48" s="11">
        <v>513</v>
      </c>
      <c r="C48" s="54" t="s">
        <v>65</v>
      </c>
      <c r="D48" s="54" t="s">
        <v>44</v>
      </c>
      <c r="E48" s="54" t="s">
        <v>51</v>
      </c>
      <c r="F48" s="55">
        <v>8</v>
      </c>
      <c r="G48" s="56">
        <v>4</v>
      </c>
      <c r="H48" s="56">
        <v>4</v>
      </c>
      <c r="I48" s="71">
        <f t="shared" si="0"/>
        <v>1</v>
      </c>
      <c r="J48" s="72"/>
      <c r="K48" s="88"/>
      <c r="L48" s="85">
        <f t="shared" si="1"/>
        <v>0</v>
      </c>
      <c r="N48" s="84"/>
      <c r="O48" s="85">
        <f t="shared" si="2"/>
        <v>0</v>
      </c>
      <c r="Q48" s="42">
        <f t="shared" si="4"/>
        <v>4</v>
      </c>
    </row>
    <row r="49" spans="1:17">
      <c r="A49" s="11">
        <v>36</v>
      </c>
      <c r="B49" s="11">
        <v>716</v>
      </c>
      <c r="C49" s="54" t="s">
        <v>110</v>
      </c>
      <c r="D49" s="54" t="s">
        <v>56</v>
      </c>
      <c r="E49" s="54" t="s">
        <v>67</v>
      </c>
      <c r="F49" s="55">
        <v>8</v>
      </c>
      <c r="G49" s="56">
        <v>4</v>
      </c>
      <c r="H49" s="56">
        <v>4</v>
      </c>
      <c r="I49" s="71">
        <f t="shared" si="0"/>
        <v>1</v>
      </c>
      <c r="J49" s="72"/>
      <c r="K49" s="88"/>
      <c r="L49" s="85">
        <f t="shared" si="1"/>
        <v>0</v>
      </c>
      <c r="N49" s="84"/>
      <c r="O49" s="85">
        <f t="shared" si="2"/>
        <v>0</v>
      </c>
      <c r="Q49" s="42">
        <f t="shared" si="4"/>
        <v>4</v>
      </c>
    </row>
    <row r="50" spans="1:17">
      <c r="A50" s="11">
        <v>38</v>
      </c>
      <c r="B50" s="11">
        <v>753</v>
      </c>
      <c r="C50" s="54" t="s">
        <v>87</v>
      </c>
      <c r="D50" s="54" t="s">
        <v>47</v>
      </c>
      <c r="E50" s="54" t="s">
        <v>48</v>
      </c>
      <c r="F50" s="55">
        <v>6</v>
      </c>
      <c r="G50" s="56">
        <v>4</v>
      </c>
      <c r="H50" s="56">
        <v>3</v>
      </c>
      <c r="I50" s="71">
        <f t="shared" si="0"/>
        <v>0.75</v>
      </c>
      <c r="J50" s="72"/>
      <c r="K50" s="88"/>
      <c r="L50" s="85">
        <f t="shared" si="1"/>
        <v>0</v>
      </c>
      <c r="N50" s="84"/>
      <c r="O50" s="85">
        <f t="shared" si="2"/>
        <v>0</v>
      </c>
      <c r="Q50" s="42">
        <f t="shared" si="4"/>
        <v>3</v>
      </c>
    </row>
    <row r="51" spans="1:17">
      <c r="A51" s="11">
        <v>41</v>
      </c>
      <c r="B51" s="11">
        <v>102478</v>
      </c>
      <c r="C51" s="54" t="s">
        <v>79</v>
      </c>
      <c r="D51" s="54" t="s">
        <v>53</v>
      </c>
      <c r="E51" s="54" t="s">
        <v>48</v>
      </c>
      <c r="F51" s="55">
        <v>6</v>
      </c>
      <c r="G51" s="56">
        <v>2</v>
      </c>
      <c r="H51" s="56">
        <v>1</v>
      </c>
      <c r="I51" s="71">
        <f t="shared" si="0"/>
        <v>0.5</v>
      </c>
      <c r="J51" s="72"/>
      <c r="K51" s="88"/>
      <c r="L51" s="85">
        <f t="shared" si="1"/>
        <v>0</v>
      </c>
      <c r="N51" s="84"/>
      <c r="O51" s="85">
        <f t="shared" si="2"/>
        <v>0</v>
      </c>
      <c r="Q51" s="42">
        <f t="shared" si="4"/>
        <v>1</v>
      </c>
    </row>
    <row r="52" spans="1:17">
      <c r="A52" s="11">
        <v>42</v>
      </c>
      <c r="B52" s="11">
        <v>102479</v>
      </c>
      <c r="C52" s="54" t="s">
        <v>52</v>
      </c>
      <c r="D52" s="54" t="s">
        <v>53</v>
      </c>
      <c r="E52" s="54" t="s">
        <v>54</v>
      </c>
      <c r="F52" s="55">
        <v>6</v>
      </c>
      <c r="G52" s="56">
        <v>3</v>
      </c>
      <c r="H52" s="56">
        <v>1</v>
      </c>
      <c r="I52" s="71">
        <f t="shared" si="0"/>
        <v>0.333333333333333</v>
      </c>
      <c r="J52" s="72"/>
      <c r="K52" s="88"/>
      <c r="L52" s="85">
        <f t="shared" si="1"/>
        <v>0</v>
      </c>
      <c r="N52" s="84"/>
      <c r="O52" s="85">
        <f t="shared" si="2"/>
        <v>0</v>
      </c>
      <c r="Q52" s="42">
        <f t="shared" si="4"/>
        <v>1</v>
      </c>
    </row>
    <row r="53" spans="1:17">
      <c r="A53" s="11">
        <v>43</v>
      </c>
      <c r="B53" s="11">
        <v>549</v>
      </c>
      <c r="C53" s="54" t="s">
        <v>75</v>
      </c>
      <c r="D53" s="54" t="s">
        <v>56</v>
      </c>
      <c r="E53" s="54" t="s">
        <v>54</v>
      </c>
      <c r="F53" s="55">
        <v>6</v>
      </c>
      <c r="G53" s="56">
        <v>6</v>
      </c>
      <c r="H53" s="56">
        <v>1</v>
      </c>
      <c r="I53" s="71">
        <f t="shared" si="0"/>
        <v>0.166666666666667</v>
      </c>
      <c r="J53" s="72"/>
      <c r="K53" s="88"/>
      <c r="L53" s="85">
        <f t="shared" si="1"/>
        <v>0</v>
      </c>
      <c r="N53" s="84"/>
      <c r="O53" s="85">
        <f t="shared" si="2"/>
        <v>0</v>
      </c>
      <c r="Q53" s="42">
        <f t="shared" si="4"/>
        <v>1</v>
      </c>
    </row>
    <row r="54" spans="1:17">
      <c r="A54" s="11">
        <v>44</v>
      </c>
      <c r="B54" s="11">
        <v>727</v>
      </c>
      <c r="C54" s="54" t="s">
        <v>70</v>
      </c>
      <c r="D54" s="54" t="s">
        <v>44</v>
      </c>
      <c r="E54" s="54" t="s">
        <v>54</v>
      </c>
      <c r="F54" s="55">
        <v>6</v>
      </c>
      <c r="G54" s="56">
        <v>3</v>
      </c>
      <c r="H54" s="56"/>
      <c r="I54" s="71">
        <f t="shared" si="0"/>
        <v>0</v>
      </c>
      <c r="J54" s="72"/>
      <c r="K54" s="88"/>
      <c r="L54" s="85">
        <f t="shared" si="1"/>
        <v>0</v>
      </c>
      <c r="N54" s="84"/>
      <c r="O54" s="85">
        <f t="shared" si="2"/>
        <v>0</v>
      </c>
      <c r="Q54" s="42">
        <f t="shared" si="4"/>
        <v>0</v>
      </c>
    </row>
    <row r="55" spans="1:17">
      <c r="A55" s="11">
        <v>45</v>
      </c>
      <c r="B55" s="11">
        <v>730</v>
      </c>
      <c r="C55" s="54" t="s">
        <v>71</v>
      </c>
      <c r="D55" s="54" t="s">
        <v>44</v>
      </c>
      <c r="E55" s="54" t="s">
        <v>72</v>
      </c>
      <c r="F55" s="55">
        <v>10</v>
      </c>
      <c r="G55" s="56">
        <v>5</v>
      </c>
      <c r="H55" s="56"/>
      <c r="I55" s="71">
        <f t="shared" si="0"/>
        <v>0</v>
      </c>
      <c r="J55" s="72"/>
      <c r="K55" s="88"/>
      <c r="L55" s="85">
        <f t="shared" si="1"/>
        <v>0</v>
      </c>
      <c r="N55" s="84"/>
      <c r="O55" s="85">
        <f t="shared" si="2"/>
        <v>0</v>
      </c>
      <c r="Q55" s="42">
        <f t="shared" si="4"/>
        <v>0</v>
      </c>
    </row>
    <row r="56" spans="1:17">
      <c r="A56" s="11">
        <v>46</v>
      </c>
      <c r="B56" s="11">
        <v>742</v>
      </c>
      <c r="C56" s="54" t="s">
        <v>69</v>
      </c>
      <c r="D56" s="54" t="s">
        <v>53</v>
      </c>
      <c r="E56" s="54" t="s">
        <v>51</v>
      </c>
      <c r="F56" s="55">
        <v>8</v>
      </c>
      <c r="G56" s="56">
        <v>5</v>
      </c>
      <c r="H56" s="56"/>
      <c r="I56" s="71">
        <f t="shared" si="0"/>
        <v>0</v>
      </c>
      <c r="J56" s="72"/>
      <c r="K56" s="88"/>
      <c r="L56" s="85">
        <f t="shared" si="1"/>
        <v>0</v>
      </c>
      <c r="N56" s="84"/>
      <c r="O56" s="85">
        <f t="shared" si="2"/>
        <v>0</v>
      </c>
      <c r="Q56" s="42">
        <f t="shared" si="4"/>
        <v>0</v>
      </c>
    </row>
    <row r="57" spans="1:17">
      <c r="A57" s="11">
        <v>47</v>
      </c>
      <c r="B57" s="11">
        <v>54</v>
      </c>
      <c r="C57" s="54" t="s">
        <v>49</v>
      </c>
      <c r="D57" s="54" t="s">
        <v>50</v>
      </c>
      <c r="E57" s="54" t="s">
        <v>51</v>
      </c>
      <c r="F57" s="55">
        <v>8</v>
      </c>
      <c r="G57" s="56">
        <v>5</v>
      </c>
      <c r="H57" s="56"/>
      <c r="I57" s="71">
        <f t="shared" si="0"/>
        <v>0</v>
      </c>
      <c r="J57" s="72"/>
      <c r="K57" s="88"/>
      <c r="L57" s="85">
        <f t="shared" si="1"/>
        <v>0</v>
      </c>
      <c r="N57" s="84"/>
      <c r="O57" s="85">
        <f t="shared" si="2"/>
        <v>0</v>
      </c>
      <c r="Q57" s="42">
        <f t="shared" si="4"/>
        <v>0</v>
      </c>
    </row>
    <row r="58" spans="1:17">
      <c r="A58" s="11">
        <v>48</v>
      </c>
      <c r="B58" s="11">
        <v>539</v>
      </c>
      <c r="C58" s="54" t="s">
        <v>84</v>
      </c>
      <c r="D58" s="54" t="s">
        <v>56</v>
      </c>
      <c r="E58" s="54" t="s">
        <v>54</v>
      </c>
      <c r="F58" s="55">
        <v>6</v>
      </c>
      <c r="G58" s="56">
        <v>3</v>
      </c>
      <c r="H58" s="56"/>
      <c r="I58" s="71">
        <f t="shared" si="0"/>
        <v>0</v>
      </c>
      <c r="J58" s="72"/>
      <c r="K58" s="88"/>
      <c r="L58" s="85">
        <f t="shared" si="1"/>
        <v>0</v>
      </c>
      <c r="N58" s="84"/>
      <c r="O58" s="85">
        <f t="shared" si="2"/>
        <v>0</v>
      </c>
      <c r="Q58" s="42">
        <f t="shared" si="4"/>
        <v>0</v>
      </c>
    </row>
    <row r="59" spans="1:17">
      <c r="A59" s="11">
        <v>49</v>
      </c>
      <c r="B59" s="11">
        <v>573</v>
      </c>
      <c r="C59" s="54" t="s">
        <v>128</v>
      </c>
      <c r="D59" s="54" t="s">
        <v>47</v>
      </c>
      <c r="E59" s="54" t="s">
        <v>54</v>
      </c>
      <c r="F59" s="55">
        <v>6</v>
      </c>
      <c r="G59" s="56">
        <v>3</v>
      </c>
      <c r="H59" s="56"/>
      <c r="I59" s="71">
        <f t="shared" si="0"/>
        <v>0</v>
      </c>
      <c r="J59" s="72"/>
      <c r="K59" s="88"/>
      <c r="L59" s="85">
        <f t="shared" si="1"/>
        <v>0</v>
      </c>
      <c r="N59" s="84"/>
      <c r="O59" s="85">
        <f t="shared" si="2"/>
        <v>0</v>
      </c>
      <c r="Q59" s="42">
        <f t="shared" si="4"/>
        <v>0</v>
      </c>
    </row>
    <row r="60" spans="1:17">
      <c r="A60" s="11">
        <v>50</v>
      </c>
      <c r="B60" s="11">
        <v>104838</v>
      </c>
      <c r="C60" s="54" t="s">
        <v>120</v>
      </c>
      <c r="D60" s="54" t="s">
        <v>50</v>
      </c>
      <c r="E60" s="54" t="s">
        <v>48</v>
      </c>
      <c r="F60" s="55">
        <v>6</v>
      </c>
      <c r="G60" s="56">
        <v>2</v>
      </c>
      <c r="H60" s="56"/>
      <c r="I60" s="71">
        <f t="shared" si="0"/>
        <v>0</v>
      </c>
      <c r="J60" s="72"/>
      <c r="K60" s="88"/>
      <c r="L60" s="85">
        <f t="shared" si="1"/>
        <v>0</v>
      </c>
      <c r="N60" s="84"/>
      <c r="O60" s="85">
        <f t="shared" si="2"/>
        <v>0</v>
      </c>
      <c r="Q60" s="42">
        <f t="shared" si="4"/>
        <v>0</v>
      </c>
    </row>
    <row r="61" spans="1:17">
      <c r="A61" s="11">
        <v>51</v>
      </c>
      <c r="B61" s="11">
        <v>710</v>
      </c>
      <c r="C61" s="54" t="s">
        <v>68</v>
      </c>
      <c r="D61" s="54" t="s">
        <v>50</v>
      </c>
      <c r="E61" s="54" t="s">
        <v>45</v>
      </c>
      <c r="F61" s="55">
        <v>8</v>
      </c>
      <c r="G61" s="56">
        <v>2</v>
      </c>
      <c r="H61" s="56"/>
      <c r="I61" s="71">
        <f t="shared" si="0"/>
        <v>0</v>
      </c>
      <c r="J61" s="72"/>
      <c r="K61" s="88"/>
      <c r="L61" s="85">
        <f t="shared" si="1"/>
        <v>0</v>
      </c>
      <c r="N61" s="84"/>
      <c r="O61" s="85">
        <f t="shared" si="2"/>
        <v>0</v>
      </c>
      <c r="Q61" s="42">
        <f t="shared" si="4"/>
        <v>0</v>
      </c>
    </row>
    <row r="62" spans="1:17">
      <c r="A62" s="11">
        <v>52</v>
      </c>
      <c r="B62" s="11">
        <v>104428</v>
      </c>
      <c r="C62" s="54" t="s">
        <v>62</v>
      </c>
      <c r="D62" s="54" t="s">
        <v>50</v>
      </c>
      <c r="E62" s="54" t="s">
        <v>54</v>
      </c>
      <c r="F62" s="55">
        <v>6</v>
      </c>
      <c r="G62" s="56">
        <v>3</v>
      </c>
      <c r="H62" s="56"/>
      <c r="I62" s="71">
        <f t="shared" si="0"/>
        <v>0</v>
      </c>
      <c r="J62" s="72"/>
      <c r="K62" s="88"/>
      <c r="L62" s="85">
        <f t="shared" si="1"/>
        <v>0</v>
      </c>
      <c r="N62" s="84"/>
      <c r="O62" s="85">
        <f t="shared" si="2"/>
        <v>0</v>
      </c>
      <c r="Q62" s="42">
        <f t="shared" si="4"/>
        <v>0</v>
      </c>
    </row>
    <row r="63" spans="1:17">
      <c r="A63" s="11">
        <v>53</v>
      </c>
      <c r="B63" s="11">
        <v>717</v>
      </c>
      <c r="C63" s="54" t="s">
        <v>61</v>
      </c>
      <c r="D63" s="54" t="s">
        <v>56</v>
      </c>
      <c r="E63" s="54" t="s">
        <v>54</v>
      </c>
      <c r="F63" s="55">
        <v>6</v>
      </c>
      <c r="G63" s="56">
        <v>3</v>
      </c>
      <c r="H63" s="56"/>
      <c r="I63" s="71">
        <f t="shared" si="0"/>
        <v>0</v>
      </c>
      <c r="J63" s="72"/>
      <c r="K63" s="88"/>
      <c r="L63" s="85">
        <f t="shared" si="1"/>
        <v>0</v>
      </c>
      <c r="N63" s="84"/>
      <c r="O63" s="85">
        <f t="shared" si="2"/>
        <v>0</v>
      </c>
      <c r="Q63" s="42">
        <f t="shared" si="4"/>
        <v>0</v>
      </c>
    </row>
    <row r="64" spans="1:17">
      <c r="A64" s="11">
        <v>54</v>
      </c>
      <c r="B64" s="11">
        <v>103199</v>
      </c>
      <c r="C64" s="54" t="s">
        <v>107</v>
      </c>
      <c r="D64" s="54" t="s">
        <v>44</v>
      </c>
      <c r="E64" s="54" t="s">
        <v>67</v>
      </c>
      <c r="F64" s="55">
        <v>6</v>
      </c>
      <c r="G64" s="56">
        <v>4</v>
      </c>
      <c r="H64" s="56"/>
      <c r="I64" s="71">
        <f t="shared" si="0"/>
        <v>0</v>
      </c>
      <c r="J64" s="72"/>
      <c r="K64" s="88"/>
      <c r="L64" s="85">
        <f t="shared" si="1"/>
        <v>0</v>
      </c>
      <c r="N64" s="84"/>
      <c r="O64" s="85">
        <f t="shared" si="2"/>
        <v>0</v>
      </c>
      <c r="Q64" s="42">
        <f t="shared" si="4"/>
        <v>0</v>
      </c>
    </row>
    <row r="65" spans="1:17">
      <c r="A65" s="11">
        <v>55</v>
      </c>
      <c r="B65" s="11">
        <v>357</v>
      </c>
      <c r="C65" s="54" t="s">
        <v>127</v>
      </c>
      <c r="D65" s="54" t="s">
        <v>44</v>
      </c>
      <c r="E65" s="54" t="s">
        <v>51</v>
      </c>
      <c r="F65" s="55">
        <v>8</v>
      </c>
      <c r="G65" s="56">
        <v>4</v>
      </c>
      <c r="H65" s="56"/>
      <c r="I65" s="71">
        <f t="shared" si="0"/>
        <v>0</v>
      </c>
      <c r="J65" s="72"/>
      <c r="K65" s="88"/>
      <c r="L65" s="85">
        <f t="shared" si="1"/>
        <v>0</v>
      </c>
      <c r="N65" s="84"/>
      <c r="O65" s="85">
        <f t="shared" si="2"/>
        <v>0</v>
      </c>
      <c r="Q65" s="42">
        <f t="shared" si="4"/>
        <v>0</v>
      </c>
    </row>
    <row r="66" spans="1:17">
      <c r="A66" s="11">
        <v>57</v>
      </c>
      <c r="B66" s="11">
        <v>105910</v>
      </c>
      <c r="C66" s="54" t="s">
        <v>155</v>
      </c>
      <c r="D66" s="54" t="s">
        <v>47</v>
      </c>
      <c r="E66" s="54" t="s">
        <v>48</v>
      </c>
      <c r="F66" s="55">
        <v>4</v>
      </c>
      <c r="G66" s="56">
        <v>2</v>
      </c>
      <c r="H66" s="56"/>
      <c r="I66" s="71">
        <f t="shared" si="0"/>
        <v>0</v>
      </c>
      <c r="J66" s="72"/>
      <c r="K66" s="88"/>
      <c r="L66" s="85">
        <f t="shared" si="1"/>
        <v>0</v>
      </c>
      <c r="N66" s="84"/>
      <c r="O66" s="85">
        <f t="shared" si="2"/>
        <v>0</v>
      </c>
      <c r="Q66" s="42">
        <f t="shared" si="4"/>
        <v>0</v>
      </c>
    </row>
    <row r="67" spans="1:17">
      <c r="A67" s="11">
        <v>58</v>
      </c>
      <c r="B67" s="11">
        <v>723</v>
      </c>
      <c r="C67" s="54" t="s">
        <v>95</v>
      </c>
      <c r="D67" s="54" t="s">
        <v>53</v>
      </c>
      <c r="E67" s="54" t="s">
        <v>54</v>
      </c>
      <c r="F67" s="55">
        <v>8</v>
      </c>
      <c r="G67" s="56">
        <v>3</v>
      </c>
      <c r="H67" s="56"/>
      <c r="I67" s="71">
        <f t="shared" si="0"/>
        <v>0</v>
      </c>
      <c r="J67" s="72"/>
      <c r="K67" s="88"/>
      <c r="L67" s="85">
        <f t="shared" si="1"/>
        <v>0</v>
      </c>
      <c r="N67" s="84"/>
      <c r="O67" s="85">
        <f t="shared" si="2"/>
        <v>0</v>
      </c>
      <c r="Q67" s="42">
        <f t="shared" si="4"/>
        <v>0</v>
      </c>
    </row>
    <row r="68" spans="1:17">
      <c r="A68" s="11">
        <v>59</v>
      </c>
      <c r="B68" s="11">
        <v>511</v>
      </c>
      <c r="C68" s="54" t="s">
        <v>77</v>
      </c>
      <c r="D68" s="54" t="s">
        <v>53</v>
      </c>
      <c r="E68" s="54" t="s">
        <v>67</v>
      </c>
      <c r="F68" s="55">
        <v>8</v>
      </c>
      <c r="G68" s="56">
        <v>4</v>
      </c>
      <c r="H68" s="56"/>
      <c r="I68" s="71">
        <f t="shared" ref="I68:I90" si="5">H68/G68</f>
        <v>0</v>
      </c>
      <c r="J68" s="72"/>
      <c r="K68" s="88"/>
      <c r="L68" s="85">
        <f t="shared" ref="L68:L90" si="6">K68/G68</f>
        <v>0</v>
      </c>
      <c r="N68" s="84"/>
      <c r="O68" s="85">
        <f t="shared" ref="O68:O113" si="7">N68/G68</f>
        <v>0</v>
      </c>
      <c r="Q68" s="42">
        <f t="shared" si="4"/>
        <v>0</v>
      </c>
    </row>
    <row r="69" spans="1:17">
      <c r="A69" s="11">
        <v>60</v>
      </c>
      <c r="B69" s="11">
        <v>105396</v>
      </c>
      <c r="C69" s="54" t="s">
        <v>161</v>
      </c>
      <c r="D69" s="54" t="s">
        <v>47</v>
      </c>
      <c r="E69" s="54" t="s">
        <v>48</v>
      </c>
      <c r="F69" s="55">
        <v>6</v>
      </c>
      <c r="G69" s="56">
        <v>2</v>
      </c>
      <c r="H69" s="56"/>
      <c r="I69" s="71">
        <f t="shared" si="5"/>
        <v>0</v>
      </c>
      <c r="J69" s="72"/>
      <c r="K69" s="88"/>
      <c r="L69" s="85">
        <f t="shared" si="6"/>
        <v>0</v>
      </c>
      <c r="N69" s="84"/>
      <c r="O69" s="85">
        <f t="shared" si="7"/>
        <v>0</v>
      </c>
      <c r="Q69" s="42">
        <f t="shared" ref="Q69:Q113" si="8">H69+K69+N69</f>
        <v>0</v>
      </c>
    </row>
    <row r="70" spans="1:17">
      <c r="A70" s="11">
        <v>61</v>
      </c>
      <c r="B70" s="11">
        <v>103639</v>
      </c>
      <c r="C70" s="54" t="s">
        <v>88</v>
      </c>
      <c r="D70" s="54" t="s">
        <v>47</v>
      </c>
      <c r="E70" s="54" t="s">
        <v>67</v>
      </c>
      <c r="F70" s="55">
        <v>8</v>
      </c>
      <c r="G70" s="56">
        <v>4</v>
      </c>
      <c r="H70" s="56"/>
      <c r="I70" s="71">
        <f t="shared" si="5"/>
        <v>0</v>
      </c>
      <c r="J70" s="72"/>
      <c r="K70" s="88"/>
      <c r="L70" s="85">
        <f t="shared" si="6"/>
        <v>0</v>
      </c>
      <c r="N70" s="84"/>
      <c r="O70" s="85">
        <f t="shared" si="7"/>
        <v>0</v>
      </c>
      <c r="Q70" s="42">
        <f t="shared" si="8"/>
        <v>0</v>
      </c>
    </row>
    <row r="71" spans="1:17">
      <c r="A71" s="11">
        <v>62</v>
      </c>
      <c r="B71" s="11">
        <v>587</v>
      </c>
      <c r="C71" s="54" t="s">
        <v>92</v>
      </c>
      <c r="D71" s="54" t="s">
        <v>50</v>
      </c>
      <c r="E71" s="54" t="s">
        <v>67</v>
      </c>
      <c r="F71" s="55">
        <v>8</v>
      </c>
      <c r="G71" s="56">
        <v>4</v>
      </c>
      <c r="H71" s="56"/>
      <c r="I71" s="71">
        <f t="shared" si="5"/>
        <v>0</v>
      </c>
      <c r="J71" s="72"/>
      <c r="K71" s="88"/>
      <c r="L71" s="85">
        <f t="shared" si="6"/>
        <v>0</v>
      </c>
      <c r="N71" s="84"/>
      <c r="O71" s="85">
        <f t="shared" si="7"/>
        <v>0</v>
      </c>
      <c r="Q71" s="42">
        <f t="shared" si="8"/>
        <v>0</v>
      </c>
    </row>
    <row r="72" spans="1:17">
      <c r="A72" s="11">
        <v>63</v>
      </c>
      <c r="B72" s="11">
        <v>399</v>
      </c>
      <c r="C72" s="54" t="s">
        <v>148</v>
      </c>
      <c r="D72" s="54" t="s">
        <v>47</v>
      </c>
      <c r="E72" s="54" t="s">
        <v>51</v>
      </c>
      <c r="F72" s="55">
        <v>8</v>
      </c>
      <c r="G72" s="56">
        <v>3</v>
      </c>
      <c r="H72" s="56"/>
      <c r="I72" s="71">
        <f t="shared" si="5"/>
        <v>0</v>
      </c>
      <c r="J72" s="72"/>
      <c r="K72" s="88"/>
      <c r="L72" s="85">
        <f t="shared" si="6"/>
        <v>0</v>
      </c>
      <c r="N72" s="84"/>
      <c r="O72" s="85">
        <f t="shared" si="7"/>
        <v>0</v>
      </c>
      <c r="Q72" s="42">
        <f t="shared" si="8"/>
        <v>0</v>
      </c>
    </row>
    <row r="73" spans="1:17">
      <c r="A73" s="11">
        <v>64</v>
      </c>
      <c r="B73" s="11">
        <v>365</v>
      </c>
      <c r="C73" s="54" t="s">
        <v>113</v>
      </c>
      <c r="D73" s="54" t="s">
        <v>44</v>
      </c>
      <c r="E73" s="54" t="s">
        <v>72</v>
      </c>
      <c r="F73" s="55">
        <v>10</v>
      </c>
      <c r="G73" s="56">
        <v>5</v>
      </c>
      <c r="H73" s="56"/>
      <c r="I73" s="71">
        <f t="shared" si="5"/>
        <v>0</v>
      </c>
      <c r="J73" s="72"/>
      <c r="K73" s="88"/>
      <c r="L73" s="85">
        <f t="shared" si="6"/>
        <v>0</v>
      </c>
      <c r="N73" s="84"/>
      <c r="O73" s="85">
        <f t="shared" si="7"/>
        <v>0</v>
      </c>
      <c r="Q73" s="42">
        <f t="shared" si="8"/>
        <v>0</v>
      </c>
    </row>
    <row r="74" spans="1:17">
      <c r="A74" s="11">
        <v>65</v>
      </c>
      <c r="B74" s="11">
        <v>744</v>
      </c>
      <c r="C74" s="54" t="s">
        <v>149</v>
      </c>
      <c r="D74" s="54" t="s">
        <v>53</v>
      </c>
      <c r="E74" s="54" t="s">
        <v>51</v>
      </c>
      <c r="F74" s="55">
        <v>8</v>
      </c>
      <c r="G74" s="56">
        <v>5</v>
      </c>
      <c r="H74" s="56"/>
      <c r="I74" s="71">
        <f t="shared" si="5"/>
        <v>0</v>
      </c>
      <c r="J74" s="72"/>
      <c r="K74" s="88"/>
      <c r="L74" s="85">
        <f t="shared" si="6"/>
        <v>0</v>
      </c>
      <c r="N74" s="84"/>
      <c r="O74" s="85">
        <f t="shared" si="7"/>
        <v>0</v>
      </c>
      <c r="Q74" s="42">
        <f t="shared" si="8"/>
        <v>0</v>
      </c>
    </row>
    <row r="75" spans="1:17">
      <c r="A75" s="11">
        <v>66</v>
      </c>
      <c r="B75" s="11">
        <v>570</v>
      </c>
      <c r="C75" s="54" t="s">
        <v>124</v>
      </c>
      <c r="D75" s="54" t="s">
        <v>44</v>
      </c>
      <c r="E75" s="54" t="s">
        <v>54</v>
      </c>
      <c r="F75" s="55">
        <v>6</v>
      </c>
      <c r="G75" s="56">
        <v>3</v>
      </c>
      <c r="H75" s="56"/>
      <c r="I75" s="71">
        <f t="shared" si="5"/>
        <v>0</v>
      </c>
      <c r="J75" s="72"/>
      <c r="K75" s="88"/>
      <c r="L75" s="85">
        <f t="shared" si="6"/>
        <v>0</v>
      </c>
      <c r="N75" s="84"/>
      <c r="O75" s="85">
        <f t="shared" si="7"/>
        <v>0</v>
      </c>
      <c r="Q75" s="42">
        <f t="shared" si="8"/>
        <v>0</v>
      </c>
    </row>
    <row r="76" spans="1:17">
      <c r="A76" s="11">
        <v>68</v>
      </c>
      <c r="B76" s="11">
        <v>102567</v>
      </c>
      <c r="C76" s="54" t="s">
        <v>126</v>
      </c>
      <c r="D76" s="54" t="s">
        <v>56</v>
      </c>
      <c r="E76" s="54" t="s">
        <v>45</v>
      </c>
      <c r="F76" s="55">
        <v>8</v>
      </c>
      <c r="G76" s="56">
        <v>2</v>
      </c>
      <c r="H76" s="56"/>
      <c r="I76" s="71">
        <f t="shared" si="5"/>
        <v>0</v>
      </c>
      <c r="J76" s="72"/>
      <c r="K76" s="88"/>
      <c r="L76" s="85">
        <f t="shared" si="6"/>
        <v>0</v>
      </c>
      <c r="N76" s="84"/>
      <c r="O76" s="85">
        <f t="shared" si="7"/>
        <v>0</v>
      </c>
      <c r="Q76" s="42">
        <f t="shared" si="8"/>
        <v>0</v>
      </c>
    </row>
    <row r="77" spans="1:17">
      <c r="A77" s="11">
        <v>69</v>
      </c>
      <c r="B77" s="11">
        <v>732</v>
      </c>
      <c r="C77" s="54" t="s">
        <v>96</v>
      </c>
      <c r="D77" s="54" t="s">
        <v>56</v>
      </c>
      <c r="E77" s="54" t="s">
        <v>45</v>
      </c>
      <c r="F77" s="55">
        <v>6</v>
      </c>
      <c r="G77" s="56">
        <v>2</v>
      </c>
      <c r="H77" s="56"/>
      <c r="I77" s="71">
        <f t="shared" si="5"/>
        <v>0</v>
      </c>
      <c r="J77" s="72"/>
      <c r="K77" s="88"/>
      <c r="L77" s="85">
        <f t="shared" si="6"/>
        <v>0</v>
      </c>
      <c r="N77" s="84"/>
      <c r="O77" s="85">
        <f t="shared" si="7"/>
        <v>0</v>
      </c>
      <c r="Q77" s="42">
        <f t="shared" si="8"/>
        <v>0</v>
      </c>
    </row>
    <row r="78" spans="1:17">
      <c r="A78" s="11">
        <v>70</v>
      </c>
      <c r="B78" s="11">
        <v>740</v>
      </c>
      <c r="C78" s="54" t="s">
        <v>145</v>
      </c>
      <c r="D78" s="54" t="s">
        <v>47</v>
      </c>
      <c r="E78" s="54" t="s">
        <v>45</v>
      </c>
      <c r="F78" s="55">
        <v>8</v>
      </c>
      <c r="G78" s="56">
        <v>2</v>
      </c>
      <c r="H78" s="56"/>
      <c r="I78" s="71">
        <f t="shared" si="5"/>
        <v>0</v>
      </c>
      <c r="J78" s="72"/>
      <c r="K78" s="88"/>
      <c r="L78" s="85">
        <f t="shared" si="6"/>
        <v>0</v>
      </c>
      <c r="N78" s="84"/>
      <c r="O78" s="85">
        <f t="shared" si="7"/>
        <v>0</v>
      </c>
      <c r="Q78" s="42">
        <f t="shared" si="8"/>
        <v>0</v>
      </c>
    </row>
    <row r="79" spans="1:17">
      <c r="A79" s="11">
        <v>71</v>
      </c>
      <c r="B79" s="11">
        <v>582</v>
      </c>
      <c r="C79" s="54" t="s">
        <v>109</v>
      </c>
      <c r="D79" s="54" t="s">
        <v>44</v>
      </c>
      <c r="E79" s="54" t="s">
        <v>58</v>
      </c>
      <c r="F79" s="55">
        <v>10</v>
      </c>
      <c r="G79" s="56">
        <v>8</v>
      </c>
      <c r="H79" s="56"/>
      <c r="I79" s="71">
        <f t="shared" si="5"/>
        <v>0</v>
      </c>
      <c r="J79" s="72"/>
      <c r="L79" s="85">
        <f t="shared" si="6"/>
        <v>0</v>
      </c>
      <c r="N79" s="84"/>
      <c r="O79" s="85">
        <f t="shared" si="7"/>
        <v>0</v>
      </c>
      <c r="Q79" s="42">
        <f t="shared" si="8"/>
        <v>0</v>
      </c>
    </row>
    <row r="80" spans="1:17">
      <c r="A80" s="11">
        <v>72</v>
      </c>
      <c r="B80" s="11">
        <v>391</v>
      </c>
      <c r="C80" s="54" t="s">
        <v>152</v>
      </c>
      <c r="D80" s="54" t="s">
        <v>53</v>
      </c>
      <c r="E80" s="54" t="s">
        <v>51</v>
      </c>
      <c r="F80" s="55">
        <v>8</v>
      </c>
      <c r="G80" s="56">
        <v>5</v>
      </c>
      <c r="H80" s="56"/>
      <c r="I80" s="71">
        <f t="shared" si="5"/>
        <v>0</v>
      </c>
      <c r="J80" s="72"/>
      <c r="L80" s="85">
        <f t="shared" si="6"/>
        <v>0</v>
      </c>
      <c r="N80" s="84"/>
      <c r="O80" s="85">
        <f t="shared" si="7"/>
        <v>0</v>
      </c>
      <c r="Q80" s="42">
        <f t="shared" si="8"/>
        <v>0</v>
      </c>
    </row>
    <row r="81" spans="1:17">
      <c r="A81" s="11">
        <v>75</v>
      </c>
      <c r="B81" s="11">
        <v>56</v>
      </c>
      <c r="C81" s="54" t="s">
        <v>115</v>
      </c>
      <c r="D81" s="54" t="s">
        <v>50</v>
      </c>
      <c r="E81" s="54" t="s">
        <v>45</v>
      </c>
      <c r="F81" s="55">
        <v>8</v>
      </c>
      <c r="G81" s="56">
        <v>2</v>
      </c>
      <c r="H81" s="56"/>
      <c r="I81" s="71">
        <f t="shared" si="5"/>
        <v>0</v>
      </c>
      <c r="J81" s="72"/>
      <c r="L81" s="85">
        <f t="shared" si="6"/>
        <v>0</v>
      </c>
      <c r="N81" s="84"/>
      <c r="O81" s="85">
        <f t="shared" si="7"/>
        <v>0</v>
      </c>
      <c r="Q81" s="42">
        <f t="shared" si="8"/>
        <v>0</v>
      </c>
    </row>
    <row r="82" spans="1:17">
      <c r="A82" s="11">
        <v>77</v>
      </c>
      <c r="B82" s="11">
        <v>103198</v>
      </c>
      <c r="C82" s="54" t="s">
        <v>137</v>
      </c>
      <c r="D82" s="54" t="s">
        <v>44</v>
      </c>
      <c r="E82" s="54" t="s">
        <v>67</v>
      </c>
      <c r="F82" s="55">
        <v>8</v>
      </c>
      <c r="G82" s="56">
        <v>4</v>
      </c>
      <c r="H82" s="56"/>
      <c r="I82" s="71">
        <f t="shared" si="5"/>
        <v>0</v>
      </c>
      <c r="J82" s="72"/>
      <c r="L82" s="85">
        <f t="shared" si="6"/>
        <v>0</v>
      </c>
      <c r="N82" s="84"/>
      <c r="O82" s="85">
        <f t="shared" si="7"/>
        <v>0</v>
      </c>
      <c r="Q82" s="42">
        <f t="shared" si="8"/>
        <v>0</v>
      </c>
    </row>
    <row r="83" spans="1:17">
      <c r="A83" s="11">
        <v>78</v>
      </c>
      <c r="B83" s="11">
        <v>733</v>
      </c>
      <c r="C83" s="54" t="s">
        <v>150</v>
      </c>
      <c r="D83" s="54" t="s">
        <v>47</v>
      </c>
      <c r="E83" s="54" t="s">
        <v>45</v>
      </c>
      <c r="F83" s="55">
        <v>8</v>
      </c>
      <c r="G83" s="56">
        <v>2</v>
      </c>
      <c r="H83" s="56"/>
      <c r="I83" s="71">
        <f t="shared" si="5"/>
        <v>0</v>
      </c>
      <c r="J83" s="72"/>
      <c r="L83" s="85">
        <f t="shared" si="6"/>
        <v>0</v>
      </c>
      <c r="N83" s="84"/>
      <c r="O83" s="85">
        <f t="shared" si="7"/>
        <v>0</v>
      </c>
      <c r="Q83" s="42">
        <f t="shared" si="8"/>
        <v>0</v>
      </c>
    </row>
    <row r="84" spans="1:17">
      <c r="A84" s="11">
        <v>79</v>
      </c>
      <c r="B84" s="11">
        <v>585</v>
      </c>
      <c r="C84" s="54" t="s">
        <v>103</v>
      </c>
      <c r="D84" s="54" t="s">
        <v>44</v>
      </c>
      <c r="E84" s="54" t="s">
        <v>72</v>
      </c>
      <c r="F84" s="55">
        <v>10</v>
      </c>
      <c r="G84" s="56">
        <v>5</v>
      </c>
      <c r="H84" s="56"/>
      <c r="I84" s="71">
        <f t="shared" si="5"/>
        <v>0</v>
      </c>
      <c r="J84" s="72"/>
      <c r="L84" s="85">
        <f t="shared" si="6"/>
        <v>0</v>
      </c>
      <c r="N84" s="84"/>
      <c r="O84" s="85">
        <f t="shared" si="7"/>
        <v>0</v>
      </c>
      <c r="Q84" s="42">
        <f t="shared" si="8"/>
        <v>0</v>
      </c>
    </row>
    <row r="85" spans="1:17">
      <c r="A85" s="11">
        <v>80</v>
      </c>
      <c r="B85" s="11">
        <v>105267</v>
      </c>
      <c r="C85" s="54" t="s">
        <v>89</v>
      </c>
      <c r="D85" s="54" t="s">
        <v>44</v>
      </c>
      <c r="E85" s="54" t="s">
        <v>54</v>
      </c>
      <c r="F85" s="55">
        <v>6</v>
      </c>
      <c r="G85" s="56">
        <v>3</v>
      </c>
      <c r="H85" s="56"/>
      <c r="I85" s="71">
        <f t="shared" si="5"/>
        <v>0</v>
      </c>
      <c r="J85" s="72"/>
      <c r="L85" s="85">
        <f t="shared" si="6"/>
        <v>0</v>
      </c>
      <c r="N85" s="84"/>
      <c r="O85" s="85">
        <f t="shared" si="7"/>
        <v>0</v>
      </c>
      <c r="Q85" s="42">
        <f t="shared" si="8"/>
        <v>0</v>
      </c>
    </row>
    <row r="86" spans="1:17">
      <c r="A86" s="11">
        <v>81</v>
      </c>
      <c r="B86" s="11">
        <v>104429</v>
      </c>
      <c r="C86" s="54" t="s">
        <v>159</v>
      </c>
      <c r="D86" s="54" t="s">
        <v>44</v>
      </c>
      <c r="E86" s="54" t="s">
        <v>48</v>
      </c>
      <c r="F86" s="55">
        <v>4</v>
      </c>
      <c r="G86" s="56">
        <v>2</v>
      </c>
      <c r="H86" s="56"/>
      <c r="I86" s="71">
        <f t="shared" si="5"/>
        <v>0</v>
      </c>
      <c r="J86" s="72"/>
      <c r="L86" s="85">
        <f t="shared" si="6"/>
        <v>0</v>
      </c>
      <c r="N86" s="84"/>
      <c r="O86" s="85">
        <f t="shared" si="7"/>
        <v>0</v>
      </c>
      <c r="Q86" s="42">
        <f t="shared" si="8"/>
        <v>0</v>
      </c>
    </row>
    <row r="87" spans="1:17">
      <c r="A87" s="11">
        <v>82</v>
      </c>
      <c r="B87" s="11">
        <v>718</v>
      </c>
      <c r="C87" s="54" t="s">
        <v>102</v>
      </c>
      <c r="D87" s="54" t="s">
        <v>53</v>
      </c>
      <c r="E87" s="54" t="s">
        <v>48</v>
      </c>
      <c r="F87" s="55">
        <v>4</v>
      </c>
      <c r="G87" s="56">
        <v>2</v>
      </c>
      <c r="H87" s="56"/>
      <c r="I87" s="71">
        <f t="shared" si="5"/>
        <v>0</v>
      </c>
      <c r="J87" s="72"/>
      <c r="L87" s="85">
        <f t="shared" si="6"/>
        <v>0</v>
      </c>
      <c r="N87" s="84"/>
      <c r="O87" s="85">
        <f t="shared" si="7"/>
        <v>0</v>
      </c>
      <c r="Q87" s="42">
        <f t="shared" si="8"/>
        <v>0</v>
      </c>
    </row>
    <row r="88" spans="1:17">
      <c r="A88" s="11">
        <v>83</v>
      </c>
      <c r="B88" s="11">
        <v>311</v>
      </c>
      <c r="C88" s="54" t="s">
        <v>166</v>
      </c>
      <c r="D88" s="54" t="s">
        <v>44</v>
      </c>
      <c r="E88" s="54" t="s">
        <v>51</v>
      </c>
      <c r="F88" s="55">
        <v>8</v>
      </c>
      <c r="G88" s="56">
        <v>4</v>
      </c>
      <c r="H88" s="56"/>
      <c r="I88" s="71">
        <f t="shared" si="5"/>
        <v>0</v>
      </c>
      <c r="J88" s="72"/>
      <c r="L88" s="85">
        <f t="shared" si="6"/>
        <v>0</v>
      </c>
      <c r="N88" s="84"/>
      <c r="O88" s="85">
        <f t="shared" si="7"/>
        <v>0</v>
      </c>
      <c r="Q88" s="42">
        <f t="shared" si="8"/>
        <v>0</v>
      </c>
    </row>
    <row r="89" spans="1:17">
      <c r="A89" s="11">
        <v>84</v>
      </c>
      <c r="B89" s="11">
        <v>741</v>
      </c>
      <c r="C89" s="54" t="s">
        <v>132</v>
      </c>
      <c r="D89" s="54" t="s">
        <v>44</v>
      </c>
      <c r="E89" s="54" t="s">
        <v>48</v>
      </c>
      <c r="F89" s="55">
        <v>4</v>
      </c>
      <c r="G89" s="56">
        <v>2</v>
      </c>
      <c r="H89" s="56"/>
      <c r="I89" s="71">
        <f t="shared" si="5"/>
        <v>0</v>
      </c>
      <c r="J89" s="72"/>
      <c r="L89" s="85">
        <f t="shared" si="6"/>
        <v>0</v>
      </c>
      <c r="N89" s="84"/>
      <c r="O89" s="85">
        <f t="shared" si="7"/>
        <v>0</v>
      </c>
      <c r="Q89" s="42">
        <f t="shared" si="8"/>
        <v>0</v>
      </c>
    </row>
    <row r="90" spans="1:17">
      <c r="A90" s="11">
        <v>86</v>
      </c>
      <c r="B90" s="11">
        <v>52</v>
      </c>
      <c r="C90" s="54" t="s">
        <v>163</v>
      </c>
      <c r="D90" s="54" t="s">
        <v>50</v>
      </c>
      <c r="E90" s="54" t="s">
        <v>54</v>
      </c>
      <c r="F90" s="55">
        <v>8</v>
      </c>
      <c r="G90" s="56">
        <v>3</v>
      </c>
      <c r="H90" s="56"/>
      <c r="I90" s="71">
        <f t="shared" si="5"/>
        <v>0</v>
      </c>
      <c r="J90" s="72"/>
      <c r="L90" s="85">
        <f t="shared" si="6"/>
        <v>0</v>
      </c>
      <c r="N90" s="84"/>
      <c r="O90" s="85">
        <f t="shared" si="7"/>
        <v>0</v>
      </c>
      <c r="Q90" s="42">
        <f t="shared" si="8"/>
        <v>0</v>
      </c>
    </row>
    <row r="91" spans="1:17">
      <c r="A91" s="11">
        <v>88</v>
      </c>
      <c r="B91" s="90">
        <v>571</v>
      </c>
      <c r="C91" s="54" t="s">
        <v>118</v>
      </c>
      <c r="D91" s="54" t="s">
        <v>119</v>
      </c>
      <c r="E91" s="54" t="s">
        <v>72</v>
      </c>
      <c r="F91" s="55">
        <v>10</v>
      </c>
      <c r="G91" s="56">
        <v>5</v>
      </c>
      <c r="H91" s="56"/>
      <c r="I91" s="71">
        <f t="shared" ref="I68:I113" si="9">H91/G91</f>
        <v>0</v>
      </c>
      <c r="J91" s="72"/>
      <c r="K91" s="88"/>
      <c r="L91" s="85">
        <f t="shared" ref="L68:L113" si="10">K91/G91</f>
        <v>0</v>
      </c>
      <c r="O91" s="40">
        <f t="shared" si="7"/>
        <v>0</v>
      </c>
      <c r="Q91" s="42">
        <f t="shared" si="8"/>
        <v>0</v>
      </c>
    </row>
    <row r="92" spans="1:17">
      <c r="A92" s="11">
        <v>89</v>
      </c>
      <c r="B92" s="11">
        <v>104533</v>
      </c>
      <c r="C92" s="54" t="s">
        <v>111</v>
      </c>
      <c r="D92" s="54" t="s">
        <v>56</v>
      </c>
      <c r="E92" s="54" t="s">
        <v>48</v>
      </c>
      <c r="F92" s="55">
        <v>6</v>
      </c>
      <c r="G92" s="56">
        <v>2</v>
      </c>
      <c r="H92" s="56"/>
      <c r="I92" s="71">
        <f t="shared" si="9"/>
        <v>0</v>
      </c>
      <c r="J92" s="72"/>
      <c r="K92" s="88"/>
      <c r="L92" s="85">
        <f t="shared" si="10"/>
        <v>0</v>
      </c>
      <c r="O92" s="40">
        <f t="shared" si="7"/>
        <v>0</v>
      </c>
      <c r="Q92" s="42">
        <f t="shared" si="8"/>
        <v>0</v>
      </c>
    </row>
    <row r="93" spans="1:17">
      <c r="A93" s="11">
        <v>90</v>
      </c>
      <c r="B93" s="11">
        <v>106066</v>
      </c>
      <c r="C93" s="54" t="s">
        <v>136</v>
      </c>
      <c r="D93" s="54" t="s">
        <v>122</v>
      </c>
      <c r="E93" s="54" t="s">
        <v>54</v>
      </c>
      <c r="F93" s="55">
        <v>6</v>
      </c>
      <c r="G93" s="56">
        <v>3</v>
      </c>
      <c r="H93" s="56"/>
      <c r="I93" s="71">
        <f t="shared" si="9"/>
        <v>0</v>
      </c>
      <c r="J93" s="72"/>
      <c r="K93" s="88"/>
      <c r="L93" s="85">
        <f t="shared" si="10"/>
        <v>0</v>
      </c>
      <c r="O93" s="40">
        <f t="shared" si="7"/>
        <v>0</v>
      </c>
      <c r="Q93" s="42">
        <f t="shared" si="8"/>
        <v>0</v>
      </c>
    </row>
    <row r="94" spans="1:17">
      <c r="A94" s="11">
        <v>91</v>
      </c>
      <c r="B94" s="11">
        <v>745</v>
      </c>
      <c r="C94" s="54" t="s">
        <v>153</v>
      </c>
      <c r="D94" s="54" t="s">
        <v>44</v>
      </c>
      <c r="E94" s="54" t="s">
        <v>67</v>
      </c>
      <c r="F94" s="55">
        <v>6</v>
      </c>
      <c r="G94" s="56">
        <v>4</v>
      </c>
      <c r="H94" s="56"/>
      <c r="I94" s="71">
        <f t="shared" si="9"/>
        <v>0</v>
      </c>
      <c r="J94" s="72"/>
      <c r="K94" s="88"/>
      <c r="L94" s="85">
        <f t="shared" si="10"/>
        <v>0</v>
      </c>
      <c r="O94" s="40">
        <f t="shared" si="7"/>
        <v>0</v>
      </c>
      <c r="Q94" s="42">
        <f t="shared" si="8"/>
        <v>0</v>
      </c>
    </row>
    <row r="95" spans="1:17">
      <c r="A95" s="11">
        <v>92</v>
      </c>
      <c r="B95" s="11">
        <v>752</v>
      </c>
      <c r="C95" s="54" t="s">
        <v>134</v>
      </c>
      <c r="D95" s="54" t="s">
        <v>44</v>
      </c>
      <c r="E95" s="54" t="s">
        <v>45</v>
      </c>
      <c r="F95" s="55">
        <v>8</v>
      </c>
      <c r="G95" s="56">
        <v>2</v>
      </c>
      <c r="H95" s="56"/>
      <c r="I95" s="71">
        <f t="shared" si="9"/>
        <v>0</v>
      </c>
      <c r="J95" s="72"/>
      <c r="K95" s="88"/>
      <c r="L95" s="85">
        <f t="shared" si="10"/>
        <v>0</v>
      </c>
      <c r="O95" s="40">
        <f t="shared" si="7"/>
        <v>0</v>
      </c>
      <c r="Q95" s="42">
        <f t="shared" si="8"/>
        <v>0</v>
      </c>
    </row>
    <row r="96" spans="1:17">
      <c r="A96" s="11">
        <v>93</v>
      </c>
      <c r="B96" s="11">
        <v>724</v>
      </c>
      <c r="C96" s="54" t="s">
        <v>116</v>
      </c>
      <c r="D96" s="54" t="s">
        <v>47</v>
      </c>
      <c r="E96" s="54" t="s">
        <v>51</v>
      </c>
      <c r="F96" s="55">
        <v>8</v>
      </c>
      <c r="G96" s="56">
        <v>8</v>
      </c>
      <c r="H96" s="56"/>
      <c r="I96" s="71">
        <f t="shared" si="9"/>
        <v>0</v>
      </c>
      <c r="J96" s="72"/>
      <c r="K96" s="88"/>
      <c r="L96" s="85">
        <f t="shared" si="10"/>
        <v>0</v>
      </c>
      <c r="O96" s="40">
        <f t="shared" si="7"/>
        <v>0</v>
      </c>
      <c r="Q96" s="42">
        <f t="shared" si="8"/>
        <v>0</v>
      </c>
    </row>
    <row r="97" spans="1:17">
      <c r="A97" s="11">
        <v>94</v>
      </c>
      <c r="B97" s="11">
        <v>102935</v>
      </c>
      <c r="C97" s="54" t="s">
        <v>90</v>
      </c>
      <c r="D97" s="54" t="s">
        <v>53</v>
      </c>
      <c r="E97" s="54" t="s">
        <v>67</v>
      </c>
      <c r="F97" s="55">
        <v>8</v>
      </c>
      <c r="G97" s="56">
        <v>4</v>
      </c>
      <c r="H97" s="56"/>
      <c r="I97" s="71">
        <f t="shared" si="9"/>
        <v>0</v>
      </c>
      <c r="J97" s="72"/>
      <c r="K97" s="88"/>
      <c r="L97" s="85">
        <f t="shared" si="10"/>
        <v>0</v>
      </c>
      <c r="O97" s="40">
        <f t="shared" si="7"/>
        <v>0</v>
      </c>
      <c r="Q97" s="42">
        <f t="shared" si="8"/>
        <v>0</v>
      </c>
    </row>
    <row r="98" spans="1:17">
      <c r="A98" s="11">
        <v>95</v>
      </c>
      <c r="B98" s="11">
        <v>598</v>
      </c>
      <c r="C98" s="54" t="s">
        <v>106</v>
      </c>
      <c r="D98" s="54" t="s">
        <v>47</v>
      </c>
      <c r="E98" s="54" t="s">
        <v>51</v>
      </c>
      <c r="F98" s="55">
        <v>8</v>
      </c>
      <c r="G98" s="56">
        <v>4</v>
      </c>
      <c r="H98" s="56"/>
      <c r="I98" s="71">
        <f t="shared" si="9"/>
        <v>0</v>
      </c>
      <c r="J98" s="72"/>
      <c r="K98" s="88"/>
      <c r="L98" s="85">
        <f t="shared" si="10"/>
        <v>0</v>
      </c>
      <c r="O98" s="40">
        <f t="shared" si="7"/>
        <v>0</v>
      </c>
      <c r="Q98" s="42">
        <f t="shared" si="8"/>
        <v>0</v>
      </c>
    </row>
    <row r="99" spans="1:17">
      <c r="A99" s="11">
        <v>96</v>
      </c>
      <c r="B99" s="11">
        <v>104430</v>
      </c>
      <c r="C99" s="54" t="s">
        <v>162</v>
      </c>
      <c r="D99" s="54" t="s">
        <v>47</v>
      </c>
      <c r="E99" s="54" t="s">
        <v>45</v>
      </c>
      <c r="F99" s="55">
        <v>6</v>
      </c>
      <c r="G99" s="56">
        <v>2</v>
      </c>
      <c r="H99" s="56"/>
      <c r="I99" s="71">
        <f t="shared" si="9"/>
        <v>0</v>
      </c>
      <c r="J99" s="72"/>
      <c r="K99" s="88"/>
      <c r="L99" s="85">
        <f t="shared" si="10"/>
        <v>0</v>
      </c>
      <c r="O99" s="40">
        <f t="shared" si="7"/>
        <v>0</v>
      </c>
      <c r="Q99" s="42">
        <f t="shared" si="8"/>
        <v>0</v>
      </c>
    </row>
    <row r="100" spans="1:17">
      <c r="A100" s="11">
        <v>97</v>
      </c>
      <c r="B100" s="11">
        <v>743</v>
      </c>
      <c r="C100" s="54" t="s">
        <v>100</v>
      </c>
      <c r="D100" s="54" t="s">
        <v>47</v>
      </c>
      <c r="E100" s="54" t="s">
        <v>54</v>
      </c>
      <c r="F100" s="55">
        <v>8</v>
      </c>
      <c r="G100" s="56">
        <v>3</v>
      </c>
      <c r="H100" s="56"/>
      <c r="I100" s="71">
        <f t="shared" si="9"/>
        <v>0</v>
      </c>
      <c r="J100" s="72"/>
      <c r="K100" s="88"/>
      <c r="L100" s="85">
        <f t="shared" si="10"/>
        <v>0</v>
      </c>
      <c r="O100" s="40">
        <f t="shared" si="7"/>
        <v>0</v>
      </c>
      <c r="Q100" s="42">
        <f t="shared" si="8"/>
        <v>0</v>
      </c>
    </row>
    <row r="101" spans="1:17">
      <c r="A101" s="11">
        <v>98</v>
      </c>
      <c r="B101" s="11">
        <v>371</v>
      </c>
      <c r="C101" s="54" t="s">
        <v>147</v>
      </c>
      <c r="D101" s="54" t="s">
        <v>56</v>
      </c>
      <c r="E101" s="54" t="s">
        <v>45</v>
      </c>
      <c r="F101" s="55">
        <v>6</v>
      </c>
      <c r="G101" s="56">
        <v>2</v>
      </c>
      <c r="H101" s="56"/>
      <c r="I101" s="71">
        <f t="shared" si="9"/>
        <v>0</v>
      </c>
      <c r="J101" s="72"/>
      <c r="K101" s="88"/>
      <c r="L101" s="85">
        <f t="shared" si="10"/>
        <v>0</v>
      </c>
      <c r="O101" s="40">
        <f t="shared" si="7"/>
        <v>0</v>
      </c>
      <c r="Q101" s="42">
        <f t="shared" si="8"/>
        <v>0</v>
      </c>
    </row>
    <row r="102" spans="1:17">
      <c r="A102" s="11">
        <v>99</v>
      </c>
      <c r="B102" s="11">
        <v>105751</v>
      </c>
      <c r="C102" s="54" t="s">
        <v>129</v>
      </c>
      <c r="D102" s="54" t="s">
        <v>47</v>
      </c>
      <c r="E102" s="54" t="s">
        <v>45</v>
      </c>
      <c r="F102" s="55">
        <v>6</v>
      </c>
      <c r="G102" s="56">
        <v>2</v>
      </c>
      <c r="H102" s="56"/>
      <c r="I102" s="71">
        <f t="shared" si="9"/>
        <v>0</v>
      </c>
      <c r="J102" s="72"/>
      <c r="K102" s="88"/>
      <c r="L102" s="85">
        <f t="shared" si="10"/>
        <v>0</v>
      </c>
      <c r="O102" s="40">
        <f t="shared" si="7"/>
        <v>0</v>
      </c>
      <c r="Q102" s="42">
        <f t="shared" si="8"/>
        <v>0</v>
      </c>
    </row>
    <row r="103" spans="1:17">
      <c r="A103" s="11">
        <v>100</v>
      </c>
      <c r="B103" s="11">
        <v>106485</v>
      </c>
      <c r="C103" s="60" t="s">
        <v>160</v>
      </c>
      <c r="D103" s="54" t="s">
        <v>47</v>
      </c>
      <c r="E103" s="54" t="s">
        <v>48</v>
      </c>
      <c r="F103" s="55">
        <v>4</v>
      </c>
      <c r="G103" s="56">
        <v>2</v>
      </c>
      <c r="H103" s="56"/>
      <c r="I103" s="71">
        <f t="shared" si="9"/>
        <v>0</v>
      </c>
      <c r="J103" s="72"/>
      <c r="K103" s="88"/>
      <c r="L103" s="85">
        <f t="shared" si="10"/>
        <v>0</v>
      </c>
      <c r="O103" s="40">
        <f t="shared" si="7"/>
        <v>0</v>
      </c>
      <c r="Q103" s="42">
        <f t="shared" si="8"/>
        <v>0</v>
      </c>
    </row>
    <row r="104" spans="1:17">
      <c r="A104" s="11">
        <v>101</v>
      </c>
      <c r="B104" s="11">
        <v>339</v>
      </c>
      <c r="C104" s="54" t="s">
        <v>43</v>
      </c>
      <c r="D104" s="54" t="s">
        <v>44</v>
      </c>
      <c r="E104" s="54" t="s">
        <v>45</v>
      </c>
      <c r="F104" s="55">
        <v>8</v>
      </c>
      <c r="G104" s="56">
        <v>2</v>
      </c>
      <c r="H104" s="56"/>
      <c r="I104" s="71">
        <f t="shared" si="9"/>
        <v>0</v>
      </c>
      <c r="J104" s="72"/>
      <c r="K104" s="88"/>
      <c r="L104" s="85">
        <f t="shared" si="10"/>
        <v>0</v>
      </c>
      <c r="O104" s="40">
        <f t="shared" si="7"/>
        <v>0</v>
      </c>
      <c r="Q104" s="42">
        <f t="shared" si="8"/>
        <v>0</v>
      </c>
    </row>
    <row r="105" spans="1:17">
      <c r="A105" s="11">
        <v>102</v>
      </c>
      <c r="B105" s="11">
        <v>377</v>
      </c>
      <c r="C105" s="54" t="s">
        <v>141</v>
      </c>
      <c r="D105" s="54" t="s">
        <v>47</v>
      </c>
      <c r="E105" s="54" t="s">
        <v>51</v>
      </c>
      <c r="F105" s="55">
        <v>8</v>
      </c>
      <c r="G105" s="56">
        <v>4</v>
      </c>
      <c r="H105" s="56"/>
      <c r="I105" s="71">
        <f t="shared" si="9"/>
        <v>0</v>
      </c>
      <c r="J105" s="72"/>
      <c r="K105" s="88"/>
      <c r="L105" s="85">
        <f t="shared" si="10"/>
        <v>0</v>
      </c>
      <c r="O105" s="40">
        <f t="shared" si="7"/>
        <v>0</v>
      </c>
      <c r="Q105" s="42">
        <f t="shared" si="8"/>
        <v>0</v>
      </c>
    </row>
    <row r="106" spans="1:17">
      <c r="A106" s="11">
        <v>103</v>
      </c>
      <c r="B106" s="11">
        <v>349</v>
      </c>
      <c r="C106" s="54" t="s">
        <v>156</v>
      </c>
      <c r="D106" s="54" t="s">
        <v>53</v>
      </c>
      <c r="E106" s="54" t="s">
        <v>67</v>
      </c>
      <c r="F106" s="55">
        <v>8</v>
      </c>
      <c r="G106" s="56">
        <v>4</v>
      </c>
      <c r="H106" s="56"/>
      <c r="I106" s="71">
        <f t="shared" si="9"/>
        <v>0</v>
      </c>
      <c r="J106" s="72"/>
      <c r="K106" s="88"/>
      <c r="L106" s="85">
        <f t="shared" si="10"/>
        <v>0</v>
      </c>
      <c r="O106" s="40">
        <f t="shared" si="7"/>
        <v>0</v>
      </c>
      <c r="Q106" s="42">
        <f t="shared" si="8"/>
        <v>0</v>
      </c>
    </row>
    <row r="107" spans="1:17">
      <c r="A107" s="11">
        <v>104</v>
      </c>
      <c r="B107" s="11">
        <v>106399</v>
      </c>
      <c r="C107" s="60" t="s">
        <v>167</v>
      </c>
      <c r="D107" s="54" t="s">
        <v>44</v>
      </c>
      <c r="E107" s="54" t="s">
        <v>48</v>
      </c>
      <c r="F107" s="55">
        <v>0</v>
      </c>
      <c r="G107" s="56">
        <v>2</v>
      </c>
      <c r="H107" s="56"/>
      <c r="I107" s="71">
        <f t="shared" si="9"/>
        <v>0</v>
      </c>
      <c r="J107" s="72"/>
      <c r="K107" s="88"/>
      <c r="L107" s="85">
        <f t="shared" si="10"/>
        <v>0</v>
      </c>
      <c r="O107" s="40">
        <f t="shared" si="7"/>
        <v>0</v>
      </c>
      <c r="Q107" s="42">
        <f t="shared" si="8"/>
        <v>0</v>
      </c>
    </row>
    <row r="108" spans="1:17">
      <c r="A108" s="11">
        <v>105</v>
      </c>
      <c r="B108" s="11">
        <v>359</v>
      </c>
      <c r="C108" s="54" t="s">
        <v>117</v>
      </c>
      <c r="D108" s="54" t="s">
        <v>44</v>
      </c>
      <c r="E108" s="54" t="s">
        <v>51</v>
      </c>
      <c r="F108" s="55">
        <v>8</v>
      </c>
      <c r="G108" s="56">
        <v>4</v>
      </c>
      <c r="H108" s="56"/>
      <c r="I108" s="71">
        <f t="shared" si="9"/>
        <v>0</v>
      </c>
      <c r="J108" s="72"/>
      <c r="K108" s="88"/>
      <c r="L108" s="85">
        <f t="shared" si="10"/>
        <v>0</v>
      </c>
      <c r="O108" s="40">
        <f t="shared" si="7"/>
        <v>0</v>
      </c>
      <c r="Q108" s="42">
        <f t="shared" si="8"/>
        <v>0</v>
      </c>
    </row>
    <row r="109" spans="1:17">
      <c r="A109" s="11">
        <v>106</v>
      </c>
      <c r="B109" s="11">
        <v>347</v>
      </c>
      <c r="C109" s="54" t="s">
        <v>158</v>
      </c>
      <c r="D109" s="54" t="s">
        <v>44</v>
      </c>
      <c r="E109" s="54" t="s">
        <v>67</v>
      </c>
      <c r="F109" s="55">
        <v>6</v>
      </c>
      <c r="G109" s="56">
        <v>4</v>
      </c>
      <c r="H109" s="56"/>
      <c r="I109" s="71">
        <f t="shared" si="9"/>
        <v>0</v>
      </c>
      <c r="J109" s="72"/>
      <c r="K109" s="88"/>
      <c r="L109" s="85">
        <f t="shared" si="10"/>
        <v>0</v>
      </c>
      <c r="O109" s="40">
        <f t="shared" si="7"/>
        <v>0</v>
      </c>
      <c r="Q109" s="42">
        <f t="shared" si="8"/>
        <v>0</v>
      </c>
    </row>
    <row r="110" spans="1:17">
      <c r="A110" s="11">
        <v>107</v>
      </c>
      <c r="B110" s="57">
        <v>107658</v>
      </c>
      <c r="C110" s="58" t="s">
        <v>168</v>
      </c>
      <c r="D110" s="54" t="s">
        <v>44</v>
      </c>
      <c r="E110" s="54" t="s">
        <v>165</v>
      </c>
      <c r="F110" s="55">
        <v>0</v>
      </c>
      <c r="G110" s="56">
        <v>2</v>
      </c>
      <c r="H110" s="56"/>
      <c r="I110" s="71">
        <f t="shared" si="9"/>
        <v>0</v>
      </c>
      <c r="J110" s="72"/>
      <c r="K110" s="88"/>
      <c r="L110" s="85">
        <f t="shared" si="10"/>
        <v>0</v>
      </c>
      <c r="O110" s="40">
        <f t="shared" si="7"/>
        <v>0</v>
      </c>
      <c r="Q110" s="42">
        <f t="shared" si="8"/>
        <v>0</v>
      </c>
    </row>
    <row r="111" spans="1:17">
      <c r="A111" s="11">
        <v>108</v>
      </c>
      <c r="B111" s="11">
        <v>737</v>
      </c>
      <c r="C111" s="54" t="s">
        <v>157</v>
      </c>
      <c r="D111" s="54" t="s">
        <v>47</v>
      </c>
      <c r="E111" s="54" t="s">
        <v>67</v>
      </c>
      <c r="F111" s="55">
        <v>6</v>
      </c>
      <c r="G111" s="56">
        <v>4</v>
      </c>
      <c r="H111" s="56"/>
      <c r="I111" s="71">
        <f t="shared" si="9"/>
        <v>0</v>
      </c>
      <c r="J111" s="72"/>
      <c r="K111" s="88"/>
      <c r="L111" s="85">
        <f t="shared" si="10"/>
        <v>0</v>
      </c>
      <c r="O111" s="40">
        <f t="shared" si="7"/>
        <v>0</v>
      </c>
      <c r="Q111" s="42">
        <f t="shared" si="8"/>
        <v>0</v>
      </c>
    </row>
    <row r="112" spans="1:17">
      <c r="A112" s="11">
        <v>109</v>
      </c>
      <c r="B112" s="11">
        <v>106568</v>
      </c>
      <c r="C112" s="60" t="s">
        <v>46</v>
      </c>
      <c r="D112" s="54" t="s">
        <v>47</v>
      </c>
      <c r="E112" s="54" t="s">
        <v>48</v>
      </c>
      <c r="F112" s="55">
        <v>0</v>
      </c>
      <c r="G112" s="56">
        <v>2</v>
      </c>
      <c r="H112" s="56"/>
      <c r="I112" s="71">
        <f t="shared" si="9"/>
        <v>0</v>
      </c>
      <c r="J112" s="72"/>
      <c r="K112" s="88"/>
      <c r="L112" s="85">
        <f t="shared" si="10"/>
        <v>0</v>
      </c>
      <c r="O112" s="40">
        <f t="shared" si="7"/>
        <v>0</v>
      </c>
      <c r="Q112" s="42">
        <f t="shared" si="8"/>
        <v>0</v>
      </c>
    </row>
    <row r="113" spans="1:17">
      <c r="A113" s="11"/>
      <c r="B113" s="11"/>
      <c r="C113" s="60" t="s">
        <v>169</v>
      </c>
      <c r="D113" s="91"/>
      <c r="E113" s="91"/>
      <c r="F113" s="92">
        <f>SUM(F4:F112)</f>
        <v>800</v>
      </c>
      <c r="G113" s="56">
        <f>SUM(G4:G112)</f>
        <v>422</v>
      </c>
      <c r="H113" s="56">
        <v>111</v>
      </c>
      <c r="I113" s="71">
        <f t="shared" si="9"/>
        <v>0.26303317535545</v>
      </c>
      <c r="J113" s="72"/>
      <c r="K113" s="88">
        <v>164</v>
      </c>
      <c r="L113" s="85">
        <f t="shared" si="10"/>
        <v>0.388625592417062</v>
      </c>
      <c r="N113" s="42">
        <v>117</v>
      </c>
      <c r="O113" s="40">
        <f t="shared" si="7"/>
        <v>0.277251184834123</v>
      </c>
      <c r="Q113" s="42">
        <f t="shared" si="8"/>
        <v>392</v>
      </c>
    </row>
    <row r="115" spans="7:7">
      <c r="G115" s="36">
        <f>H113+K113+N113</f>
        <v>392</v>
      </c>
    </row>
  </sheetData>
  <sortState ref="A3:P113">
    <sortCondition ref="O3" descending="1"/>
  </sortState>
  <mergeCells count="1">
    <mergeCell ref="G2:P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I20" sqref="I20"/>
    </sheetView>
  </sheetViews>
  <sheetFormatPr defaultColWidth="8.72727272727273" defaultRowHeight="14"/>
  <cols>
    <col min="3" max="3" width="23.7272727272727" customWidth="1"/>
  </cols>
  <sheetData>
    <row r="1" spans="1:16">
      <c r="A1" s="1" t="s">
        <v>3</v>
      </c>
      <c r="B1" s="1" t="s">
        <v>4</v>
      </c>
      <c r="C1" s="1" t="s">
        <v>5</v>
      </c>
      <c r="D1" s="1" t="s">
        <v>6</v>
      </c>
      <c r="E1" s="2" t="s">
        <v>9</v>
      </c>
      <c r="F1" s="3"/>
      <c r="G1" s="4" t="s">
        <v>16</v>
      </c>
      <c r="H1" s="5" t="s">
        <v>20</v>
      </c>
      <c r="I1" s="18" t="s">
        <v>21</v>
      </c>
      <c r="J1" s="19"/>
      <c r="K1" s="20" t="s">
        <v>22</v>
      </c>
      <c r="L1" s="20"/>
      <c r="M1" s="20"/>
      <c r="N1" s="21" t="s">
        <v>23</v>
      </c>
      <c r="O1" s="22"/>
      <c r="P1" s="22"/>
    </row>
    <row r="2" ht="26" spans="1:16">
      <c r="A2" s="6"/>
      <c r="B2" s="6"/>
      <c r="C2" s="6"/>
      <c r="D2" s="6"/>
      <c r="E2" s="7" t="s">
        <v>30</v>
      </c>
      <c r="F2" s="8" t="s">
        <v>31</v>
      </c>
      <c r="G2" s="9"/>
      <c r="H2" s="10" t="s">
        <v>34</v>
      </c>
      <c r="I2" s="23" t="s">
        <v>34</v>
      </c>
      <c r="J2" s="23" t="s">
        <v>35</v>
      </c>
      <c r="K2" s="24" t="s">
        <v>37</v>
      </c>
      <c r="L2" s="24" t="s">
        <v>38</v>
      </c>
      <c r="M2" s="24" t="s">
        <v>39</v>
      </c>
      <c r="N2" s="25" t="s">
        <v>40</v>
      </c>
      <c r="O2" s="26" t="s">
        <v>41</v>
      </c>
      <c r="P2" s="26" t="s">
        <v>42</v>
      </c>
    </row>
    <row r="3" spans="1:16">
      <c r="A3" s="11">
        <v>1</v>
      </c>
      <c r="B3" s="11">
        <v>339</v>
      </c>
      <c r="C3" s="12" t="s">
        <v>43</v>
      </c>
      <c r="D3" s="12" t="s">
        <v>44</v>
      </c>
      <c r="E3" s="13">
        <v>21225.5485714286</v>
      </c>
      <c r="F3" s="14">
        <v>7195.37</v>
      </c>
      <c r="G3" s="15">
        <v>1.83795343939958</v>
      </c>
      <c r="H3" s="16">
        <v>1.62768796687334</v>
      </c>
      <c r="I3" s="27">
        <v>1.35640663906112</v>
      </c>
      <c r="J3" s="27">
        <v>1.34110812755158</v>
      </c>
      <c r="K3" s="28">
        <v>50</v>
      </c>
      <c r="L3" s="28"/>
      <c r="M3" s="28">
        <v>50</v>
      </c>
      <c r="N3" s="29">
        <v>848.16902857142</v>
      </c>
      <c r="O3" s="30">
        <v>805.760577142849</v>
      </c>
      <c r="P3" s="30">
        <v>42.408451428571</v>
      </c>
    </row>
    <row r="4" spans="1:16">
      <c r="A4" s="11">
        <v>11</v>
      </c>
      <c r="B4" s="11">
        <v>106569</v>
      </c>
      <c r="C4" s="17" t="s">
        <v>63</v>
      </c>
      <c r="D4" s="12" t="s">
        <v>44</v>
      </c>
      <c r="E4" s="13">
        <v>15397.968</v>
      </c>
      <c r="F4" s="14">
        <v>5336.2</v>
      </c>
      <c r="G4" s="15">
        <v>1.4296185055067</v>
      </c>
      <c r="H4" s="16">
        <v>1.3023289826294</v>
      </c>
      <c r="I4" s="27">
        <v>1.08527415219116</v>
      </c>
      <c r="J4" s="27">
        <v>1.502721753627</v>
      </c>
      <c r="K4" s="28">
        <v>50</v>
      </c>
      <c r="L4" s="28">
        <v>50</v>
      </c>
      <c r="M4" s="28">
        <v>50</v>
      </c>
      <c r="N4" s="29">
        <v>602.341522285713</v>
      </c>
      <c r="O4" s="30">
        <v>572.224446171427</v>
      </c>
      <c r="P4" s="30">
        <v>30.1170761142856</v>
      </c>
    </row>
    <row r="5" spans="1:16">
      <c r="A5" s="11">
        <v>13</v>
      </c>
      <c r="B5" s="11">
        <v>513</v>
      </c>
      <c r="C5" s="12" t="s">
        <v>65</v>
      </c>
      <c r="D5" s="12" t="s">
        <v>44</v>
      </c>
      <c r="E5" s="13">
        <v>35710.5279999999</v>
      </c>
      <c r="F5" s="14">
        <v>12279.45</v>
      </c>
      <c r="G5" s="15">
        <v>1.33914261922983</v>
      </c>
      <c r="H5" s="16">
        <v>1.28425684436814</v>
      </c>
      <c r="I5" s="27">
        <v>1.07021403697345</v>
      </c>
      <c r="J5" s="27">
        <v>1.23135106716777</v>
      </c>
      <c r="K5" s="28">
        <v>50</v>
      </c>
      <c r="L5" s="28">
        <v>50</v>
      </c>
      <c r="M5" s="28">
        <v>50</v>
      </c>
      <c r="N5" s="29">
        <v>920.866131428574</v>
      </c>
      <c r="O5" s="30">
        <v>874.822824857145</v>
      </c>
      <c r="P5" s="30">
        <v>46.0433065714287</v>
      </c>
    </row>
    <row r="6" spans="1:16">
      <c r="A6" s="11">
        <v>17</v>
      </c>
      <c r="B6" s="11">
        <v>727</v>
      </c>
      <c r="C6" s="12" t="s">
        <v>70</v>
      </c>
      <c r="D6" s="12" t="s">
        <v>44</v>
      </c>
      <c r="E6" s="13">
        <v>24162.5571428572</v>
      </c>
      <c r="F6" s="14">
        <v>6180.35</v>
      </c>
      <c r="G6" s="15">
        <v>1.32491274870978</v>
      </c>
      <c r="H6" s="16">
        <v>1.24379550650682</v>
      </c>
      <c r="I6" s="27">
        <v>1.03649625542235</v>
      </c>
      <c r="J6" s="31">
        <v>0.951032986711334</v>
      </c>
      <c r="K6" s="28">
        <v>50</v>
      </c>
      <c r="L6" s="28"/>
      <c r="M6" s="28"/>
      <c r="N6" s="29"/>
      <c r="O6" s="30"/>
      <c r="P6" s="30"/>
    </row>
    <row r="7" spans="1:16">
      <c r="A7" s="11">
        <v>18</v>
      </c>
      <c r="B7" s="11">
        <v>730</v>
      </c>
      <c r="C7" s="12" t="s">
        <v>71</v>
      </c>
      <c r="D7" s="12" t="s">
        <v>44</v>
      </c>
      <c r="E7" s="13">
        <v>52689.3364285713</v>
      </c>
      <c r="F7" s="14">
        <v>17622.84</v>
      </c>
      <c r="G7" s="15">
        <v>1.2936146973952</v>
      </c>
      <c r="H7" s="16">
        <v>1.23876488914381</v>
      </c>
      <c r="I7" s="27">
        <v>1.03230407428651</v>
      </c>
      <c r="J7" s="27">
        <v>1.32061439319856</v>
      </c>
      <c r="K7" s="28">
        <v>50</v>
      </c>
      <c r="L7" s="28">
        <v>50</v>
      </c>
      <c r="M7" s="28"/>
      <c r="N7" s="29">
        <v>1566.08595</v>
      </c>
      <c r="O7" s="30">
        <v>1487.7816525</v>
      </c>
      <c r="P7" s="30">
        <v>78.3042975</v>
      </c>
    </row>
    <row r="8" spans="1:16">
      <c r="A8" s="11">
        <v>19</v>
      </c>
      <c r="B8" s="11">
        <v>379</v>
      </c>
      <c r="C8" s="12" t="s">
        <v>73</v>
      </c>
      <c r="D8" s="12" t="s">
        <v>44</v>
      </c>
      <c r="E8" s="13">
        <v>32703.1611428571</v>
      </c>
      <c r="F8" s="14">
        <v>8445.98</v>
      </c>
      <c r="G8" s="15">
        <v>1.30351374332848</v>
      </c>
      <c r="H8" s="16">
        <v>1.21144007537795</v>
      </c>
      <c r="I8" s="27">
        <v>1.00953339614829</v>
      </c>
      <c r="J8" s="27">
        <v>1.05662716918307</v>
      </c>
      <c r="K8" s="28">
        <v>50</v>
      </c>
      <c r="L8" s="28"/>
      <c r="M8" s="28">
        <v>50</v>
      </c>
      <c r="N8" s="29">
        <v>316.697650285713</v>
      </c>
      <c r="O8" s="30">
        <v>300.862767771427</v>
      </c>
      <c r="P8" s="30">
        <v>15.8348825142856</v>
      </c>
    </row>
    <row r="9" spans="1:16">
      <c r="A9" s="11">
        <v>27</v>
      </c>
      <c r="B9" s="11">
        <v>709</v>
      </c>
      <c r="C9" s="12" t="s">
        <v>81</v>
      </c>
      <c r="D9" s="12" t="s">
        <v>44</v>
      </c>
      <c r="E9" s="13">
        <v>39688.9760000001</v>
      </c>
      <c r="F9" s="14">
        <v>10733.09</v>
      </c>
      <c r="G9" s="15">
        <v>1.13000194310883</v>
      </c>
      <c r="H9" s="16">
        <v>1.13000194310883</v>
      </c>
      <c r="I9" s="31">
        <v>0.941668285924031</v>
      </c>
      <c r="J9" s="31">
        <v>1.08425439081502</v>
      </c>
      <c r="K9" s="28"/>
      <c r="L9" s="28">
        <v>50</v>
      </c>
      <c r="M9" s="28"/>
      <c r="N9" s="29">
        <v>408.03083</v>
      </c>
      <c r="O9" s="30">
        <v>387.6292885</v>
      </c>
      <c r="P9" s="30">
        <v>20.4015415</v>
      </c>
    </row>
    <row r="10" spans="1:16">
      <c r="A10" s="11">
        <v>28</v>
      </c>
      <c r="B10" s="11">
        <v>102934</v>
      </c>
      <c r="C10" s="12" t="s">
        <v>82</v>
      </c>
      <c r="D10" s="12" t="s">
        <v>44</v>
      </c>
      <c r="E10" s="13">
        <v>43652.5165714287</v>
      </c>
      <c r="F10" s="14">
        <v>11785</v>
      </c>
      <c r="G10" s="15">
        <v>1.1528712191805</v>
      </c>
      <c r="H10" s="16">
        <v>1.10797117322799</v>
      </c>
      <c r="I10" s="31">
        <v>0.923309311023327</v>
      </c>
      <c r="J10" s="31">
        <v>1.20096551216517</v>
      </c>
      <c r="K10" s="28"/>
      <c r="L10" s="28">
        <v>50</v>
      </c>
      <c r="M10" s="28"/>
      <c r="N10" s="29">
        <v>681.187862857145</v>
      </c>
      <c r="O10" s="30">
        <v>647.128469714288</v>
      </c>
      <c r="P10" s="30">
        <v>34.0593931428572</v>
      </c>
    </row>
    <row r="11" spans="1:16">
      <c r="A11" s="11">
        <v>35</v>
      </c>
      <c r="B11" s="11">
        <v>105267</v>
      </c>
      <c r="C11" s="12" t="s">
        <v>89</v>
      </c>
      <c r="D11" s="12" t="s">
        <v>44</v>
      </c>
      <c r="E11" s="13">
        <v>19436.2674285714</v>
      </c>
      <c r="F11" s="14">
        <v>5146.98</v>
      </c>
      <c r="G11" s="15">
        <v>1.17777089063661</v>
      </c>
      <c r="H11" s="16">
        <v>1.06351026893229</v>
      </c>
      <c r="I11" s="31">
        <v>0.886258557443579</v>
      </c>
      <c r="J11" s="31">
        <v>1.19316857263463</v>
      </c>
      <c r="K11" s="28">
        <v>50</v>
      </c>
      <c r="L11" s="28">
        <v>50</v>
      </c>
      <c r="M11" s="28"/>
      <c r="N11" s="29">
        <v>284.088508571427</v>
      </c>
      <c r="O11" s="30">
        <v>269.884083142856</v>
      </c>
      <c r="P11" s="30">
        <v>14.2044254285714</v>
      </c>
    </row>
    <row r="12" spans="1:16">
      <c r="A12" s="11">
        <v>37</v>
      </c>
      <c r="B12" s="11">
        <v>581</v>
      </c>
      <c r="C12" s="12" t="s">
        <v>91</v>
      </c>
      <c r="D12" s="12" t="s">
        <v>44</v>
      </c>
      <c r="E12" s="13">
        <v>50218.1022857142</v>
      </c>
      <c r="F12" s="14">
        <v>14427.26</v>
      </c>
      <c r="G12" s="15">
        <v>1.12038343623362</v>
      </c>
      <c r="H12" s="16">
        <v>1.05749774648707</v>
      </c>
      <c r="I12" s="31">
        <v>0.881248122072558</v>
      </c>
      <c r="J12" s="31">
        <v>1.02143179244732</v>
      </c>
      <c r="K12" s="28"/>
      <c r="L12" s="28">
        <v>50</v>
      </c>
      <c r="M12" s="28"/>
      <c r="N12" s="29">
        <v>349.064452857138</v>
      </c>
      <c r="O12" s="30">
        <v>331.611230214281</v>
      </c>
      <c r="P12" s="30">
        <v>17.4532226428569</v>
      </c>
    </row>
    <row r="13" spans="1:16">
      <c r="A13" s="11">
        <v>40</v>
      </c>
      <c r="B13" s="11">
        <v>343</v>
      </c>
      <c r="C13" s="12" t="s">
        <v>94</v>
      </c>
      <c r="D13" s="12" t="s">
        <v>44</v>
      </c>
      <c r="E13" s="13">
        <v>83055.0537142857</v>
      </c>
      <c r="F13" s="14">
        <v>19241.7</v>
      </c>
      <c r="G13" s="15">
        <v>1.13893045359297</v>
      </c>
      <c r="H13" s="16">
        <v>1.05043493560457</v>
      </c>
      <c r="I13" s="31">
        <v>0.875362446337143</v>
      </c>
      <c r="J13" s="31">
        <v>0.949731694361193</v>
      </c>
      <c r="K13" s="28">
        <v>50</v>
      </c>
      <c r="L13" s="28">
        <v>50</v>
      </c>
      <c r="M13" s="28"/>
      <c r="N13" s="29">
        <v>148.83036</v>
      </c>
      <c r="O13" s="30">
        <v>141.388842</v>
      </c>
      <c r="P13" s="30">
        <v>7.441518</v>
      </c>
    </row>
    <row r="14" spans="1:16">
      <c r="A14" s="11">
        <v>49</v>
      </c>
      <c r="B14" s="11">
        <v>585</v>
      </c>
      <c r="C14" s="12" t="s">
        <v>103</v>
      </c>
      <c r="D14" s="12" t="s">
        <v>44</v>
      </c>
      <c r="E14" s="13">
        <v>54799.9199999997</v>
      </c>
      <c r="F14" s="14">
        <v>13714.53</v>
      </c>
      <c r="G14" s="15">
        <v>1.07221269666088</v>
      </c>
      <c r="H14" s="16">
        <v>1.00067974551788</v>
      </c>
      <c r="I14" s="31">
        <v>0.833899787931568</v>
      </c>
      <c r="J14" s="31">
        <v>0.962560184822055</v>
      </c>
      <c r="K14" s="28"/>
      <c r="L14" s="28">
        <v>50</v>
      </c>
      <c r="M14" s="28"/>
      <c r="N14" s="29">
        <v>150.137175714283</v>
      </c>
      <c r="O14" s="30">
        <v>142.630316928569</v>
      </c>
      <c r="P14" s="30">
        <v>7.50685878571414</v>
      </c>
    </row>
  </sheetData>
  <mergeCells count="8">
    <mergeCell ref="I1:J1"/>
    <mergeCell ref="K1:M1"/>
    <mergeCell ref="N1:P1"/>
    <mergeCell ref="A1:A2"/>
    <mergeCell ref="B1:B2"/>
    <mergeCell ref="C1:C2"/>
    <mergeCell ref="D1:D2"/>
    <mergeCell ref="G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7.20-7.22门店考核目标</vt:lpstr>
      <vt:lpstr>员工任务明细汇总</vt:lpstr>
      <vt:lpstr>片区完成情况</vt:lpstr>
      <vt:lpstr>存健康考试处罚</vt:lpstr>
      <vt:lpstr>团购数据</vt:lpstr>
      <vt:lpstr>内购数据</vt:lpstr>
      <vt:lpstr>7.20</vt:lpstr>
      <vt:lpstr>7.21</vt:lpstr>
      <vt:lpstr>7.22</vt:lpstr>
      <vt:lpstr>易善复</vt:lpstr>
      <vt:lpstr>超毛奖励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2019-07-17T10:06:00Z</dcterms:created>
  <dcterms:modified xsi:type="dcterms:W3CDTF">2019-08-23T14:22:23Z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